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6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99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2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05.xml" ContentType="application/vnd.openxmlformats-officedocument.spreadsheetml.comments+xml"/>
  <Override PartName="/xl/comments106.xml" ContentType="application/vnd.openxmlformats-officedocument.spreadsheetml.comments+xml"/>
  <Override PartName="/xl/comments107.xml" ContentType="application/vnd.openxmlformats-officedocument.spreadsheetml.comments+xml"/>
  <Override PartName="/xl/comments108.xml" ContentType="application/vnd.openxmlformats-officedocument.spreadsheetml.comments+xml"/>
  <Override PartName="/xl/comments109.xml" ContentType="application/vnd.openxmlformats-officedocument.spreadsheetml.comments+xml"/>
  <Override PartName="/xl/comments110.xml" ContentType="application/vnd.openxmlformats-officedocument.spreadsheetml.comments+xml"/>
  <Override PartName="/xl/comments111.xml" ContentType="application/vnd.openxmlformats-officedocument.spreadsheetml.comments+xml"/>
  <Override PartName="/xl/comments112.xml" ContentType="application/vnd.openxmlformats-officedocument.spreadsheetml.comments+xml"/>
  <Override PartName="/xl/comments113.xml" ContentType="application/vnd.openxmlformats-officedocument.spreadsheetml.comments+xml"/>
  <Override PartName="/xl/comments114.xml" ContentType="application/vnd.openxmlformats-officedocument.spreadsheetml.comments+xml"/>
  <Override PartName="/xl/comments115.xml" ContentType="application/vnd.openxmlformats-officedocument.spreadsheetml.comments+xml"/>
  <Override PartName="/xl/comments116.xml" ContentType="application/vnd.openxmlformats-officedocument.spreadsheetml.comments+xml"/>
  <Override PartName="/xl/comments117.xml" ContentType="application/vnd.openxmlformats-officedocument.spreadsheetml.comments+xml"/>
  <Override PartName="/xl/comments118.xml" ContentType="application/vnd.openxmlformats-officedocument.spreadsheetml.comments+xml"/>
  <Override PartName="/xl/comments119.xml" ContentType="application/vnd.openxmlformats-officedocument.spreadsheetml.comments+xml"/>
  <Override PartName="/xl/comments120.xml" ContentType="application/vnd.openxmlformats-officedocument.spreadsheetml.comments+xml"/>
  <Override PartName="/xl/comments121.xml" ContentType="application/vnd.openxmlformats-officedocument.spreadsheetml.comments+xml"/>
  <Override PartName="/xl/comments122.xml" ContentType="application/vnd.openxmlformats-officedocument.spreadsheetml.comments+xml"/>
  <Override PartName="/xl/comments123.xml" ContentType="application/vnd.openxmlformats-officedocument.spreadsheetml.comments+xml"/>
  <Override PartName="/xl/comments124.xml" ContentType="application/vnd.openxmlformats-officedocument.spreadsheetml.comments+xml"/>
  <Override PartName="/xl/comments125.xml" ContentType="application/vnd.openxmlformats-officedocument.spreadsheetml.comments+xml"/>
  <Override PartName="/xl/comments126.xml" ContentType="application/vnd.openxmlformats-officedocument.spreadsheetml.comments+xml"/>
  <Override PartName="/xl/comments127.xml" ContentType="application/vnd.openxmlformats-officedocument.spreadsheetml.comments+xml"/>
  <Override PartName="/xl/comments128.xml" ContentType="application/vnd.openxmlformats-officedocument.spreadsheetml.comments+xml"/>
  <Override PartName="/xl/comments129.xml" ContentType="application/vnd.openxmlformats-officedocument.spreadsheetml.comments+xml"/>
  <Override PartName="/xl/comments130.xml" ContentType="application/vnd.openxmlformats-officedocument.spreadsheetml.comments+xml"/>
  <Override PartName="/xl/comments131.xml" ContentType="application/vnd.openxmlformats-officedocument.spreadsheetml.comments+xml"/>
  <Override PartName="/xl/comments132.xml" ContentType="application/vnd.openxmlformats-officedocument.spreadsheetml.comments+xml"/>
  <Override PartName="/xl/comments133.xml" ContentType="application/vnd.openxmlformats-officedocument.spreadsheetml.comments+xml"/>
  <Override PartName="/xl/comments134.xml" ContentType="application/vnd.openxmlformats-officedocument.spreadsheetml.comments+xml"/>
  <Override PartName="/xl/comments135.xml" ContentType="application/vnd.openxmlformats-officedocument.spreadsheetml.comments+xml"/>
  <Override PartName="/xl/comments136.xml" ContentType="application/vnd.openxmlformats-officedocument.spreadsheetml.comments+xml"/>
  <Override PartName="/xl/comments137.xml" ContentType="application/vnd.openxmlformats-officedocument.spreadsheetml.comments+xml"/>
  <Override PartName="/xl/comments138.xml" ContentType="application/vnd.openxmlformats-officedocument.spreadsheetml.comments+xml"/>
  <Override PartName="/xl/comments139.xml" ContentType="application/vnd.openxmlformats-officedocument.spreadsheetml.comments+xml"/>
  <Override PartName="/xl/comments140.xml" ContentType="application/vnd.openxmlformats-officedocument.spreadsheetml.comments+xml"/>
  <Override PartName="/xl/comments141.xml" ContentType="application/vnd.openxmlformats-officedocument.spreadsheetml.comments+xml"/>
  <Override PartName="/xl/comments142.xml" ContentType="application/vnd.openxmlformats-officedocument.spreadsheetml.comments+xml"/>
  <Override PartName="/xl/comments14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BuÇalışmaKitabı"/>
  <mc:AlternateContent xmlns:mc="http://schemas.openxmlformats.org/markup-compatibility/2006">
    <mc:Choice Requires="x15">
      <x15ac:absPath xmlns:x15ac="http://schemas.microsoft.com/office/spreadsheetml/2010/11/ac" url="D:\MUHASEBE\Listeler\Masraf Listeleri\"/>
    </mc:Choice>
  </mc:AlternateContent>
  <xr:revisionPtr revIDLastSave="0" documentId="13_ncr:1_{5202CA38-2D4E-42FE-85B6-6BC72FC64713}" xr6:coauthVersionLast="47" xr6:coauthVersionMax="47" xr10:uidLastSave="{00000000-0000-0000-0000-000000000000}"/>
  <bookViews>
    <workbookView xWindow="-120" yWindow="-120" windowWidth="29040" windowHeight="15840" tabRatio="887" activeTab="1" xr2:uid="{00000000-000D-0000-FFFF-FFFF00000000}"/>
  </bookViews>
  <sheets>
    <sheet name="VERİ BANKASI" sheetId="33" r:id="rId1"/>
    <sheet name="03.AY O.Y. () 2026" sheetId="177" r:id="rId2"/>
    <sheet name="01.AY O.Y. (11-20 ARASI) 2026" sheetId="176" r:id="rId3"/>
    <sheet name="01.AY O.Y. (01-10 ARASI) 2026" sheetId="175" r:id="rId4"/>
    <sheet name="12.AY T.K. FERLA 2025" sheetId="174" r:id="rId5"/>
    <sheet name="12.AY T.K. MESKUR 2025" sheetId="173" r:id="rId6"/>
    <sheet name="12.AY O.Y. 2025" sheetId="172" r:id="rId7"/>
    <sheet name="10.AY O.Y. 2025" sheetId="171" r:id="rId8"/>
    <sheet name="09.AY O.Y. (01-11 ARASI) 2025" sheetId="168" r:id="rId9"/>
    <sheet name="09.AY O.Y. (11-20 ARASI) 2025" sheetId="169" r:id="rId10"/>
    <sheet name="09.AY O.Y. (21-30 ARASI) 2025" sheetId="170" r:id="rId11"/>
    <sheet name="07.AY O.Y. (01-11 ARASI) 2025" sheetId="165" r:id="rId12"/>
    <sheet name="07.AY O.Y. (11-20 ARASI) 2025" sheetId="166" r:id="rId13"/>
    <sheet name="07.AY O.Y. (21-31 ARASI) 2025" sheetId="167" r:id="rId14"/>
    <sheet name="06.AY O.Y. (01-11 ARASI)2025" sheetId="162" r:id="rId15"/>
    <sheet name="06.AY O.Y. (11-20 ARASI)2025" sheetId="163" r:id="rId16"/>
    <sheet name="06.AY O.Y. (21-30 ARASI)2025" sheetId="164" r:id="rId17"/>
    <sheet name="03.AY O.Y. (01-11 ARASI)2025" sheetId="159" r:id="rId18"/>
    <sheet name="03.AY O.Y. (11-20 ARASI)2025" sheetId="160" r:id="rId19"/>
    <sheet name="03.AY O.Y. (21-31 ARASI)2025" sheetId="161" r:id="rId20"/>
    <sheet name="02.AY O.Y. (01-11 ARASI)2025" sheetId="157" r:id="rId21"/>
    <sheet name="02.AY O.Y. (11-20 ARASI)2025" sheetId="158" r:id="rId22"/>
    <sheet name="01.AY O.Y. (01-11 ARASI) 2025" sheetId="156" r:id="rId23"/>
    <sheet name="12. AY O.Y. (21-31 ARASI)" sheetId="155" r:id="rId24"/>
    <sheet name="12. AY O.Y. (11-20 ARASI)" sheetId="154" r:id="rId25"/>
    <sheet name="12.AY O.Y. (01-11 ARASI)" sheetId="153" r:id="rId26"/>
    <sheet name="12.AY T.K. (31.12.2024) (2)" sheetId="152" r:id="rId27"/>
    <sheet name="12.AY T.K. (31.12.2024)" sheetId="151" r:id="rId28"/>
    <sheet name="12.AY H.S. (31.12.2024)" sheetId="150" r:id="rId29"/>
    <sheet name="11.AY O.Y. (01-11 ARASI)" sheetId="147" r:id="rId30"/>
    <sheet name="11.AY O.Y. (11-20 ARASI)" sheetId="148" r:id="rId31"/>
    <sheet name="11.AY O.Y. (21-30 ARASI)" sheetId="149" r:id="rId32"/>
    <sheet name="10.AY O.Y. (01-10 ARASI)" sheetId="144" r:id="rId33"/>
    <sheet name="10.AY O.Y. (11-20 ARASI)" sheetId="145" r:id="rId34"/>
    <sheet name="10.AY O.Y. (21-31 ARASI)" sheetId="146" r:id="rId35"/>
    <sheet name="08.AY T.K. (01-31 ARASI)" sheetId="143" r:id="rId36"/>
    <sheet name="08.AY B.Ç. (01-31 ARASI)" sheetId="142" r:id="rId37"/>
    <sheet name="08.AY H.S. (01-31 ARASI)" sheetId="141" r:id="rId38"/>
    <sheet name="08.AY M.Y. (11-20 ARASI)" sheetId="139" r:id="rId39"/>
    <sheet name="08.AY M.Y. (01-10 ARASI)" sheetId="138" r:id="rId40"/>
    <sheet name="08.AY G.Y. (11-21 ARASI)" sheetId="137" r:id="rId41"/>
    <sheet name="08.AY O.Y. (01-10 ARASI)" sheetId="134" r:id="rId42"/>
    <sheet name="08.AY O.Y. (11-20 ARASI)" sheetId="135" r:id="rId43"/>
    <sheet name="08.AY O.Y. (21-31 ARASI)" sheetId="136" r:id="rId44"/>
    <sheet name="08.AY M.Y. MESKUR" sheetId="140" r:id="rId45"/>
    <sheet name="07.AY H.S. (01-10 ARASI)" sheetId="131" r:id="rId46"/>
    <sheet name="07.AY B.Ç. (21-31 ARASI) " sheetId="133" r:id="rId47"/>
    <sheet name="07.AY B.Ç. (01-10 ARASI)" sheetId="132" r:id="rId48"/>
    <sheet name="07.AY T.K. (01-10 ARASI)" sheetId="130" r:id="rId49"/>
    <sheet name="07.AY O.Y. (01-10 ARASI)" sheetId="128" r:id="rId50"/>
    <sheet name="07.AY O.Y. (21-31 ARASI)" sheetId="129" r:id="rId51"/>
    <sheet name="07.AY G.Y. (01-10 ARASI) MESKUR" sheetId="127" r:id="rId52"/>
    <sheet name="07.AY M.Y. (01-10 ARASI) MESKUR" sheetId="126" r:id="rId53"/>
    <sheet name="07.AY M.Y. (01-10 ARASI)" sheetId="123" r:id="rId54"/>
    <sheet name="07.AY M.Y. (11-20 ARASI)" sheetId="124" r:id="rId55"/>
    <sheet name="07.AY M.Y. (20-31 ARASI)" sheetId="125" r:id="rId56"/>
    <sheet name="07.AY T.K. " sheetId="122" r:id="rId57"/>
    <sheet name="06.AY O.Y. (01-10 ARASI)" sheetId="119" r:id="rId58"/>
    <sheet name="06.AY O.Y. (21-30 ARASI)" sheetId="121" r:id="rId59"/>
    <sheet name="06.AY O.Y. (11-20 ARASI)" sheetId="120" r:id="rId60"/>
    <sheet name="06.AY T.K. MESKUR (21-30 ARASI)" sheetId="118" r:id="rId61"/>
    <sheet name="06.AY T.K. (21-30 ARASI)" sheetId="117" r:id="rId62"/>
    <sheet name="05.AY H.S. (01-10 ARASI)" sheetId="112" r:id="rId63"/>
    <sheet name="05.AY H.S. (11-20 ARASI)" sheetId="115" r:id="rId64"/>
    <sheet name="05.AY H.S. (21-31 ARASI)" sheetId="116" r:id="rId65"/>
    <sheet name="05.AY B.Ç. (11-20 ARASI)" sheetId="111" r:id="rId66"/>
    <sheet name="05.AY B.Ç. (21-31 ARASI)" sheetId="114" r:id="rId67"/>
    <sheet name="05.AY T.K. (11-20 ARASI)" sheetId="107" r:id="rId68"/>
    <sheet name="05.AY T.K. (21-31 ARASI)" sheetId="113" r:id="rId69"/>
    <sheet name="05.AY O.Y. (01-10 ARASI)" sheetId="108" r:id="rId70"/>
    <sheet name="05.AY O.Y. (11-20 ARASI)" sheetId="109" r:id="rId71"/>
    <sheet name="05.AY O.Y. (21-31 ARASI)" sheetId="110" r:id="rId72"/>
    <sheet name="04.AY T.K. ÖDENEN" sheetId="101" r:id="rId73"/>
    <sheet name="04.AY O.Y. (01-10 ARASI)" sheetId="98" r:id="rId74"/>
    <sheet name="04.AY O.Y. (11-20 ARASI)" sheetId="99" r:id="rId75"/>
    <sheet name="04.AY O.Y. (21-30 ARASI)" sheetId="100" r:id="rId76"/>
    <sheet name="04.AY H.S. " sheetId="102" r:id="rId77"/>
    <sheet name="04.AY M.Y. (01-10) " sheetId="104" r:id="rId78"/>
    <sheet name="04.AY G.Y. (01-10) ARASI)" sheetId="95" r:id="rId79"/>
    <sheet name="04.AY M.Y. (11-20) ARASI)" sheetId="105" r:id="rId80"/>
    <sheet name="04.AY G.Y. (11-20) ARASI)" sheetId="96" r:id="rId81"/>
    <sheet name="04.AY M.Y. (21-30) ARASI)" sheetId="106" r:id="rId82"/>
    <sheet name="04.AY G.Y. (21-30) ARASI)" sheetId="97" r:id="rId83"/>
    <sheet name="03.AY G.Y. (01-10) ARASI)" sheetId="92" r:id="rId84"/>
    <sheet name="03.AY G.Y. (11-21) ARASI)" sheetId="94" r:id="rId85"/>
    <sheet name="03.AY G.Y. (21-31) ARASI)" sheetId="93" r:id="rId86"/>
    <sheet name="03.AY M.Y. (01-10) ARASI)" sheetId="89" r:id="rId87"/>
    <sheet name="03.AY M.Y. (11-20) ARASI)" sheetId="90" r:id="rId88"/>
    <sheet name="03.AY M.Y. (21-31) ARASI)" sheetId="91" r:id="rId89"/>
    <sheet name="03.AY B.Ç (01-10 ARASI)" sheetId="85" r:id="rId90"/>
    <sheet name="03.AY B.Ç (11-20 ARASI)" sheetId="86" r:id="rId91"/>
    <sheet name="03.AY B.Ç (21-31 ARASI)" sheetId="87" r:id="rId92"/>
    <sheet name="03.AY H.S. (21-31 ARASI)" sheetId="84" r:id="rId93"/>
    <sheet name="03.AY T.K. (01-10 ARASI)" sheetId="82" r:id="rId94"/>
    <sheet name="03.AY T.K. (11-20 ARASI)" sheetId="81" r:id="rId95"/>
    <sheet name="03.AY T.K. (21-31 ARASI)" sheetId="83" r:id="rId96"/>
    <sheet name="03.AY O.Y. (01-10 ARASI)" sheetId="78" r:id="rId97"/>
    <sheet name="03.AY O.Y. (11-20 ARASI)" sheetId="79" r:id="rId98"/>
    <sheet name="03.AY O.Y. (21-31 ARASI)" sheetId="80" r:id="rId99"/>
    <sheet name="02.AY B.Ç. (01-10 ARASI)" sheetId="77" r:id="rId100"/>
    <sheet name="02.AY H.S. (01-10 ARASI)" sheetId="76" r:id="rId101"/>
    <sheet name="02.AY M.Y. (01-10) ARASI)" sheetId="75" r:id="rId102"/>
    <sheet name="02.AY G.Y. (21-29 ARASI)" sheetId="74" r:id="rId103"/>
    <sheet name="02.AY G.Y. (11-21 ARASI)" sheetId="73" r:id="rId104"/>
    <sheet name="02.AY G.Y. (01-10 ARASI)" sheetId="72" r:id="rId105"/>
    <sheet name="02.AY E.Y. (01-10 ARASI)" sheetId="69" r:id="rId106"/>
    <sheet name="02.AY E.Y. (11-20 ARASI)" sheetId="70" r:id="rId107"/>
    <sheet name="02.AY E.Y. (21-29 ARASI)" sheetId="71" r:id="rId108"/>
    <sheet name="02.AY O.Y. (01-10 ARASI) " sheetId="66" r:id="rId109"/>
    <sheet name="02.AY O.Y. (11-20 ARASI)" sheetId="67" r:id="rId110"/>
    <sheet name="02.AY O.Y. (21-29 ARASI)" sheetId="68" r:id="rId111"/>
    <sheet name="01.AY M.Y. (01-10 ARASI) MESKUR" sheetId="63" r:id="rId112"/>
    <sheet name="01.AY M.Y. (11-20 ARASI) MESKUR" sheetId="64" r:id="rId113"/>
    <sheet name="01.AY M.Y. (21-31 ARASI) MESKUR" sheetId="65" r:id="rId114"/>
    <sheet name="01.AY KÜTAHYA (11-21 ARASI)" sheetId="62" r:id="rId115"/>
    <sheet name="01.AY M.Y. (11-21 ARASI)" sheetId="60" r:id="rId116"/>
    <sheet name="01.AY M.Y. (21-31 ARASI)" sheetId="61" r:id="rId117"/>
    <sheet name="01.AY H.S. (01-10 ARASI)" sheetId="59" r:id="rId118"/>
    <sheet name="01.AY G.Y. (01-10 ARASI)" sheetId="56" r:id="rId119"/>
    <sheet name="01.AY G.Y. (11-20 ARASI)" sheetId="57" r:id="rId120"/>
    <sheet name="01.AY G.Y. (21-31 ARASI)" sheetId="58" r:id="rId121"/>
    <sheet name="01.AY O.Y. (01-10 ARASI)" sheetId="53" r:id="rId122"/>
    <sheet name="01.AY O.Y. (11-20 ARASI)" sheetId="54" r:id="rId123"/>
    <sheet name="01.AY O.Y. (21-31 ARASI)" sheetId="55" r:id="rId124"/>
    <sheet name="12.AY G.Y. (1-10 ARASI)" sheetId="44" r:id="rId125"/>
    <sheet name="12.AY G.Y. (11-20 ARASI)" sheetId="45" r:id="rId126"/>
    <sheet name="12.AY G.Y. (21-31 ARASI)" sheetId="46" r:id="rId127"/>
    <sheet name="12.AY M.Y. (21-31 ARASI) MESKUR" sheetId="52" r:id="rId128"/>
    <sheet name="12.AY M.Y. (11-20 ARASI) MESKUR" sheetId="51" r:id="rId129"/>
    <sheet name="12.AY M.Y. (01-10 ARASI) MESKUR" sheetId="50" r:id="rId130"/>
    <sheet name="12.AY M.Y. (01-10 ARASI)" sheetId="47" r:id="rId131"/>
    <sheet name="12.AY M.Y. (11-20 ARASI)" sheetId="48" r:id="rId132"/>
    <sheet name="12.AY M.Y. (21-31 ARASI)" sheetId="49" r:id="rId133"/>
    <sheet name="12.AY (1-10 ARASI)" sheetId="41" r:id="rId134"/>
    <sheet name="12.AY (11-20 ARASI)" sheetId="42" r:id="rId135"/>
    <sheet name="12.AY (21-31 ARASI)" sheetId="43" r:id="rId136"/>
    <sheet name="12.AY O.Y. (1-10 ARASI)" sheetId="37" r:id="rId137"/>
    <sheet name="12.AY O.Y. (11-20 ARASI)" sheetId="38" r:id="rId138"/>
    <sheet name="12.AY T.K. (21-31 ARASI)" sheetId="40" r:id="rId139"/>
    <sheet name="12.AY O.Y. (21-31 ARASI)" sheetId="39" r:id="rId140"/>
    <sheet name="11.AY" sheetId="32" r:id="rId141"/>
    <sheet name="11.AY (1-10 ARASI)" sheetId="34" r:id="rId142"/>
    <sheet name="11.AY (11-20 ARASI)" sheetId="35" r:id="rId143"/>
    <sheet name="11.AY (21-31 ARASI)" sheetId="36" r:id="rId144"/>
  </sheets>
  <definedNames>
    <definedName name="_xlnm._FilterDatabase" localSheetId="118" hidden="1">'01.AY G.Y. (01-10 ARASI)'!$A$3:$W$54</definedName>
    <definedName name="_xlnm._FilterDatabase" localSheetId="119" hidden="1">'01.AY G.Y. (11-20 ARASI)'!$A$3:$W$54</definedName>
    <definedName name="_xlnm._FilterDatabase" localSheetId="120" hidden="1">'01.AY G.Y. (21-31 ARASI)'!$A$3:$W$54</definedName>
    <definedName name="_xlnm._FilterDatabase" localSheetId="117" hidden="1">'01.AY H.S. (01-10 ARASI)'!$A$3:$W$54</definedName>
    <definedName name="_xlnm._FilterDatabase" localSheetId="114" hidden="1">'01.AY KÜTAHYA (11-21 ARASI)'!$A$3:$W$54</definedName>
    <definedName name="_xlnm._FilterDatabase" localSheetId="111" hidden="1">'01.AY M.Y. (01-10 ARASI) MESKUR'!$A$3:$W$54</definedName>
    <definedName name="_xlnm._FilterDatabase" localSheetId="112" hidden="1">'01.AY M.Y. (11-20 ARASI) MESKUR'!$A$3:$W$54</definedName>
    <definedName name="_xlnm._FilterDatabase" localSheetId="115" hidden="1">'01.AY M.Y. (11-21 ARASI)'!$A$3:$W$54</definedName>
    <definedName name="_xlnm._FilterDatabase" localSheetId="116" hidden="1">'01.AY M.Y. (21-31 ARASI)'!$A$3:$W$54</definedName>
    <definedName name="_xlnm._FilterDatabase" localSheetId="113" hidden="1">'01.AY M.Y. (21-31 ARASI) MESKUR'!$A$3:$W$54</definedName>
    <definedName name="_xlnm._FilterDatabase" localSheetId="121" hidden="1">'01.AY O.Y. (01-10 ARASI)'!$A$3:$W$54</definedName>
    <definedName name="_xlnm._FilterDatabase" localSheetId="3" hidden="1">'01.AY O.Y. (01-10 ARASI) 2026'!$A$3:$W$50</definedName>
    <definedName name="_xlnm._FilterDatabase" localSheetId="22" hidden="1">'01.AY O.Y. (01-11 ARASI) 2025'!$A$3:$W$54</definedName>
    <definedName name="_xlnm._FilterDatabase" localSheetId="122" hidden="1">'01.AY O.Y. (11-20 ARASI)'!$A$3:$W$54</definedName>
    <definedName name="_xlnm._FilterDatabase" localSheetId="2" hidden="1">'01.AY O.Y. (11-20 ARASI) 2026'!$A$3:$W$50</definedName>
    <definedName name="_xlnm._FilterDatabase" localSheetId="123" hidden="1">'01.AY O.Y. (21-31 ARASI)'!$A$3:$W$54</definedName>
    <definedName name="_xlnm._FilterDatabase" localSheetId="99" hidden="1">'02.AY B.Ç. (01-10 ARASI)'!$A$3:$W$54</definedName>
    <definedName name="_xlnm._FilterDatabase" localSheetId="105" hidden="1">'02.AY E.Y. (01-10 ARASI)'!$A$3:$W$54</definedName>
    <definedName name="_xlnm._FilterDatabase" localSheetId="106" hidden="1">'02.AY E.Y. (11-20 ARASI)'!$A$3:$W$54</definedName>
    <definedName name="_xlnm._FilterDatabase" localSheetId="107" hidden="1">'02.AY E.Y. (21-29 ARASI)'!$A$3:$W$54</definedName>
    <definedName name="_xlnm._FilterDatabase" localSheetId="104" hidden="1">'02.AY G.Y. (01-10 ARASI)'!$A$3:$W$54</definedName>
    <definedName name="_xlnm._FilterDatabase" localSheetId="103" hidden="1">'02.AY G.Y. (11-21 ARASI)'!$A$3:$W$54</definedName>
    <definedName name="_xlnm._FilterDatabase" localSheetId="102" hidden="1">'02.AY G.Y. (21-29 ARASI)'!$A$3:$W$54</definedName>
    <definedName name="_xlnm._FilterDatabase" localSheetId="100" hidden="1">'02.AY H.S. (01-10 ARASI)'!$A$3:$W$54</definedName>
    <definedName name="_xlnm._FilterDatabase" localSheetId="101" hidden="1">'02.AY M.Y. (01-10) ARASI)'!$A$3:$W$54</definedName>
    <definedName name="_xlnm._FilterDatabase" localSheetId="108" hidden="1">'02.AY O.Y. (01-10 ARASI) '!$A$3:$W$54</definedName>
    <definedName name="_xlnm._FilterDatabase" localSheetId="20" hidden="1">'02.AY O.Y. (01-11 ARASI)2025'!$A$3:$W$54</definedName>
    <definedName name="_xlnm._FilterDatabase" localSheetId="109" hidden="1">'02.AY O.Y. (11-20 ARASI)'!$A$3:$W$54</definedName>
    <definedName name="_xlnm._FilterDatabase" localSheetId="21" hidden="1">'02.AY O.Y. (11-20 ARASI)2025'!$A$3:$W$54</definedName>
    <definedName name="_xlnm._FilterDatabase" localSheetId="110" hidden="1">'02.AY O.Y. (21-29 ARASI)'!$A$3:$W$54</definedName>
    <definedName name="_xlnm._FilterDatabase" localSheetId="89" hidden="1">'03.AY B.Ç (01-10 ARASI)'!$A$3:$W$54</definedName>
    <definedName name="_xlnm._FilterDatabase" localSheetId="90" hidden="1">'03.AY B.Ç (11-20 ARASI)'!$A$3:$W$54</definedName>
    <definedName name="_xlnm._FilterDatabase" localSheetId="91" hidden="1">'03.AY B.Ç (21-31 ARASI)'!$A$3:$W$54</definedName>
    <definedName name="_xlnm._FilterDatabase" localSheetId="83" hidden="1">'03.AY G.Y. (01-10) ARASI)'!$A$3:$W$54</definedName>
    <definedName name="_xlnm._FilterDatabase" localSheetId="84" hidden="1">'03.AY G.Y. (11-21) ARASI)'!$A$3:$W$54</definedName>
    <definedName name="_xlnm._FilterDatabase" localSheetId="85" hidden="1">'03.AY G.Y. (21-31) ARASI)'!$A$3:$W$54</definedName>
    <definedName name="_xlnm._FilterDatabase" localSheetId="92" hidden="1">'03.AY H.S. (21-31 ARASI)'!$A$3:$W$54</definedName>
    <definedName name="_xlnm._FilterDatabase" localSheetId="86" hidden="1">'03.AY M.Y. (01-10) ARASI)'!$A$3:$W$54</definedName>
    <definedName name="_xlnm._FilterDatabase" localSheetId="87" hidden="1">'03.AY M.Y. (11-20) ARASI)'!$A$3:$W$54</definedName>
    <definedName name="_xlnm._FilterDatabase" localSheetId="88" hidden="1">'03.AY M.Y. (21-31) ARASI)'!$A$3:$W$54</definedName>
    <definedName name="_xlnm._FilterDatabase" localSheetId="1" hidden="1">'03.AY O.Y. () 2026'!$A$3:$W$50</definedName>
    <definedName name="_xlnm._FilterDatabase" localSheetId="96" hidden="1">'03.AY O.Y. (01-10 ARASI)'!$A$3:$W$54</definedName>
    <definedName name="_xlnm._FilterDatabase" localSheetId="17" hidden="1">'03.AY O.Y. (01-11 ARASI)2025'!$A$3:$W$54</definedName>
    <definedName name="_xlnm._FilterDatabase" localSheetId="97" hidden="1">'03.AY O.Y. (11-20 ARASI)'!$A$3:$W$54</definedName>
    <definedName name="_xlnm._FilterDatabase" localSheetId="18" hidden="1">'03.AY O.Y. (11-20 ARASI)2025'!$A$3:$W$54</definedName>
    <definedName name="_xlnm._FilterDatabase" localSheetId="98" hidden="1">'03.AY O.Y. (21-31 ARASI)'!$A$3:$W$54</definedName>
    <definedName name="_xlnm._FilterDatabase" localSheetId="19" hidden="1">'03.AY O.Y. (21-31 ARASI)2025'!$A$3:$W$54</definedName>
    <definedName name="_xlnm._FilterDatabase" localSheetId="93" hidden="1">'03.AY T.K. (01-10 ARASI)'!$A$3:$W$54</definedName>
    <definedName name="_xlnm._FilterDatabase" localSheetId="94" hidden="1">'03.AY T.K. (11-20 ARASI)'!$A$3:$W$54</definedName>
    <definedName name="_xlnm._FilterDatabase" localSheetId="95" hidden="1">'03.AY T.K. (21-31 ARASI)'!$A$3:$W$54</definedName>
    <definedName name="_xlnm._FilterDatabase" localSheetId="78" hidden="1">'04.AY G.Y. (01-10) ARASI)'!$A$3:$W$54</definedName>
    <definedName name="_xlnm._FilterDatabase" localSheetId="80" hidden="1">'04.AY G.Y. (11-20) ARASI)'!$A$3:$W$54</definedName>
    <definedName name="_xlnm._FilterDatabase" localSheetId="82" hidden="1">'04.AY G.Y. (21-30) ARASI)'!$A$3:$W$54</definedName>
    <definedName name="_xlnm._FilterDatabase" localSheetId="76" hidden="1">'04.AY H.S. '!$A$3:$W$54</definedName>
    <definedName name="_xlnm._FilterDatabase" localSheetId="77" hidden="1">'04.AY M.Y. (01-10) '!$A$3:$W$54</definedName>
    <definedName name="_xlnm._FilterDatabase" localSheetId="79" hidden="1">'04.AY M.Y. (11-20) ARASI)'!$A$3:$W$54</definedName>
    <definedName name="_xlnm._FilterDatabase" localSheetId="81" hidden="1">'04.AY M.Y. (21-30) ARASI)'!$A$3:$W$54</definedName>
    <definedName name="_xlnm._FilterDatabase" localSheetId="73" hidden="1">'04.AY O.Y. (01-10 ARASI)'!$A$3:$W$54</definedName>
    <definedName name="_xlnm._FilterDatabase" localSheetId="74" hidden="1">'04.AY O.Y. (11-20 ARASI)'!$A$3:$W$54</definedName>
    <definedName name="_xlnm._FilterDatabase" localSheetId="75" hidden="1">'04.AY O.Y. (21-30 ARASI)'!$A$3:$W$54</definedName>
    <definedName name="_xlnm._FilterDatabase" localSheetId="72" hidden="1">'04.AY T.K. ÖDENEN'!$A$3:$W$54</definedName>
    <definedName name="_xlnm._FilterDatabase" localSheetId="65" hidden="1">'05.AY B.Ç. (11-20 ARASI)'!$A$3:$W$54</definedName>
    <definedName name="_xlnm._FilterDatabase" localSheetId="66" hidden="1">'05.AY B.Ç. (21-31 ARASI)'!$A$3:$W$54</definedName>
    <definedName name="_xlnm._FilterDatabase" localSheetId="62" hidden="1">'05.AY H.S. (01-10 ARASI)'!$A$3:$W$54</definedName>
    <definedName name="_xlnm._FilterDatabase" localSheetId="63" hidden="1">'05.AY H.S. (11-20 ARASI)'!$A$3:$W$54</definedName>
    <definedName name="_xlnm._FilterDatabase" localSheetId="64" hidden="1">'05.AY H.S. (21-31 ARASI)'!$A$3:$W$54</definedName>
    <definedName name="_xlnm._FilterDatabase" localSheetId="69" hidden="1">'05.AY O.Y. (01-10 ARASI)'!$A$3:$W$54</definedName>
    <definedName name="_xlnm._FilterDatabase" localSheetId="70" hidden="1">'05.AY O.Y. (11-20 ARASI)'!$A$3:$W$54</definedName>
    <definedName name="_xlnm._FilterDatabase" localSheetId="71" hidden="1">'05.AY O.Y. (21-31 ARASI)'!$A$3:$W$54</definedName>
    <definedName name="_xlnm._FilterDatabase" localSheetId="67" hidden="1">'05.AY T.K. (11-20 ARASI)'!$A$3:$W$54</definedName>
    <definedName name="_xlnm._FilterDatabase" localSheetId="68" hidden="1">'05.AY T.K. (21-31 ARASI)'!$A$3:$W$54</definedName>
    <definedName name="_xlnm._FilterDatabase" localSheetId="57" hidden="1">'06.AY O.Y. (01-10 ARASI)'!$A$3:$W$54</definedName>
    <definedName name="_xlnm._FilterDatabase" localSheetId="14" hidden="1">'06.AY O.Y. (01-11 ARASI)2025'!$A$3:$W$54</definedName>
    <definedName name="_xlnm._FilterDatabase" localSheetId="59" hidden="1">'06.AY O.Y. (11-20 ARASI)'!$A$3:$W$54</definedName>
    <definedName name="_xlnm._FilterDatabase" localSheetId="15" hidden="1">'06.AY O.Y. (11-20 ARASI)2025'!$A$3:$W$54</definedName>
    <definedName name="_xlnm._FilterDatabase" localSheetId="58" hidden="1">'06.AY O.Y. (21-30 ARASI)'!$A$3:$W$54</definedName>
    <definedName name="_xlnm._FilterDatabase" localSheetId="16" hidden="1">'06.AY O.Y. (21-30 ARASI)2025'!$A$3:$W$54</definedName>
    <definedName name="_xlnm._FilterDatabase" localSheetId="61" hidden="1">'06.AY T.K. (21-30 ARASI)'!$A$3:$W$54</definedName>
    <definedName name="_xlnm._FilterDatabase" localSheetId="60" hidden="1">'06.AY T.K. MESKUR (21-30 ARASI)'!$A$3:$W$54</definedName>
    <definedName name="_xlnm._FilterDatabase" localSheetId="47" hidden="1">'07.AY B.Ç. (01-10 ARASI)'!$A$6:$W$57</definedName>
    <definedName name="_xlnm._FilterDatabase" localSheetId="46" hidden="1">'07.AY B.Ç. (21-31 ARASI) '!$A$3:$W$54</definedName>
    <definedName name="_xlnm._FilterDatabase" localSheetId="51" hidden="1">'07.AY G.Y. (01-10 ARASI) MESKUR'!$A$3:$W$54</definedName>
    <definedName name="_xlnm._FilterDatabase" localSheetId="45" hidden="1">'07.AY H.S. (01-10 ARASI)'!$A$3:$W$54</definedName>
    <definedName name="_xlnm._FilterDatabase" localSheetId="53" hidden="1">'07.AY M.Y. (01-10 ARASI)'!$A$3:$W$54</definedName>
    <definedName name="_xlnm._FilterDatabase" localSheetId="52" hidden="1">'07.AY M.Y. (01-10 ARASI) MESKUR'!$A$3:$W$54</definedName>
    <definedName name="_xlnm._FilterDatabase" localSheetId="54" hidden="1">'07.AY M.Y. (11-20 ARASI)'!$A$3:$W$54</definedName>
    <definedName name="_xlnm._FilterDatabase" localSheetId="55" hidden="1">'07.AY M.Y. (20-31 ARASI)'!$A$3:$W$54</definedName>
    <definedName name="_xlnm._FilterDatabase" localSheetId="49" hidden="1">'07.AY O.Y. (01-10 ARASI)'!$A$3:$W$54</definedName>
    <definedName name="_xlnm._FilterDatabase" localSheetId="11" hidden="1">'07.AY O.Y. (01-11 ARASI) 2025'!$A$3:$W$54</definedName>
    <definedName name="_xlnm._FilterDatabase" localSheetId="12" hidden="1">'07.AY O.Y. (11-20 ARASI) 2025'!$A$3:$W$54</definedName>
    <definedName name="_xlnm._FilterDatabase" localSheetId="50" hidden="1">'07.AY O.Y. (21-31 ARASI)'!$A$3:$W$54</definedName>
    <definedName name="_xlnm._FilterDatabase" localSheetId="13" hidden="1">'07.AY O.Y. (21-31 ARASI) 2025'!$A$3:$W$54</definedName>
    <definedName name="_xlnm._FilterDatabase" localSheetId="56" hidden="1">'07.AY T.K. '!$A$3:$W$54</definedName>
    <definedName name="_xlnm._FilterDatabase" localSheetId="48" hidden="1">'07.AY T.K. (01-10 ARASI)'!$A$3:$W$54</definedName>
    <definedName name="_xlnm._FilterDatabase" localSheetId="36" hidden="1">'08.AY B.Ç. (01-31 ARASI)'!$A$3:$W$54</definedName>
    <definedName name="_xlnm._FilterDatabase" localSheetId="40" hidden="1">'08.AY G.Y. (11-21 ARASI)'!$A$3:$W$54</definedName>
    <definedName name="_xlnm._FilterDatabase" localSheetId="37" hidden="1">'08.AY H.S. (01-31 ARASI)'!$A$3:$W$54</definedName>
    <definedName name="_xlnm._FilterDatabase" localSheetId="39" hidden="1">'08.AY M.Y. (01-10 ARASI)'!$A$3:$W$54</definedName>
    <definedName name="_xlnm._FilterDatabase" localSheetId="38" hidden="1">'08.AY M.Y. (11-20 ARASI)'!$A$3:$W$54</definedName>
    <definedName name="_xlnm._FilterDatabase" localSheetId="44" hidden="1">'08.AY M.Y. MESKUR'!$A$3:$W$54</definedName>
    <definedName name="_xlnm._FilterDatabase" localSheetId="41" hidden="1">'08.AY O.Y. (01-10 ARASI)'!$A$3:$W$54</definedName>
    <definedName name="_xlnm._FilterDatabase" localSheetId="42" hidden="1">'08.AY O.Y. (11-20 ARASI)'!$A$3:$W$54</definedName>
    <definedName name="_xlnm._FilterDatabase" localSheetId="43" hidden="1">'08.AY O.Y. (21-31 ARASI)'!$A$3:$W$54</definedName>
    <definedName name="_xlnm._FilterDatabase" localSheetId="35" hidden="1">'08.AY T.K. (01-31 ARASI)'!$A$3:$W$54</definedName>
    <definedName name="_xlnm._FilterDatabase" localSheetId="8" hidden="1">'09.AY O.Y. (01-11 ARASI) 2025'!$A$3:$W$54</definedName>
    <definedName name="_xlnm._FilterDatabase" localSheetId="9" hidden="1">'09.AY O.Y. (11-20 ARASI) 2025'!$A$3:$W$54</definedName>
    <definedName name="_xlnm._FilterDatabase" localSheetId="10" hidden="1">'09.AY O.Y. (21-30 ARASI) 2025'!$A$3:$W$54</definedName>
    <definedName name="_xlnm._FilterDatabase" localSheetId="32" hidden="1">'10.AY O.Y. (01-10 ARASI)'!$A$3:$W$54</definedName>
    <definedName name="_xlnm._FilterDatabase" localSheetId="33" hidden="1">'10.AY O.Y. (11-20 ARASI)'!$A$3:$W$54</definedName>
    <definedName name="_xlnm._FilterDatabase" localSheetId="34" hidden="1">'10.AY O.Y. (21-31 ARASI)'!$A$3:$W$54</definedName>
    <definedName name="_xlnm._FilterDatabase" localSheetId="7" hidden="1">'10.AY O.Y. 2025'!$A$3:$W$50</definedName>
    <definedName name="_xlnm._FilterDatabase" localSheetId="140" hidden="1">'11.AY'!$A$3:$W$28</definedName>
    <definedName name="_xlnm._FilterDatabase" localSheetId="141" hidden="1">'11.AY (1-10 ARASI)'!$A$3:$W$46</definedName>
    <definedName name="_xlnm._FilterDatabase" localSheetId="142" hidden="1">'11.AY (11-20 ARASI)'!$A$3:$W$28</definedName>
    <definedName name="_xlnm._FilterDatabase" localSheetId="143" hidden="1">'11.AY (21-31 ARASI)'!$A$3:$W$28</definedName>
    <definedName name="_xlnm._FilterDatabase" localSheetId="29" hidden="1">'11.AY O.Y. (01-11 ARASI)'!$A$3:$W$54</definedName>
    <definedName name="_xlnm._FilterDatabase" localSheetId="30" hidden="1">'11.AY O.Y. (11-20 ARASI)'!$A$3:$W$54</definedName>
    <definedName name="_xlnm._FilterDatabase" localSheetId="31" hidden="1">'11.AY O.Y. (21-30 ARASI)'!$A$3:$W$54</definedName>
    <definedName name="_xlnm._FilterDatabase" localSheetId="24" hidden="1">'12. AY O.Y. (11-20 ARASI)'!$A$3:$W$54</definedName>
    <definedName name="_xlnm._FilterDatabase" localSheetId="23" hidden="1">'12. AY O.Y. (21-31 ARASI)'!$A$3:$W$54</definedName>
    <definedName name="_xlnm._FilterDatabase" localSheetId="133" hidden="1">'12.AY (1-10 ARASI)'!$A$3:$W$54</definedName>
    <definedName name="_xlnm._FilterDatabase" localSheetId="134" hidden="1">'12.AY (11-20 ARASI)'!$A$3:$W$54</definedName>
    <definedName name="_xlnm._FilterDatabase" localSheetId="135" hidden="1">'12.AY (21-31 ARASI)'!$A$3:$W$54</definedName>
    <definedName name="_xlnm._FilterDatabase" localSheetId="124" hidden="1">'12.AY G.Y. (1-10 ARASI)'!$A$3:$W$54</definedName>
    <definedName name="_xlnm._FilterDatabase" localSheetId="125" hidden="1">'12.AY G.Y. (11-20 ARASI)'!$A$3:$W$54</definedName>
    <definedName name="_xlnm._FilterDatabase" localSheetId="126" hidden="1">'12.AY G.Y. (21-31 ARASI)'!$A$3:$W$54</definedName>
    <definedName name="_xlnm._FilterDatabase" localSheetId="28" hidden="1">'12.AY H.S. (31.12.2024)'!$A$3:$W$54</definedName>
    <definedName name="_xlnm._FilterDatabase" localSheetId="130" hidden="1">'12.AY M.Y. (01-10 ARASI)'!$A$3:$W$30</definedName>
    <definedName name="_xlnm._FilterDatabase" localSheetId="129" hidden="1">'12.AY M.Y. (01-10 ARASI) MESKUR'!$A$3:$W$30</definedName>
    <definedName name="_xlnm._FilterDatabase" localSheetId="131" hidden="1">'12.AY M.Y. (11-20 ARASI)'!$A$3:$W$54</definedName>
    <definedName name="_xlnm._FilterDatabase" localSheetId="128" hidden="1">'12.AY M.Y. (11-20 ARASI) MESKUR'!$A$3:$W$30</definedName>
    <definedName name="_xlnm._FilterDatabase" localSheetId="132" hidden="1">'12.AY M.Y. (21-31 ARASI)'!$A$3:$W$54</definedName>
    <definedName name="_xlnm._FilterDatabase" localSheetId="127" hidden="1">'12.AY M.Y. (21-31 ARASI) MESKUR'!$A$3:$W$30</definedName>
    <definedName name="_xlnm._FilterDatabase" localSheetId="25" hidden="1">'12.AY O.Y. (01-11 ARASI)'!$A$3:$W$54</definedName>
    <definedName name="_xlnm._FilterDatabase" localSheetId="136" hidden="1">'12.AY O.Y. (1-10 ARASI)'!$A$3:$W$46</definedName>
    <definedName name="_xlnm._FilterDatabase" localSheetId="137" hidden="1">'12.AY O.Y. (11-20 ARASI)'!$A$3:$W$46</definedName>
    <definedName name="_xlnm._FilterDatabase" localSheetId="139" hidden="1">'12.AY O.Y. (21-31 ARASI)'!$A$3:$W$46</definedName>
    <definedName name="_xlnm._FilterDatabase" localSheetId="6" hidden="1">'12.AY O.Y. 2025'!$A$3:$W$50</definedName>
    <definedName name="_xlnm._FilterDatabase" localSheetId="138" hidden="1">'12.AY T.K. (21-31 ARASI)'!$A$3:$W$46</definedName>
    <definedName name="_xlnm._FilterDatabase" localSheetId="27" hidden="1">'12.AY T.K. (31.12.2024)'!$A$3:$W$54</definedName>
    <definedName name="_xlnm._FilterDatabase" localSheetId="26" hidden="1">'12.AY T.K. (31.12.2024) (2)'!$A$3:$W$54</definedName>
    <definedName name="_xlnm._FilterDatabase" localSheetId="4" hidden="1">'12.AY T.K. FERLA 2025'!$A$3:$W$50</definedName>
    <definedName name="_xlnm._FilterDatabase" localSheetId="5" hidden="1">'12.AY T.K. MESKUR 2025'!$A$3:$W$50</definedName>
    <definedName name="_xlnm._FilterDatabase" localSheetId="0" hidden="1">'VERİ BANKASI'!$M$1:$M$424</definedName>
    <definedName name="_xlnm.Print_Area" localSheetId="118">'01.AY G.Y. (01-10 ARASI)'!$A$1:$W$85</definedName>
    <definedName name="_xlnm.Print_Area" localSheetId="119">'01.AY G.Y. (11-20 ARASI)'!$A$1:$W$85</definedName>
    <definedName name="_xlnm.Print_Area" localSheetId="120">'01.AY G.Y. (21-31 ARASI)'!$A$1:$W$85</definedName>
    <definedName name="_xlnm.Print_Area" localSheetId="117">'01.AY H.S. (01-10 ARASI)'!$A$1:$W$85</definedName>
    <definedName name="_xlnm.Print_Area" localSheetId="114">'01.AY KÜTAHYA (11-21 ARASI)'!$A$1:$W$85</definedName>
    <definedName name="_xlnm.Print_Area" localSheetId="111">'01.AY M.Y. (01-10 ARASI) MESKUR'!$A$1:$W$85</definedName>
    <definedName name="_xlnm.Print_Area" localSheetId="112">'01.AY M.Y. (11-20 ARASI) MESKUR'!$A$1:$W$85</definedName>
    <definedName name="_xlnm.Print_Area" localSheetId="115">'01.AY M.Y. (11-21 ARASI)'!$A$1:$W$85</definedName>
    <definedName name="_xlnm.Print_Area" localSheetId="116">'01.AY M.Y. (21-31 ARASI)'!$A$1:$W$85</definedName>
    <definedName name="_xlnm.Print_Area" localSheetId="113">'01.AY M.Y. (21-31 ARASI) MESKUR'!$A$1:$W$85</definedName>
    <definedName name="_xlnm.Print_Area" localSheetId="121">'01.AY O.Y. (01-10 ARASI)'!$A$1:$W$85</definedName>
    <definedName name="_xlnm.Print_Area" localSheetId="3">'01.AY O.Y. (01-10 ARASI) 2026'!$A$1:$W$82</definedName>
    <definedName name="_xlnm.Print_Area" localSheetId="22">'01.AY O.Y. (01-11 ARASI) 2025'!$A$1:$W$86</definedName>
    <definedName name="_xlnm.Print_Area" localSheetId="122">'01.AY O.Y. (11-20 ARASI)'!$A$1:$W$85</definedName>
    <definedName name="_xlnm.Print_Area" localSheetId="2">'01.AY O.Y. (11-20 ARASI) 2026'!$A$1:$W$82</definedName>
    <definedName name="_xlnm.Print_Area" localSheetId="123">'01.AY O.Y. (21-31 ARASI)'!$A$1:$W$85</definedName>
    <definedName name="_xlnm.Print_Area" localSheetId="99">'02.AY B.Ç. (01-10 ARASI)'!$A$1:$W$85</definedName>
    <definedName name="_xlnm.Print_Area" localSheetId="105">'02.AY E.Y. (01-10 ARASI)'!$A$1:$W$85</definedName>
    <definedName name="_xlnm.Print_Area" localSheetId="106">'02.AY E.Y. (11-20 ARASI)'!$A$1:$W$85</definedName>
    <definedName name="_xlnm.Print_Area" localSheetId="107">'02.AY E.Y. (21-29 ARASI)'!$A$1:$W$85</definedName>
    <definedName name="_xlnm.Print_Area" localSheetId="104">'02.AY G.Y. (01-10 ARASI)'!$A$1:$W$85</definedName>
    <definedName name="_xlnm.Print_Area" localSheetId="103">'02.AY G.Y. (11-21 ARASI)'!$A$1:$W$85</definedName>
    <definedName name="_xlnm.Print_Area" localSheetId="102">'02.AY G.Y. (21-29 ARASI)'!$A$1:$W$85</definedName>
    <definedName name="_xlnm.Print_Area" localSheetId="100">'02.AY H.S. (01-10 ARASI)'!$A$1:$W$85</definedName>
    <definedName name="_xlnm.Print_Area" localSheetId="101">'02.AY M.Y. (01-10) ARASI)'!$A$1:$W$85</definedName>
    <definedName name="_xlnm.Print_Area" localSheetId="108">'02.AY O.Y. (01-10 ARASI) '!$A$1:$W$85</definedName>
    <definedName name="_xlnm.Print_Area" localSheetId="20">'02.AY O.Y. (01-11 ARASI)2025'!$A$1:$W$86</definedName>
    <definedName name="_xlnm.Print_Area" localSheetId="109">'02.AY O.Y. (11-20 ARASI)'!$A$1:$W$85</definedName>
    <definedName name="_xlnm.Print_Area" localSheetId="21">'02.AY O.Y. (11-20 ARASI)2025'!$A$1:$W$86</definedName>
    <definedName name="_xlnm.Print_Area" localSheetId="110">'02.AY O.Y. (21-29 ARASI)'!$A$1:$W$85</definedName>
    <definedName name="_xlnm.Print_Area" localSheetId="89">'03.AY B.Ç (01-10 ARASI)'!$A$1:$W$85</definedName>
    <definedName name="_xlnm.Print_Area" localSheetId="90">'03.AY B.Ç (11-20 ARASI)'!$A$1:$W$85</definedName>
    <definedName name="_xlnm.Print_Area" localSheetId="91">'03.AY B.Ç (21-31 ARASI)'!$A$1:$W$85</definedName>
    <definedName name="_xlnm.Print_Area" localSheetId="83">'03.AY G.Y. (01-10) ARASI)'!$A$1:$W$85</definedName>
    <definedName name="_xlnm.Print_Area" localSheetId="84">'03.AY G.Y. (11-21) ARASI)'!$A$1:$W$85</definedName>
    <definedName name="_xlnm.Print_Area" localSheetId="85">'03.AY G.Y. (21-31) ARASI)'!$A$1:$W$85</definedName>
    <definedName name="_xlnm.Print_Area" localSheetId="92">'03.AY H.S. (21-31 ARASI)'!$A$1:$W$85</definedName>
    <definedName name="_xlnm.Print_Area" localSheetId="86">'03.AY M.Y. (01-10) ARASI)'!$A$1:$W$85</definedName>
    <definedName name="_xlnm.Print_Area" localSheetId="87">'03.AY M.Y. (11-20) ARASI)'!$A$1:$W$85</definedName>
    <definedName name="_xlnm.Print_Area" localSheetId="88">'03.AY M.Y. (21-31) ARASI)'!$A$1:$W$85</definedName>
    <definedName name="_xlnm.Print_Area" localSheetId="1">'03.AY O.Y. () 2026'!$A$1:$W$82</definedName>
    <definedName name="_xlnm.Print_Area" localSheetId="96">'03.AY O.Y. (01-10 ARASI)'!$A$1:$W$85</definedName>
    <definedName name="_xlnm.Print_Area" localSheetId="17">'03.AY O.Y. (01-11 ARASI)2025'!$A$1:$W$86</definedName>
    <definedName name="_xlnm.Print_Area" localSheetId="97">'03.AY O.Y. (11-20 ARASI)'!$A$1:$W$85</definedName>
    <definedName name="_xlnm.Print_Area" localSheetId="18">'03.AY O.Y. (11-20 ARASI)2025'!$A$1:$W$86</definedName>
    <definedName name="_xlnm.Print_Area" localSheetId="98">'03.AY O.Y. (21-31 ARASI)'!$A$1:$W$85</definedName>
    <definedName name="_xlnm.Print_Area" localSheetId="19">'03.AY O.Y. (21-31 ARASI)2025'!$A$1:$W$86</definedName>
    <definedName name="_xlnm.Print_Area" localSheetId="93">'03.AY T.K. (01-10 ARASI)'!$A$1:$W$85</definedName>
    <definedName name="_xlnm.Print_Area" localSheetId="94">'03.AY T.K. (11-20 ARASI)'!$A$1:$W$85</definedName>
    <definedName name="_xlnm.Print_Area" localSheetId="95">'03.AY T.K. (21-31 ARASI)'!$A$1:$W$85</definedName>
    <definedName name="_xlnm.Print_Area" localSheetId="78">'04.AY G.Y. (01-10) ARASI)'!$A$1:$W$85</definedName>
    <definedName name="_xlnm.Print_Area" localSheetId="80">'04.AY G.Y. (11-20) ARASI)'!$A$1:$W$85</definedName>
    <definedName name="_xlnm.Print_Area" localSheetId="82">'04.AY G.Y. (21-30) ARASI)'!$A$1:$W$85</definedName>
    <definedName name="_xlnm.Print_Area" localSheetId="76">'04.AY H.S. '!$A$1:$W$85</definedName>
    <definedName name="_xlnm.Print_Area" localSheetId="77">'04.AY M.Y. (01-10) '!$A$1:$W$86</definedName>
    <definedName name="_xlnm.Print_Area" localSheetId="79">'04.AY M.Y. (11-20) ARASI)'!$A$1:$W$86</definedName>
    <definedName name="_xlnm.Print_Area" localSheetId="81">'04.AY M.Y. (21-30) ARASI)'!$A$1:$W$86</definedName>
    <definedName name="_xlnm.Print_Area" localSheetId="73">'04.AY O.Y. (01-10 ARASI)'!$A$1:$W$85</definedName>
    <definedName name="_xlnm.Print_Area" localSheetId="74">'04.AY O.Y. (11-20 ARASI)'!$A$1:$W$85</definedName>
    <definedName name="_xlnm.Print_Area" localSheetId="75">'04.AY O.Y. (21-30 ARASI)'!$A$1:$W$85</definedName>
    <definedName name="_xlnm.Print_Area" localSheetId="72">'04.AY T.K. ÖDENEN'!$A$1:$W$85</definedName>
    <definedName name="_xlnm.Print_Area" localSheetId="65">'05.AY B.Ç. (11-20 ARASI)'!$A$1:$W$85</definedName>
    <definedName name="_xlnm.Print_Area" localSheetId="66">'05.AY B.Ç. (21-31 ARASI)'!$A$1:$W$85</definedName>
    <definedName name="_xlnm.Print_Area" localSheetId="62">'05.AY H.S. (01-10 ARASI)'!$A$1:$W$85</definedName>
    <definedName name="_xlnm.Print_Area" localSheetId="63">'05.AY H.S. (11-20 ARASI)'!$A$1:$W$85</definedName>
    <definedName name="_xlnm.Print_Area" localSheetId="64">'05.AY H.S. (21-31 ARASI)'!$A$1:$W$85</definedName>
    <definedName name="_xlnm.Print_Area" localSheetId="69">'05.AY O.Y. (01-10 ARASI)'!$A$1:$W$86</definedName>
    <definedName name="_xlnm.Print_Area" localSheetId="70">'05.AY O.Y. (11-20 ARASI)'!$A$1:$W$85</definedName>
    <definedName name="_xlnm.Print_Area" localSheetId="71">'05.AY O.Y. (21-31 ARASI)'!$A$1:$W$85</definedName>
    <definedName name="_xlnm.Print_Area" localSheetId="67">'05.AY T.K. (11-20 ARASI)'!$A$1:$W$85</definedName>
    <definedName name="_xlnm.Print_Area" localSheetId="68">'05.AY T.K. (21-31 ARASI)'!$A$1:$W$85</definedName>
    <definedName name="_xlnm.Print_Area" localSheetId="57">'06.AY O.Y. (01-10 ARASI)'!$A$1:$W$86</definedName>
    <definedName name="_xlnm.Print_Area" localSheetId="14">'06.AY O.Y. (01-11 ARASI)2025'!$A$1:$W$86</definedName>
    <definedName name="_xlnm.Print_Area" localSheetId="59">'06.AY O.Y. (11-20 ARASI)'!$A$1:$W$86</definedName>
    <definedName name="_xlnm.Print_Area" localSheetId="15">'06.AY O.Y. (11-20 ARASI)2025'!$A$1:$W$86</definedName>
    <definedName name="_xlnm.Print_Area" localSheetId="58">'06.AY O.Y. (21-30 ARASI)'!$A$1:$W$86</definedName>
    <definedName name="_xlnm.Print_Area" localSheetId="16">'06.AY O.Y. (21-30 ARASI)2025'!$A$1:$W$86</definedName>
    <definedName name="_xlnm.Print_Area" localSheetId="61">'06.AY T.K. (21-30 ARASI)'!$A$1:$W$85</definedName>
    <definedName name="_xlnm.Print_Area" localSheetId="60">'06.AY T.K. MESKUR (21-30 ARASI)'!$A$1:$W$85</definedName>
    <definedName name="_xlnm.Print_Area" localSheetId="47">'07.AY B.Ç. (01-10 ARASI)'!$A$4:$W$89</definedName>
    <definedName name="_xlnm.Print_Area" localSheetId="46">'07.AY B.Ç. (21-31 ARASI) '!$A$1:$W$86</definedName>
    <definedName name="_xlnm.Print_Area" localSheetId="51">'07.AY G.Y. (01-10 ARASI) MESKUR'!$A$1:$W$85</definedName>
    <definedName name="_xlnm.Print_Area" localSheetId="45">'07.AY H.S. (01-10 ARASI)'!$A$1:$W$86</definedName>
    <definedName name="_xlnm.Print_Area" localSheetId="53">'07.AY M.Y. (01-10 ARASI)'!$A$1:$W$85</definedName>
    <definedName name="_xlnm.Print_Area" localSheetId="52">'07.AY M.Y. (01-10 ARASI) MESKUR'!$A$1:$W$85</definedName>
    <definedName name="_xlnm.Print_Area" localSheetId="54">'07.AY M.Y. (11-20 ARASI)'!$A$1:$W$85</definedName>
    <definedName name="_xlnm.Print_Area" localSheetId="55">'07.AY M.Y. (20-31 ARASI)'!$A$1:$W$85</definedName>
    <definedName name="_xlnm.Print_Area" localSheetId="49">'07.AY O.Y. (01-10 ARASI)'!$A$1:$W$86</definedName>
    <definedName name="_xlnm.Print_Area" localSheetId="11">'07.AY O.Y. (01-11 ARASI) 2025'!$A$1:$W$86</definedName>
    <definedName name="_xlnm.Print_Area" localSheetId="12">'07.AY O.Y. (11-20 ARASI) 2025'!$A$1:$W$86</definedName>
    <definedName name="_xlnm.Print_Area" localSheetId="50">'07.AY O.Y. (21-31 ARASI)'!$A$1:$W$86</definedName>
    <definedName name="_xlnm.Print_Area" localSheetId="13">'07.AY O.Y. (21-31 ARASI) 2025'!$A$1:$W$86</definedName>
    <definedName name="_xlnm.Print_Area" localSheetId="56">'07.AY T.K. '!$A$1:$W$85</definedName>
    <definedName name="_xlnm.Print_Area" localSheetId="48">'07.AY T.K. (01-10 ARASI)'!$A$1:$W$86</definedName>
    <definedName name="_xlnm.Print_Area" localSheetId="36">'08.AY B.Ç. (01-31 ARASI)'!$A$1:$W$86</definedName>
    <definedName name="_xlnm.Print_Area" localSheetId="40">'08.AY G.Y. (11-21 ARASI)'!$A$1:$W$86</definedName>
    <definedName name="_xlnm.Print_Area" localSheetId="37">'08.AY H.S. (01-31 ARASI)'!$A$1:$W$86</definedName>
    <definedName name="_xlnm.Print_Area" localSheetId="39">'08.AY M.Y. (01-10 ARASI)'!$A$1:$W$86</definedName>
    <definedName name="_xlnm.Print_Area" localSheetId="38">'08.AY M.Y. (11-20 ARASI)'!$A$1:$W$86</definedName>
    <definedName name="_xlnm.Print_Area" localSheetId="44">'08.AY M.Y. MESKUR'!$A$1:$W$86</definedName>
    <definedName name="_xlnm.Print_Area" localSheetId="41">'08.AY O.Y. (01-10 ARASI)'!$A$1:$W$86</definedName>
    <definedName name="_xlnm.Print_Area" localSheetId="42">'08.AY O.Y. (11-20 ARASI)'!$A$1:$W$86</definedName>
    <definedName name="_xlnm.Print_Area" localSheetId="43">'08.AY O.Y. (21-31 ARASI)'!$A$1:$W$86</definedName>
    <definedName name="_xlnm.Print_Area" localSheetId="35">'08.AY T.K. (01-31 ARASI)'!$A$1:$W$86</definedName>
    <definedName name="_xlnm.Print_Area" localSheetId="8">'09.AY O.Y. (01-11 ARASI) 2025'!$A$1:$W$86</definedName>
    <definedName name="_xlnm.Print_Area" localSheetId="9">'09.AY O.Y. (11-20 ARASI) 2025'!$A$1:$W$86</definedName>
    <definedName name="_xlnm.Print_Area" localSheetId="10">'09.AY O.Y. (21-30 ARASI) 2025'!$A$1:$W$86</definedName>
    <definedName name="_xlnm.Print_Area" localSheetId="32">'10.AY O.Y. (01-10 ARASI)'!$A$1:$W$86</definedName>
    <definedName name="_xlnm.Print_Area" localSheetId="33">'10.AY O.Y. (11-20 ARASI)'!$A$1:$W$86</definedName>
    <definedName name="_xlnm.Print_Area" localSheetId="34">'10.AY O.Y. (21-31 ARASI)'!$A$1:$W$86</definedName>
    <definedName name="_xlnm.Print_Area" localSheetId="7">'10.AY O.Y. 2025'!$A$1:$W$82</definedName>
    <definedName name="_xlnm.Print_Area" localSheetId="140">'11.AY'!$A$1:$W$59</definedName>
    <definedName name="_xlnm.Print_Area" localSheetId="141">'11.AY (1-10 ARASI)'!$A$1:$W$77</definedName>
    <definedName name="_xlnm.Print_Area" localSheetId="142">'11.AY (11-20 ARASI)'!$A$1:$W$59</definedName>
    <definedName name="_xlnm.Print_Area" localSheetId="143">'11.AY (21-31 ARASI)'!$A$1:$W$59</definedName>
    <definedName name="_xlnm.Print_Area" localSheetId="29">'11.AY O.Y. (01-11 ARASI)'!$A$1:$W$86</definedName>
    <definedName name="_xlnm.Print_Area" localSheetId="30">'11.AY O.Y. (11-20 ARASI)'!$A$1:$W$86</definedName>
    <definedName name="_xlnm.Print_Area" localSheetId="31">'11.AY O.Y. (21-30 ARASI)'!$A$1:$W$86</definedName>
    <definedName name="_xlnm.Print_Area" localSheetId="24">'12. AY O.Y. (11-20 ARASI)'!$A$1:$W$86</definedName>
    <definedName name="_xlnm.Print_Area" localSheetId="23">'12. AY O.Y. (21-31 ARASI)'!$A$1:$W$86</definedName>
    <definedName name="_xlnm.Print_Area" localSheetId="133">'12.AY (1-10 ARASI)'!$A$1:$W$85</definedName>
    <definedName name="_xlnm.Print_Area" localSheetId="134">'12.AY (11-20 ARASI)'!$A$1:$W$85</definedName>
    <definedName name="_xlnm.Print_Area" localSheetId="135">'12.AY (21-31 ARASI)'!$A$1:$W$85</definedName>
    <definedName name="_xlnm.Print_Area" localSheetId="124">'12.AY G.Y. (1-10 ARASI)'!$A$1:$W$85</definedName>
    <definedName name="_xlnm.Print_Area" localSheetId="125">'12.AY G.Y. (11-20 ARASI)'!$A$1:$W$85</definedName>
    <definedName name="_xlnm.Print_Area" localSheetId="126">'12.AY G.Y. (21-31 ARASI)'!$A$1:$W$85</definedName>
    <definedName name="_xlnm.Print_Area" localSheetId="28">'12.AY H.S. (31.12.2024)'!$A$1:$W$86</definedName>
    <definedName name="_xlnm.Print_Area" localSheetId="130">'12.AY M.Y. (01-10 ARASI)'!$A$1:$W$61</definedName>
    <definedName name="_xlnm.Print_Area" localSheetId="129">'12.AY M.Y. (01-10 ARASI) MESKUR'!$A$1:$W$61</definedName>
    <definedName name="_xlnm.Print_Area" localSheetId="131">'12.AY M.Y. (11-20 ARASI)'!$A$1:$W$85</definedName>
    <definedName name="_xlnm.Print_Area" localSheetId="128">'12.AY M.Y. (11-20 ARASI) MESKUR'!$A$1:$W$61</definedName>
    <definedName name="_xlnm.Print_Area" localSheetId="132">'12.AY M.Y. (21-31 ARASI)'!$A$1:$W$85</definedName>
    <definedName name="_xlnm.Print_Area" localSheetId="127">'12.AY M.Y. (21-31 ARASI) MESKUR'!$A$1:$W$61</definedName>
    <definedName name="_xlnm.Print_Area" localSheetId="25">'12.AY O.Y. (01-11 ARASI)'!$A$1:$W$86</definedName>
    <definedName name="_xlnm.Print_Area" localSheetId="136">'12.AY O.Y. (1-10 ARASI)'!$A$1:$W$77</definedName>
    <definedName name="_xlnm.Print_Area" localSheetId="137">'12.AY O.Y. (11-20 ARASI)'!$A$1:$W$77</definedName>
    <definedName name="_xlnm.Print_Area" localSheetId="139">'12.AY O.Y. (21-31 ARASI)'!$A$1:$W$77</definedName>
    <definedName name="_xlnm.Print_Area" localSheetId="6">'12.AY O.Y. 2025'!$A$1:$W$82</definedName>
    <definedName name="_xlnm.Print_Area" localSheetId="138">'12.AY T.K. (21-31 ARASI)'!$A$1:$W$77</definedName>
    <definedName name="_xlnm.Print_Area" localSheetId="27">'12.AY T.K. (31.12.2024)'!$A$1:$W$86</definedName>
    <definedName name="_xlnm.Print_Area" localSheetId="26">'12.AY T.K. (31.12.2024) (2)'!$A$1:$W$86</definedName>
    <definedName name="_xlnm.Print_Area" localSheetId="4">'12.AY T.K. FERLA 2025'!$A$1:$W$82</definedName>
    <definedName name="_xlnm.Print_Area" localSheetId="5">'12.AY T.K. MESKUR 2025'!$A$1:$W$82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77" l="1"/>
  <c r="B81" i="177"/>
  <c r="H81" i="177" s="1"/>
  <c r="I80" i="177"/>
  <c r="E80" i="177"/>
  <c r="B80" i="177"/>
  <c r="K80" i="177" s="1"/>
  <c r="H79" i="177"/>
  <c r="D79" i="177"/>
  <c r="B79" i="177"/>
  <c r="J79" i="177" s="1"/>
  <c r="K78" i="177"/>
  <c r="I78" i="177"/>
  <c r="G78" i="177"/>
  <c r="E78" i="177"/>
  <c r="C78" i="177"/>
  <c r="B78" i="177"/>
  <c r="H78" i="177" s="1"/>
  <c r="B77" i="177"/>
  <c r="H77" i="177" s="1"/>
  <c r="K76" i="177"/>
  <c r="I76" i="177"/>
  <c r="H76" i="177"/>
  <c r="G76" i="177"/>
  <c r="E76" i="177"/>
  <c r="D76" i="177"/>
  <c r="C76" i="177"/>
  <c r="B76" i="177"/>
  <c r="J76" i="177" s="1"/>
  <c r="H75" i="177"/>
  <c r="D75" i="177"/>
  <c r="B75" i="177"/>
  <c r="J75" i="177" s="1"/>
  <c r="H74" i="177"/>
  <c r="D74" i="177"/>
  <c r="B74" i="177"/>
  <c r="J74" i="177" s="1"/>
  <c r="H73" i="177"/>
  <c r="D73" i="177"/>
  <c r="B73" i="177"/>
  <c r="J73" i="177" s="1"/>
  <c r="H72" i="177"/>
  <c r="D72" i="177"/>
  <c r="B72" i="177"/>
  <c r="J72" i="177" s="1"/>
  <c r="H71" i="177"/>
  <c r="D71" i="177"/>
  <c r="B71" i="177"/>
  <c r="J71" i="177" s="1"/>
  <c r="H70" i="177"/>
  <c r="D70" i="177"/>
  <c r="B70" i="177"/>
  <c r="J70" i="177" s="1"/>
  <c r="H69" i="177"/>
  <c r="D69" i="177"/>
  <c r="B69" i="177"/>
  <c r="J69" i="177" s="1"/>
  <c r="H68" i="177"/>
  <c r="D68" i="177"/>
  <c r="B68" i="177"/>
  <c r="J68" i="177" s="1"/>
  <c r="B67" i="177"/>
  <c r="H66" i="177"/>
  <c r="D66" i="177"/>
  <c r="B66" i="177"/>
  <c r="J66" i="177" s="1"/>
  <c r="P65" i="177"/>
  <c r="K65" i="177"/>
  <c r="I65" i="177"/>
  <c r="H65" i="177"/>
  <c r="G65" i="177"/>
  <c r="E65" i="177"/>
  <c r="D65" i="177"/>
  <c r="C65" i="177"/>
  <c r="B65" i="177"/>
  <c r="J65" i="177" s="1"/>
  <c r="K64" i="177"/>
  <c r="I64" i="177"/>
  <c r="H64" i="177"/>
  <c r="G64" i="177"/>
  <c r="E64" i="177"/>
  <c r="D64" i="177"/>
  <c r="C64" i="177"/>
  <c r="B64" i="177"/>
  <c r="J64" i="177" s="1"/>
  <c r="K63" i="177"/>
  <c r="I63" i="177"/>
  <c r="H63" i="177"/>
  <c r="G63" i="177"/>
  <c r="E63" i="177"/>
  <c r="D63" i="177"/>
  <c r="C63" i="177"/>
  <c r="B63" i="177"/>
  <c r="J63" i="177" s="1"/>
  <c r="M62" i="177"/>
  <c r="K62" i="177"/>
  <c r="I62" i="177"/>
  <c r="H62" i="177"/>
  <c r="G62" i="177"/>
  <c r="E62" i="177"/>
  <c r="D62" i="177"/>
  <c r="C62" i="177"/>
  <c r="B62" i="177"/>
  <c r="J62" i="177" s="1"/>
  <c r="M61" i="177"/>
  <c r="B61" i="177"/>
  <c r="M60" i="177"/>
  <c r="K60" i="177"/>
  <c r="I60" i="177"/>
  <c r="H60" i="177"/>
  <c r="G60" i="177"/>
  <c r="E60" i="177"/>
  <c r="D60" i="177"/>
  <c r="C60" i="177"/>
  <c r="B60" i="177"/>
  <c r="J60" i="177" s="1"/>
  <c r="B59" i="177"/>
  <c r="H59" i="177" s="1"/>
  <c r="B58" i="177"/>
  <c r="H58" i="177" s="1"/>
  <c r="M57" i="177"/>
  <c r="B57" i="177"/>
  <c r="M56" i="177"/>
  <c r="K56" i="177"/>
  <c r="I56" i="177"/>
  <c r="G56" i="177"/>
  <c r="E56" i="177"/>
  <c r="C56" i="177"/>
  <c r="B56" i="177"/>
  <c r="H56" i="177" s="1"/>
  <c r="H53" i="177"/>
  <c r="T50" i="177"/>
  <c r="U50" i="177" s="1"/>
  <c r="R50" i="177"/>
  <c r="S50" i="177" s="1"/>
  <c r="P50" i="177"/>
  <c r="Q50" i="177" s="1"/>
  <c r="L50" i="177"/>
  <c r="M50" i="177" s="1"/>
  <c r="N50" i="177" s="1"/>
  <c r="C50" i="177"/>
  <c r="U49" i="177"/>
  <c r="T49" i="177"/>
  <c r="S49" i="177"/>
  <c r="R49" i="177"/>
  <c r="Q49" i="177"/>
  <c r="P49" i="177"/>
  <c r="M49" i="177"/>
  <c r="N49" i="177" s="1"/>
  <c r="L49" i="177"/>
  <c r="C49" i="177"/>
  <c r="U48" i="177"/>
  <c r="T48" i="177"/>
  <c r="R48" i="177"/>
  <c r="S48" i="177" s="1"/>
  <c r="Q48" i="177"/>
  <c r="P48" i="177"/>
  <c r="N48" i="177"/>
  <c r="O48" i="177" s="1"/>
  <c r="W48" i="177" s="1"/>
  <c r="L48" i="177"/>
  <c r="M48" i="177" s="1"/>
  <c r="C48" i="177"/>
  <c r="U47" i="177"/>
  <c r="T47" i="177"/>
  <c r="S47" i="177"/>
  <c r="R47" i="177"/>
  <c r="Q47" i="177"/>
  <c r="P47" i="177"/>
  <c r="M47" i="177"/>
  <c r="N47" i="177" s="1"/>
  <c r="V47" i="177" s="1"/>
  <c r="L47" i="177"/>
  <c r="C47" i="177"/>
  <c r="T46" i="177"/>
  <c r="U46" i="177" s="1"/>
  <c r="R46" i="177"/>
  <c r="S46" i="177" s="1"/>
  <c r="P46" i="177"/>
  <c r="Q46" i="177" s="1"/>
  <c r="L46" i="177"/>
  <c r="M46" i="177" s="1"/>
  <c r="N46" i="177" s="1"/>
  <c r="C46" i="177"/>
  <c r="T45" i="177"/>
  <c r="U45" i="177" s="1"/>
  <c r="S45" i="177"/>
  <c r="R45" i="177"/>
  <c r="P45" i="177"/>
  <c r="Q45" i="177" s="1"/>
  <c r="O45" i="177"/>
  <c r="W45" i="177" s="1"/>
  <c r="M45" i="177"/>
  <c r="N45" i="177" s="1"/>
  <c r="V45" i="177" s="1"/>
  <c r="L45" i="177"/>
  <c r="C45" i="177"/>
  <c r="U44" i="177"/>
  <c r="T44" i="177"/>
  <c r="R44" i="177"/>
  <c r="S44" i="177" s="1"/>
  <c r="Q44" i="177"/>
  <c r="P44" i="177"/>
  <c r="L44" i="177"/>
  <c r="M44" i="177" s="1"/>
  <c r="N44" i="177" s="1"/>
  <c r="C44" i="177"/>
  <c r="U43" i="177"/>
  <c r="T43" i="177"/>
  <c r="R43" i="177"/>
  <c r="S43" i="177" s="1"/>
  <c r="Q43" i="177"/>
  <c r="P43" i="177"/>
  <c r="M43" i="177"/>
  <c r="N43" i="177" s="1"/>
  <c r="L43" i="177"/>
  <c r="C43" i="177"/>
  <c r="U42" i="177"/>
  <c r="T42" i="177"/>
  <c r="R42" i="177"/>
  <c r="S42" i="177" s="1"/>
  <c r="Q42" i="177"/>
  <c r="P42" i="177"/>
  <c r="N42" i="177"/>
  <c r="O42" i="177" s="1"/>
  <c r="W42" i="177" s="1"/>
  <c r="M42" i="177"/>
  <c r="L42" i="177"/>
  <c r="C42" i="177"/>
  <c r="T41" i="177"/>
  <c r="U41" i="177" s="1"/>
  <c r="S41" i="177"/>
  <c r="R41" i="177"/>
  <c r="P41" i="177"/>
  <c r="Q41" i="177" s="1"/>
  <c r="L41" i="177"/>
  <c r="M41" i="177" s="1"/>
  <c r="N41" i="177" s="1"/>
  <c r="C41" i="177"/>
  <c r="T40" i="177"/>
  <c r="U40" i="177" s="1"/>
  <c r="S40" i="177"/>
  <c r="R40" i="177"/>
  <c r="P40" i="177"/>
  <c r="Q40" i="177" s="1"/>
  <c r="L40" i="177"/>
  <c r="M40" i="177" s="1"/>
  <c r="N40" i="177" s="1"/>
  <c r="C40" i="177"/>
  <c r="U39" i="177"/>
  <c r="T39" i="177"/>
  <c r="R39" i="177"/>
  <c r="S39" i="177" s="1"/>
  <c r="Q39" i="177"/>
  <c r="P39" i="177"/>
  <c r="M39" i="177"/>
  <c r="N39" i="177" s="1"/>
  <c r="L39" i="177"/>
  <c r="C39" i="177"/>
  <c r="U38" i="177"/>
  <c r="T38" i="177"/>
  <c r="R38" i="177"/>
  <c r="S38" i="177" s="1"/>
  <c r="Q38" i="177"/>
  <c r="P38" i="177"/>
  <c r="N38" i="177"/>
  <c r="O38" i="177" s="1"/>
  <c r="W38" i="177" s="1"/>
  <c r="M38" i="177"/>
  <c r="L38" i="177"/>
  <c r="C38" i="177"/>
  <c r="T37" i="177"/>
  <c r="U37" i="177" s="1"/>
  <c r="S37" i="177"/>
  <c r="R37" i="177"/>
  <c r="P37" i="177"/>
  <c r="Q37" i="177" s="1"/>
  <c r="L37" i="177"/>
  <c r="M37" i="177" s="1"/>
  <c r="N37" i="177" s="1"/>
  <c r="C37" i="177"/>
  <c r="T36" i="177"/>
  <c r="U36" i="177" s="1"/>
  <c r="S36" i="177"/>
  <c r="R36" i="177"/>
  <c r="P36" i="177"/>
  <c r="Q36" i="177" s="1"/>
  <c r="L36" i="177"/>
  <c r="M36" i="177" s="1"/>
  <c r="N36" i="177" s="1"/>
  <c r="C36" i="177"/>
  <c r="U35" i="177"/>
  <c r="T35" i="177"/>
  <c r="R35" i="177"/>
  <c r="S35" i="177" s="1"/>
  <c r="Q35" i="177"/>
  <c r="P35" i="177"/>
  <c r="M35" i="177"/>
  <c r="N35" i="177" s="1"/>
  <c r="L35" i="177"/>
  <c r="C35" i="177"/>
  <c r="U34" i="177"/>
  <c r="T34" i="177"/>
  <c r="R34" i="177"/>
  <c r="S34" i="177" s="1"/>
  <c r="Q34" i="177"/>
  <c r="P34" i="177"/>
  <c r="N34" i="177"/>
  <c r="O34" i="177" s="1"/>
  <c r="W34" i="177" s="1"/>
  <c r="M34" i="177"/>
  <c r="L34" i="177"/>
  <c r="C34" i="177"/>
  <c r="T33" i="177"/>
  <c r="U33" i="177" s="1"/>
  <c r="S33" i="177"/>
  <c r="R33" i="177"/>
  <c r="P33" i="177"/>
  <c r="Q33" i="177" s="1"/>
  <c r="L33" i="177"/>
  <c r="M33" i="177" s="1"/>
  <c r="N33" i="177" s="1"/>
  <c r="C33" i="177"/>
  <c r="T32" i="177"/>
  <c r="U32" i="177" s="1"/>
  <c r="S32" i="177"/>
  <c r="R32" i="177"/>
  <c r="P32" i="177"/>
  <c r="Q32" i="177" s="1"/>
  <c r="L32" i="177"/>
  <c r="M32" i="177" s="1"/>
  <c r="N32" i="177" s="1"/>
  <c r="C32" i="177"/>
  <c r="U31" i="177"/>
  <c r="T31" i="177"/>
  <c r="R31" i="177"/>
  <c r="S31" i="177" s="1"/>
  <c r="Q31" i="177"/>
  <c r="P31" i="177"/>
  <c r="M31" i="177"/>
  <c r="N31" i="177" s="1"/>
  <c r="L31" i="177"/>
  <c r="C31" i="177"/>
  <c r="U30" i="177"/>
  <c r="T30" i="177"/>
  <c r="R30" i="177"/>
  <c r="S30" i="177" s="1"/>
  <c r="Q30" i="177"/>
  <c r="P30" i="177"/>
  <c r="N30" i="177"/>
  <c r="O30" i="177" s="1"/>
  <c r="M30" i="177"/>
  <c r="L30" i="177"/>
  <c r="C30" i="177"/>
  <c r="T29" i="177"/>
  <c r="U29" i="177" s="1"/>
  <c r="S29" i="177"/>
  <c r="R29" i="177"/>
  <c r="P29" i="177"/>
  <c r="Q29" i="177" s="1"/>
  <c r="L29" i="177"/>
  <c r="M29" i="177" s="1"/>
  <c r="N29" i="177" s="1"/>
  <c r="C29" i="177"/>
  <c r="T28" i="177"/>
  <c r="U28" i="177" s="1"/>
  <c r="S28" i="177"/>
  <c r="R28" i="177"/>
  <c r="P28" i="177"/>
  <c r="Q28" i="177" s="1"/>
  <c r="L28" i="177"/>
  <c r="M28" i="177" s="1"/>
  <c r="N28" i="177" s="1"/>
  <c r="C28" i="177"/>
  <c r="U27" i="177"/>
  <c r="T27" i="177"/>
  <c r="R27" i="177"/>
  <c r="S27" i="177" s="1"/>
  <c r="Q27" i="177"/>
  <c r="P27" i="177"/>
  <c r="M27" i="177"/>
  <c r="N27" i="177" s="1"/>
  <c r="L27" i="177"/>
  <c r="C27" i="177"/>
  <c r="U26" i="177"/>
  <c r="T26" i="177"/>
  <c r="R26" i="177"/>
  <c r="S26" i="177" s="1"/>
  <c r="Q26" i="177"/>
  <c r="P26" i="177"/>
  <c r="L26" i="177"/>
  <c r="M26" i="177" s="1"/>
  <c r="N26" i="177" s="1"/>
  <c r="C26" i="177"/>
  <c r="U25" i="177"/>
  <c r="T25" i="177"/>
  <c r="S25" i="177"/>
  <c r="R25" i="177"/>
  <c r="Q25" i="177"/>
  <c r="P25" i="177"/>
  <c r="M25" i="177"/>
  <c r="N25" i="177" s="1"/>
  <c r="L25" i="177"/>
  <c r="C25" i="177"/>
  <c r="T24" i="177"/>
  <c r="U24" i="177" s="1"/>
  <c r="R24" i="177"/>
  <c r="S24" i="177" s="1"/>
  <c r="P24" i="177"/>
  <c r="Q24" i="177" s="1"/>
  <c r="L24" i="177"/>
  <c r="M24" i="177" s="1"/>
  <c r="N24" i="177" s="1"/>
  <c r="C24" i="177"/>
  <c r="U23" i="177"/>
  <c r="T23" i="177"/>
  <c r="S23" i="177"/>
  <c r="R23" i="177"/>
  <c r="Q23" i="177"/>
  <c r="P23" i="177"/>
  <c r="M23" i="177"/>
  <c r="N23" i="177" s="1"/>
  <c r="L23" i="177"/>
  <c r="C23" i="177"/>
  <c r="U22" i="177"/>
  <c r="T22" i="177"/>
  <c r="R22" i="177"/>
  <c r="S22" i="177" s="1"/>
  <c r="Q22" i="177"/>
  <c r="P22" i="177"/>
  <c r="L22" i="177"/>
  <c r="M22" i="177" s="1"/>
  <c r="N22" i="177" s="1"/>
  <c r="C22" i="177"/>
  <c r="U21" i="177"/>
  <c r="T21" i="177"/>
  <c r="S21" i="177"/>
  <c r="R21" i="177"/>
  <c r="Q21" i="177"/>
  <c r="P21" i="177"/>
  <c r="M21" i="177"/>
  <c r="N21" i="177" s="1"/>
  <c r="L21" i="177"/>
  <c r="C21" i="177"/>
  <c r="T20" i="177"/>
  <c r="U20" i="177" s="1"/>
  <c r="R20" i="177"/>
  <c r="S20" i="177" s="1"/>
  <c r="P20" i="177"/>
  <c r="Q20" i="177" s="1"/>
  <c r="L20" i="177"/>
  <c r="M20" i="177" s="1"/>
  <c r="N20" i="177" s="1"/>
  <c r="C20" i="177"/>
  <c r="U19" i="177"/>
  <c r="T19" i="177"/>
  <c r="S19" i="177"/>
  <c r="R19" i="177"/>
  <c r="Q19" i="177"/>
  <c r="P19" i="177"/>
  <c r="M19" i="177"/>
  <c r="N19" i="177" s="1"/>
  <c r="L19" i="177"/>
  <c r="C19" i="177"/>
  <c r="T18" i="177"/>
  <c r="U18" i="177" s="1"/>
  <c r="R18" i="177"/>
  <c r="S18" i="177" s="1"/>
  <c r="P18" i="177"/>
  <c r="Q18" i="177" s="1"/>
  <c r="L18" i="177"/>
  <c r="M18" i="177" s="1"/>
  <c r="N18" i="177" s="1"/>
  <c r="C18" i="177"/>
  <c r="R17" i="177"/>
  <c r="P17" i="177"/>
  <c r="L17" i="177"/>
  <c r="C17" i="177"/>
  <c r="T16" i="177"/>
  <c r="U16" i="177" s="1"/>
  <c r="R16" i="177"/>
  <c r="S16" i="177" s="1"/>
  <c r="P16" i="177"/>
  <c r="Q16" i="177" s="1"/>
  <c r="L16" i="177"/>
  <c r="M16" i="177" s="1"/>
  <c r="N16" i="177" s="1"/>
  <c r="C16" i="177"/>
  <c r="T15" i="177"/>
  <c r="U15" i="177" s="1"/>
  <c r="R15" i="177"/>
  <c r="S15" i="177" s="1"/>
  <c r="P15" i="177"/>
  <c r="Q15" i="177" s="1"/>
  <c r="L15" i="177"/>
  <c r="M15" i="177" s="1"/>
  <c r="N15" i="177" s="1"/>
  <c r="C15" i="177"/>
  <c r="U14" i="177"/>
  <c r="T14" i="177"/>
  <c r="P14" i="177"/>
  <c r="Q14" i="177" s="1"/>
  <c r="L14" i="177"/>
  <c r="M14" i="177" s="1"/>
  <c r="R14" i="177" s="1"/>
  <c r="S14" i="177" s="1"/>
  <c r="C14" i="177"/>
  <c r="T13" i="177"/>
  <c r="U13" i="177" s="1"/>
  <c r="P13" i="177"/>
  <c r="Q13" i="177" s="1"/>
  <c r="N13" i="177"/>
  <c r="L13" i="177"/>
  <c r="M13" i="177" s="1"/>
  <c r="R13" i="177" s="1"/>
  <c r="S13" i="177" s="1"/>
  <c r="C13" i="177"/>
  <c r="T12" i="177"/>
  <c r="U12" i="177" s="1"/>
  <c r="L12" i="177"/>
  <c r="M12" i="177" s="1"/>
  <c r="R12" i="177" s="1"/>
  <c r="S12" i="177" s="1"/>
  <c r="T11" i="177"/>
  <c r="U11" i="177" s="1"/>
  <c r="L11" i="177"/>
  <c r="M11" i="177" s="1"/>
  <c r="R11" i="177" s="1"/>
  <c r="S11" i="177" s="1"/>
  <c r="T10" i="177"/>
  <c r="U10" i="177" s="1"/>
  <c r="P10" i="177"/>
  <c r="Q10" i="177" s="1"/>
  <c r="L10" i="177"/>
  <c r="M10" i="177" s="1"/>
  <c r="N10" i="177" s="1"/>
  <c r="C10" i="177"/>
  <c r="T9" i="177"/>
  <c r="U9" i="177" s="1"/>
  <c r="P9" i="177"/>
  <c r="Q9" i="177" s="1"/>
  <c r="N9" i="177"/>
  <c r="O9" i="177" s="1"/>
  <c r="L9" i="177"/>
  <c r="M9" i="177" s="1"/>
  <c r="R9" i="177" s="1"/>
  <c r="S9" i="177" s="1"/>
  <c r="C9" i="177"/>
  <c r="T8" i="177"/>
  <c r="U8" i="177" s="1"/>
  <c r="R8" i="177"/>
  <c r="S8" i="177" s="1"/>
  <c r="L8" i="177"/>
  <c r="M8" i="177" s="1"/>
  <c r="N8" i="177" s="1"/>
  <c r="O8" i="177" s="1"/>
  <c r="C8" i="177"/>
  <c r="T7" i="177"/>
  <c r="U7" i="177" s="1"/>
  <c r="P7" i="177"/>
  <c r="Q7" i="177" s="1"/>
  <c r="L7" i="177"/>
  <c r="M7" i="177" s="1"/>
  <c r="N7" i="177" s="1"/>
  <c r="C7" i="177"/>
  <c r="T6" i="177"/>
  <c r="U6" i="177" s="1"/>
  <c r="P6" i="177"/>
  <c r="Q6" i="177" s="1"/>
  <c r="L6" i="177"/>
  <c r="M6" i="177" s="1"/>
  <c r="N6" i="177" s="1"/>
  <c r="T5" i="177"/>
  <c r="U5" i="177" s="1"/>
  <c r="L5" i="177"/>
  <c r="M5" i="177" s="1"/>
  <c r="R5" i="177" s="1"/>
  <c r="S5" i="177" s="1"/>
  <c r="C5" i="177"/>
  <c r="P4" i="177"/>
  <c r="Q4" i="177" s="1"/>
  <c r="L4" i="177"/>
  <c r="M4" i="177" s="1"/>
  <c r="R4" i="177" s="1"/>
  <c r="C4" i="177"/>
  <c r="I2" i="177"/>
  <c r="D2" i="177"/>
  <c r="C15" i="176"/>
  <c r="C16" i="176"/>
  <c r="I81" i="176"/>
  <c r="E81" i="176"/>
  <c r="B81" i="176"/>
  <c r="H81" i="176" s="1"/>
  <c r="I80" i="176"/>
  <c r="H80" i="176"/>
  <c r="E80" i="176"/>
  <c r="D80" i="176"/>
  <c r="B80" i="176"/>
  <c r="K80" i="176" s="1"/>
  <c r="K79" i="176"/>
  <c r="H79" i="176"/>
  <c r="G79" i="176"/>
  <c r="E79" i="176"/>
  <c r="D79" i="176"/>
  <c r="C79" i="176"/>
  <c r="B79" i="176"/>
  <c r="J79" i="176" s="1"/>
  <c r="B78" i="176"/>
  <c r="I77" i="176"/>
  <c r="E77" i="176"/>
  <c r="B77" i="176"/>
  <c r="H77" i="176" s="1"/>
  <c r="I76" i="176"/>
  <c r="H76" i="176"/>
  <c r="E76" i="176"/>
  <c r="D76" i="176"/>
  <c r="B76" i="176"/>
  <c r="K76" i="176" s="1"/>
  <c r="K75" i="176"/>
  <c r="I75" i="176"/>
  <c r="H75" i="176"/>
  <c r="G75" i="176"/>
  <c r="E75" i="176"/>
  <c r="D75" i="176"/>
  <c r="C75" i="176"/>
  <c r="B75" i="176"/>
  <c r="J75" i="176" s="1"/>
  <c r="K74" i="176"/>
  <c r="I74" i="176"/>
  <c r="H74" i="176"/>
  <c r="G74" i="176"/>
  <c r="E74" i="176"/>
  <c r="D74" i="176"/>
  <c r="C74" i="176"/>
  <c r="B74" i="176"/>
  <c r="J74" i="176" s="1"/>
  <c r="K73" i="176"/>
  <c r="I73" i="176"/>
  <c r="H73" i="176"/>
  <c r="G73" i="176"/>
  <c r="E73" i="176"/>
  <c r="D73" i="176"/>
  <c r="C73" i="176"/>
  <c r="B73" i="176"/>
  <c r="J73" i="176" s="1"/>
  <c r="K72" i="176"/>
  <c r="I72" i="176"/>
  <c r="H72" i="176"/>
  <c r="G72" i="176"/>
  <c r="E72" i="176"/>
  <c r="D72" i="176"/>
  <c r="C72" i="176"/>
  <c r="B72" i="176"/>
  <c r="J72" i="176" s="1"/>
  <c r="K71" i="176"/>
  <c r="I71" i="176"/>
  <c r="H71" i="176"/>
  <c r="G71" i="176"/>
  <c r="E71" i="176"/>
  <c r="D71" i="176"/>
  <c r="C71" i="176"/>
  <c r="B71" i="176"/>
  <c r="J71" i="176" s="1"/>
  <c r="K70" i="176"/>
  <c r="I70" i="176"/>
  <c r="H70" i="176"/>
  <c r="G70" i="176"/>
  <c r="E70" i="176"/>
  <c r="D70" i="176"/>
  <c r="C70" i="176"/>
  <c r="B70" i="176"/>
  <c r="J70" i="176" s="1"/>
  <c r="K69" i="176"/>
  <c r="I69" i="176"/>
  <c r="H69" i="176"/>
  <c r="G69" i="176"/>
  <c r="E69" i="176"/>
  <c r="D69" i="176"/>
  <c r="C69" i="176"/>
  <c r="B69" i="176"/>
  <c r="J69" i="176" s="1"/>
  <c r="K68" i="176"/>
  <c r="I68" i="176"/>
  <c r="H68" i="176"/>
  <c r="G68" i="176"/>
  <c r="E68" i="176"/>
  <c r="D68" i="176"/>
  <c r="C68" i="176"/>
  <c r="B68" i="176"/>
  <c r="J68" i="176" s="1"/>
  <c r="B67" i="176"/>
  <c r="K66" i="176"/>
  <c r="I66" i="176"/>
  <c r="H66" i="176"/>
  <c r="G66" i="176"/>
  <c r="E66" i="176"/>
  <c r="D66" i="176"/>
  <c r="C66" i="176"/>
  <c r="B66" i="176"/>
  <c r="J66" i="176" s="1"/>
  <c r="P65" i="176"/>
  <c r="J65" i="176"/>
  <c r="I65" i="176"/>
  <c r="F65" i="176"/>
  <c r="E65" i="176"/>
  <c r="D65" i="176"/>
  <c r="B65" i="176"/>
  <c r="F64" i="176"/>
  <c r="B64" i="176"/>
  <c r="B63" i="176"/>
  <c r="H63" i="176" s="1"/>
  <c r="J62" i="176"/>
  <c r="I62" i="176"/>
  <c r="E62" i="176"/>
  <c r="D62" i="176"/>
  <c r="B62" i="176"/>
  <c r="F62" i="176" s="1"/>
  <c r="B61" i="176"/>
  <c r="F60" i="176"/>
  <c r="B60" i="176"/>
  <c r="H60" i="176" s="1"/>
  <c r="J59" i="176"/>
  <c r="I59" i="176"/>
  <c r="E59" i="176"/>
  <c r="C59" i="176"/>
  <c r="B59" i="176"/>
  <c r="K59" i="176" s="1"/>
  <c r="K58" i="176"/>
  <c r="J58" i="176"/>
  <c r="I58" i="176"/>
  <c r="F58" i="176"/>
  <c r="E58" i="176"/>
  <c r="C58" i="176"/>
  <c r="B58" i="176"/>
  <c r="B57" i="176"/>
  <c r="J56" i="176"/>
  <c r="H56" i="176"/>
  <c r="D56" i="176"/>
  <c r="C56" i="176"/>
  <c r="B56" i="176"/>
  <c r="K56" i="176" s="1"/>
  <c r="H53" i="176"/>
  <c r="U50" i="176"/>
  <c r="T50" i="176"/>
  <c r="S50" i="176"/>
  <c r="R50" i="176"/>
  <c r="Q50" i="176"/>
  <c r="P50" i="176"/>
  <c r="O50" i="176"/>
  <c r="W50" i="176" s="1"/>
  <c r="N50" i="176"/>
  <c r="V50" i="176" s="1"/>
  <c r="M50" i="176"/>
  <c r="L50" i="176"/>
  <c r="C50" i="176"/>
  <c r="T49" i="176"/>
  <c r="U49" i="176" s="1"/>
  <c r="S49" i="176"/>
  <c r="R49" i="176"/>
  <c r="P49" i="176"/>
  <c r="Q49" i="176" s="1"/>
  <c r="N49" i="176"/>
  <c r="V49" i="176" s="1"/>
  <c r="L49" i="176"/>
  <c r="M49" i="176" s="1"/>
  <c r="C49" i="176"/>
  <c r="U48" i="176"/>
  <c r="T48" i="176"/>
  <c r="S48" i="176"/>
  <c r="R48" i="176"/>
  <c r="Q48" i="176"/>
  <c r="P48" i="176"/>
  <c r="M48" i="176"/>
  <c r="N48" i="176" s="1"/>
  <c r="L48" i="176"/>
  <c r="C48" i="176"/>
  <c r="T47" i="176"/>
  <c r="U47" i="176" s="1"/>
  <c r="R47" i="176"/>
  <c r="S47" i="176" s="1"/>
  <c r="P47" i="176"/>
  <c r="Q47" i="176" s="1"/>
  <c r="N47" i="176"/>
  <c r="M47" i="176"/>
  <c r="L47" i="176"/>
  <c r="C47" i="176"/>
  <c r="U46" i="176"/>
  <c r="T46" i="176"/>
  <c r="S46" i="176"/>
  <c r="R46" i="176"/>
  <c r="Q46" i="176"/>
  <c r="P46" i="176"/>
  <c r="O46" i="176"/>
  <c r="W46" i="176" s="1"/>
  <c r="N46" i="176"/>
  <c r="V46" i="176" s="1"/>
  <c r="M46" i="176"/>
  <c r="L46" i="176"/>
  <c r="C46" i="176"/>
  <c r="T45" i="176"/>
  <c r="U45" i="176" s="1"/>
  <c r="S45" i="176"/>
  <c r="R45" i="176"/>
  <c r="P45" i="176"/>
  <c r="Q45" i="176" s="1"/>
  <c r="N45" i="176"/>
  <c r="V45" i="176" s="1"/>
  <c r="L45" i="176"/>
  <c r="M45" i="176" s="1"/>
  <c r="C45" i="176"/>
  <c r="U44" i="176"/>
  <c r="T44" i="176"/>
  <c r="R44" i="176"/>
  <c r="S44" i="176" s="1"/>
  <c r="Q44" i="176"/>
  <c r="P44" i="176"/>
  <c r="M44" i="176"/>
  <c r="N44" i="176" s="1"/>
  <c r="L44" i="176"/>
  <c r="C44" i="176"/>
  <c r="U43" i="176"/>
  <c r="T43" i="176"/>
  <c r="R43" i="176"/>
  <c r="S43" i="176" s="1"/>
  <c r="Q43" i="176"/>
  <c r="P43" i="176"/>
  <c r="N43" i="176"/>
  <c r="V43" i="176" s="1"/>
  <c r="M43" i="176"/>
  <c r="L43" i="176"/>
  <c r="C43" i="176"/>
  <c r="T42" i="176"/>
  <c r="U42" i="176" s="1"/>
  <c r="S42" i="176"/>
  <c r="R42" i="176"/>
  <c r="P42" i="176"/>
  <c r="Q42" i="176" s="1"/>
  <c r="L42" i="176"/>
  <c r="M42" i="176" s="1"/>
  <c r="N42" i="176" s="1"/>
  <c r="C42" i="176"/>
  <c r="U41" i="176"/>
  <c r="T41" i="176"/>
  <c r="S41" i="176"/>
  <c r="R41" i="176"/>
  <c r="Q41" i="176"/>
  <c r="P41" i="176"/>
  <c r="M41" i="176"/>
  <c r="N41" i="176" s="1"/>
  <c r="L41" i="176"/>
  <c r="C41" i="176"/>
  <c r="U40" i="176"/>
  <c r="T40" i="176"/>
  <c r="R40" i="176"/>
  <c r="S40" i="176" s="1"/>
  <c r="Q40" i="176"/>
  <c r="P40" i="176"/>
  <c r="M40" i="176"/>
  <c r="N40" i="176" s="1"/>
  <c r="L40" i="176"/>
  <c r="C40" i="176"/>
  <c r="U39" i="176"/>
  <c r="T39" i="176"/>
  <c r="R39" i="176"/>
  <c r="S39" i="176" s="1"/>
  <c r="Q39" i="176"/>
  <c r="P39" i="176"/>
  <c r="N39" i="176"/>
  <c r="V39" i="176" s="1"/>
  <c r="M39" i="176"/>
  <c r="L39" i="176"/>
  <c r="C39" i="176"/>
  <c r="T38" i="176"/>
  <c r="U38" i="176" s="1"/>
  <c r="S38" i="176"/>
  <c r="R38" i="176"/>
  <c r="P38" i="176"/>
  <c r="Q38" i="176" s="1"/>
  <c r="L38" i="176"/>
  <c r="M38" i="176" s="1"/>
  <c r="N38" i="176" s="1"/>
  <c r="C38" i="176"/>
  <c r="U37" i="176"/>
  <c r="T37" i="176"/>
  <c r="S37" i="176"/>
  <c r="R37" i="176"/>
  <c r="Q37" i="176"/>
  <c r="P37" i="176"/>
  <c r="M37" i="176"/>
  <c r="N37" i="176" s="1"/>
  <c r="L37" i="176"/>
  <c r="C37" i="176"/>
  <c r="U36" i="176"/>
  <c r="T36" i="176"/>
  <c r="R36" i="176"/>
  <c r="S36" i="176" s="1"/>
  <c r="Q36" i="176"/>
  <c r="P36" i="176"/>
  <c r="M36" i="176"/>
  <c r="N36" i="176" s="1"/>
  <c r="L36" i="176"/>
  <c r="C36" i="176"/>
  <c r="U35" i="176"/>
  <c r="T35" i="176"/>
  <c r="R35" i="176"/>
  <c r="S35" i="176" s="1"/>
  <c r="Q35" i="176"/>
  <c r="P35" i="176"/>
  <c r="N35" i="176"/>
  <c r="V35" i="176" s="1"/>
  <c r="M35" i="176"/>
  <c r="L35" i="176"/>
  <c r="C35" i="176"/>
  <c r="T34" i="176"/>
  <c r="U34" i="176" s="1"/>
  <c r="S34" i="176"/>
  <c r="R34" i="176"/>
  <c r="P34" i="176"/>
  <c r="Q34" i="176" s="1"/>
  <c r="L34" i="176"/>
  <c r="M34" i="176" s="1"/>
  <c r="N34" i="176" s="1"/>
  <c r="C34" i="176"/>
  <c r="U33" i="176"/>
  <c r="T33" i="176"/>
  <c r="S33" i="176"/>
  <c r="R33" i="176"/>
  <c r="Q33" i="176"/>
  <c r="P33" i="176"/>
  <c r="L33" i="176"/>
  <c r="M33" i="176" s="1"/>
  <c r="N33" i="176" s="1"/>
  <c r="C33" i="176"/>
  <c r="U32" i="176"/>
  <c r="T32" i="176"/>
  <c r="R32" i="176"/>
  <c r="S32" i="176" s="1"/>
  <c r="Q32" i="176"/>
  <c r="P32" i="176"/>
  <c r="M32" i="176"/>
  <c r="N32" i="176" s="1"/>
  <c r="L32" i="176"/>
  <c r="C32" i="176"/>
  <c r="U31" i="176"/>
  <c r="T31" i="176"/>
  <c r="R31" i="176"/>
  <c r="S31" i="176" s="1"/>
  <c r="Q31" i="176"/>
  <c r="P31" i="176"/>
  <c r="N31" i="176"/>
  <c r="V31" i="176" s="1"/>
  <c r="M31" i="176"/>
  <c r="L31" i="176"/>
  <c r="C31" i="176"/>
  <c r="T30" i="176"/>
  <c r="U30" i="176" s="1"/>
  <c r="S30" i="176"/>
  <c r="R30" i="176"/>
  <c r="P30" i="176"/>
  <c r="Q30" i="176" s="1"/>
  <c r="L30" i="176"/>
  <c r="M30" i="176" s="1"/>
  <c r="N30" i="176" s="1"/>
  <c r="C30" i="176"/>
  <c r="U29" i="176"/>
  <c r="T29" i="176"/>
  <c r="S29" i="176"/>
  <c r="R29" i="176"/>
  <c r="Q29" i="176"/>
  <c r="P29" i="176"/>
  <c r="L29" i="176"/>
  <c r="M29" i="176" s="1"/>
  <c r="N29" i="176" s="1"/>
  <c r="C29" i="176"/>
  <c r="T28" i="176"/>
  <c r="U28" i="176" s="1"/>
  <c r="R28" i="176"/>
  <c r="S28" i="176" s="1"/>
  <c r="P28" i="176"/>
  <c r="Q28" i="176" s="1"/>
  <c r="M28" i="176"/>
  <c r="N28" i="176" s="1"/>
  <c r="L28" i="176"/>
  <c r="C28" i="176"/>
  <c r="U27" i="176"/>
  <c r="T27" i="176"/>
  <c r="R27" i="176"/>
  <c r="S27" i="176" s="1"/>
  <c r="Q27" i="176"/>
  <c r="P27" i="176"/>
  <c r="N27" i="176"/>
  <c r="V27" i="176" s="1"/>
  <c r="M27" i="176"/>
  <c r="L27" i="176"/>
  <c r="C27" i="176"/>
  <c r="T26" i="176"/>
  <c r="U26" i="176" s="1"/>
  <c r="R26" i="176"/>
  <c r="S26" i="176" s="1"/>
  <c r="P26" i="176"/>
  <c r="Q26" i="176" s="1"/>
  <c r="L26" i="176"/>
  <c r="M26" i="176" s="1"/>
  <c r="N26" i="176" s="1"/>
  <c r="C26" i="176"/>
  <c r="T25" i="176"/>
  <c r="U25" i="176" s="1"/>
  <c r="S25" i="176"/>
  <c r="R25" i="176"/>
  <c r="P25" i="176"/>
  <c r="Q25" i="176" s="1"/>
  <c r="L25" i="176"/>
  <c r="M25" i="176" s="1"/>
  <c r="N25" i="176" s="1"/>
  <c r="C25" i="176"/>
  <c r="T24" i="176"/>
  <c r="U24" i="176" s="1"/>
  <c r="R24" i="176"/>
  <c r="S24" i="176" s="1"/>
  <c r="P24" i="176"/>
  <c r="Q24" i="176" s="1"/>
  <c r="M24" i="176"/>
  <c r="N24" i="176" s="1"/>
  <c r="L24" i="176"/>
  <c r="C24" i="176"/>
  <c r="U23" i="176"/>
  <c r="T23" i="176"/>
  <c r="R23" i="176"/>
  <c r="S23" i="176" s="1"/>
  <c r="Q23" i="176"/>
  <c r="P23" i="176"/>
  <c r="N23" i="176"/>
  <c r="V23" i="176" s="1"/>
  <c r="M23" i="176"/>
  <c r="L23" i="176"/>
  <c r="C23" i="176"/>
  <c r="T22" i="176"/>
  <c r="U22" i="176" s="1"/>
  <c r="R22" i="176"/>
  <c r="S22" i="176" s="1"/>
  <c r="P22" i="176"/>
  <c r="Q22" i="176" s="1"/>
  <c r="L22" i="176"/>
  <c r="M22" i="176" s="1"/>
  <c r="N22" i="176" s="1"/>
  <c r="C22" i="176"/>
  <c r="T21" i="176"/>
  <c r="U21" i="176" s="1"/>
  <c r="S21" i="176"/>
  <c r="R21" i="176"/>
  <c r="P21" i="176"/>
  <c r="Q21" i="176" s="1"/>
  <c r="L21" i="176"/>
  <c r="M21" i="176" s="1"/>
  <c r="N21" i="176" s="1"/>
  <c r="C21" i="176"/>
  <c r="T20" i="176"/>
  <c r="U20" i="176" s="1"/>
  <c r="R20" i="176"/>
  <c r="S20" i="176" s="1"/>
  <c r="P20" i="176"/>
  <c r="Q20" i="176" s="1"/>
  <c r="M20" i="176"/>
  <c r="N20" i="176" s="1"/>
  <c r="L20" i="176"/>
  <c r="C20" i="176"/>
  <c r="T19" i="176"/>
  <c r="U19" i="176" s="1"/>
  <c r="R19" i="176"/>
  <c r="S19" i="176" s="1"/>
  <c r="P19" i="176"/>
  <c r="Q19" i="176" s="1"/>
  <c r="L19" i="176"/>
  <c r="M19" i="176" s="1"/>
  <c r="N19" i="176" s="1"/>
  <c r="C19" i="176"/>
  <c r="T18" i="176"/>
  <c r="U18" i="176" s="1"/>
  <c r="S18" i="176"/>
  <c r="R18" i="176"/>
  <c r="P18" i="176"/>
  <c r="Q18" i="176" s="1"/>
  <c r="L18" i="176"/>
  <c r="M18" i="176" s="1"/>
  <c r="N18" i="176" s="1"/>
  <c r="C18" i="176"/>
  <c r="R17" i="176"/>
  <c r="S17" i="176" s="1"/>
  <c r="P17" i="176"/>
  <c r="Q17" i="176" s="1"/>
  <c r="L17" i="176"/>
  <c r="M17" i="176" s="1"/>
  <c r="N17" i="176" s="1"/>
  <c r="C17" i="176"/>
  <c r="T16" i="176"/>
  <c r="U16" i="176" s="1"/>
  <c r="R16" i="176"/>
  <c r="S16" i="176" s="1"/>
  <c r="L16" i="176"/>
  <c r="M16" i="176" s="1"/>
  <c r="T15" i="176"/>
  <c r="U15" i="176" s="1"/>
  <c r="R15" i="176"/>
  <c r="S15" i="176" s="1"/>
  <c r="P15" i="176"/>
  <c r="Q15" i="176" s="1"/>
  <c r="L15" i="176"/>
  <c r="M15" i="176" s="1"/>
  <c r="N15" i="176" s="1"/>
  <c r="T14" i="176"/>
  <c r="U14" i="176" s="1"/>
  <c r="P14" i="176"/>
  <c r="Q14" i="176" s="1"/>
  <c r="L14" i="176"/>
  <c r="M14" i="176" s="1"/>
  <c r="N14" i="176" s="1"/>
  <c r="C14" i="176"/>
  <c r="T13" i="176"/>
  <c r="U13" i="176" s="1"/>
  <c r="R13" i="176"/>
  <c r="S13" i="176" s="1"/>
  <c r="P13" i="176"/>
  <c r="Q13" i="176" s="1"/>
  <c r="L13" i="176"/>
  <c r="M13" i="176" s="1"/>
  <c r="N13" i="176" s="1"/>
  <c r="C13" i="176"/>
  <c r="T12" i="176"/>
  <c r="U12" i="176" s="1"/>
  <c r="R12" i="176"/>
  <c r="S12" i="176" s="1"/>
  <c r="L12" i="176"/>
  <c r="M12" i="176" s="1"/>
  <c r="N12" i="176" s="1"/>
  <c r="C12" i="176"/>
  <c r="T11" i="176"/>
  <c r="U11" i="176" s="1"/>
  <c r="P11" i="176"/>
  <c r="Q11" i="176" s="1"/>
  <c r="L11" i="176"/>
  <c r="M11" i="176" s="1"/>
  <c r="R11" i="176" s="1"/>
  <c r="S11" i="176" s="1"/>
  <c r="C11" i="176"/>
  <c r="T10" i="176"/>
  <c r="U10" i="176" s="1"/>
  <c r="P10" i="176"/>
  <c r="Q10" i="176" s="1"/>
  <c r="L10" i="176"/>
  <c r="M10" i="176" s="1"/>
  <c r="R10" i="176" s="1"/>
  <c r="S10" i="176" s="1"/>
  <c r="C10" i="176"/>
  <c r="T9" i="176"/>
  <c r="U9" i="176" s="1"/>
  <c r="P9" i="176"/>
  <c r="Q9" i="176" s="1"/>
  <c r="L9" i="176"/>
  <c r="M9" i="176" s="1"/>
  <c r="R9" i="176" s="1"/>
  <c r="S9" i="176" s="1"/>
  <c r="C9" i="176"/>
  <c r="U8" i="176"/>
  <c r="T8" i="176"/>
  <c r="R8" i="176"/>
  <c r="S8" i="176" s="1"/>
  <c r="L8" i="176"/>
  <c r="M8" i="176" s="1"/>
  <c r="P8" i="176" s="1"/>
  <c r="Q8" i="176" s="1"/>
  <c r="C8" i="176"/>
  <c r="T7" i="176"/>
  <c r="U7" i="176" s="1"/>
  <c r="R7" i="176"/>
  <c r="S7" i="176" s="1"/>
  <c r="L7" i="176"/>
  <c r="M7" i="176" s="1"/>
  <c r="P7" i="176" s="1"/>
  <c r="Q7" i="176" s="1"/>
  <c r="C7" i="176"/>
  <c r="T6" i="176"/>
  <c r="U6" i="176" s="1"/>
  <c r="P6" i="176"/>
  <c r="Q6" i="176" s="1"/>
  <c r="L6" i="176"/>
  <c r="M6" i="176" s="1"/>
  <c r="R6" i="176" s="1"/>
  <c r="S6" i="176" s="1"/>
  <c r="C6" i="176"/>
  <c r="T5" i="176"/>
  <c r="P5" i="176"/>
  <c r="L5" i="176"/>
  <c r="M5" i="176" s="1"/>
  <c r="R5" i="176" s="1"/>
  <c r="S5" i="176" s="1"/>
  <c r="C5" i="176"/>
  <c r="T4" i="176"/>
  <c r="P4" i="176"/>
  <c r="L4" i="176"/>
  <c r="M4" i="176" s="1"/>
  <c r="N4" i="176" s="1"/>
  <c r="C4" i="176"/>
  <c r="I2" i="176"/>
  <c r="D2" i="176"/>
  <c r="I81" i="175"/>
  <c r="E81" i="175"/>
  <c r="B81" i="175"/>
  <c r="H81" i="175" s="1"/>
  <c r="I80" i="175"/>
  <c r="H80" i="175"/>
  <c r="E80" i="175"/>
  <c r="D80" i="175"/>
  <c r="B80" i="175"/>
  <c r="K80" i="175" s="1"/>
  <c r="K79" i="175"/>
  <c r="I79" i="175"/>
  <c r="H79" i="175"/>
  <c r="G79" i="175"/>
  <c r="E79" i="175"/>
  <c r="D79" i="175"/>
  <c r="C79" i="175"/>
  <c r="B79" i="175"/>
  <c r="J79" i="175" s="1"/>
  <c r="K78" i="175"/>
  <c r="H78" i="175"/>
  <c r="G78" i="175"/>
  <c r="D78" i="175"/>
  <c r="C78" i="175"/>
  <c r="B78" i="175"/>
  <c r="I78" i="175" s="1"/>
  <c r="F77" i="175"/>
  <c r="B77" i="175"/>
  <c r="G77" i="175" s="1"/>
  <c r="I76" i="175"/>
  <c r="E76" i="175"/>
  <c r="B76" i="175"/>
  <c r="K75" i="175"/>
  <c r="I75" i="175"/>
  <c r="H75" i="175"/>
  <c r="G75" i="175"/>
  <c r="E75" i="175"/>
  <c r="D75" i="175"/>
  <c r="C75" i="175"/>
  <c r="B75" i="175"/>
  <c r="J75" i="175" s="1"/>
  <c r="K74" i="175"/>
  <c r="I74" i="175"/>
  <c r="H74" i="175"/>
  <c r="G74" i="175"/>
  <c r="E74" i="175"/>
  <c r="D74" i="175"/>
  <c r="C74" i="175"/>
  <c r="B74" i="175"/>
  <c r="J74" i="175" s="1"/>
  <c r="K73" i="175"/>
  <c r="I73" i="175"/>
  <c r="H73" i="175"/>
  <c r="G73" i="175"/>
  <c r="E73" i="175"/>
  <c r="D73" i="175"/>
  <c r="C73" i="175"/>
  <c r="B73" i="175"/>
  <c r="J73" i="175" s="1"/>
  <c r="K72" i="175"/>
  <c r="I72" i="175"/>
  <c r="H72" i="175"/>
  <c r="G72" i="175"/>
  <c r="E72" i="175"/>
  <c r="D72" i="175"/>
  <c r="C72" i="175"/>
  <c r="B72" i="175"/>
  <c r="J72" i="175" s="1"/>
  <c r="K71" i="175"/>
  <c r="I71" i="175"/>
  <c r="H71" i="175"/>
  <c r="G71" i="175"/>
  <c r="E71" i="175"/>
  <c r="D71" i="175"/>
  <c r="C71" i="175"/>
  <c r="B71" i="175"/>
  <c r="J71" i="175" s="1"/>
  <c r="K70" i="175"/>
  <c r="I70" i="175"/>
  <c r="H70" i="175"/>
  <c r="G70" i="175"/>
  <c r="E70" i="175"/>
  <c r="D70" i="175"/>
  <c r="C70" i="175"/>
  <c r="B70" i="175"/>
  <c r="J70" i="175" s="1"/>
  <c r="K69" i="175"/>
  <c r="I69" i="175"/>
  <c r="H69" i="175"/>
  <c r="G69" i="175"/>
  <c r="E69" i="175"/>
  <c r="D69" i="175"/>
  <c r="C69" i="175"/>
  <c r="B69" i="175"/>
  <c r="J69" i="175" s="1"/>
  <c r="K68" i="175"/>
  <c r="I68" i="175"/>
  <c r="H68" i="175"/>
  <c r="G68" i="175"/>
  <c r="E68" i="175"/>
  <c r="D68" i="175"/>
  <c r="C68" i="175"/>
  <c r="B68" i="175"/>
  <c r="J68" i="175" s="1"/>
  <c r="K67" i="175"/>
  <c r="B67" i="175"/>
  <c r="K66" i="175"/>
  <c r="I66" i="175"/>
  <c r="H66" i="175"/>
  <c r="G66" i="175"/>
  <c r="E66" i="175"/>
  <c r="D66" i="175"/>
  <c r="C66" i="175"/>
  <c r="B66" i="175"/>
  <c r="J66" i="175" s="1"/>
  <c r="P65" i="175"/>
  <c r="B65" i="175"/>
  <c r="H65" i="175" s="1"/>
  <c r="J64" i="175"/>
  <c r="I64" i="175"/>
  <c r="F64" i="175"/>
  <c r="E64" i="175"/>
  <c r="D64" i="175"/>
  <c r="B64" i="175"/>
  <c r="J63" i="175"/>
  <c r="E63" i="175"/>
  <c r="B63" i="175"/>
  <c r="F63" i="175" s="1"/>
  <c r="I62" i="175"/>
  <c r="F62" i="175"/>
  <c r="D62" i="175"/>
  <c r="B62" i="175"/>
  <c r="B61" i="175"/>
  <c r="M61" i="175" s="1"/>
  <c r="J60" i="175"/>
  <c r="I60" i="175"/>
  <c r="F60" i="175"/>
  <c r="E60" i="175"/>
  <c r="D60" i="175"/>
  <c r="B60" i="175"/>
  <c r="K59" i="175"/>
  <c r="I59" i="175"/>
  <c r="F59" i="175"/>
  <c r="C59" i="175"/>
  <c r="B59" i="175"/>
  <c r="G58" i="175"/>
  <c r="B58" i="175"/>
  <c r="B57" i="175"/>
  <c r="K56" i="175"/>
  <c r="H56" i="175"/>
  <c r="F56" i="175"/>
  <c r="C56" i="175"/>
  <c r="B56" i="175"/>
  <c r="H53" i="175"/>
  <c r="U50" i="175"/>
  <c r="T50" i="175"/>
  <c r="S50" i="175"/>
  <c r="R50" i="175"/>
  <c r="Q50" i="175"/>
  <c r="P50" i="175"/>
  <c r="M50" i="175"/>
  <c r="N50" i="175" s="1"/>
  <c r="L50" i="175"/>
  <c r="C50" i="175"/>
  <c r="T49" i="175"/>
  <c r="U49" i="175" s="1"/>
  <c r="S49" i="175"/>
  <c r="R49" i="175"/>
  <c r="P49" i="175"/>
  <c r="Q49" i="175" s="1"/>
  <c r="N49" i="175"/>
  <c r="O49" i="175" s="1"/>
  <c r="W49" i="175" s="1"/>
  <c r="L49" i="175"/>
  <c r="M49" i="175" s="1"/>
  <c r="C49" i="175"/>
  <c r="U48" i="175"/>
  <c r="T48" i="175"/>
  <c r="S48" i="175"/>
  <c r="R48" i="175"/>
  <c r="Q48" i="175"/>
  <c r="P48" i="175"/>
  <c r="L48" i="175"/>
  <c r="M48" i="175" s="1"/>
  <c r="N48" i="175" s="1"/>
  <c r="V48" i="175" s="1"/>
  <c r="C48" i="175"/>
  <c r="V47" i="175"/>
  <c r="T47" i="175"/>
  <c r="U47" i="175" s="1"/>
  <c r="R47" i="175"/>
  <c r="S47" i="175" s="1"/>
  <c r="Q47" i="175"/>
  <c r="P47" i="175"/>
  <c r="L47" i="175"/>
  <c r="M47" i="175" s="1"/>
  <c r="N47" i="175" s="1"/>
  <c r="O47" i="175" s="1"/>
  <c r="W47" i="175" s="1"/>
  <c r="C47" i="175"/>
  <c r="U46" i="175"/>
  <c r="T46" i="175"/>
  <c r="S46" i="175"/>
  <c r="R46" i="175"/>
  <c r="Q46" i="175"/>
  <c r="P46" i="175"/>
  <c r="M46" i="175"/>
  <c r="N46" i="175" s="1"/>
  <c r="L46" i="175"/>
  <c r="C46" i="175"/>
  <c r="T45" i="175"/>
  <c r="U45" i="175" s="1"/>
  <c r="S45" i="175"/>
  <c r="R45" i="175"/>
  <c r="P45" i="175"/>
  <c r="Q45" i="175" s="1"/>
  <c r="N45" i="175"/>
  <c r="O45" i="175" s="1"/>
  <c r="L45" i="175"/>
  <c r="M45" i="175" s="1"/>
  <c r="C45" i="175"/>
  <c r="U44" i="175"/>
  <c r="T44" i="175"/>
  <c r="S44" i="175"/>
  <c r="R44" i="175"/>
  <c r="Q44" i="175"/>
  <c r="P44" i="175"/>
  <c r="O44" i="175"/>
  <c r="W44" i="175" s="1"/>
  <c r="M44" i="175"/>
  <c r="N44" i="175" s="1"/>
  <c r="V44" i="175" s="1"/>
  <c r="L44" i="175"/>
  <c r="C44" i="175"/>
  <c r="T43" i="175"/>
  <c r="U43" i="175" s="1"/>
  <c r="R43" i="175"/>
  <c r="S43" i="175" s="1"/>
  <c r="P43" i="175"/>
  <c r="Q43" i="175" s="1"/>
  <c r="N43" i="175"/>
  <c r="O43" i="175" s="1"/>
  <c r="W43" i="175" s="1"/>
  <c r="L43" i="175"/>
  <c r="M43" i="175" s="1"/>
  <c r="C43" i="175"/>
  <c r="U42" i="175"/>
  <c r="T42" i="175"/>
  <c r="S42" i="175"/>
  <c r="R42" i="175"/>
  <c r="Q42" i="175"/>
  <c r="P42" i="175"/>
  <c r="O42" i="175"/>
  <c r="W42" i="175" s="1"/>
  <c r="M42" i="175"/>
  <c r="N42" i="175" s="1"/>
  <c r="V42" i="175" s="1"/>
  <c r="L42" i="175"/>
  <c r="C42" i="175"/>
  <c r="T41" i="175"/>
  <c r="U41" i="175" s="1"/>
  <c r="R41" i="175"/>
  <c r="S41" i="175" s="1"/>
  <c r="P41" i="175"/>
  <c r="Q41" i="175" s="1"/>
  <c r="N41" i="175"/>
  <c r="O41" i="175" s="1"/>
  <c r="L41" i="175"/>
  <c r="M41" i="175" s="1"/>
  <c r="C41" i="175"/>
  <c r="U40" i="175"/>
  <c r="T40" i="175"/>
  <c r="S40" i="175"/>
  <c r="R40" i="175"/>
  <c r="Q40" i="175"/>
  <c r="P40" i="175"/>
  <c r="O40" i="175"/>
  <c r="W40" i="175" s="1"/>
  <c r="M40" i="175"/>
  <c r="N40" i="175" s="1"/>
  <c r="V40" i="175" s="1"/>
  <c r="L40" i="175"/>
  <c r="C40" i="175"/>
  <c r="T39" i="175"/>
  <c r="U39" i="175" s="1"/>
  <c r="R39" i="175"/>
  <c r="S39" i="175" s="1"/>
  <c r="P39" i="175"/>
  <c r="Q39" i="175" s="1"/>
  <c r="N39" i="175"/>
  <c r="O39" i="175" s="1"/>
  <c r="W39" i="175" s="1"/>
  <c r="L39" i="175"/>
  <c r="M39" i="175" s="1"/>
  <c r="C39" i="175"/>
  <c r="U38" i="175"/>
  <c r="T38" i="175"/>
  <c r="S38" i="175"/>
  <c r="R38" i="175"/>
  <c r="Q38" i="175"/>
  <c r="P38" i="175"/>
  <c r="M38" i="175"/>
  <c r="N38" i="175" s="1"/>
  <c r="V38" i="175" s="1"/>
  <c r="L38" i="175"/>
  <c r="C38" i="175"/>
  <c r="T37" i="175"/>
  <c r="U37" i="175" s="1"/>
  <c r="R37" i="175"/>
  <c r="S37" i="175" s="1"/>
  <c r="P37" i="175"/>
  <c r="Q37" i="175" s="1"/>
  <c r="L37" i="175"/>
  <c r="M37" i="175" s="1"/>
  <c r="N37" i="175" s="1"/>
  <c r="C37" i="175"/>
  <c r="U36" i="175"/>
  <c r="T36" i="175"/>
  <c r="S36" i="175"/>
  <c r="R36" i="175"/>
  <c r="Q36" i="175"/>
  <c r="P36" i="175"/>
  <c r="O36" i="175"/>
  <c r="W36" i="175" s="1"/>
  <c r="M36" i="175"/>
  <c r="N36" i="175" s="1"/>
  <c r="V36" i="175" s="1"/>
  <c r="L36" i="175"/>
  <c r="C36" i="175"/>
  <c r="T35" i="175"/>
  <c r="U35" i="175" s="1"/>
  <c r="R35" i="175"/>
  <c r="S35" i="175" s="1"/>
  <c r="P35" i="175"/>
  <c r="Q35" i="175" s="1"/>
  <c r="N35" i="175"/>
  <c r="O35" i="175" s="1"/>
  <c r="W35" i="175" s="1"/>
  <c r="L35" i="175"/>
  <c r="M35" i="175" s="1"/>
  <c r="C35" i="175"/>
  <c r="U34" i="175"/>
  <c r="T34" i="175"/>
  <c r="S34" i="175"/>
  <c r="R34" i="175"/>
  <c r="Q34" i="175"/>
  <c r="P34" i="175"/>
  <c r="M34" i="175"/>
  <c r="N34" i="175" s="1"/>
  <c r="V34" i="175" s="1"/>
  <c r="L34" i="175"/>
  <c r="C34" i="175"/>
  <c r="T33" i="175"/>
  <c r="U33" i="175" s="1"/>
  <c r="R33" i="175"/>
  <c r="S33" i="175" s="1"/>
  <c r="P33" i="175"/>
  <c r="Q33" i="175" s="1"/>
  <c r="L33" i="175"/>
  <c r="M33" i="175" s="1"/>
  <c r="N33" i="175" s="1"/>
  <c r="C33" i="175"/>
  <c r="U32" i="175"/>
  <c r="T32" i="175"/>
  <c r="S32" i="175"/>
  <c r="R32" i="175"/>
  <c r="Q32" i="175"/>
  <c r="P32" i="175"/>
  <c r="O32" i="175"/>
  <c r="W32" i="175" s="1"/>
  <c r="M32" i="175"/>
  <c r="N32" i="175" s="1"/>
  <c r="V32" i="175" s="1"/>
  <c r="L32" i="175"/>
  <c r="C32" i="175"/>
  <c r="T31" i="175"/>
  <c r="U31" i="175" s="1"/>
  <c r="R31" i="175"/>
  <c r="S31" i="175" s="1"/>
  <c r="P31" i="175"/>
  <c r="Q31" i="175" s="1"/>
  <c r="N31" i="175"/>
  <c r="O31" i="175" s="1"/>
  <c r="W31" i="175" s="1"/>
  <c r="L31" i="175"/>
  <c r="M31" i="175" s="1"/>
  <c r="C31" i="175"/>
  <c r="U30" i="175"/>
  <c r="T30" i="175"/>
  <c r="S30" i="175"/>
  <c r="R30" i="175"/>
  <c r="Q30" i="175"/>
  <c r="P30" i="175"/>
  <c r="M30" i="175"/>
  <c r="N30" i="175" s="1"/>
  <c r="V30" i="175" s="1"/>
  <c r="L30" i="175"/>
  <c r="C30" i="175"/>
  <c r="T29" i="175"/>
  <c r="U29" i="175" s="1"/>
  <c r="R29" i="175"/>
  <c r="S29" i="175" s="1"/>
  <c r="P29" i="175"/>
  <c r="Q29" i="175" s="1"/>
  <c r="L29" i="175"/>
  <c r="M29" i="175" s="1"/>
  <c r="N29" i="175" s="1"/>
  <c r="C29" i="175"/>
  <c r="U28" i="175"/>
  <c r="T28" i="175"/>
  <c r="S28" i="175"/>
  <c r="R28" i="175"/>
  <c r="Q28" i="175"/>
  <c r="P28" i="175"/>
  <c r="O28" i="175"/>
  <c r="W28" i="175" s="1"/>
  <c r="M28" i="175"/>
  <c r="N28" i="175" s="1"/>
  <c r="V28" i="175" s="1"/>
  <c r="L28" i="175"/>
  <c r="C28" i="175"/>
  <c r="T27" i="175"/>
  <c r="U27" i="175" s="1"/>
  <c r="R27" i="175"/>
  <c r="S27" i="175" s="1"/>
  <c r="P27" i="175"/>
  <c r="Q27" i="175" s="1"/>
  <c r="N27" i="175"/>
  <c r="O27" i="175" s="1"/>
  <c r="W27" i="175" s="1"/>
  <c r="L27" i="175"/>
  <c r="M27" i="175" s="1"/>
  <c r="C27" i="175"/>
  <c r="R26" i="175"/>
  <c r="S26" i="175" s="1"/>
  <c r="Q26" i="175"/>
  <c r="P26" i="175"/>
  <c r="M26" i="175"/>
  <c r="T26" i="175" s="1"/>
  <c r="U26" i="175" s="1"/>
  <c r="L26" i="175"/>
  <c r="C26" i="175"/>
  <c r="R25" i="175"/>
  <c r="S25" i="175" s="1"/>
  <c r="P25" i="175"/>
  <c r="Q25" i="175" s="1"/>
  <c r="L25" i="175"/>
  <c r="M25" i="175" s="1"/>
  <c r="T25" i="175" s="1"/>
  <c r="U25" i="175" s="1"/>
  <c r="C25" i="175"/>
  <c r="U24" i="175"/>
  <c r="T24" i="175"/>
  <c r="P24" i="175"/>
  <c r="Q24" i="175" s="1"/>
  <c r="L24" i="175"/>
  <c r="M24" i="175" s="1"/>
  <c r="C24" i="175"/>
  <c r="R23" i="175"/>
  <c r="S23" i="175" s="1"/>
  <c r="P23" i="175"/>
  <c r="Q23" i="175" s="1"/>
  <c r="N23" i="175"/>
  <c r="O23" i="175" s="1"/>
  <c r="L23" i="175"/>
  <c r="M23" i="175" s="1"/>
  <c r="T23" i="175" s="1"/>
  <c r="U23" i="175" s="1"/>
  <c r="C23" i="175"/>
  <c r="T22" i="175"/>
  <c r="U22" i="175" s="1"/>
  <c r="P22" i="175"/>
  <c r="Q22" i="175" s="1"/>
  <c r="L22" i="175"/>
  <c r="M22" i="175" s="1"/>
  <c r="C22" i="175"/>
  <c r="T21" i="175"/>
  <c r="U21" i="175" s="1"/>
  <c r="R21" i="175"/>
  <c r="S21" i="175" s="1"/>
  <c r="P21" i="175"/>
  <c r="Q21" i="175" s="1"/>
  <c r="L21" i="175"/>
  <c r="M21" i="175" s="1"/>
  <c r="N21" i="175" s="1"/>
  <c r="O21" i="175" s="1"/>
  <c r="C21" i="175"/>
  <c r="T20" i="175"/>
  <c r="U20" i="175" s="1"/>
  <c r="Q20" i="175"/>
  <c r="P20" i="175"/>
  <c r="M20" i="175"/>
  <c r="R20" i="175" s="1"/>
  <c r="S20" i="175" s="1"/>
  <c r="L20" i="175"/>
  <c r="C20" i="175"/>
  <c r="T19" i="175"/>
  <c r="U19" i="175" s="1"/>
  <c r="P19" i="175"/>
  <c r="Q19" i="175" s="1"/>
  <c r="L19" i="175"/>
  <c r="M19" i="175" s="1"/>
  <c r="R19" i="175" s="1"/>
  <c r="S19" i="175" s="1"/>
  <c r="C19" i="175"/>
  <c r="U18" i="175"/>
  <c r="T18" i="175"/>
  <c r="R18" i="175"/>
  <c r="S18" i="175" s="1"/>
  <c r="L18" i="175"/>
  <c r="M18" i="175" s="1"/>
  <c r="C18" i="175"/>
  <c r="T17" i="175"/>
  <c r="U17" i="175" s="1"/>
  <c r="R17" i="175"/>
  <c r="S17" i="175" s="1"/>
  <c r="P17" i="175"/>
  <c r="Q17" i="175" s="1"/>
  <c r="L17" i="175"/>
  <c r="M17" i="175" s="1"/>
  <c r="N17" i="175" s="1"/>
  <c r="V17" i="175" s="1"/>
  <c r="C17" i="175"/>
  <c r="T16" i="175"/>
  <c r="U16" i="175" s="1"/>
  <c r="R16" i="175"/>
  <c r="S16" i="175" s="1"/>
  <c r="N16" i="175"/>
  <c r="O16" i="175" s="1"/>
  <c r="W16" i="175" s="1"/>
  <c r="L16" i="175"/>
  <c r="M16" i="175" s="1"/>
  <c r="P16" i="175" s="1"/>
  <c r="Q16" i="175" s="1"/>
  <c r="C16" i="175"/>
  <c r="T15" i="175"/>
  <c r="U15" i="175" s="1"/>
  <c r="P15" i="175"/>
  <c r="Q15" i="175" s="1"/>
  <c r="L15" i="175"/>
  <c r="M15" i="175" s="1"/>
  <c r="C15" i="175"/>
  <c r="T14" i="175"/>
  <c r="U14" i="175" s="1"/>
  <c r="P14" i="175"/>
  <c r="Q14" i="175" s="1"/>
  <c r="N14" i="175"/>
  <c r="O14" i="175" s="1"/>
  <c r="L14" i="175"/>
  <c r="M14" i="175" s="1"/>
  <c r="R14" i="175" s="1"/>
  <c r="S14" i="175" s="1"/>
  <c r="C14" i="175"/>
  <c r="R13" i="175"/>
  <c r="S13" i="175" s="1"/>
  <c r="P13" i="175"/>
  <c r="Q13" i="175" s="1"/>
  <c r="L13" i="175"/>
  <c r="M13" i="175" s="1"/>
  <c r="T13" i="175" s="1"/>
  <c r="U13" i="175" s="1"/>
  <c r="C13" i="175"/>
  <c r="R12" i="175"/>
  <c r="S12" i="175" s="1"/>
  <c r="P12" i="175"/>
  <c r="Q12" i="175" s="1"/>
  <c r="L12" i="175"/>
  <c r="M12" i="175" s="1"/>
  <c r="C12" i="175"/>
  <c r="R11" i="175"/>
  <c r="S11" i="175" s="1"/>
  <c r="L11" i="175"/>
  <c r="M11" i="175" s="1"/>
  <c r="P11" i="175" s="1"/>
  <c r="Q11" i="175" s="1"/>
  <c r="C11" i="175"/>
  <c r="T10" i="175"/>
  <c r="U10" i="175" s="1"/>
  <c r="L10" i="175"/>
  <c r="M10" i="175" s="1"/>
  <c r="P10" i="175" s="1"/>
  <c r="Q10" i="175" s="1"/>
  <c r="C10" i="175"/>
  <c r="T9" i="175"/>
  <c r="U9" i="175" s="1"/>
  <c r="L9" i="175"/>
  <c r="M9" i="175" s="1"/>
  <c r="P9" i="175" s="1"/>
  <c r="Q9" i="175" s="1"/>
  <c r="C9" i="175"/>
  <c r="T8" i="175"/>
  <c r="U8" i="175" s="1"/>
  <c r="R8" i="175"/>
  <c r="S8" i="175" s="1"/>
  <c r="L8" i="175"/>
  <c r="M8" i="175" s="1"/>
  <c r="C8" i="175"/>
  <c r="T7" i="175"/>
  <c r="U7" i="175" s="1"/>
  <c r="L7" i="175"/>
  <c r="M7" i="175" s="1"/>
  <c r="P7" i="175" s="1"/>
  <c r="Q7" i="175" s="1"/>
  <c r="C7" i="175"/>
  <c r="T6" i="175"/>
  <c r="U6" i="175" s="1"/>
  <c r="R6" i="175"/>
  <c r="S6" i="175" s="1"/>
  <c r="L6" i="175"/>
  <c r="M6" i="175" s="1"/>
  <c r="P6" i="175" s="1"/>
  <c r="Q6" i="175" s="1"/>
  <c r="C6" i="175"/>
  <c r="T5" i="175"/>
  <c r="U5" i="175" s="1"/>
  <c r="R5" i="175"/>
  <c r="S5" i="175" s="1"/>
  <c r="L5" i="175"/>
  <c r="M5" i="175" s="1"/>
  <c r="P5" i="175" s="1"/>
  <c r="Q5" i="175" s="1"/>
  <c r="C5" i="175"/>
  <c r="T4" i="175"/>
  <c r="U4" i="175" s="1"/>
  <c r="P4" i="175"/>
  <c r="Q4" i="175" s="1"/>
  <c r="L4" i="175"/>
  <c r="M4" i="175" s="1"/>
  <c r="N4" i="175" s="1"/>
  <c r="C4" i="175"/>
  <c r="I2" i="175"/>
  <c r="D2" i="175"/>
  <c r="E81" i="174"/>
  <c r="B81" i="174"/>
  <c r="I81" i="174" s="1"/>
  <c r="I80" i="174"/>
  <c r="H80" i="174"/>
  <c r="E80" i="174"/>
  <c r="D80" i="174"/>
  <c r="B80" i="174"/>
  <c r="K80" i="174" s="1"/>
  <c r="K79" i="174"/>
  <c r="I79" i="174"/>
  <c r="H79" i="174"/>
  <c r="G79" i="174"/>
  <c r="E79" i="174"/>
  <c r="D79" i="174"/>
  <c r="C79" i="174"/>
  <c r="B79" i="174"/>
  <c r="J79" i="174" s="1"/>
  <c r="G78" i="174"/>
  <c r="F78" i="174"/>
  <c r="B78" i="174"/>
  <c r="I77" i="174"/>
  <c r="B77" i="174"/>
  <c r="I76" i="174"/>
  <c r="H76" i="174"/>
  <c r="E76" i="174"/>
  <c r="D76" i="174"/>
  <c r="B76" i="174"/>
  <c r="K76" i="174" s="1"/>
  <c r="K75" i="174"/>
  <c r="I75" i="174"/>
  <c r="H75" i="174"/>
  <c r="G75" i="174"/>
  <c r="E75" i="174"/>
  <c r="D75" i="174"/>
  <c r="C75" i="174"/>
  <c r="B75" i="174"/>
  <c r="J75" i="174" s="1"/>
  <c r="K74" i="174"/>
  <c r="I74" i="174"/>
  <c r="H74" i="174"/>
  <c r="G74" i="174"/>
  <c r="E74" i="174"/>
  <c r="D74" i="174"/>
  <c r="C74" i="174"/>
  <c r="B74" i="174"/>
  <c r="J74" i="174" s="1"/>
  <c r="K73" i="174"/>
  <c r="I73" i="174"/>
  <c r="H73" i="174"/>
  <c r="G73" i="174"/>
  <c r="E73" i="174"/>
  <c r="D73" i="174"/>
  <c r="C73" i="174"/>
  <c r="B73" i="174"/>
  <c r="J73" i="174" s="1"/>
  <c r="K72" i="174"/>
  <c r="I72" i="174"/>
  <c r="H72" i="174"/>
  <c r="G72" i="174"/>
  <c r="E72" i="174"/>
  <c r="D72" i="174"/>
  <c r="C72" i="174"/>
  <c r="B72" i="174"/>
  <c r="J72" i="174" s="1"/>
  <c r="K71" i="174"/>
  <c r="I71" i="174"/>
  <c r="H71" i="174"/>
  <c r="G71" i="174"/>
  <c r="E71" i="174"/>
  <c r="D71" i="174"/>
  <c r="C71" i="174"/>
  <c r="B71" i="174"/>
  <c r="J71" i="174" s="1"/>
  <c r="K70" i="174"/>
  <c r="I70" i="174"/>
  <c r="H70" i="174"/>
  <c r="G70" i="174"/>
  <c r="E70" i="174"/>
  <c r="D70" i="174"/>
  <c r="C70" i="174"/>
  <c r="B70" i="174"/>
  <c r="J70" i="174" s="1"/>
  <c r="K69" i="174"/>
  <c r="I69" i="174"/>
  <c r="H69" i="174"/>
  <c r="G69" i="174"/>
  <c r="E69" i="174"/>
  <c r="D69" i="174"/>
  <c r="C69" i="174"/>
  <c r="B69" i="174"/>
  <c r="J69" i="174" s="1"/>
  <c r="K68" i="174"/>
  <c r="I68" i="174"/>
  <c r="H68" i="174"/>
  <c r="G68" i="174"/>
  <c r="E68" i="174"/>
  <c r="D68" i="174"/>
  <c r="C68" i="174"/>
  <c r="B68" i="174"/>
  <c r="J68" i="174" s="1"/>
  <c r="B67" i="174"/>
  <c r="K66" i="174"/>
  <c r="I66" i="174"/>
  <c r="H66" i="174"/>
  <c r="G66" i="174"/>
  <c r="E66" i="174"/>
  <c r="D66" i="174"/>
  <c r="C66" i="174"/>
  <c r="B66" i="174"/>
  <c r="J66" i="174" s="1"/>
  <c r="P65" i="174"/>
  <c r="J65" i="174"/>
  <c r="I65" i="174"/>
  <c r="F65" i="174"/>
  <c r="E65" i="174"/>
  <c r="D65" i="174"/>
  <c r="B65" i="174"/>
  <c r="J64" i="174"/>
  <c r="F64" i="174"/>
  <c r="E64" i="174"/>
  <c r="B64" i="174"/>
  <c r="B63" i="174"/>
  <c r="H63" i="174" s="1"/>
  <c r="H62" i="174"/>
  <c r="D62" i="174"/>
  <c r="B62" i="174"/>
  <c r="I62" i="174" s="1"/>
  <c r="B61" i="174"/>
  <c r="J60" i="174"/>
  <c r="F60" i="174"/>
  <c r="E60" i="174"/>
  <c r="B60" i="174"/>
  <c r="G59" i="174"/>
  <c r="C59" i="174"/>
  <c r="B59" i="174"/>
  <c r="I59" i="174" s="1"/>
  <c r="K58" i="174"/>
  <c r="J58" i="174"/>
  <c r="I58" i="174"/>
  <c r="F58" i="174"/>
  <c r="E58" i="174"/>
  <c r="C58" i="174"/>
  <c r="B58" i="174"/>
  <c r="B57" i="174"/>
  <c r="H56" i="174"/>
  <c r="G56" i="174"/>
  <c r="B56" i="174"/>
  <c r="H53" i="174"/>
  <c r="U50" i="174"/>
  <c r="T50" i="174"/>
  <c r="S50" i="174"/>
  <c r="R50" i="174"/>
  <c r="Q50" i="174"/>
  <c r="P50" i="174"/>
  <c r="O50" i="174"/>
  <c r="W50" i="174" s="1"/>
  <c r="N50" i="174"/>
  <c r="V50" i="174" s="1"/>
  <c r="M50" i="174"/>
  <c r="L50" i="174"/>
  <c r="C50" i="174"/>
  <c r="T49" i="174"/>
  <c r="U49" i="174" s="1"/>
  <c r="R49" i="174"/>
  <c r="S49" i="174" s="1"/>
  <c r="P49" i="174"/>
  <c r="Q49" i="174" s="1"/>
  <c r="L49" i="174"/>
  <c r="M49" i="174" s="1"/>
  <c r="N49" i="174" s="1"/>
  <c r="C49" i="174"/>
  <c r="T48" i="174"/>
  <c r="U48" i="174" s="1"/>
  <c r="S48" i="174"/>
  <c r="R48" i="174"/>
  <c r="P48" i="174"/>
  <c r="Q48" i="174" s="1"/>
  <c r="L48" i="174"/>
  <c r="M48" i="174" s="1"/>
  <c r="N48" i="174" s="1"/>
  <c r="C48" i="174"/>
  <c r="T47" i="174"/>
  <c r="U47" i="174" s="1"/>
  <c r="R47" i="174"/>
  <c r="S47" i="174" s="1"/>
  <c r="N47" i="174"/>
  <c r="M47" i="174"/>
  <c r="P47" i="174" s="1"/>
  <c r="Q47" i="174" s="1"/>
  <c r="L47" i="174"/>
  <c r="C47" i="174"/>
  <c r="U46" i="174"/>
  <c r="T46" i="174"/>
  <c r="R46" i="174"/>
  <c r="S46" i="174" s="1"/>
  <c r="W46" i="174" s="1"/>
  <c r="N46" i="174"/>
  <c r="O46" i="174" s="1"/>
  <c r="M46" i="174"/>
  <c r="P46" i="174" s="1"/>
  <c r="Q46" i="174" s="1"/>
  <c r="L46" i="174"/>
  <c r="C46" i="174"/>
  <c r="T45" i="174"/>
  <c r="U45" i="174" s="1"/>
  <c r="R45" i="174"/>
  <c r="S45" i="174" s="1"/>
  <c r="P45" i="174"/>
  <c r="Q45" i="174" s="1"/>
  <c r="N45" i="174"/>
  <c r="O45" i="174" s="1"/>
  <c r="W45" i="174" s="1"/>
  <c r="L45" i="174"/>
  <c r="M45" i="174" s="1"/>
  <c r="C45" i="174"/>
  <c r="T44" i="174"/>
  <c r="U44" i="174" s="1"/>
  <c r="P44" i="174"/>
  <c r="Q44" i="174" s="1"/>
  <c r="N44" i="174"/>
  <c r="O44" i="174" s="1"/>
  <c r="L44" i="174"/>
  <c r="M44" i="174" s="1"/>
  <c r="R44" i="174" s="1"/>
  <c r="S44" i="174" s="1"/>
  <c r="C44" i="174"/>
  <c r="U43" i="174"/>
  <c r="T43" i="174"/>
  <c r="Q43" i="174"/>
  <c r="P43" i="174"/>
  <c r="N43" i="174"/>
  <c r="O43" i="174" s="1"/>
  <c r="M43" i="174"/>
  <c r="R43" i="174" s="1"/>
  <c r="S43" i="174" s="1"/>
  <c r="L43" i="174"/>
  <c r="C43" i="174"/>
  <c r="V42" i="174"/>
  <c r="T42" i="174"/>
  <c r="U42" i="174" s="1"/>
  <c r="R42" i="174"/>
  <c r="S42" i="174" s="1"/>
  <c r="O42" i="174"/>
  <c r="N42" i="174"/>
  <c r="L42" i="174"/>
  <c r="M42" i="174" s="1"/>
  <c r="P42" i="174" s="1"/>
  <c r="Q42" i="174" s="1"/>
  <c r="C42" i="174"/>
  <c r="T41" i="174"/>
  <c r="U41" i="174" s="1"/>
  <c r="S41" i="174"/>
  <c r="R41" i="174"/>
  <c r="P41" i="174"/>
  <c r="Q41" i="174" s="1"/>
  <c r="W41" i="174" s="1"/>
  <c r="O41" i="174"/>
  <c r="N41" i="174"/>
  <c r="L41" i="174"/>
  <c r="M41" i="174" s="1"/>
  <c r="C41" i="174"/>
  <c r="T40" i="174"/>
  <c r="U40" i="174" s="1"/>
  <c r="P40" i="174"/>
  <c r="Q40" i="174" s="1"/>
  <c r="N40" i="174"/>
  <c r="O40" i="174" s="1"/>
  <c r="L40" i="174"/>
  <c r="M40" i="174" s="1"/>
  <c r="R40" i="174" s="1"/>
  <c r="S40" i="174" s="1"/>
  <c r="C40" i="174"/>
  <c r="U39" i="174"/>
  <c r="T39" i="174"/>
  <c r="R39" i="174"/>
  <c r="S39" i="174" s="1"/>
  <c r="Q39" i="174"/>
  <c r="P39" i="174"/>
  <c r="N39" i="174"/>
  <c r="O39" i="174" s="1"/>
  <c r="M39" i="174"/>
  <c r="L39" i="174"/>
  <c r="C39" i="174"/>
  <c r="T38" i="174"/>
  <c r="U38" i="174" s="1"/>
  <c r="P38" i="174"/>
  <c r="Q38" i="174" s="1"/>
  <c r="N38" i="174"/>
  <c r="O38" i="174" s="1"/>
  <c r="L38" i="174"/>
  <c r="M38" i="174" s="1"/>
  <c r="R38" i="174" s="1"/>
  <c r="C38" i="174"/>
  <c r="T37" i="174"/>
  <c r="U37" i="174" s="1"/>
  <c r="P37" i="174"/>
  <c r="Q37" i="174" s="1"/>
  <c r="O37" i="174"/>
  <c r="W37" i="174" s="1"/>
  <c r="N37" i="174"/>
  <c r="L37" i="174"/>
  <c r="M37" i="174" s="1"/>
  <c r="R37" i="174" s="1"/>
  <c r="S37" i="174" s="1"/>
  <c r="C37" i="174"/>
  <c r="T36" i="174"/>
  <c r="U36" i="174" s="1"/>
  <c r="R36" i="174"/>
  <c r="S36" i="174" s="1"/>
  <c r="N36" i="174"/>
  <c r="O36" i="174" s="1"/>
  <c r="L36" i="174"/>
  <c r="M36" i="174" s="1"/>
  <c r="P36" i="174" s="1"/>
  <c r="Q36" i="174" s="1"/>
  <c r="C36" i="174"/>
  <c r="U35" i="174"/>
  <c r="T35" i="174"/>
  <c r="R35" i="174"/>
  <c r="S35" i="174" s="1"/>
  <c r="N35" i="174"/>
  <c r="O35" i="174" s="1"/>
  <c r="M35" i="174"/>
  <c r="P35" i="174" s="1"/>
  <c r="Q35" i="174" s="1"/>
  <c r="L35" i="174"/>
  <c r="C35" i="174"/>
  <c r="V34" i="174"/>
  <c r="T34" i="174"/>
  <c r="U34" i="174" s="1"/>
  <c r="R34" i="174"/>
  <c r="S34" i="174" s="1"/>
  <c r="O34" i="174"/>
  <c r="N34" i="174"/>
  <c r="L34" i="174"/>
  <c r="M34" i="174" s="1"/>
  <c r="P34" i="174" s="1"/>
  <c r="Q34" i="174" s="1"/>
  <c r="C34" i="174"/>
  <c r="T33" i="174"/>
  <c r="U33" i="174" s="1"/>
  <c r="S33" i="174"/>
  <c r="R33" i="174"/>
  <c r="P33" i="174"/>
  <c r="Q33" i="174" s="1"/>
  <c r="W33" i="174" s="1"/>
  <c r="O33" i="174"/>
  <c r="N33" i="174"/>
  <c r="L33" i="174"/>
  <c r="M33" i="174" s="1"/>
  <c r="C33" i="174"/>
  <c r="T32" i="174"/>
  <c r="U32" i="174" s="1"/>
  <c r="P32" i="174"/>
  <c r="Q32" i="174" s="1"/>
  <c r="N32" i="174"/>
  <c r="O32" i="174" s="1"/>
  <c r="L32" i="174"/>
  <c r="M32" i="174" s="1"/>
  <c r="R32" i="174" s="1"/>
  <c r="S32" i="174" s="1"/>
  <c r="C32" i="174"/>
  <c r="U31" i="174"/>
  <c r="T31" i="174"/>
  <c r="R31" i="174"/>
  <c r="S31" i="174" s="1"/>
  <c r="N31" i="174"/>
  <c r="O31" i="174" s="1"/>
  <c r="M31" i="174"/>
  <c r="P31" i="174" s="1"/>
  <c r="Q31" i="174" s="1"/>
  <c r="L31" i="174"/>
  <c r="C31" i="174"/>
  <c r="T30" i="174"/>
  <c r="U30" i="174" s="1"/>
  <c r="R30" i="174"/>
  <c r="S30" i="174" s="1"/>
  <c r="N30" i="174"/>
  <c r="L30" i="174"/>
  <c r="M30" i="174" s="1"/>
  <c r="P30" i="174" s="1"/>
  <c r="Q30" i="174" s="1"/>
  <c r="C30" i="174"/>
  <c r="T29" i="174"/>
  <c r="U29" i="174" s="1"/>
  <c r="S29" i="174"/>
  <c r="R29" i="174"/>
  <c r="P29" i="174"/>
  <c r="Q29" i="174" s="1"/>
  <c r="O29" i="174"/>
  <c r="W29" i="174" s="1"/>
  <c r="N29" i="174"/>
  <c r="L29" i="174"/>
  <c r="M29" i="174" s="1"/>
  <c r="C29" i="174"/>
  <c r="U28" i="174"/>
  <c r="T28" i="174"/>
  <c r="R28" i="174"/>
  <c r="S28" i="174" s="1"/>
  <c r="L28" i="174"/>
  <c r="M28" i="174" s="1"/>
  <c r="P28" i="174" s="1"/>
  <c r="Q28" i="174" s="1"/>
  <c r="C28" i="174"/>
  <c r="T27" i="174"/>
  <c r="U27" i="174" s="1"/>
  <c r="R27" i="174"/>
  <c r="S27" i="174" s="1"/>
  <c r="N27" i="174"/>
  <c r="O27" i="174" s="1"/>
  <c r="L27" i="174"/>
  <c r="M27" i="174" s="1"/>
  <c r="P27" i="174" s="1"/>
  <c r="Q27" i="174" s="1"/>
  <c r="C27" i="174"/>
  <c r="T26" i="174"/>
  <c r="U26" i="174" s="1"/>
  <c r="R26" i="174"/>
  <c r="S26" i="174" s="1"/>
  <c r="L26" i="174"/>
  <c r="M26" i="174" s="1"/>
  <c r="P26" i="174" s="1"/>
  <c r="Q26" i="174" s="1"/>
  <c r="C26" i="174"/>
  <c r="T25" i="174"/>
  <c r="U25" i="174" s="1"/>
  <c r="R25" i="174"/>
  <c r="S25" i="174" s="1"/>
  <c r="L25" i="174"/>
  <c r="M25" i="174" s="1"/>
  <c r="P25" i="174" s="1"/>
  <c r="Q25" i="174" s="1"/>
  <c r="C25" i="174"/>
  <c r="T24" i="174"/>
  <c r="U24" i="174" s="1"/>
  <c r="R24" i="174"/>
  <c r="S24" i="174" s="1"/>
  <c r="L24" i="174"/>
  <c r="M24" i="174" s="1"/>
  <c r="P24" i="174" s="1"/>
  <c r="Q24" i="174" s="1"/>
  <c r="C24" i="174"/>
  <c r="R23" i="174"/>
  <c r="G67" i="174" s="1"/>
  <c r="P23" i="174"/>
  <c r="E67" i="174" s="1"/>
  <c r="L23" i="174"/>
  <c r="K67" i="174" s="1"/>
  <c r="C23" i="174"/>
  <c r="T22" i="174"/>
  <c r="U22" i="174" s="1"/>
  <c r="R22" i="174"/>
  <c r="S22" i="174" s="1"/>
  <c r="L22" i="174"/>
  <c r="M22" i="174" s="1"/>
  <c r="P22" i="174" s="1"/>
  <c r="Q22" i="174" s="1"/>
  <c r="C22" i="174"/>
  <c r="T21" i="174"/>
  <c r="U21" i="174" s="1"/>
  <c r="R21" i="174"/>
  <c r="S21" i="174" s="1"/>
  <c r="L21" i="174"/>
  <c r="M21" i="174" s="1"/>
  <c r="P21" i="174" s="1"/>
  <c r="Q21" i="174" s="1"/>
  <c r="C21" i="174"/>
  <c r="T20" i="174"/>
  <c r="U20" i="174" s="1"/>
  <c r="R20" i="174"/>
  <c r="S20" i="174" s="1"/>
  <c r="L20" i="174"/>
  <c r="M20" i="174" s="1"/>
  <c r="P20" i="174" s="1"/>
  <c r="Q20" i="174" s="1"/>
  <c r="C20" i="174"/>
  <c r="T19" i="174"/>
  <c r="U19" i="174" s="1"/>
  <c r="P19" i="174"/>
  <c r="Q19" i="174" s="1"/>
  <c r="L19" i="174"/>
  <c r="M19" i="174" s="1"/>
  <c r="R19" i="174" s="1"/>
  <c r="S19" i="174" s="1"/>
  <c r="C19" i="174"/>
  <c r="R18" i="174"/>
  <c r="S18" i="174" s="1"/>
  <c r="P18" i="174"/>
  <c r="Q18" i="174" s="1"/>
  <c r="N18" i="174"/>
  <c r="O18" i="174" s="1"/>
  <c r="L18" i="174"/>
  <c r="M18" i="174" s="1"/>
  <c r="T18" i="174" s="1"/>
  <c r="U18" i="174" s="1"/>
  <c r="C18" i="174"/>
  <c r="R17" i="174"/>
  <c r="S17" i="174" s="1"/>
  <c r="Q17" i="174"/>
  <c r="P17" i="174"/>
  <c r="L17" i="174"/>
  <c r="M17" i="174" s="1"/>
  <c r="C17" i="174"/>
  <c r="R16" i="174"/>
  <c r="S16" i="174" s="1"/>
  <c r="P16" i="174"/>
  <c r="Q16" i="174" s="1"/>
  <c r="N16" i="174"/>
  <c r="O16" i="174" s="1"/>
  <c r="L16" i="174"/>
  <c r="M16" i="174" s="1"/>
  <c r="T16" i="174" s="1"/>
  <c r="U16" i="174" s="1"/>
  <c r="C16" i="174"/>
  <c r="R15" i="174"/>
  <c r="S15" i="174" s="1"/>
  <c r="P15" i="174"/>
  <c r="Q15" i="174" s="1"/>
  <c r="L15" i="174"/>
  <c r="M15" i="174" s="1"/>
  <c r="T15" i="174" s="1"/>
  <c r="U15" i="174" s="1"/>
  <c r="C15" i="174"/>
  <c r="R14" i="174"/>
  <c r="S14" i="174" s="1"/>
  <c r="P14" i="174"/>
  <c r="Q14" i="174" s="1"/>
  <c r="L14" i="174"/>
  <c r="M14" i="174" s="1"/>
  <c r="T14" i="174" s="1"/>
  <c r="U14" i="174" s="1"/>
  <c r="C14" i="174"/>
  <c r="R13" i="174"/>
  <c r="S13" i="174" s="1"/>
  <c r="P13" i="174"/>
  <c r="Q13" i="174" s="1"/>
  <c r="L13" i="174"/>
  <c r="M13" i="174" s="1"/>
  <c r="C13" i="174"/>
  <c r="R12" i="174"/>
  <c r="S12" i="174" s="1"/>
  <c r="P12" i="174"/>
  <c r="Q12" i="174" s="1"/>
  <c r="L12" i="174"/>
  <c r="M12" i="174" s="1"/>
  <c r="T12" i="174" s="1"/>
  <c r="U12" i="174" s="1"/>
  <c r="C12" i="174"/>
  <c r="R11" i="174"/>
  <c r="S11" i="174" s="1"/>
  <c r="P11" i="174"/>
  <c r="Q11" i="174" s="1"/>
  <c r="L11" i="174"/>
  <c r="M11" i="174" s="1"/>
  <c r="T11" i="174" s="1"/>
  <c r="U11" i="174" s="1"/>
  <c r="C11" i="174"/>
  <c r="R10" i="174"/>
  <c r="S10" i="174" s="1"/>
  <c r="P10" i="174"/>
  <c r="Q10" i="174" s="1"/>
  <c r="L10" i="174"/>
  <c r="M10" i="174" s="1"/>
  <c r="T10" i="174" s="1"/>
  <c r="U10" i="174" s="1"/>
  <c r="C10" i="174"/>
  <c r="R9" i="174"/>
  <c r="S9" i="174" s="1"/>
  <c r="P9" i="174"/>
  <c r="Q9" i="174" s="1"/>
  <c r="L9" i="174"/>
  <c r="K57" i="174" s="1"/>
  <c r="C9" i="174"/>
  <c r="T8" i="174"/>
  <c r="U8" i="174" s="1"/>
  <c r="R8" i="174"/>
  <c r="S8" i="174" s="1"/>
  <c r="L8" i="174"/>
  <c r="M8" i="174" s="1"/>
  <c r="P8" i="174" s="1"/>
  <c r="Q8" i="174" s="1"/>
  <c r="C8" i="174"/>
  <c r="T7" i="174"/>
  <c r="U7" i="174" s="1"/>
  <c r="R7" i="174"/>
  <c r="S7" i="174" s="1"/>
  <c r="N7" i="174"/>
  <c r="V7" i="174" s="1"/>
  <c r="L7" i="174"/>
  <c r="M7" i="174" s="1"/>
  <c r="P7" i="174" s="1"/>
  <c r="Q7" i="174" s="1"/>
  <c r="C7" i="174"/>
  <c r="R6" i="174"/>
  <c r="S6" i="174" s="1"/>
  <c r="P6" i="174"/>
  <c r="Q6" i="174" s="1"/>
  <c r="L6" i="174"/>
  <c r="M6" i="174" s="1"/>
  <c r="T6" i="174" s="1"/>
  <c r="U6" i="174" s="1"/>
  <c r="C6" i="174"/>
  <c r="U5" i="174"/>
  <c r="T5" i="174"/>
  <c r="R5" i="174"/>
  <c r="S5" i="174" s="1"/>
  <c r="M5" i="174"/>
  <c r="P5" i="174" s="1"/>
  <c r="L5" i="174"/>
  <c r="C5" i="174"/>
  <c r="T4" i="174"/>
  <c r="U4" i="174" s="1"/>
  <c r="P4" i="174"/>
  <c r="L4" i="174"/>
  <c r="C4" i="174"/>
  <c r="I2" i="174"/>
  <c r="D2" i="174"/>
  <c r="B81" i="173"/>
  <c r="H81" i="173" s="1"/>
  <c r="I80" i="173"/>
  <c r="E80" i="173"/>
  <c r="B80" i="173"/>
  <c r="K80" i="173" s="1"/>
  <c r="H79" i="173"/>
  <c r="D79" i="173"/>
  <c r="B79" i="173"/>
  <c r="J79" i="173" s="1"/>
  <c r="K78" i="173"/>
  <c r="I78" i="173"/>
  <c r="H78" i="173"/>
  <c r="G78" i="173"/>
  <c r="E78" i="173"/>
  <c r="D78" i="173"/>
  <c r="C78" i="173"/>
  <c r="B78" i="173"/>
  <c r="J78" i="173" s="1"/>
  <c r="J77" i="173"/>
  <c r="H77" i="173"/>
  <c r="D77" i="173"/>
  <c r="C77" i="173"/>
  <c r="B77" i="173"/>
  <c r="K77" i="173" s="1"/>
  <c r="J76" i="173"/>
  <c r="I76" i="173"/>
  <c r="E76" i="173"/>
  <c r="C76" i="173"/>
  <c r="B76" i="173"/>
  <c r="K76" i="173" s="1"/>
  <c r="J75" i="173"/>
  <c r="I75" i="173"/>
  <c r="E75" i="173"/>
  <c r="D75" i="173"/>
  <c r="B75" i="173"/>
  <c r="F75" i="173" s="1"/>
  <c r="J74" i="173"/>
  <c r="I74" i="173"/>
  <c r="F74" i="173"/>
  <c r="E74" i="173"/>
  <c r="D74" i="173"/>
  <c r="B74" i="173"/>
  <c r="J73" i="173"/>
  <c r="F73" i="173"/>
  <c r="E73" i="173"/>
  <c r="B73" i="173"/>
  <c r="F72" i="173"/>
  <c r="B72" i="173"/>
  <c r="B71" i="173"/>
  <c r="F71" i="173" s="1"/>
  <c r="J70" i="173"/>
  <c r="I70" i="173"/>
  <c r="F70" i="173"/>
  <c r="E70" i="173"/>
  <c r="D70" i="173"/>
  <c r="B70" i="173"/>
  <c r="J69" i="173"/>
  <c r="F69" i="173"/>
  <c r="E69" i="173"/>
  <c r="B69" i="173"/>
  <c r="F68" i="173"/>
  <c r="B68" i="173"/>
  <c r="B67" i="173"/>
  <c r="J66" i="173"/>
  <c r="I66" i="173"/>
  <c r="F66" i="173"/>
  <c r="E66" i="173"/>
  <c r="D66" i="173"/>
  <c r="B66" i="173"/>
  <c r="P65" i="173"/>
  <c r="K65" i="173"/>
  <c r="I65" i="173"/>
  <c r="F65" i="173"/>
  <c r="C65" i="173"/>
  <c r="B65" i="173"/>
  <c r="J64" i="173"/>
  <c r="E64" i="173"/>
  <c r="B64" i="173"/>
  <c r="K64" i="173" s="1"/>
  <c r="K63" i="173"/>
  <c r="J63" i="173"/>
  <c r="I63" i="173"/>
  <c r="F63" i="173"/>
  <c r="E63" i="173"/>
  <c r="C63" i="173"/>
  <c r="B63" i="173"/>
  <c r="B62" i="173"/>
  <c r="K62" i="173" s="1"/>
  <c r="B61" i="173"/>
  <c r="J60" i="173"/>
  <c r="E60" i="173"/>
  <c r="B60" i="173"/>
  <c r="K60" i="173" s="1"/>
  <c r="B59" i="173"/>
  <c r="K59" i="173" s="1"/>
  <c r="K58" i="173"/>
  <c r="H58" i="173"/>
  <c r="F58" i="173"/>
  <c r="C58" i="173"/>
  <c r="B58" i="173"/>
  <c r="M57" i="173"/>
  <c r="B57" i="173"/>
  <c r="M56" i="173"/>
  <c r="K56" i="173"/>
  <c r="I56" i="173"/>
  <c r="H56" i="173"/>
  <c r="G56" i="173"/>
  <c r="E56" i="173"/>
  <c r="D56" i="173"/>
  <c r="C56" i="173"/>
  <c r="B56" i="173"/>
  <c r="J56" i="173" s="1"/>
  <c r="H53" i="173"/>
  <c r="T50" i="173"/>
  <c r="U50" i="173" s="1"/>
  <c r="R50" i="173"/>
  <c r="S50" i="173" s="1"/>
  <c r="P50" i="173"/>
  <c r="Q50" i="173" s="1"/>
  <c r="L50" i="173"/>
  <c r="M50" i="173" s="1"/>
  <c r="N50" i="173" s="1"/>
  <c r="C50" i="173"/>
  <c r="T49" i="173"/>
  <c r="U49" i="173" s="1"/>
  <c r="S49" i="173"/>
  <c r="R49" i="173"/>
  <c r="P49" i="173"/>
  <c r="Q49" i="173" s="1"/>
  <c r="L49" i="173"/>
  <c r="M49" i="173" s="1"/>
  <c r="N49" i="173" s="1"/>
  <c r="C49" i="173"/>
  <c r="U48" i="173"/>
  <c r="T48" i="173"/>
  <c r="R48" i="173"/>
  <c r="S48" i="173" s="1"/>
  <c r="Q48" i="173"/>
  <c r="P48" i="173"/>
  <c r="L48" i="173"/>
  <c r="M48" i="173" s="1"/>
  <c r="N48" i="173" s="1"/>
  <c r="C48" i="173"/>
  <c r="T47" i="173"/>
  <c r="U47" i="173" s="1"/>
  <c r="R47" i="173"/>
  <c r="S47" i="173" s="1"/>
  <c r="L47" i="173"/>
  <c r="M47" i="173" s="1"/>
  <c r="N47" i="173" s="1"/>
  <c r="O47" i="173" s="1"/>
  <c r="C47" i="173"/>
  <c r="T46" i="173"/>
  <c r="U46" i="173" s="1"/>
  <c r="R46" i="173"/>
  <c r="S46" i="173" s="1"/>
  <c r="L46" i="173"/>
  <c r="M46" i="173" s="1"/>
  <c r="N46" i="173" s="1"/>
  <c r="C46" i="173"/>
  <c r="T45" i="173"/>
  <c r="U45" i="173" s="1"/>
  <c r="R45" i="173"/>
  <c r="S45" i="173" s="1"/>
  <c r="P45" i="173"/>
  <c r="Q45" i="173" s="1"/>
  <c r="L45" i="173"/>
  <c r="M45" i="173" s="1"/>
  <c r="N45" i="173" s="1"/>
  <c r="C45" i="173"/>
  <c r="T44" i="173"/>
  <c r="U44" i="173" s="1"/>
  <c r="P44" i="173"/>
  <c r="Q44" i="173" s="1"/>
  <c r="L44" i="173"/>
  <c r="M44" i="173" s="1"/>
  <c r="N44" i="173" s="1"/>
  <c r="C44" i="173"/>
  <c r="T43" i="173"/>
  <c r="U43" i="173" s="1"/>
  <c r="P43" i="173"/>
  <c r="Q43" i="173" s="1"/>
  <c r="L43" i="173"/>
  <c r="M43" i="173" s="1"/>
  <c r="N43" i="173" s="1"/>
  <c r="O43" i="173" s="1"/>
  <c r="C43" i="173"/>
  <c r="T42" i="173"/>
  <c r="U42" i="173" s="1"/>
  <c r="R42" i="173"/>
  <c r="S42" i="173" s="1"/>
  <c r="L42" i="173"/>
  <c r="M42" i="173" s="1"/>
  <c r="N42" i="173" s="1"/>
  <c r="C42" i="173"/>
  <c r="T41" i="173"/>
  <c r="U41" i="173" s="1"/>
  <c r="R41" i="173"/>
  <c r="S41" i="173" s="1"/>
  <c r="L41" i="173"/>
  <c r="M41" i="173" s="1"/>
  <c r="N41" i="173" s="1"/>
  <c r="C41" i="173"/>
  <c r="T40" i="173"/>
  <c r="U40" i="173" s="1"/>
  <c r="P40" i="173"/>
  <c r="Q40" i="173" s="1"/>
  <c r="L40" i="173"/>
  <c r="M40" i="173" s="1"/>
  <c r="C40" i="173"/>
  <c r="T39" i="173"/>
  <c r="U39" i="173" s="1"/>
  <c r="P39" i="173"/>
  <c r="Q39" i="173" s="1"/>
  <c r="L39" i="173"/>
  <c r="M39" i="173" s="1"/>
  <c r="N39" i="173" s="1"/>
  <c r="O39" i="173" s="1"/>
  <c r="C39" i="173"/>
  <c r="T38" i="173"/>
  <c r="U38" i="173" s="1"/>
  <c r="P38" i="173"/>
  <c r="Q38" i="173" s="1"/>
  <c r="L38" i="173"/>
  <c r="M38" i="173" s="1"/>
  <c r="N38" i="173" s="1"/>
  <c r="C38" i="173"/>
  <c r="T37" i="173"/>
  <c r="U37" i="173" s="1"/>
  <c r="P37" i="173"/>
  <c r="Q37" i="173" s="1"/>
  <c r="L37" i="173"/>
  <c r="M37" i="173" s="1"/>
  <c r="N37" i="173" s="1"/>
  <c r="C37" i="173"/>
  <c r="T36" i="173"/>
  <c r="U36" i="173" s="1"/>
  <c r="R36" i="173"/>
  <c r="S36" i="173" s="1"/>
  <c r="L36" i="173"/>
  <c r="M36" i="173" s="1"/>
  <c r="N36" i="173" s="1"/>
  <c r="C36" i="173"/>
  <c r="T35" i="173"/>
  <c r="U35" i="173" s="1"/>
  <c r="R35" i="173"/>
  <c r="S35" i="173" s="1"/>
  <c r="L35" i="173"/>
  <c r="M35" i="173" s="1"/>
  <c r="N35" i="173" s="1"/>
  <c r="O35" i="173" s="1"/>
  <c r="C35" i="173"/>
  <c r="T34" i="173"/>
  <c r="U34" i="173" s="1"/>
  <c r="R34" i="173"/>
  <c r="S34" i="173" s="1"/>
  <c r="L34" i="173"/>
  <c r="M34" i="173" s="1"/>
  <c r="N34" i="173" s="1"/>
  <c r="C34" i="173"/>
  <c r="T33" i="173"/>
  <c r="U33" i="173" s="1"/>
  <c r="R33" i="173"/>
  <c r="S33" i="173" s="1"/>
  <c r="L33" i="173"/>
  <c r="M33" i="173" s="1"/>
  <c r="N33" i="173" s="1"/>
  <c r="C33" i="173"/>
  <c r="T32" i="173"/>
  <c r="U32" i="173" s="1"/>
  <c r="P32" i="173"/>
  <c r="Q32" i="173" s="1"/>
  <c r="L32" i="173"/>
  <c r="M32" i="173" s="1"/>
  <c r="N32" i="173" s="1"/>
  <c r="C32" i="173"/>
  <c r="T31" i="173"/>
  <c r="U31" i="173" s="1"/>
  <c r="R31" i="173"/>
  <c r="S31" i="173" s="1"/>
  <c r="L31" i="173"/>
  <c r="M31" i="173" s="1"/>
  <c r="N31" i="173" s="1"/>
  <c r="C31" i="173"/>
  <c r="T30" i="173"/>
  <c r="U30" i="173" s="1"/>
  <c r="R30" i="173"/>
  <c r="S30" i="173" s="1"/>
  <c r="L30" i="173"/>
  <c r="M30" i="173" s="1"/>
  <c r="N30" i="173" s="1"/>
  <c r="C30" i="173"/>
  <c r="T29" i="173"/>
  <c r="U29" i="173" s="1"/>
  <c r="R29" i="173"/>
  <c r="S29" i="173" s="1"/>
  <c r="L29" i="173"/>
  <c r="M29" i="173" s="1"/>
  <c r="N29" i="173" s="1"/>
  <c r="C29" i="173"/>
  <c r="T28" i="173"/>
  <c r="U28" i="173" s="1"/>
  <c r="R28" i="173"/>
  <c r="S28" i="173" s="1"/>
  <c r="L28" i="173"/>
  <c r="M28" i="173" s="1"/>
  <c r="N28" i="173" s="1"/>
  <c r="C28" i="173"/>
  <c r="T27" i="173"/>
  <c r="U27" i="173" s="1"/>
  <c r="R27" i="173"/>
  <c r="S27" i="173" s="1"/>
  <c r="L27" i="173"/>
  <c r="M27" i="173" s="1"/>
  <c r="N27" i="173" s="1"/>
  <c r="C27" i="173"/>
  <c r="R26" i="173"/>
  <c r="S26" i="173" s="1"/>
  <c r="L26" i="173"/>
  <c r="M26" i="173" s="1"/>
  <c r="T26" i="173" s="1"/>
  <c r="U26" i="173" s="1"/>
  <c r="C26" i="173"/>
  <c r="R25" i="173"/>
  <c r="S25" i="173" s="1"/>
  <c r="L25" i="173"/>
  <c r="M25" i="173" s="1"/>
  <c r="T25" i="173" s="1"/>
  <c r="U25" i="173" s="1"/>
  <c r="C25" i="173"/>
  <c r="T24" i="173"/>
  <c r="U24" i="173" s="1"/>
  <c r="P24" i="173"/>
  <c r="Q24" i="173" s="1"/>
  <c r="N24" i="173"/>
  <c r="O24" i="173" s="1"/>
  <c r="W24" i="173" s="1"/>
  <c r="L24" i="173"/>
  <c r="M24" i="173" s="1"/>
  <c r="R24" i="173" s="1"/>
  <c r="S24" i="173" s="1"/>
  <c r="C24" i="173"/>
  <c r="R23" i="173"/>
  <c r="S23" i="173" s="1"/>
  <c r="Q23" i="173"/>
  <c r="P23" i="173"/>
  <c r="L23" i="173"/>
  <c r="M23" i="173" s="1"/>
  <c r="T23" i="173" s="1"/>
  <c r="U23" i="173" s="1"/>
  <c r="C23" i="173"/>
  <c r="T22" i="173"/>
  <c r="U22" i="173" s="1"/>
  <c r="R22" i="173"/>
  <c r="S22" i="173" s="1"/>
  <c r="L22" i="173"/>
  <c r="M22" i="173" s="1"/>
  <c r="N22" i="173" s="1"/>
  <c r="O22" i="173" s="1"/>
  <c r="C22" i="173"/>
  <c r="T21" i="173"/>
  <c r="U21" i="173" s="1"/>
  <c r="L21" i="173"/>
  <c r="M21" i="173" s="1"/>
  <c r="R21" i="173" s="1"/>
  <c r="S21" i="173" s="1"/>
  <c r="C21" i="173"/>
  <c r="T20" i="173"/>
  <c r="U20" i="173" s="1"/>
  <c r="L20" i="173"/>
  <c r="M20" i="173" s="1"/>
  <c r="R20" i="173" s="1"/>
  <c r="S20" i="173" s="1"/>
  <c r="C20" i="173"/>
  <c r="T19" i="173"/>
  <c r="U19" i="173" s="1"/>
  <c r="P19" i="173"/>
  <c r="Q19" i="173" s="1"/>
  <c r="L19" i="173"/>
  <c r="M19" i="173" s="1"/>
  <c r="C19" i="173"/>
  <c r="R18" i="173"/>
  <c r="S18" i="173" s="1"/>
  <c r="L18" i="173"/>
  <c r="M18" i="173" s="1"/>
  <c r="P18" i="173" s="1"/>
  <c r="Q18" i="173" s="1"/>
  <c r="C18" i="173"/>
  <c r="R17" i="173"/>
  <c r="S17" i="173" s="1"/>
  <c r="L17" i="173"/>
  <c r="M17" i="173" s="1"/>
  <c r="P17" i="173" s="1"/>
  <c r="Q17" i="173" s="1"/>
  <c r="C17" i="173"/>
  <c r="R16" i="173"/>
  <c r="S16" i="173" s="1"/>
  <c r="L16" i="173"/>
  <c r="M16" i="173" s="1"/>
  <c r="P16" i="173" s="1"/>
  <c r="Q16" i="173" s="1"/>
  <c r="C16" i="173"/>
  <c r="T15" i="173"/>
  <c r="U15" i="173" s="1"/>
  <c r="P15" i="173"/>
  <c r="Q15" i="173" s="1"/>
  <c r="L15" i="173"/>
  <c r="M15" i="173" s="1"/>
  <c r="C15" i="173"/>
  <c r="R14" i="173"/>
  <c r="S14" i="173" s="1"/>
  <c r="P14" i="173"/>
  <c r="Q14" i="173" s="1"/>
  <c r="L14" i="173"/>
  <c r="M14" i="173" s="1"/>
  <c r="N14" i="173" s="1"/>
  <c r="O14" i="173" s="1"/>
  <c r="C14" i="173"/>
  <c r="R13" i="173"/>
  <c r="S13" i="173" s="1"/>
  <c r="P13" i="173"/>
  <c r="Q13" i="173" s="1"/>
  <c r="L13" i="173"/>
  <c r="M13" i="173" s="1"/>
  <c r="T13" i="173" s="1"/>
  <c r="U13" i="173" s="1"/>
  <c r="C13" i="173"/>
  <c r="R12" i="173"/>
  <c r="S12" i="173" s="1"/>
  <c r="P12" i="173"/>
  <c r="Q12" i="173" s="1"/>
  <c r="L12" i="173"/>
  <c r="M12" i="173" s="1"/>
  <c r="T12" i="173" s="1"/>
  <c r="U12" i="173" s="1"/>
  <c r="C12" i="173"/>
  <c r="R11" i="173"/>
  <c r="P11" i="173"/>
  <c r="Q11" i="173" s="1"/>
  <c r="L11" i="173"/>
  <c r="M11" i="173" s="1"/>
  <c r="T11" i="173" s="1"/>
  <c r="C11" i="173"/>
  <c r="T10" i="173"/>
  <c r="U10" i="173" s="1"/>
  <c r="R10" i="173"/>
  <c r="S10" i="173" s="1"/>
  <c r="L10" i="173"/>
  <c r="M10" i="173" s="1"/>
  <c r="C10" i="173"/>
  <c r="T9" i="173"/>
  <c r="U9" i="173" s="1"/>
  <c r="R9" i="173"/>
  <c r="S9" i="173" s="1"/>
  <c r="L9" i="173"/>
  <c r="M9" i="173" s="1"/>
  <c r="P9" i="173" s="1"/>
  <c r="Q9" i="173" s="1"/>
  <c r="C9" i="173"/>
  <c r="T8" i="173"/>
  <c r="U8" i="173" s="1"/>
  <c r="R8" i="173"/>
  <c r="S8" i="173" s="1"/>
  <c r="L8" i="173"/>
  <c r="M8" i="173" s="1"/>
  <c r="C8" i="173"/>
  <c r="T7" i="173"/>
  <c r="U7" i="173" s="1"/>
  <c r="P7" i="173"/>
  <c r="Q7" i="173" s="1"/>
  <c r="L7" i="173"/>
  <c r="M7" i="173" s="1"/>
  <c r="R7" i="173" s="1"/>
  <c r="S7" i="173" s="1"/>
  <c r="C7" i="173"/>
  <c r="R6" i="173"/>
  <c r="S6" i="173" s="1"/>
  <c r="L6" i="173"/>
  <c r="M6" i="173" s="1"/>
  <c r="T6" i="173" s="1"/>
  <c r="U6" i="173" s="1"/>
  <c r="C6" i="173"/>
  <c r="T5" i="173"/>
  <c r="U5" i="173" s="1"/>
  <c r="R5" i="173"/>
  <c r="S5" i="173" s="1"/>
  <c r="L5" i="173"/>
  <c r="M5" i="173" s="1"/>
  <c r="P5" i="173" s="1"/>
  <c r="Q5" i="173" s="1"/>
  <c r="C5" i="173"/>
  <c r="T4" i="173"/>
  <c r="U4" i="173" s="1"/>
  <c r="Q4" i="173"/>
  <c r="P4" i="173"/>
  <c r="N4" i="173"/>
  <c r="O4" i="173" s="1"/>
  <c r="L4" i="173"/>
  <c r="C4" i="173"/>
  <c r="I2" i="173"/>
  <c r="D2" i="173"/>
  <c r="B81" i="172"/>
  <c r="H81" i="172" s="1"/>
  <c r="I80" i="172"/>
  <c r="E80" i="172"/>
  <c r="B80" i="172"/>
  <c r="K80" i="172" s="1"/>
  <c r="I79" i="172"/>
  <c r="H79" i="172"/>
  <c r="E79" i="172"/>
  <c r="D79" i="172"/>
  <c r="B79" i="172"/>
  <c r="J79" i="172" s="1"/>
  <c r="K78" i="172"/>
  <c r="I78" i="172"/>
  <c r="H78" i="172"/>
  <c r="G78" i="172"/>
  <c r="E78" i="172"/>
  <c r="D78" i="172"/>
  <c r="C78" i="172"/>
  <c r="B78" i="172"/>
  <c r="J78" i="172" s="1"/>
  <c r="B77" i="172"/>
  <c r="B76" i="172"/>
  <c r="B75" i="172"/>
  <c r="J74" i="172"/>
  <c r="I74" i="172"/>
  <c r="E74" i="172"/>
  <c r="D74" i="172"/>
  <c r="B74" i="172"/>
  <c r="F74" i="172" s="1"/>
  <c r="J73" i="172"/>
  <c r="I73" i="172"/>
  <c r="F73" i="172"/>
  <c r="E73" i="172"/>
  <c r="D73" i="172"/>
  <c r="B73" i="172"/>
  <c r="J72" i="172"/>
  <c r="E72" i="172"/>
  <c r="B72" i="172"/>
  <c r="F72" i="172" s="1"/>
  <c r="F71" i="172"/>
  <c r="B71" i="172"/>
  <c r="B70" i="172"/>
  <c r="F70" i="172" s="1"/>
  <c r="J69" i="172"/>
  <c r="I69" i="172"/>
  <c r="F69" i="172"/>
  <c r="E69" i="172"/>
  <c r="D69" i="172"/>
  <c r="B69" i="172"/>
  <c r="J68" i="172"/>
  <c r="F68" i="172"/>
  <c r="E68" i="172"/>
  <c r="B68" i="172"/>
  <c r="F67" i="172"/>
  <c r="B67" i="172"/>
  <c r="B66" i="172"/>
  <c r="F66" i="172" s="1"/>
  <c r="P65" i="172"/>
  <c r="K65" i="172"/>
  <c r="J65" i="172"/>
  <c r="F65" i="172"/>
  <c r="E65" i="172"/>
  <c r="B65" i="172"/>
  <c r="K64" i="172"/>
  <c r="F64" i="172"/>
  <c r="B64" i="172"/>
  <c r="B63" i="172"/>
  <c r="K63" i="172" s="1"/>
  <c r="K62" i="172"/>
  <c r="J62" i="172"/>
  <c r="I62" i="172"/>
  <c r="F62" i="172"/>
  <c r="E62" i="172"/>
  <c r="C62" i="172"/>
  <c r="B62" i="172"/>
  <c r="B61" i="172"/>
  <c r="K60" i="172"/>
  <c r="F60" i="172"/>
  <c r="B60" i="172"/>
  <c r="K59" i="172"/>
  <c r="J59" i="172"/>
  <c r="H59" i="172"/>
  <c r="F59" i="172"/>
  <c r="D59" i="172"/>
  <c r="C59" i="172"/>
  <c r="B59" i="172"/>
  <c r="K58" i="172"/>
  <c r="J58" i="172"/>
  <c r="F58" i="172"/>
  <c r="D58" i="172"/>
  <c r="B58" i="172"/>
  <c r="M57" i="172"/>
  <c r="B57" i="172"/>
  <c r="M56" i="172"/>
  <c r="K56" i="172"/>
  <c r="I56" i="172"/>
  <c r="H56" i="172"/>
  <c r="G56" i="172"/>
  <c r="E56" i="172"/>
  <c r="D56" i="172"/>
  <c r="C56" i="172"/>
  <c r="B56" i="172"/>
  <c r="J56" i="172" s="1"/>
  <c r="H53" i="172"/>
  <c r="T50" i="172"/>
  <c r="U50" i="172" s="1"/>
  <c r="S50" i="172"/>
  <c r="R50" i="172"/>
  <c r="P50" i="172"/>
  <c r="Q50" i="172" s="1"/>
  <c r="L50" i="172"/>
  <c r="M50" i="172" s="1"/>
  <c r="N50" i="172" s="1"/>
  <c r="C50" i="172"/>
  <c r="T49" i="172"/>
  <c r="U49" i="172" s="1"/>
  <c r="S49" i="172"/>
  <c r="R49" i="172"/>
  <c r="P49" i="172"/>
  <c r="Q49" i="172" s="1"/>
  <c r="L49" i="172"/>
  <c r="M49" i="172" s="1"/>
  <c r="N49" i="172" s="1"/>
  <c r="C49" i="172"/>
  <c r="T48" i="172"/>
  <c r="U48" i="172" s="1"/>
  <c r="R48" i="172"/>
  <c r="S48" i="172" s="1"/>
  <c r="P48" i="172"/>
  <c r="Q48" i="172" s="1"/>
  <c r="L48" i="172"/>
  <c r="M48" i="172" s="1"/>
  <c r="N48" i="172" s="1"/>
  <c r="C48" i="172"/>
  <c r="U47" i="172"/>
  <c r="T47" i="172"/>
  <c r="R47" i="172"/>
  <c r="S47" i="172" s="1"/>
  <c r="Q47" i="172"/>
  <c r="P47" i="172"/>
  <c r="M47" i="172"/>
  <c r="N47" i="172" s="1"/>
  <c r="L47" i="172"/>
  <c r="C47" i="172"/>
  <c r="T46" i="172"/>
  <c r="U46" i="172" s="1"/>
  <c r="R46" i="172"/>
  <c r="S46" i="172" s="1"/>
  <c r="P46" i="172"/>
  <c r="Q46" i="172" s="1"/>
  <c r="N46" i="172"/>
  <c r="O46" i="172" s="1"/>
  <c r="L46" i="172"/>
  <c r="M46" i="172" s="1"/>
  <c r="C46" i="172"/>
  <c r="U45" i="172"/>
  <c r="T45" i="172"/>
  <c r="S45" i="172"/>
  <c r="R45" i="172"/>
  <c r="Q45" i="172"/>
  <c r="P45" i="172"/>
  <c r="M45" i="172"/>
  <c r="N45" i="172" s="1"/>
  <c r="V45" i="172" s="1"/>
  <c r="L45" i="172"/>
  <c r="C45" i="172"/>
  <c r="T44" i="172"/>
  <c r="U44" i="172" s="1"/>
  <c r="R44" i="172"/>
  <c r="S44" i="172" s="1"/>
  <c r="P44" i="172"/>
  <c r="Q44" i="172" s="1"/>
  <c r="L44" i="172"/>
  <c r="M44" i="172" s="1"/>
  <c r="N44" i="172" s="1"/>
  <c r="C44" i="172"/>
  <c r="U43" i="172"/>
  <c r="T43" i="172"/>
  <c r="S43" i="172"/>
  <c r="R43" i="172"/>
  <c r="Q43" i="172"/>
  <c r="P43" i="172"/>
  <c r="M43" i="172"/>
  <c r="N43" i="172" s="1"/>
  <c r="L43" i="172"/>
  <c r="C43" i="172"/>
  <c r="T42" i="172"/>
  <c r="U42" i="172" s="1"/>
  <c r="R42" i="172"/>
  <c r="S42" i="172" s="1"/>
  <c r="P42" i="172"/>
  <c r="Q42" i="172" s="1"/>
  <c r="L42" i="172"/>
  <c r="M42" i="172" s="1"/>
  <c r="N42" i="172" s="1"/>
  <c r="C42" i="172"/>
  <c r="U41" i="172"/>
  <c r="T41" i="172"/>
  <c r="S41" i="172"/>
  <c r="R41" i="172"/>
  <c r="Q41" i="172"/>
  <c r="P41" i="172"/>
  <c r="M41" i="172"/>
  <c r="N41" i="172" s="1"/>
  <c r="V41" i="172" s="1"/>
  <c r="L41" i="172"/>
  <c r="C41" i="172"/>
  <c r="T40" i="172"/>
  <c r="U40" i="172" s="1"/>
  <c r="R40" i="172"/>
  <c r="S40" i="172" s="1"/>
  <c r="P40" i="172"/>
  <c r="Q40" i="172" s="1"/>
  <c r="L40" i="172"/>
  <c r="M40" i="172" s="1"/>
  <c r="N40" i="172" s="1"/>
  <c r="C40" i="172"/>
  <c r="U39" i="172"/>
  <c r="T39" i="172"/>
  <c r="S39" i="172"/>
  <c r="R39" i="172"/>
  <c r="Q39" i="172"/>
  <c r="P39" i="172"/>
  <c r="M39" i="172"/>
  <c r="N39" i="172" s="1"/>
  <c r="L39" i="172"/>
  <c r="C39" i="172"/>
  <c r="T38" i="172"/>
  <c r="U38" i="172" s="1"/>
  <c r="R38" i="172"/>
  <c r="S38" i="172" s="1"/>
  <c r="P38" i="172"/>
  <c r="Q38" i="172" s="1"/>
  <c r="L38" i="172"/>
  <c r="M38" i="172" s="1"/>
  <c r="N38" i="172" s="1"/>
  <c r="C38" i="172"/>
  <c r="U37" i="172"/>
  <c r="T37" i="172"/>
  <c r="S37" i="172"/>
  <c r="R37" i="172"/>
  <c r="Q37" i="172"/>
  <c r="P37" i="172"/>
  <c r="M37" i="172"/>
  <c r="N37" i="172" s="1"/>
  <c r="V37" i="172" s="1"/>
  <c r="L37" i="172"/>
  <c r="C37" i="172"/>
  <c r="T36" i="172"/>
  <c r="U36" i="172" s="1"/>
  <c r="R36" i="172"/>
  <c r="S36" i="172" s="1"/>
  <c r="P36" i="172"/>
  <c r="Q36" i="172" s="1"/>
  <c r="L36" i="172"/>
  <c r="M36" i="172" s="1"/>
  <c r="N36" i="172" s="1"/>
  <c r="C36" i="172"/>
  <c r="U35" i="172"/>
  <c r="T35" i="172"/>
  <c r="S35" i="172"/>
  <c r="R35" i="172"/>
  <c r="Q35" i="172"/>
  <c r="P35" i="172"/>
  <c r="M35" i="172"/>
  <c r="N35" i="172" s="1"/>
  <c r="L35" i="172"/>
  <c r="C35" i="172"/>
  <c r="T34" i="172"/>
  <c r="U34" i="172" s="1"/>
  <c r="R34" i="172"/>
  <c r="S34" i="172" s="1"/>
  <c r="P34" i="172"/>
  <c r="Q34" i="172" s="1"/>
  <c r="L34" i="172"/>
  <c r="M34" i="172" s="1"/>
  <c r="N34" i="172" s="1"/>
  <c r="C34" i="172"/>
  <c r="U33" i="172"/>
  <c r="T33" i="172"/>
  <c r="S33" i="172"/>
  <c r="R33" i="172"/>
  <c r="Q33" i="172"/>
  <c r="P33" i="172"/>
  <c r="M33" i="172"/>
  <c r="N33" i="172" s="1"/>
  <c r="V33" i="172" s="1"/>
  <c r="L33" i="172"/>
  <c r="C33" i="172"/>
  <c r="T32" i="172"/>
  <c r="U32" i="172" s="1"/>
  <c r="R32" i="172"/>
  <c r="S32" i="172" s="1"/>
  <c r="P32" i="172"/>
  <c r="Q32" i="172" s="1"/>
  <c r="L32" i="172"/>
  <c r="M32" i="172" s="1"/>
  <c r="N32" i="172" s="1"/>
  <c r="C32" i="172"/>
  <c r="T31" i="172"/>
  <c r="U31" i="172" s="1"/>
  <c r="R31" i="172"/>
  <c r="S31" i="172" s="1"/>
  <c r="P31" i="172"/>
  <c r="Q31" i="172" s="1"/>
  <c r="L31" i="172"/>
  <c r="M31" i="172" s="1"/>
  <c r="N31" i="172" s="1"/>
  <c r="C31" i="172"/>
  <c r="U30" i="172"/>
  <c r="T30" i="172"/>
  <c r="S30" i="172"/>
  <c r="R30" i="172"/>
  <c r="Q30" i="172"/>
  <c r="P30" i="172"/>
  <c r="M30" i="172"/>
  <c r="N30" i="172" s="1"/>
  <c r="L30" i="172"/>
  <c r="C30" i="172"/>
  <c r="T29" i="172"/>
  <c r="U29" i="172" s="1"/>
  <c r="R29" i="172"/>
  <c r="S29" i="172" s="1"/>
  <c r="P29" i="172"/>
  <c r="Q29" i="172" s="1"/>
  <c r="L29" i="172"/>
  <c r="M29" i="172" s="1"/>
  <c r="N29" i="172" s="1"/>
  <c r="C29" i="172"/>
  <c r="T28" i="172"/>
  <c r="U28" i="172" s="1"/>
  <c r="P28" i="172"/>
  <c r="Q28" i="172" s="1"/>
  <c r="L28" i="172"/>
  <c r="M28" i="172" s="1"/>
  <c r="R28" i="172" s="1"/>
  <c r="S28" i="172" s="1"/>
  <c r="C28" i="172"/>
  <c r="T27" i="172"/>
  <c r="U27" i="172" s="1"/>
  <c r="P27" i="172"/>
  <c r="Q27" i="172" s="1"/>
  <c r="N27" i="172"/>
  <c r="O27" i="172" s="1"/>
  <c r="L27" i="172"/>
  <c r="M27" i="172" s="1"/>
  <c r="R27" i="172" s="1"/>
  <c r="S27" i="172" s="1"/>
  <c r="C27" i="172"/>
  <c r="P26" i="172"/>
  <c r="Q26" i="172" s="1"/>
  <c r="L26" i="172"/>
  <c r="M26" i="172" s="1"/>
  <c r="R26" i="172" s="1"/>
  <c r="S26" i="172" s="1"/>
  <c r="C26" i="172"/>
  <c r="P25" i="172"/>
  <c r="Q25" i="172" s="1"/>
  <c r="L25" i="172"/>
  <c r="M25" i="172" s="1"/>
  <c r="R25" i="172" s="1"/>
  <c r="S25" i="172" s="1"/>
  <c r="C25" i="172"/>
  <c r="T24" i="172"/>
  <c r="U24" i="172" s="1"/>
  <c r="P24" i="172"/>
  <c r="Q24" i="172" s="1"/>
  <c r="L24" i="172"/>
  <c r="M24" i="172" s="1"/>
  <c r="R24" i="172" s="1"/>
  <c r="S24" i="172" s="1"/>
  <c r="C24" i="172"/>
  <c r="P23" i="172"/>
  <c r="Q23" i="172" s="1"/>
  <c r="L23" i="172"/>
  <c r="M23" i="172" s="1"/>
  <c r="R23" i="172" s="1"/>
  <c r="S23" i="172" s="1"/>
  <c r="C23" i="172"/>
  <c r="T22" i="172"/>
  <c r="U22" i="172" s="1"/>
  <c r="P22" i="172"/>
  <c r="Q22" i="172" s="1"/>
  <c r="L22" i="172"/>
  <c r="M22" i="172" s="1"/>
  <c r="R22" i="172" s="1"/>
  <c r="S22" i="172" s="1"/>
  <c r="C22" i="172"/>
  <c r="T21" i="172"/>
  <c r="U21" i="172" s="1"/>
  <c r="P21" i="172"/>
  <c r="Q21" i="172" s="1"/>
  <c r="L21" i="172"/>
  <c r="M21" i="172" s="1"/>
  <c r="R21" i="172" s="1"/>
  <c r="S21" i="172" s="1"/>
  <c r="C21" i="172"/>
  <c r="T20" i="172"/>
  <c r="U20" i="172" s="1"/>
  <c r="P20" i="172"/>
  <c r="Q20" i="172" s="1"/>
  <c r="L20" i="172"/>
  <c r="M20" i="172" s="1"/>
  <c r="R20" i="172" s="1"/>
  <c r="S20" i="172" s="1"/>
  <c r="C20" i="172"/>
  <c r="T19" i="172"/>
  <c r="U19" i="172" s="1"/>
  <c r="R19" i="172"/>
  <c r="S19" i="172" s="1"/>
  <c r="N19" i="172"/>
  <c r="L19" i="172"/>
  <c r="M19" i="172" s="1"/>
  <c r="P19" i="172" s="1"/>
  <c r="Q19" i="172" s="1"/>
  <c r="C19" i="172"/>
  <c r="T18" i="172"/>
  <c r="U18" i="172" s="1"/>
  <c r="P18" i="172"/>
  <c r="Q18" i="172" s="1"/>
  <c r="L18" i="172"/>
  <c r="M18" i="172" s="1"/>
  <c r="R18" i="172" s="1"/>
  <c r="S18" i="172" s="1"/>
  <c r="C18" i="172"/>
  <c r="T17" i="172"/>
  <c r="U17" i="172" s="1"/>
  <c r="R17" i="172"/>
  <c r="S17" i="172" s="1"/>
  <c r="L17" i="172"/>
  <c r="M17" i="172" s="1"/>
  <c r="P17" i="172" s="1"/>
  <c r="Q17" i="172" s="1"/>
  <c r="C17" i="172"/>
  <c r="T16" i="172"/>
  <c r="U16" i="172" s="1"/>
  <c r="P16" i="172"/>
  <c r="Q16" i="172" s="1"/>
  <c r="L16" i="172"/>
  <c r="M16" i="172" s="1"/>
  <c r="R16" i="172" s="1"/>
  <c r="S16" i="172" s="1"/>
  <c r="C16" i="172"/>
  <c r="T15" i="172"/>
  <c r="U15" i="172" s="1"/>
  <c r="P15" i="172"/>
  <c r="Q15" i="172" s="1"/>
  <c r="N15" i="172"/>
  <c r="L15" i="172"/>
  <c r="M15" i="172" s="1"/>
  <c r="R15" i="172" s="1"/>
  <c r="S15" i="172" s="1"/>
  <c r="C15" i="172"/>
  <c r="T14" i="172"/>
  <c r="U14" i="172" s="1"/>
  <c r="P14" i="172"/>
  <c r="Q14" i="172" s="1"/>
  <c r="L14" i="172"/>
  <c r="M14" i="172" s="1"/>
  <c r="R14" i="172" s="1"/>
  <c r="S14" i="172" s="1"/>
  <c r="C14" i="172"/>
  <c r="T13" i="172"/>
  <c r="U13" i="172" s="1"/>
  <c r="P13" i="172"/>
  <c r="Q13" i="172" s="1"/>
  <c r="L13" i="172"/>
  <c r="M13" i="172" s="1"/>
  <c r="R13" i="172" s="1"/>
  <c r="S13" i="172" s="1"/>
  <c r="C13" i="172"/>
  <c r="T12" i="172"/>
  <c r="U12" i="172" s="1"/>
  <c r="P12" i="172"/>
  <c r="Q12" i="172" s="1"/>
  <c r="L12" i="172"/>
  <c r="M12" i="172" s="1"/>
  <c r="R12" i="172" s="1"/>
  <c r="S12" i="172" s="1"/>
  <c r="C12" i="172"/>
  <c r="T11" i="172"/>
  <c r="U11" i="172" s="1"/>
  <c r="P11" i="172"/>
  <c r="Q11" i="172" s="1"/>
  <c r="L11" i="172"/>
  <c r="M11" i="172" s="1"/>
  <c r="R11" i="172" s="1"/>
  <c r="S11" i="172" s="1"/>
  <c r="C11" i="172"/>
  <c r="T10" i="172"/>
  <c r="U10" i="172" s="1"/>
  <c r="L10" i="172"/>
  <c r="M10" i="172" s="1"/>
  <c r="R10" i="172" s="1"/>
  <c r="S10" i="172" s="1"/>
  <c r="C10" i="172"/>
  <c r="T9" i="172"/>
  <c r="U9" i="172" s="1"/>
  <c r="L9" i="172"/>
  <c r="M9" i="172" s="1"/>
  <c r="R9" i="172" s="1"/>
  <c r="S9" i="172" s="1"/>
  <c r="C9" i="172"/>
  <c r="T8" i="172"/>
  <c r="U8" i="172" s="1"/>
  <c r="L8" i="172"/>
  <c r="M8" i="172" s="1"/>
  <c r="R8" i="172" s="1"/>
  <c r="S8" i="172" s="1"/>
  <c r="C8" i="172"/>
  <c r="T7" i="172"/>
  <c r="U7" i="172" s="1"/>
  <c r="P7" i="172"/>
  <c r="Q7" i="172" s="1"/>
  <c r="L7" i="172"/>
  <c r="M7" i="172" s="1"/>
  <c r="R7" i="172" s="1"/>
  <c r="S7" i="172" s="1"/>
  <c r="C7" i="172"/>
  <c r="T6" i="172"/>
  <c r="U6" i="172" s="1"/>
  <c r="L6" i="172"/>
  <c r="M6" i="172" s="1"/>
  <c r="R6" i="172" s="1"/>
  <c r="S6" i="172" s="1"/>
  <c r="C6" i="172"/>
  <c r="T5" i="172"/>
  <c r="U5" i="172" s="1"/>
  <c r="L5" i="172"/>
  <c r="M5" i="172" s="1"/>
  <c r="R5" i="172" s="1"/>
  <c r="S5" i="172" s="1"/>
  <c r="C5" i="172"/>
  <c r="P4" i="172"/>
  <c r="Q4" i="172" s="1"/>
  <c r="L4" i="172"/>
  <c r="M4" i="172" s="1"/>
  <c r="N4" i="172" s="1"/>
  <c r="O4" i="172" s="1"/>
  <c r="C4" i="172"/>
  <c r="I2" i="172"/>
  <c r="D2" i="172"/>
  <c r="B81" i="171"/>
  <c r="K81" i="171" s="1"/>
  <c r="B80" i="171"/>
  <c r="J80" i="171" s="1"/>
  <c r="I79" i="171"/>
  <c r="B79" i="171"/>
  <c r="F79" i="171" s="1"/>
  <c r="B78" i="171"/>
  <c r="K78" i="171" s="1"/>
  <c r="B77" i="171"/>
  <c r="J77" i="171" s="1"/>
  <c r="B76" i="171"/>
  <c r="J76" i="171" s="1"/>
  <c r="E75" i="171"/>
  <c r="B75" i="171"/>
  <c r="I75" i="171" s="1"/>
  <c r="B74" i="171"/>
  <c r="E74" i="171" s="1"/>
  <c r="B73" i="171"/>
  <c r="G73" i="171" s="1"/>
  <c r="B72" i="171"/>
  <c r="I72" i="171" s="1"/>
  <c r="F71" i="171"/>
  <c r="B71" i="171"/>
  <c r="J71" i="171" s="1"/>
  <c r="B70" i="171"/>
  <c r="J70" i="171" s="1"/>
  <c r="B69" i="171"/>
  <c r="G69" i="171" s="1"/>
  <c r="B68" i="171"/>
  <c r="I68" i="171" s="1"/>
  <c r="B67" i="171"/>
  <c r="K67" i="171" s="1"/>
  <c r="B66" i="171"/>
  <c r="J66" i="171" s="1"/>
  <c r="P65" i="171"/>
  <c r="B65" i="171"/>
  <c r="H65" i="171" s="1"/>
  <c r="B64" i="171"/>
  <c r="K64" i="171" s="1"/>
  <c r="B63" i="171"/>
  <c r="J63" i="171" s="1"/>
  <c r="B62" i="171"/>
  <c r="B61" i="171"/>
  <c r="B60" i="171"/>
  <c r="K60" i="171" s="1"/>
  <c r="B59" i="171"/>
  <c r="J59" i="171" s="1"/>
  <c r="D58" i="171"/>
  <c r="B58" i="171"/>
  <c r="J58" i="171" s="1"/>
  <c r="B57" i="171"/>
  <c r="B56" i="171"/>
  <c r="E56" i="171" s="1"/>
  <c r="H53" i="171"/>
  <c r="T50" i="171"/>
  <c r="U50" i="171" s="1"/>
  <c r="R50" i="171"/>
  <c r="S50" i="171" s="1"/>
  <c r="P50" i="171"/>
  <c r="Q50" i="171" s="1"/>
  <c r="L50" i="171"/>
  <c r="M50" i="171" s="1"/>
  <c r="N50" i="171" s="1"/>
  <c r="C50" i="171"/>
  <c r="T49" i="171"/>
  <c r="U49" i="171" s="1"/>
  <c r="R49" i="171"/>
  <c r="S49" i="171" s="1"/>
  <c r="P49" i="171"/>
  <c r="Q49" i="171" s="1"/>
  <c r="L49" i="171"/>
  <c r="M49" i="171" s="1"/>
  <c r="N49" i="171" s="1"/>
  <c r="C49" i="171"/>
  <c r="T48" i="171"/>
  <c r="U48" i="171" s="1"/>
  <c r="R48" i="171"/>
  <c r="S48" i="171" s="1"/>
  <c r="P48" i="171"/>
  <c r="Q48" i="171" s="1"/>
  <c r="L48" i="171"/>
  <c r="M48" i="171" s="1"/>
  <c r="N48" i="171" s="1"/>
  <c r="C48" i="171"/>
  <c r="T47" i="171"/>
  <c r="U47" i="171" s="1"/>
  <c r="R47" i="171"/>
  <c r="S47" i="171" s="1"/>
  <c r="P47" i="171"/>
  <c r="Q47" i="171" s="1"/>
  <c r="L47" i="171"/>
  <c r="M47" i="171" s="1"/>
  <c r="N47" i="171" s="1"/>
  <c r="C47" i="171"/>
  <c r="T46" i="171"/>
  <c r="U46" i="171" s="1"/>
  <c r="R46" i="171"/>
  <c r="S46" i="171" s="1"/>
  <c r="P46" i="171"/>
  <c r="Q46" i="171" s="1"/>
  <c r="L46" i="171"/>
  <c r="M46" i="171" s="1"/>
  <c r="N46" i="171" s="1"/>
  <c r="C46" i="171"/>
  <c r="T45" i="171"/>
  <c r="U45" i="171" s="1"/>
  <c r="R45" i="171"/>
  <c r="S45" i="171" s="1"/>
  <c r="P45" i="171"/>
  <c r="Q45" i="171" s="1"/>
  <c r="L45" i="171"/>
  <c r="M45" i="171" s="1"/>
  <c r="N45" i="171" s="1"/>
  <c r="C45" i="171"/>
  <c r="T44" i="171"/>
  <c r="U44" i="171" s="1"/>
  <c r="R44" i="171"/>
  <c r="S44" i="171" s="1"/>
  <c r="P44" i="171"/>
  <c r="Q44" i="171" s="1"/>
  <c r="L44" i="171"/>
  <c r="M44" i="171" s="1"/>
  <c r="N44" i="171" s="1"/>
  <c r="O44" i="171" s="1"/>
  <c r="C44" i="171"/>
  <c r="T43" i="171"/>
  <c r="U43" i="171" s="1"/>
  <c r="R43" i="171"/>
  <c r="S43" i="171" s="1"/>
  <c r="P43" i="171"/>
  <c r="Q43" i="171" s="1"/>
  <c r="L43" i="171"/>
  <c r="M43" i="171" s="1"/>
  <c r="N43" i="171" s="1"/>
  <c r="C43" i="171"/>
  <c r="T42" i="171"/>
  <c r="U42" i="171" s="1"/>
  <c r="R42" i="171"/>
  <c r="S42" i="171" s="1"/>
  <c r="P42" i="171"/>
  <c r="Q42" i="171" s="1"/>
  <c r="L42" i="171"/>
  <c r="M42" i="171" s="1"/>
  <c r="N42" i="171" s="1"/>
  <c r="O42" i="171" s="1"/>
  <c r="C42" i="171"/>
  <c r="T41" i="171"/>
  <c r="U41" i="171" s="1"/>
  <c r="R41" i="171"/>
  <c r="S41" i="171" s="1"/>
  <c r="P41" i="171"/>
  <c r="Q41" i="171" s="1"/>
  <c r="L41" i="171"/>
  <c r="M41" i="171" s="1"/>
  <c r="N41" i="171" s="1"/>
  <c r="C41" i="171"/>
  <c r="T40" i="171"/>
  <c r="U40" i="171" s="1"/>
  <c r="R40" i="171"/>
  <c r="S40" i="171" s="1"/>
  <c r="P40" i="171"/>
  <c r="Q40" i="171" s="1"/>
  <c r="L40" i="171"/>
  <c r="M40" i="171" s="1"/>
  <c r="N40" i="171" s="1"/>
  <c r="O40" i="171" s="1"/>
  <c r="C40" i="171"/>
  <c r="T39" i="171"/>
  <c r="U39" i="171" s="1"/>
  <c r="R39" i="171"/>
  <c r="S39" i="171" s="1"/>
  <c r="P39" i="171"/>
  <c r="Q39" i="171" s="1"/>
  <c r="L39" i="171"/>
  <c r="M39" i="171" s="1"/>
  <c r="N39" i="171" s="1"/>
  <c r="C39" i="171"/>
  <c r="T38" i="171"/>
  <c r="U38" i="171" s="1"/>
  <c r="R38" i="171"/>
  <c r="S38" i="171" s="1"/>
  <c r="P38" i="171"/>
  <c r="Q38" i="171" s="1"/>
  <c r="N38" i="171"/>
  <c r="O38" i="171" s="1"/>
  <c r="L38" i="171"/>
  <c r="M38" i="171" s="1"/>
  <c r="C38" i="171"/>
  <c r="T37" i="171"/>
  <c r="U37" i="171" s="1"/>
  <c r="R37" i="171"/>
  <c r="S37" i="171" s="1"/>
  <c r="P37" i="171"/>
  <c r="Q37" i="171" s="1"/>
  <c r="L37" i="171"/>
  <c r="M37" i="171" s="1"/>
  <c r="N37" i="171" s="1"/>
  <c r="C37" i="171"/>
  <c r="U36" i="171"/>
  <c r="T36" i="171"/>
  <c r="R36" i="171"/>
  <c r="S36" i="171" s="1"/>
  <c r="P36" i="171"/>
  <c r="Q36" i="171" s="1"/>
  <c r="L36" i="171"/>
  <c r="M36" i="171" s="1"/>
  <c r="N36" i="171" s="1"/>
  <c r="O36" i="171" s="1"/>
  <c r="C36" i="171"/>
  <c r="U35" i="171"/>
  <c r="T35" i="171"/>
  <c r="S35" i="171"/>
  <c r="R35" i="171"/>
  <c r="Q35" i="171"/>
  <c r="P35" i="171"/>
  <c r="M35" i="171"/>
  <c r="N35" i="171" s="1"/>
  <c r="L35" i="171"/>
  <c r="C35" i="171"/>
  <c r="T34" i="171"/>
  <c r="U34" i="171" s="1"/>
  <c r="S34" i="171"/>
  <c r="R34" i="171"/>
  <c r="P34" i="171"/>
  <c r="Q34" i="171" s="1"/>
  <c r="L34" i="171"/>
  <c r="M34" i="171" s="1"/>
  <c r="N34" i="171" s="1"/>
  <c r="O34" i="171" s="1"/>
  <c r="C34" i="171"/>
  <c r="T33" i="171"/>
  <c r="U33" i="171" s="1"/>
  <c r="R33" i="171"/>
  <c r="S33" i="171" s="1"/>
  <c r="P33" i="171"/>
  <c r="Q33" i="171" s="1"/>
  <c r="L33" i="171"/>
  <c r="M33" i="171" s="1"/>
  <c r="N33" i="171" s="1"/>
  <c r="C33" i="171"/>
  <c r="T32" i="171"/>
  <c r="U32" i="171" s="1"/>
  <c r="R32" i="171"/>
  <c r="S32" i="171" s="1"/>
  <c r="P32" i="171"/>
  <c r="L32" i="171"/>
  <c r="M32" i="171" s="1"/>
  <c r="N32" i="171" s="1"/>
  <c r="O32" i="171" s="1"/>
  <c r="C32" i="171"/>
  <c r="T31" i="171"/>
  <c r="U31" i="171" s="1"/>
  <c r="R31" i="171"/>
  <c r="S31" i="171" s="1"/>
  <c r="P31" i="171"/>
  <c r="Q31" i="171" s="1"/>
  <c r="L31" i="171"/>
  <c r="M31" i="171" s="1"/>
  <c r="N31" i="171" s="1"/>
  <c r="C31" i="171"/>
  <c r="T30" i="171"/>
  <c r="U30" i="171" s="1"/>
  <c r="R30" i="171"/>
  <c r="S30" i="171" s="1"/>
  <c r="P30" i="171"/>
  <c r="Q30" i="171" s="1"/>
  <c r="L30" i="171"/>
  <c r="M30" i="171" s="1"/>
  <c r="N30" i="171" s="1"/>
  <c r="O30" i="171" s="1"/>
  <c r="C30" i="171"/>
  <c r="T29" i="171"/>
  <c r="U29" i="171" s="1"/>
  <c r="R29" i="171"/>
  <c r="S29" i="171" s="1"/>
  <c r="P29" i="171"/>
  <c r="Q29" i="171" s="1"/>
  <c r="L29" i="171"/>
  <c r="M29" i="171" s="1"/>
  <c r="N29" i="171" s="1"/>
  <c r="V29" i="171" s="1"/>
  <c r="C29" i="171"/>
  <c r="T28" i="171"/>
  <c r="U28" i="171" s="1"/>
  <c r="P28" i="171"/>
  <c r="L28" i="171"/>
  <c r="M28" i="171" s="1"/>
  <c r="N28" i="171" s="1"/>
  <c r="O28" i="171" s="1"/>
  <c r="C28" i="171"/>
  <c r="T27" i="171"/>
  <c r="U27" i="171" s="1"/>
  <c r="P27" i="171"/>
  <c r="Q27" i="171" s="1"/>
  <c r="L27" i="171"/>
  <c r="M27" i="171" s="1"/>
  <c r="C27" i="171"/>
  <c r="T26" i="171"/>
  <c r="U26" i="171" s="1"/>
  <c r="P26" i="171"/>
  <c r="Q26" i="171" s="1"/>
  <c r="N26" i="171"/>
  <c r="O26" i="171" s="1"/>
  <c r="L26" i="171"/>
  <c r="M26" i="171" s="1"/>
  <c r="R26" i="171" s="1"/>
  <c r="S26" i="171" s="1"/>
  <c r="C26" i="171"/>
  <c r="T25" i="171"/>
  <c r="U25" i="171" s="1"/>
  <c r="R25" i="171"/>
  <c r="S25" i="171" s="1"/>
  <c r="P25" i="171"/>
  <c r="Q25" i="171" s="1"/>
  <c r="L25" i="171"/>
  <c r="M25" i="171" s="1"/>
  <c r="N25" i="171" s="1"/>
  <c r="C25" i="171"/>
  <c r="T24" i="171"/>
  <c r="U24" i="171" s="1"/>
  <c r="P24" i="171"/>
  <c r="L24" i="171"/>
  <c r="M24" i="171" s="1"/>
  <c r="N24" i="171" s="1"/>
  <c r="O24" i="171" s="1"/>
  <c r="C24" i="171"/>
  <c r="T23" i="171"/>
  <c r="U23" i="171" s="1"/>
  <c r="P23" i="171"/>
  <c r="Q23" i="171" s="1"/>
  <c r="L23" i="171"/>
  <c r="M23" i="171" s="1"/>
  <c r="N23" i="171" s="1"/>
  <c r="C23" i="171"/>
  <c r="T22" i="171"/>
  <c r="U22" i="171" s="1"/>
  <c r="P22" i="171"/>
  <c r="Q22" i="171" s="1"/>
  <c r="L22" i="171"/>
  <c r="M22" i="171" s="1"/>
  <c r="N22" i="171" s="1"/>
  <c r="C22" i="171"/>
  <c r="T21" i="171"/>
  <c r="U21" i="171" s="1"/>
  <c r="P21" i="171"/>
  <c r="Q21" i="171" s="1"/>
  <c r="L21" i="171"/>
  <c r="M21" i="171" s="1"/>
  <c r="N21" i="171" s="1"/>
  <c r="C21" i="171"/>
  <c r="T20" i="171"/>
  <c r="U20" i="171" s="1"/>
  <c r="P20" i="171"/>
  <c r="Q20" i="171" s="1"/>
  <c r="L20" i="171"/>
  <c r="M20" i="171" s="1"/>
  <c r="N20" i="171" s="1"/>
  <c r="C20" i="171"/>
  <c r="T19" i="171"/>
  <c r="U19" i="171" s="1"/>
  <c r="R19" i="171"/>
  <c r="S19" i="171" s="1"/>
  <c r="L19" i="171"/>
  <c r="M19" i="171" s="1"/>
  <c r="N19" i="171" s="1"/>
  <c r="C19" i="171"/>
  <c r="T18" i="171"/>
  <c r="U18" i="171" s="1"/>
  <c r="P18" i="171"/>
  <c r="Q18" i="171" s="1"/>
  <c r="L18" i="171"/>
  <c r="M18" i="171" s="1"/>
  <c r="N18" i="171" s="1"/>
  <c r="C18" i="171"/>
  <c r="T17" i="171"/>
  <c r="U17" i="171" s="1"/>
  <c r="R17" i="171"/>
  <c r="S17" i="171" s="1"/>
  <c r="L17" i="171"/>
  <c r="M17" i="171" s="1"/>
  <c r="N17" i="171" s="1"/>
  <c r="C17" i="171"/>
  <c r="T16" i="171"/>
  <c r="U16" i="171" s="1"/>
  <c r="P16" i="171"/>
  <c r="Q16" i="171" s="1"/>
  <c r="L16" i="171"/>
  <c r="M16" i="171" s="1"/>
  <c r="N16" i="171" s="1"/>
  <c r="C16" i="171"/>
  <c r="T15" i="171"/>
  <c r="U15" i="171" s="1"/>
  <c r="P15" i="171"/>
  <c r="Q15" i="171" s="1"/>
  <c r="L15" i="171"/>
  <c r="M15" i="171" s="1"/>
  <c r="N15" i="171" s="1"/>
  <c r="C15" i="171"/>
  <c r="T14" i="171"/>
  <c r="U14" i="171" s="1"/>
  <c r="P14" i="171"/>
  <c r="Q14" i="171" s="1"/>
  <c r="L14" i="171"/>
  <c r="M14" i="171" s="1"/>
  <c r="C14" i="171"/>
  <c r="T13" i="171"/>
  <c r="U13" i="171" s="1"/>
  <c r="P13" i="171"/>
  <c r="Q13" i="171" s="1"/>
  <c r="L13" i="171"/>
  <c r="M13" i="171" s="1"/>
  <c r="N13" i="171" s="1"/>
  <c r="C13" i="171"/>
  <c r="T12" i="171"/>
  <c r="U12" i="171" s="1"/>
  <c r="P12" i="171"/>
  <c r="Q12" i="171" s="1"/>
  <c r="L12" i="171"/>
  <c r="M12" i="171" s="1"/>
  <c r="N12" i="171" s="1"/>
  <c r="C12" i="171"/>
  <c r="T11" i="171"/>
  <c r="U11" i="171" s="1"/>
  <c r="P11" i="171"/>
  <c r="Q11" i="171" s="1"/>
  <c r="N11" i="171"/>
  <c r="O11" i="171" s="1"/>
  <c r="L11" i="171"/>
  <c r="M11" i="171" s="1"/>
  <c r="R11" i="171" s="1"/>
  <c r="S11" i="171" s="1"/>
  <c r="C11" i="171"/>
  <c r="T10" i="171"/>
  <c r="U10" i="171" s="1"/>
  <c r="P10" i="171"/>
  <c r="Q10" i="171" s="1"/>
  <c r="N10" i="171"/>
  <c r="O10" i="171" s="1"/>
  <c r="L10" i="171"/>
  <c r="M10" i="171" s="1"/>
  <c r="R10" i="171" s="1"/>
  <c r="C10" i="171"/>
  <c r="T9" i="171"/>
  <c r="U9" i="171" s="1"/>
  <c r="P9" i="171"/>
  <c r="Q9" i="171" s="1"/>
  <c r="N9" i="171"/>
  <c r="O9" i="171" s="1"/>
  <c r="L9" i="171"/>
  <c r="M9" i="171" s="1"/>
  <c r="R9" i="171" s="1"/>
  <c r="S9" i="171" s="1"/>
  <c r="C9" i="171"/>
  <c r="T8" i="171"/>
  <c r="U8" i="171" s="1"/>
  <c r="P8" i="171"/>
  <c r="Q8" i="171" s="1"/>
  <c r="N8" i="171"/>
  <c r="O8" i="171" s="1"/>
  <c r="L8" i="171"/>
  <c r="M8" i="171" s="1"/>
  <c r="R8" i="171" s="1"/>
  <c r="S8" i="171" s="1"/>
  <c r="C8" i="171"/>
  <c r="T7" i="171"/>
  <c r="U7" i="171" s="1"/>
  <c r="P7" i="171"/>
  <c r="Q7" i="171" s="1"/>
  <c r="N7" i="171"/>
  <c r="O7" i="171" s="1"/>
  <c r="L7" i="171"/>
  <c r="M7" i="171" s="1"/>
  <c r="R7" i="171" s="1"/>
  <c r="S7" i="171" s="1"/>
  <c r="C7" i="171"/>
  <c r="T6" i="171"/>
  <c r="U6" i="171" s="1"/>
  <c r="P6" i="171"/>
  <c r="Q6" i="171" s="1"/>
  <c r="N6" i="171"/>
  <c r="O6" i="171" s="1"/>
  <c r="L6" i="171"/>
  <c r="M6" i="171" s="1"/>
  <c r="R6" i="171" s="1"/>
  <c r="S6" i="171" s="1"/>
  <c r="C6" i="171"/>
  <c r="T5" i="171"/>
  <c r="U5" i="171" s="1"/>
  <c r="P5" i="171"/>
  <c r="Q5" i="171" s="1"/>
  <c r="N5" i="171"/>
  <c r="L5" i="171"/>
  <c r="M5" i="171" s="1"/>
  <c r="R5" i="171" s="1"/>
  <c r="S5" i="171" s="1"/>
  <c r="C5" i="171"/>
  <c r="P4" i="171"/>
  <c r="Q4" i="171" s="1"/>
  <c r="N4" i="171"/>
  <c r="O4" i="171" s="1"/>
  <c r="L4" i="171"/>
  <c r="C4" i="171"/>
  <c r="I2" i="171"/>
  <c r="D2" i="171"/>
  <c r="I85" i="170"/>
  <c r="F85" i="170"/>
  <c r="E85" i="170"/>
  <c r="B85" i="170"/>
  <c r="I84" i="170"/>
  <c r="H84" i="170"/>
  <c r="E84" i="170"/>
  <c r="D84" i="170"/>
  <c r="B84" i="170"/>
  <c r="K84" i="170" s="1"/>
  <c r="K83" i="170"/>
  <c r="I83" i="170"/>
  <c r="H83" i="170"/>
  <c r="G83" i="170"/>
  <c r="E83" i="170"/>
  <c r="D83" i="170"/>
  <c r="C83" i="170"/>
  <c r="B83" i="170"/>
  <c r="J83" i="170" s="1"/>
  <c r="G82" i="170"/>
  <c r="F82" i="170"/>
  <c r="B82" i="170"/>
  <c r="B81" i="170"/>
  <c r="I80" i="170"/>
  <c r="H80" i="170"/>
  <c r="E80" i="170"/>
  <c r="D80" i="170"/>
  <c r="B80" i="170"/>
  <c r="K80" i="170" s="1"/>
  <c r="K79" i="170"/>
  <c r="I79" i="170"/>
  <c r="H79" i="170"/>
  <c r="G79" i="170"/>
  <c r="E79" i="170"/>
  <c r="D79" i="170"/>
  <c r="C79" i="170"/>
  <c r="B79" i="170"/>
  <c r="J79" i="170" s="1"/>
  <c r="K78" i="170"/>
  <c r="I78" i="170"/>
  <c r="H78" i="170"/>
  <c r="G78" i="170"/>
  <c r="E78" i="170"/>
  <c r="D78" i="170"/>
  <c r="C78" i="170"/>
  <c r="B78" i="170"/>
  <c r="J78" i="170" s="1"/>
  <c r="K77" i="170"/>
  <c r="I77" i="170"/>
  <c r="H77" i="170"/>
  <c r="G77" i="170"/>
  <c r="E77" i="170"/>
  <c r="D77" i="170"/>
  <c r="C77" i="170"/>
  <c r="B77" i="170"/>
  <c r="J77" i="170" s="1"/>
  <c r="K76" i="170"/>
  <c r="I76" i="170"/>
  <c r="H76" i="170"/>
  <c r="G76" i="170"/>
  <c r="E76" i="170"/>
  <c r="D76" i="170"/>
  <c r="C76" i="170"/>
  <c r="B76" i="170"/>
  <c r="J76" i="170" s="1"/>
  <c r="K75" i="170"/>
  <c r="I75" i="170"/>
  <c r="H75" i="170"/>
  <c r="G75" i="170"/>
  <c r="E75" i="170"/>
  <c r="D75" i="170"/>
  <c r="C75" i="170"/>
  <c r="B75" i="170"/>
  <c r="J75" i="170" s="1"/>
  <c r="K74" i="170"/>
  <c r="I74" i="170"/>
  <c r="H74" i="170"/>
  <c r="G74" i="170"/>
  <c r="E74" i="170"/>
  <c r="D74" i="170"/>
  <c r="C74" i="170"/>
  <c r="B74" i="170"/>
  <c r="J74" i="170" s="1"/>
  <c r="K73" i="170"/>
  <c r="I73" i="170"/>
  <c r="H73" i="170"/>
  <c r="G73" i="170"/>
  <c r="E73" i="170"/>
  <c r="D73" i="170"/>
  <c r="C73" i="170"/>
  <c r="B73" i="170"/>
  <c r="J73" i="170" s="1"/>
  <c r="K72" i="170"/>
  <c r="I72" i="170"/>
  <c r="H72" i="170"/>
  <c r="G72" i="170"/>
  <c r="E72" i="170"/>
  <c r="D72" i="170"/>
  <c r="C72" i="170"/>
  <c r="B72" i="170"/>
  <c r="J72" i="170" s="1"/>
  <c r="K71" i="170"/>
  <c r="I71" i="170"/>
  <c r="H71" i="170"/>
  <c r="G71" i="170"/>
  <c r="E71" i="170"/>
  <c r="D71" i="170"/>
  <c r="C71" i="170"/>
  <c r="B71" i="170"/>
  <c r="J71" i="170" s="1"/>
  <c r="K70" i="170"/>
  <c r="I70" i="170"/>
  <c r="H70" i="170"/>
  <c r="G70" i="170"/>
  <c r="E70" i="170"/>
  <c r="D70" i="170"/>
  <c r="C70" i="170"/>
  <c r="B70" i="170"/>
  <c r="J70" i="170" s="1"/>
  <c r="P69" i="170"/>
  <c r="B69" i="170"/>
  <c r="I68" i="170"/>
  <c r="H68" i="170"/>
  <c r="D68" i="170"/>
  <c r="B68" i="170"/>
  <c r="J67" i="170"/>
  <c r="I67" i="170"/>
  <c r="E67" i="170"/>
  <c r="D67" i="170"/>
  <c r="B67" i="170"/>
  <c r="F67" i="170" s="1"/>
  <c r="J66" i="170"/>
  <c r="I66" i="170"/>
  <c r="F66" i="170"/>
  <c r="E66" i="170"/>
  <c r="D66" i="170"/>
  <c r="B66" i="170"/>
  <c r="B65" i="170"/>
  <c r="I64" i="170"/>
  <c r="B64" i="170"/>
  <c r="K63" i="170"/>
  <c r="J63" i="170"/>
  <c r="I63" i="170"/>
  <c r="F63" i="170"/>
  <c r="E63" i="170"/>
  <c r="C63" i="170"/>
  <c r="B63" i="170"/>
  <c r="K62" i="170"/>
  <c r="B62" i="170"/>
  <c r="B61" i="170"/>
  <c r="K60" i="170"/>
  <c r="J60" i="170"/>
  <c r="H60" i="170"/>
  <c r="F60" i="170"/>
  <c r="D60" i="170"/>
  <c r="C60" i="170"/>
  <c r="B60" i="170"/>
  <c r="H57" i="170"/>
  <c r="U54" i="170"/>
  <c r="T54" i="170"/>
  <c r="S54" i="170"/>
  <c r="R54" i="170"/>
  <c r="Q54" i="170"/>
  <c r="P54" i="170"/>
  <c r="M54" i="170"/>
  <c r="N54" i="170" s="1"/>
  <c r="L54" i="170"/>
  <c r="C54" i="170"/>
  <c r="T53" i="170"/>
  <c r="U53" i="170" s="1"/>
  <c r="S53" i="170"/>
  <c r="R53" i="170"/>
  <c r="P53" i="170"/>
  <c r="Q53" i="170" s="1"/>
  <c r="O53" i="170"/>
  <c r="N53" i="170"/>
  <c r="L53" i="170"/>
  <c r="M53" i="170" s="1"/>
  <c r="C53" i="170"/>
  <c r="U52" i="170"/>
  <c r="T52" i="170"/>
  <c r="S52" i="170"/>
  <c r="R52" i="170"/>
  <c r="Q52" i="170"/>
  <c r="P52" i="170"/>
  <c r="O52" i="170"/>
  <c r="W52" i="170" s="1"/>
  <c r="M52" i="170"/>
  <c r="N52" i="170" s="1"/>
  <c r="V52" i="170" s="1"/>
  <c r="L52" i="170"/>
  <c r="C52" i="170"/>
  <c r="V51" i="170"/>
  <c r="U51" i="170"/>
  <c r="T51" i="170"/>
  <c r="R51" i="170"/>
  <c r="S51" i="170" s="1"/>
  <c r="Q51" i="170"/>
  <c r="P51" i="170"/>
  <c r="L51" i="170"/>
  <c r="M51" i="170" s="1"/>
  <c r="N51" i="170" s="1"/>
  <c r="O51" i="170" s="1"/>
  <c r="C51" i="170"/>
  <c r="U50" i="170"/>
  <c r="T50" i="170"/>
  <c r="S50" i="170"/>
  <c r="R50" i="170"/>
  <c r="Q50" i="170"/>
  <c r="P50" i="170"/>
  <c r="M50" i="170"/>
  <c r="N50" i="170" s="1"/>
  <c r="L50" i="170"/>
  <c r="C50" i="170"/>
  <c r="T49" i="170"/>
  <c r="U49" i="170" s="1"/>
  <c r="S49" i="170"/>
  <c r="R49" i="170"/>
  <c r="P49" i="170"/>
  <c r="Q49" i="170" s="1"/>
  <c r="N49" i="170"/>
  <c r="V49" i="170" s="1"/>
  <c r="L49" i="170"/>
  <c r="M49" i="170" s="1"/>
  <c r="C49" i="170"/>
  <c r="U48" i="170"/>
  <c r="T48" i="170"/>
  <c r="S48" i="170"/>
  <c r="R48" i="170"/>
  <c r="Q48" i="170"/>
  <c r="P48" i="170"/>
  <c r="M48" i="170"/>
  <c r="N48" i="170" s="1"/>
  <c r="L48" i="170"/>
  <c r="C48" i="170"/>
  <c r="T47" i="170"/>
  <c r="U47" i="170" s="1"/>
  <c r="S47" i="170"/>
  <c r="R47" i="170"/>
  <c r="P47" i="170"/>
  <c r="Q47" i="170" s="1"/>
  <c r="O47" i="170"/>
  <c r="W47" i="170" s="1"/>
  <c r="N47" i="170"/>
  <c r="L47" i="170"/>
  <c r="M47" i="170" s="1"/>
  <c r="C47" i="170"/>
  <c r="U46" i="170"/>
  <c r="T46" i="170"/>
  <c r="S46" i="170"/>
  <c r="R46" i="170"/>
  <c r="Q46" i="170"/>
  <c r="P46" i="170"/>
  <c r="M46" i="170"/>
  <c r="N46" i="170" s="1"/>
  <c r="L46" i="170"/>
  <c r="C46" i="170"/>
  <c r="U45" i="170"/>
  <c r="T45" i="170"/>
  <c r="R45" i="170"/>
  <c r="S45" i="170" s="1"/>
  <c r="P45" i="170"/>
  <c r="Q45" i="170" s="1"/>
  <c r="L45" i="170"/>
  <c r="M45" i="170" s="1"/>
  <c r="N45" i="170" s="1"/>
  <c r="C45" i="170"/>
  <c r="U44" i="170"/>
  <c r="T44" i="170"/>
  <c r="R44" i="170"/>
  <c r="S44" i="170" s="1"/>
  <c r="Q44" i="170"/>
  <c r="P44" i="170"/>
  <c r="M44" i="170"/>
  <c r="N44" i="170" s="1"/>
  <c r="L44" i="170"/>
  <c r="C44" i="170"/>
  <c r="T43" i="170"/>
  <c r="U43" i="170" s="1"/>
  <c r="S43" i="170"/>
  <c r="R43" i="170"/>
  <c r="P43" i="170"/>
  <c r="Q43" i="170" s="1"/>
  <c r="O43" i="170"/>
  <c r="W43" i="170" s="1"/>
  <c r="N43" i="170"/>
  <c r="L43" i="170"/>
  <c r="M43" i="170" s="1"/>
  <c r="C43" i="170"/>
  <c r="U42" i="170"/>
  <c r="T42" i="170"/>
  <c r="S42" i="170"/>
  <c r="R42" i="170"/>
  <c r="Q42" i="170"/>
  <c r="P42" i="170"/>
  <c r="M42" i="170"/>
  <c r="N42" i="170" s="1"/>
  <c r="L42" i="170"/>
  <c r="C42" i="170"/>
  <c r="U41" i="170"/>
  <c r="T41" i="170"/>
  <c r="R41" i="170"/>
  <c r="S41" i="170" s="1"/>
  <c r="P41" i="170"/>
  <c r="Q41" i="170" s="1"/>
  <c r="L41" i="170"/>
  <c r="M41" i="170" s="1"/>
  <c r="N41" i="170" s="1"/>
  <c r="C41" i="170"/>
  <c r="U40" i="170"/>
  <c r="T40" i="170"/>
  <c r="S40" i="170"/>
  <c r="R40" i="170"/>
  <c r="Q40" i="170"/>
  <c r="P40" i="170"/>
  <c r="M40" i="170"/>
  <c r="N40" i="170" s="1"/>
  <c r="L40" i="170"/>
  <c r="C40" i="170"/>
  <c r="T39" i="170"/>
  <c r="U39" i="170" s="1"/>
  <c r="S39" i="170"/>
  <c r="R39" i="170"/>
  <c r="P39" i="170"/>
  <c r="Q39" i="170" s="1"/>
  <c r="O39" i="170"/>
  <c r="W39" i="170" s="1"/>
  <c r="N39" i="170"/>
  <c r="L39" i="170"/>
  <c r="M39" i="170" s="1"/>
  <c r="C39" i="170"/>
  <c r="U38" i="170"/>
  <c r="T38" i="170"/>
  <c r="S38" i="170"/>
  <c r="R38" i="170"/>
  <c r="Q38" i="170"/>
  <c r="P38" i="170"/>
  <c r="M38" i="170"/>
  <c r="N38" i="170" s="1"/>
  <c r="L38" i="170"/>
  <c r="C38" i="170"/>
  <c r="U37" i="170"/>
  <c r="T37" i="170"/>
  <c r="R37" i="170"/>
  <c r="S37" i="170" s="1"/>
  <c r="P37" i="170"/>
  <c r="Q37" i="170" s="1"/>
  <c r="L37" i="170"/>
  <c r="M37" i="170" s="1"/>
  <c r="N37" i="170" s="1"/>
  <c r="C37" i="170"/>
  <c r="U36" i="170"/>
  <c r="T36" i="170"/>
  <c r="S36" i="170"/>
  <c r="R36" i="170"/>
  <c r="Q36" i="170"/>
  <c r="P36" i="170"/>
  <c r="M36" i="170"/>
  <c r="N36" i="170" s="1"/>
  <c r="L36" i="170"/>
  <c r="C36" i="170"/>
  <c r="T35" i="170"/>
  <c r="U35" i="170" s="1"/>
  <c r="S35" i="170"/>
  <c r="R35" i="170"/>
  <c r="P35" i="170"/>
  <c r="Q35" i="170" s="1"/>
  <c r="O35" i="170"/>
  <c r="W35" i="170" s="1"/>
  <c r="N35" i="170"/>
  <c r="L35" i="170"/>
  <c r="M35" i="170" s="1"/>
  <c r="C35" i="170"/>
  <c r="U34" i="170"/>
  <c r="T34" i="170"/>
  <c r="S34" i="170"/>
  <c r="R34" i="170"/>
  <c r="Q34" i="170"/>
  <c r="P34" i="170"/>
  <c r="M34" i="170"/>
  <c r="N34" i="170" s="1"/>
  <c r="L34" i="170"/>
  <c r="C34" i="170"/>
  <c r="U33" i="170"/>
  <c r="T33" i="170"/>
  <c r="R33" i="170"/>
  <c r="S33" i="170" s="1"/>
  <c r="P33" i="170"/>
  <c r="Q33" i="170" s="1"/>
  <c r="L33" i="170"/>
  <c r="M33" i="170" s="1"/>
  <c r="N33" i="170" s="1"/>
  <c r="C33" i="170"/>
  <c r="U32" i="170"/>
  <c r="T32" i="170"/>
  <c r="S32" i="170"/>
  <c r="R32" i="170"/>
  <c r="Q32" i="170"/>
  <c r="P32" i="170"/>
  <c r="M32" i="170"/>
  <c r="N32" i="170" s="1"/>
  <c r="L32" i="170"/>
  <c r="C32" i="170"/>
  <c r="T31" i="170"/>
  <c r="U31" i="170" s="1"/>
  <c r="S31" i="170"/>
  <c r="R31" i="170"/>
  <c r="P31" i="170"/>
  <c r="Q31" i="170" s="1"/>
  <c r="O31" i="170"/>
  <c r="W31" i="170" s="1"/>
  <c r="N31" i="170"/>
  <c r="L31" i="170"/>
  <c r="M31" i="170" s="1"/>
  <c r="C31" i="170"/>
  <c r="U30" i="170"/>
  <c r="T30" i="170"/>
  <c r="S30" i="170"/>
  <c r="R30" i="170"/>
  <c r="Q30" i="170"/>
  <c r="P30" i="170"/>
  <c r="M30" i="170"/>
  <c r="N30" i="170" s="1"/>
  <c r="L30" i="170"/>
  <c r="C30" i="170"/>
  <c r="U29" i="170"/>
  <c r="T29" i="170"/>
  <c r="R29" i="170"/>
  <c r="S29" i="170" s="1"/>
  <c r="P29" i="170"/>
  <c r="Q29" i="170" s="1"/>
  <c r="L29" i="170"/>
  <c r="M29" i="170" s="1"/>
  <c r="N29" i="170" s="1"/>
  <c r="C29" i="170"/>
  <c r="U28" i="170"/>
  <c r="T28" i="170"/>
  <c r="S28" i="170"/>
  <c r="R28" i="170"/>
  <c r="Q28" i="170"/>
  <c r="P28" i="170"/>
  <c r="M28" i="170"/>
  <c r="N28" i="170" s="1"/>
  <c r="L28" i="170"/>
  <c r="C28" i="170"/>
  <c r="T27" i="170"/>
  <c r="U27" i="170" s="1"/>
  <c r="S27" i="170"/>
  <c r="R27" i="170"/>
  <c r="P27" i="170"/>
  <c r="Q27" i="170" s="1"/>
  <c r="O27" i="170"/>
  <c r="W27" i="170" s="1"/>
  <c r="N27" i="170"/>
  <c r="L27" i="170"/>
  <c r="M27" i="170" s="1"/>
  <c r="C27" i="170"/>
  <c r="U26" i="170"/>
  <c r="T26" i="170"/>
  <c r="S26" i="170"/>
  <c r="R26" i="170"/>
  <c r="Q26" i="170"/>
  <c r="P26" i="170"/>
  <c r="M26" i="170"/>
  <c r="N26" i="170" s="1"/>
  <c r="L26" i="170"/>
  <c r="C26" i="170"/>
  <c r="U25" i="170"/>
  <c r="T25" i="170"/>
  <c r="R25" i="170"/>
  <c r="S25" i="170" s="1"/>
  <c r="Q25" i="170"/>
  <c r="P25" i="170"/>
  <c r="M25" i="170"/>
  <c r="N25" i="170" s="1"/>
  <c r="L25" i="170"/>
  <c r="C25" i="170"/>
  <c r="U24" i="170"/>
  <c r="T24" i="170"/>
  <c r="R24" i="170"/>
  <c r="S24" i="170" s="1"/>
  <c r="P24" i="170"/>
  <c r="Q24" i="170" s="1"/>
  <c r="N24" i="170"/>
  <c r="O24" i="170" s="1"/>
  <c r="W24" i="170" s="1"/>
  <c r="L24" i="170"/>
  <c r="M24" i="170" s="1"/>
  <c r="C24" i="170"/>
  <c r="T23" i="170"/>
  <c r="U23" i="170" s="1"/>
  <c r="S23" i="170"/>
  <c r="R23" i="170"/>
  <c r="P23" i="170"/>
  <c r="Q23" i="170" s="1"/>
  <c r="O23" i="170"/>
  <c r="W23" i="170" s="1"/>
  <c r="L23" i="170"/>
  <c r="M23" i="170" s="1"/>
  <c r="N23" i="170" s="1"/>
  <c r="V23" i="170" s="1"/>
  <c r="C23" i="170"/>
  <c r="T22" i="170"/>
  <c r="U22" i="170" s="1"/>
  <c r="R22" i="170"/>
  <c r="S22" i="170" s="1"/>
  <c r="P22" i="170"/>
  <c r="Q22" i="170" s="1"/>
  <c r="L22" i="170"/>
  <c r="M22" i="170" s="1"/>
  <c r="N22" i="170" s="1"/>
  <c r="C22" i="170"/>
  <c r="U21" i="170"/>
  <c r="T21" i="170"/>
  <c r="R21" i="170"/>
  <c r="S21" i="170" s="1"/>
  <c r="Q21" i="170"/>
  <c r="P21" i="170"/>
  <c r="M21" i="170"/>
  <c r="N21" i="170" s="1"/>
  <c r="L21" i="170"/>
  <c r="C21" i="170"/>
  <c r="T20" i="170"/>
  <c r="U20" i="170" s="1"/>
  <c r="R20" i="170"/>
  <c r="S20" i="170" s="1"/>
  <c r="P20" i="170"/>
  <c r="Q20" i="170" s="1"/>
  <c r="N20" i="170"/>
  <c r="O20" i="170" s="1"/>
  <c r="W20" i="170" s="1"/>
  <c r="L20" i="170"/>
  <c r="M20" i="170" s="1"/>
  <c r="C20" i="170"/>
  <c r="T19" i="170"/>
  <c r="U19" i="170" s="1"/>
  <c r="S19" i="170"/>
  <c r="R19" i="170"/>
  <c r="P19" i="170"/>
  <c r="Q19" i="170" s="1"/>
  <c r="O19" i="170"/>
  <c r="W19" i="170" s="1"/>
  <c r="L19" i="170"/>
  <c r="M19" i="170" s="1"/>
  <c r="N19" i="170" s="1"/>
  <c r="V19" i="170" s="1"/>
  <c r="C19" i="170"/>
  <c r="T18" i="170"/>
  <c r="U18" i="170" s="1"/>
  <c r="R18" i="170"/>
  <c r="S18" i="170" s="1"/>
  <c r="P18" i="170"/>
  <c r="Q18" i="170" s="1"/>
  <c r="L18" i="170"/>
  <c r="M18" i="170" s="1"/>
  <c r="N18" i="170" s="1"/>
  <c r="C18" i="170"/>
  <c r="U17" i="170"/>
  <c r="T17" i="170"/>
  <c r="R17" i="170"/>
  <c r="S17" i="170" s="1"/>
  <c r="Q17" i="170"/>
  <c r="P17" i="170"/>
  <c r="M17" i="170"/>
  <c r="N17" i="170" s="1"/>
  <c r="L17" i="170"/>
  <c r="C17" i="170"/>
  <c r="T16" i="170"/>
  <c r="U16" i="170" s="1"/>
  <c r="R16" i="170"/>
  <c r="S16" i="170" s="1"/>
  <c r="P16" i="170"/>
  <c r="Q16" i="170" s="1"/>
  <c r="N16" i="170"/>
  <c r="O16" i="170" s="1"/>
  <c r="W16" i="170" s="1"/>
  <c r="L16" i="170"/>
  <c r="M16" i="170" s="1"/>
  <c r="C16" i="170"/>
  <c r="T15" i="170"/>
  <c r="U15" i="170" s="1"/>
  <c r="P15" i="170"/>
  <c r="Q15" i="170" s="1"/>
  <c r="N15" i="170"/>
  <c r="V15" i="170" s="1"/>
  <c r="L15" i="170"/>
  <c r="M15" i="170" s="1"/>
  <c r="R15" i="170" s="1"/>
  <c r="S15" i="170" s="1"/>
  <c r="C15" i="170"/>
  <c r="T14" i="170"/>
  <c r="U14" i="170" s="1"/>
  <c r="R14" i="170"/>
  <c r="S14" i="170" s="1"/>
  <c r="P14" i="170"/>
  <c r="Q14" i="170" s="1"/>
  <c r="L14" i="170"/>
  <c r="M14" i="170" s="1"/>
  <c r="N14" i="170" s="1"/>
  <c r="C14" i="170"/>
  <c r="T13" i="170"/>
  <c r="U13" i="170" s="1"/>
  <c r="L13" i="170"/>
  <c r="M13" i="170" s="1"/>
  <c r="P13" i="170" s="1"/>
  <c r="Q13" i="170" s="1"/>
  <c r="C13" i="170"/>
  <c r="T12" i="170"/>
  <c r="U12" i="170" s="1"/>
  <c r="R12" i="170"/>
  <c r="S12" i="170" s="1"/>
  <c r="L12" i="170"/>
  <c r="M12" i="170" s="1"/>
  <c r="N12" i="170" s="1"/>
  <c r="O12" i="170" s="1"/>
  <c r="C12" i="170"/>
  <c r="T11" i="170"/>
  <c r="U11" i="170" s="1"/>
  <c r="P11" i="170"/>
  <c r="Q11" i="170" s="1"/>
  <c r="L11" i="170"/>
  <c r="M11" i="170" s="1"/>
  <c r="R11" i="170" s="1"/>
  <c r="S11" i="170" s="1"/>
  <c r="C11" i="170"/>
  <c r="T10" i="170"/>
  <c r="U10" i="170" s="1"/>
  <c r="P10" i="170"/>
  <c r="Q10" i="170" s="1"/>
  <c r="L10" i="170"/>
  <c r="M10" i="170" s="1"/>
  <c r="R10" i="170" s="1"/>
  <c r="S10" i="170" s="1"/>
  <c r="C10" i="170"/>
  <c r="T9" i="170"/>
  <c r="U9" i="170" s="1"/>
  <c r="P9" i="170"/>
  <c r="Q9" i="170" s="1"/>
  <c r="L9" i="170"/>
  <c r="M9" i="170" s="1"/>
  <c r="C9" i="170"/>
  <c r="R8" i="170"/>
  <c r="S8" i="170" s="1"/>
  <c r="P8" i="170"/>
  <c r="Q8" i="170" s="1"/>
  <c r="N8" i="170"/>
  <c r="O8" i="170" s="1"/>
  <c r="L8" i="170"/>
  <c r="M8" i="170" s="1"/>
  <c r="T8" i="170" s="1"/>
  <c r="U8" i="170" s="1"/>
  <c r="C8" i="170"/>
  <c r="R7" i="170"/>
  <c r="S7" i="170" s="1"/>
  <c r="P7" i="170"/>
  <c r="Q7" i="170" s="1"/>
  <c r="L7" i="170"/>
  <c r="M7" i="170" s="1"/>
  <c r="C7" i="170"/>
  <c r="T6" i="170"/>
  <c r="U6" i="170" s="1"/>
  <c r="P6" i="170"/>
  <c r="Q6" i="170" s="1"/>
  <c r="L6" i="170"/>
  <c r="M6" i="170" s="1"/>
  <c r="N6" i="170" s="1"/>
  <c r="O6" i="170" s="1"/>
  <c r="C6" i="170"/>
  <c r="T5" i="170"/>
  <c r="U5" i="170" s="1"/>
  <c r="P5" i="170"/>
  <c r="Q5" i="170" s="1"/>
  <c r="L5" i="170"/>
  <c r="M5" i="170" s="1"/>
  <c r="C5" i="170"/>
  <c r="T4" i="170"/>
  <c r="P4" i="170"/>
  <c r="Q4" i="170" s="1"/>
  <c r="L4" i="170"/>
  <c r="C4" i="170"/>
  <c r="I2" i="170"/>
  <c r="D2" i="170"/>
  <c r="I85" i="169"/>
  <c r="E85" i="169"/>
  <c r="B85" i="169"/>
  <c r="H85" i="169" s="1"/>
  <c r="I84" i="169"/>
  <c r="H84" i="169"/>
  <c r="E84" i="169"/>
  <c r="D84" i="169"/>
  <c r="B84" i="169"/>
  <c r="K84" i="169" s="1"/>
  <c r="K83" i="169"/>
  <c r="I83" i="169"/>
  <c r="H83" i="169"/>
  <c r="G83" i="169"/>
  <c r="E83" i="169"/>
  <c r="D83" i="169"/>
  <c r="C83" i="169"/>
  <c r="B83" i="169"/>
  <c r="J83" i="169" s="1"/>
  <c r="B82" i="169"/>
  <c r="I81" i="169"/>
  <c r="E81" i="169"/>
  <c r="B81" i="169"/>
  <c r="H81" i="169" s="1"/>
  <c r="I80" i="169"/>
  <c r="H80" i="169"/>
  <c r="E80" i="169"/>
  <c r="D80" i="169"/>
  <c r="B80" i="169"/>
  <c r="K80" i="169" s="1"/>
  <c r="K79" i="169"/>
  <c r="I79" i="169"/>
  <c r="H79" i="169"/>
  <c r="G79" i="169"/>
  <c r="E79" i="169"/>
  <c r="D79" i="169"/>
  <c r="C79" i="169"/>
  <c r="B79" i="169"/>
  <c r="J79" i="169" s="1"/>
  <c r="K78" i="169"/>
  <c r="I78" i="169"/>
  <c r="H78" i="169"/>
  <c r="G78" i="169"/>
  <c r="E78" i="169"/>
  <c r="D78" i="169"/>
  <c r="C78" i="169"/>
  <c r="B78" i="169"/>
  <c r="J78" i="169" s="1"/>
  <c r="K77" i="169"/>
  <c r="I77" i="169"/>
  <c r="H77" i="169"/>
  <c r="G77" i="169"/>
  <c r="E77" i="169"/>
  <c r="D77" i="169"/>
  <c r="C77" i="169"/>
  <c r="B77" i="169"/>
  <c r="J77" i="169" s="1"/>
  <c r="K76" i="169"/>
  <c r="I76" i="169"/>
  <c r="H76" i="169"/>
  <c r="G76" i="169"/>
  <c r="E76" i="169"/>
  <c r="D76" i="169"/>
  <c r="C76" i="169"/>
  <c r="B76" i="169"/>
  <c r="J76" i="169" s="1"/>
  <c r="K75" i="169"/>
  <c r="I75" i="169"/>
  <c r="H75" i="169"/>
  <c r="G75" i="169"/>
  <c r="E75" i="169"/>
  <c r="D75" i="169"/>
  <c r="C75" i="169"/>
  <c r="B75" i="169"/>
  <c r="J75" i="169" s="1"/>
  <c r="K74" i="169"/>
  <c r="I74" i="169"/>
  <c r="H74" i="169"/>
  <c r="G74" i="169"/>
  <c r="E74" i="169"/>
  <c r="D74" i="169"/>
  <c r="C74" i="169"/>
  <c r="B74" i="169"/>
  <c r="J74" i="169" s="1"/>
  <c r="K73" i="169"/>
  <c r="I73" i="169"/>
  <c r="H73" i="169"/>
  <c r="G73" i="169"/>
  <c r="E73" i="169"/>
  <c r="D73" i="169"/>
  <c r="C73" i="169"/>
  <c r="B73" i="169"/>
  <c r="J73" i="169" s="1"/>
  <c r="K72" i="169"/>
  <c r="I72" i="169"/>
  <c r="H72" i="169"/>
  <c r="G72" i="169"/>
  <c r="E72" i="169"/>
  <c r="D72" i="169"/>
  <c r="C72" i="169"/>
  <c r="B72" i="169"/>
  <c r="J72" i="169" s="1"/>
  <c r="K71" i="169"/>
  <c r="I71" i="169"/>
  <c r="H71" i="169"/>
  <c r="G71" i="169"/>
  <c r="E71" i="169"/>
  <c r="D71" i="169"/>
  <c r="C71" i="169"/>
  <c r="B71" i="169"/>
  <c r="J71" i="169" s="1"/>
  <c r="K70" i="169"/>
  <c r="I70" i="169"/>
  <c r="H70" i="169"/>
  <c r="G70" i="169"/>
  <c r="E70" i="169"/>
  <c r="D70" i="169"/>
  <c r="C70" i="169"/>
  <c r="B70" i="169"/>
  <c r="J70" i="169" s="1"/>
  <c r="P69" i="169"/>
  <c r="J69" i="169"/>
  <c r="I69" i="169"/>
  <c r="E69" i="169"/>
  <c r="D69" i="169"/>
  <c r="B69" i="169"/>
  <c r="F69" i="169" s="1"/>
  <c r="J68" i="169"/>
  <c r="I68" i="169"/>
  <c r="F68" i="169"/>
  <c r="E68" i="169"/>
  <c r="D68" i="169"/>
  <c r="B68" i="169"/>
  <c r="H67" i="169"/>
  <c r="B67" i="169"/>
  <c r="I66" i="169"/>
  <c r="D66" i="169"/>
  <c r="B66" i="169"/>
  <c r="F66" i="169" s="1"/>
  <c r="B65" i="169"/>
  <c r="J64" i="169"/>
  <c r="I64" i="169"/>
  <c r="F64" i="169"/>
  <c r="E64" i="169"/>
  <c r="D64" i="169"/>
  <c r="B64" i="169"/>
  <c r="I63" i="169"/>
  <c r="C63" i="169"/>
  <c r="B63" i="169"/>
  <c r="K63" i="169" s="1"/>
  <c r="J62" i="169"/>
  <c r="I62" i="169"/>
  <c r="E62" i="169"/>
  <c r="C62" i="169"/>
  <c r="B62" i="169"/>
  <c r="K62" i="169" s="1"/>
  <c r="B61" i="169"/>
  <c r="G60" i="169"/>
  <c r="C60" i="169"/>
  <c r="B60" i="169"/>
  <c r="H60" i="169" s="1"/>
  <c r="H57" i="169"/>
  <c r="U54" i="169"/>
  <c r="T54" i="169"/>
  <c r="R54" i="169"/>
  <c r="S54" i="169" s="1"/>
  <c r="Q54" i="169"/>
  <c r="P54" i="169"/>
  <c r="N54" i="169"/>
  <c r="O54" i="169" s="1"/>
  <c r="W54" i="169" s="1"/>
  <c r="M54" i="169"/>
  <c r="L54" i="169"/>
  <c r="C54" i="169"/>
  <c r="T53" i="169"/>
  <c r="U53" i="169" s="1"/>
  <c r="R53" i="169"/>
  <c r="S53" i="169" s="1"/>
  <c r="P53" i="169"/>
  <c r="Q53" i="169" s="1"/>
  <c r="N53" i="169"/>
  <c r="L53" i="169"/>
  <c r="M53" i="169" s="1"/>
  <c r="C53" i="169"/>
  <c r="U52" i="169"/>
  <c r="T52" i="169"/>
  <c r="S52" i="169"/>
  <c r="R52" i="169"/>
  <c r="Q52" i="169"/>
  <c r="P52" i="169"/>
  <c r="L52" i="169"/>
  <c r="M52" i="169" s="1"/>
  <c r="N52" i="169" s="1"/>
  <c r="C52" i="169"/>
  <c r="T51" i="169"/>
  <c r="U51" i="169" s="1"/>
  <c r="R51" i="169"/>
  <c r="S51" i="169" s="1"/>
  <c r="Q51" i="169"/>
  <c r="P51" i="169"/>
  <c r="N51" i="169"/>
  <c r="M51" i="169"/>
  <c r="L51" i="169"/>
  <c r="C51" i="169"/>
  <c r="U50" i="169"/>
  <c r="T50" i="169"/>
  <c r="S50" i="169"/>
  <c r="R50" i="169"/>
  <c r="Q50" i="169"/>
  <c r="P50" i="169"/>
  <c r="O50" i="169"/>
  <c r="W50" i="169" s="1"/>
  <c r="N50" i="169"/>
  <c r="V50" i="169" s="1"/>
  <c r="M50" i="169"/>
  <c r="L50" i="169"/>
  <c r="C50" i="169"/>
  <c r="T49" i="169"/>
  <c r="U49" i="169" s="1"/>
  <c r="R49" i="169"/>
  <c r="S49" i="169" s="1"/>
  <c r="P49" i="169"/>
  <c r="Q49" i="169" s="1"/>
  <c r="L49" i="169"/>
  <c r="M49" i="169" s="1"/>
  <c r="N49" i="169" s="1"/>
  <c r="C49" i="169"/>
  <c r="U48" i="169"/>
  <c r="T48" i="169"/>
  <c r="S48" i="169"/>
  <c r="R48" i="169"/>
  <c r="Q48" i="169"/>
  <c r="P48" i="169"/>
  <c r="L48" i="169"/>
  <c r="M48" i="169" s="1"/>
  <c r="N48" i="169" s="1"/>
  <c r="C48" i="169"/>
  <c r="T47" i="169"/>
  <c r="U47" i="169" s="1"/>
  <c r="R47" i="169"/>
  <c r="S47" i="169" s="1"/>
  <c r="P47" i="169"/>
  <c r="Q47" i="169" s="1"/>
  <c r="N47" i="169"/>
  <c r="O47" i="169" s="1"/>
  <c r="M47" i="169"/>
  <c r="L47" i="169"/>
  <c r="C47" i="169"/>
  <c r="U46" i="169"/>
  <c r="T46" i="169"/>
  <c r="S46" i="169"/>
  <c r="R46" i="169"/>
  <c r="Q46" i="169"/>
  <c r="P46" i="169"/>
  <c r="O46" i="169"/>
  <c r="W46" i="169" s="1"/>
  <c r="N46" i="169"/>
  <c r="V46" i="169" s="1"/>
  <c r="M46" i="169"/>
  <c r="L46" i="169"/>
  <c r="C46" i="169"/>
  <c r="T45" i="169"/>
  <c r="U45" i="169" s="1"/>
  <c r="S45" i="169"/>
  <c r="R45" i="169"/>
  <c r="P45" i="169"/>
  <c r="Q45" i="169" s="1"/>
  <c r="N45" i="169"/>
  <c r="V45" i="169" s="1"/>
  <c r="L45" i="169"/>
  <c r="M45" i="169" s="1"/>
  <c r="C45" i="169"/>
  <c r="U44" i="169"/>
  <c r="T44" i="169"/>
  <c r="S44" i="169"/>
  <c r="R44" i="169"/>
  <c r="Q44" i="169"/>
  <c r="P44" i="169"/>
  <c r="L44" i="169"/>
  <c r="M44" i="169" s="1"/>
  <c r="N44" i="169" s="1"/>
  <c r="C44" i="169"/>
  <c r="T43" i="169"/>
  <c r="U43" i="169" s="1"/>
  <c r="R43" i="169"/>
  <c r="S43" i="169" s="1"/>
  <c r="P43" i="169"/>
  <c r="Q43" i="169" s="1"/>
  <c r="L43" i="169"/>
  <c r="M43" i="169" s="1"/>
  <c r="N43" i="169" s="1"/>
  <c r="C43" i="169"/>
  <c r="U42" i="169"/>
  <c r="T42" i="169"/>
  <c r="S42" i="169"/>
  <c r="R42" i="169"/>
  <c r="Q42" i="169"/>
  <c r="P42" i="169"/>
  <c r="M42" i="169"/>
  <c r="N42" i="169" s="1"/>
  <c r="L42" i="169"/>
  <c r="C42" i="169"/>
  <c r="T41" i="169"/>
  <c r="U41" i="169" s="1"/>
  <c r="S41" i="169"/>
  <c r="R41" i="169"/>
  <c r="P41" i="169"/>
  <c r="Q41" i="169" s="1"/>
  <c r="N41" i="169"/>
  <c r="V41" i="169" s="1"/>
  <c r="L41" i="169"/>
  <c r="M41" i="169" s="1"/>
  <c r="C41" i="169"/>
  <c r="U40" i="169"/>
  <c r="T40" i="169"/>
  <c r="S40" i="169"/>
  <c r="R40" i="169"/>
  <c r="Q40" i="169"/>
  <c r="P40" i="169"/>
  <c r="L40" i="169"/>
  <c r="M40" i="169" s="1"/>
  <c r="N40" i="169" s="1"/>
  <c r="C40" i="169"/>
  <c r="T39" i="169"/>
  <c r="U39" i="169" s="1"/>
  <c r="R39" i="169"/>
  <c r="S39" i="169" s="1"/>
  <c r="P39" i="169"/>
  <c r="Q39" i="169" s="1"/>
  <c r="L39" i="169"/>
  <c r="M39" i="169" s="1"/>
  <c r="N39" i="169" s="1"/>
  <c r="C39" i="169"/>
  <c r="U38" i="169"/>
  <c r="T38" i="169"/>
  <c r="S38" i="169"/>
  <c r="R38" i="169"/>
  <c r="Q38" i="169"/>
  <c r="P38" i="169"/>
  <c r="M38" i="169"/>
  <c r="N38" i="169" s="1"/>
  <c r="L38" i="169"/>
  <c r="C38" i="169"/>
  <c r="T37" i="169"/>
  <c r="U37" i="169" s="1"/>
  <c r="S37" i="169"/>
  <c r="R37" i="169"/>
  <c r="P37" i="169"/>
  <c r="Q37" i="169" s="1"/>
  <c r="N37" i="169"/>
  <c r="V37" i="169" s="1"/>
  <c r="L37" i="169"/>
  <c r="M37" i="169" s="1"/>
  <c r="C37" i="169"/>
  <c r="U36" i="169"/>
  <c r="T36" i="169"/>
  <c r="S36" i="169"/>
  <c r="R36" i="169"/>
  <c r="Q36" i="169"/>
  <c r="P36" i="169"/>
  <c r="L36" i="169"/>
  <c r="M36" i="169" s="1"/>
  <c r="N36" i="169" s="1"/>
  <c r="C36" i="169"/>
  <c r="T35" i="169"/>
  <c r="U35" i="169" s="1"/>
  <c r="R35" i="169"/>
  <c r="S35" i="169" s="1"/>
  <c r="P35" i="169"/>
  <c r="Q35" i="169" s="1"/>
  <c r="L35" i="169"/>
  <c r="M35" i="169" s="1"/>
  <c r="N35" i="169" s="1"/>
  <c r="C35" i="169"/>
  <c r="U34" i="169"/>
  <c r="T34" i="169"/>
  <c r="S34" i="169"/>
  <c r="R34" i="169"/>
  <c r="Q34" i="169"/>
  <c r="P34" i="169"/>
  <c r="M34" i="169"/>
  <c r="N34" i="169" s="1"/>
  <c r="L34" i="169"/>
  <c r="C34" i="169"/>
  <c r="T33" i="169"/>
  <c r="U33" i="169" s="1"/>
  <c r="S33" i="169"/>
  <c r="R33" i="169"/>
  <c r="P33" i="169"/>
  <c r="Q33" i="169" s="1"/>
  <c r="N33" i="169"/>
  <c r="V33" i="169" s="1"/>
  <c r="L33" i="169"/>
  <c r="M33" i="169" s="1"/>
  <c r="C33" i="169"/>
  <c r="U32" i="169"/>
  <c r="T32" i="169"/>
  <c r="S32" i="169"/>
  <c r="R32" i="169"/>
  <c r="Q32" i="169"/>
  <c r="P32" i="169"/>
  <c r="L32" i="169"/>
  <c r="M32" i="169" s="1"/>
  <c r="N32" i="169" s="1"/>
  <c r="C32" i="169"/>
  <c r="T31" i="169"/>
  <c r="U31" i="169" s="1"/>
  <c r="R31" i="169"/>
  <c r="S31" i="169" s="1"/>
  <c r="P31" i="169"/>
  <c r="Q31" i="169" s="1"/>
  <c r="L31" i="169"/>
  <c r="M31" i="169" s="1"/>
  <c r="N31" i="169" s="1"/>
  <c r="C31" i="169"/>
  <c r="U30" i="169"/>
  <c r="T30" i="169"/>
  <c r="S30" i="169"/>
  <c r="R30" i="169"/>
  <c r="Q30" i="169"/>
  <c r="P30" i="169"/>
  <c r="M30" i="169"/>
  <c r="N30" i="169" s="1"/>
  <c r="L30" i="169"/>
  <c r="C30" i="169"/>
  <c r="T29" i="169"/>
  <c r="U29" i="169" s="1"/>
  <c r="S29" i="169"/>
  <c r="R29" i="169"/>
  <c r="P29" i="169"/>
  <c r="Q29" i="169" s="1"/>
  <c r="N29" i="169"/>
  <c r="V29" i="169" s="1"/>
  <c r="L29" i="169"/>
  <c r="M29" i="169" s="1"/>
  <c r="C29" i="169"/>
  <c r="U28" i="169"/>
  <c r="T28" i="169"/>
  <c r="S28" i="169"/>
  <c r="R28" i="169"/>
  <c r="Q28" i="169"/>
  <c r="P28" i="169"/>
  <c r="L28" i="169"/>
  <c r="M28" i="169" s="1"/>
  <c r="N28" i="169" s="1"/>
  <c r="C28" i="169"/>
  <c r="T27" i="169"/>
  <c r="U27" i="169" s="1"/>
  <c r="R27" i="169"/>
  <c r="S27" i="169" s="1"/>
  <c r="P27" i="169"/>
  <c r="Q27" i="169" s="1"/>
  <c r="N27" i="169"/>
  <c r="O27" i="169" s="1"/>
  <c r="M27" i="169"/>
  <c r="L27" i="169"/>
  <c r="C27" i="169"/>
  <c r="U26" i="169"/>
  <c r="T26" i="169"/>
  <c r="S26" i="169"/>
  <c r="R26" i="169"/>
  <c r="Q26" i="169"/>
  <c r="P26" i="169"/>
  <c r="O26" i="169"/>
  <c r="W26" i="169" s="1"/>
  <c r="N26" i="169"/>
  <c r="V26" i="169" s="1"/>
  <c r="M26" i="169"/>
  <c r="L26" i="169"/>
  <c r="C26" i="169"/>
  <c r="T25" i="169"/>
  <c r="U25" i="169" s="1"/>
  <c r="S25" i="169"/>
  <c r="R25" i="169"/>
  <c r="P25" i="169"/>
  <c r="Q25" i="169" s="1"/>
  <c r="N25" i="169"/>
  <c r="V25" i="169" s="1"/>
  <c r="L25" i="169"/>
  <c r="M25" i="169" s="1"/>
  <c r="C25" i="169"/>
  <c r="U24" i="169"/>
  <c r="T24" i="169"/>
  <c r="S24" i="169"/>
  <c r="R24" i="169"/>
  <c r="Q24" i="169"/>
  <c r="P24" i="169"/>
  <c r="L24" i="169"/>
  <c r="M24" i="169" s="1"/>
  <c r="N24" i="169" s="1"/>
  <c r="C24" i="169"/>
  <c r="T23" i="169"/>
  <c r="U23" i="169" s="1"/>
  <c r="R23" i="169"/>
  <c r="S23" i="169" s="1"/>
  <c r="P23" i="169"/>
  <c r="Q23" i="169" s="1"/>
  <c r="N23" i="169"/>
  <c r="O23" i="169" s="1"/>
  <c r="M23" i="169"/>
  <c r="L23" i="169"/>
  <c r="C23" i="169"/>
  <c r="T22" i="169"/>
  <c r="U22" i="169" s="1"/>
  <c r="S22" i="169"/>
  <c r="R22" i="169"/>
  <c r="P22" i="169"/>
  <c r="Q22" i="169" s="1"/>
  <c r="L22" i="169"/>
  <c r="M22" i="169" s="1"/>
  <c r="N22" i="169" s="1"/>
  <c r="C22" i="169"/>
  <c r="T21" i="169"/>
  <c r="U21" i="169" s="1"/>
  <c r="S21" i="169"/>
  <c r="R21" i="169"/>
  <c r="P21" i="169"/>
  <c r="Q21" i="169" s="1"/>
  <c r="L21" i="169"/>
  <c r="M21" i="169" s="1"/>
  <c r="N21" i="169" s="1"/>
  <c r="C21" i="169"/>
  <c r="U20" i="169"/>
  <c r="T20" i="169"/>
  <c r="R20" i="169"/>
  <c r="S20" i="169" s="1"/>
  <c r="Q20" i="169"/>
  <c r="P20" i="169"/>
  <c r="M20" i="169"/>
  <c r="N20" i="169" s="1"/>
  <c r="L20" i="169"/>
  <c r="C20" i="169"/>
  <c r="U19" i="169"/>
  <c r="T19" i="169"/>
  <c r="R19" i="169"/>
  <c r="S19" i="169" s="1"/>
  <c r="Q19" i="169"/>
  <c r="P19" i="169"/>
  <c r="N19" i="169"/>
  <c r="V19" i="169" s="1"/>
  <c r="M19" i="169"/>
  <c r="L19" i="169"/>
  <c r="C19" i="169"/>
  <c r="T18" i="169"/>
  <c r="U18" i="169" s="1"/>
  <c r="S18" i="169"/>
  <c r="R18" i="169"/>
  <c r="P18" i="169"/>
  <c r="Q18" i="169" s="1"/>
  <c r="L18" i="169"/>
  <c r="M18" i="169" s="1"/>
  <c r="N18" i="169" s="1"/>
  <c r="C18" i="169"/>
  <c r="T17" i="169"/>
  <c r="U17" i="169" s="1"/>
  <c r="S17" i="169"/>
  <c r="R17" i="169"/>
  <c r="P17" i="169"/>
  <c r="Q17" i="169" s="1"/>
  <c r="L17" i="169"/>
  <c r="M17" i="169" s="1"/>
  <c r="N17" i="169" s="1"/>
  <c r="C17" i="169"/>
  <c r="U16" i="169"/>
  <c r="T16" i="169"/>
  <c r="R16" i="169"/>
  <c r="S16" i="169" s="1"/>
  <c r="Q16" i="169"/>
  <c r="P16" i="169"/>
  <c r="M16" i="169"/>
  <c r="N16" i="169" s="1"/>
  <c r="L16" i="169"/>
  <c r="C16" i="169"/>
  <c r="U15" i="169"/>
  <c r="T15" i="169"/>
  <c r="P15" i="169"/>
  <c r="Q15" i="169" s="1"/>
  <c r="L15" i="169"/>
  <c r="M15" i="169" s="1"/>
  <c r="N15" i="169" s="1"/>
  <c r="O15" i="169" s="1"/>
  <c r="C15" i="169"/>
  <c r="T14" i="169"/>
  <c r="U14" i="169" s="1"/>
  <c r="R14" i="169"/>
  <c r="S14" i="169" s="1"/>
  <c r="P14" i="169"/>
  <c r="Q14" i="169" s="1"/>
  <c r="L14" i="169"/>
  <c r="M14" i="169" s="1"/>
  <c r="N14" i="169" s="1"/>
  <c r="C14" i="169"/>
  <c r="T13" i="169"/>
  <c r="U13" i="169" s="1"/>
  <c r="P13" i="169"/>
  <c r="Q13" i="169" s="1"/>
  <c r="L13" i="169"/>
  <c r="M13" i="169" s="1"/>
  <c r="N13" i="169" s="1"/>
  <c r="C13" i="169"/>
  <c r="T12" i="169"/>
  <c r="U12" i="169" s="1"/>
  <c r="P12" i="169"/>
  <c r="Q12" i="169" s="1"/>
  <c r="L12" i="169"/>
  <c r="M12" i="169" s="1"/>
  <c r="R12" i="169" s="1"/>
  <c r="S12" i="169" s="1"/>
  <c r="C12" i="169"/>
  <c r="T11" i="169"/>
  <c r="U11" i="169" s="1"/>
  <c r="P11" i="169"/>
  <c r="Q11" i="169" s="1"/>
  <c r="L11" i="169"/>
  <c r="M11" i="169" s="1"/>
  <c r="R11" i="169" s="1"/>
  <c r="S11" i="169" s="1"/>
  <c r="C11" i="169"/>
  <c r="T10" i="169"/>
  <c r="U10" i="169" s="1"/>
  <c r="P10" i="169"/>
  <c r="Q10" i="169" s="1"/>
  <c r="L10" i="169"/>
  <c r="M10" i="169" s="1"/>
  <c r="R10" i="169" s="1"/>
  <c r="S10" i="169" s="1"/>
  <c r="C10" i="169"/>
  <c r="T9" i="169"/>
  <c r="U9" i="169" s="1"/>
  <c r="P9" i="169"/>
  <c r="Q9" i="169" s="1"/>
  <c r="L9" i="169"/>
  <c r="M9" i="169" s="1"/>
  <c r="R9" i="169" s="1"/>
  <c r="S9" i="169" s="1"/>
  <c r="C9" i="169"/>
  <c r="P8" i="169"/>
  <c r="Q8" i="169" s="1"/>
  <c r="N8" i="169"/>
  <c r="O8" i="169" s="1"/>
  <c r="L8" i="169"/>
  <c r="M8" i="169" s="1"/>
  <c r="T8" i="169" s="1"/>
  <c r="U8" i="169" s="1"/>
  <c r="C8" i="169"/>
  <c r="T7" i="169"/>
  <c r="U7" i="169" s="1"/>
  <c r="P7" i="169"/>
  <c r="Q7" i="169" s="1"/>
  <c r="L7" i="169"/>
  <c r="M7" i="169" s="1"/>
  <c r="R7" i="169" s="1"/>
  <c r="S7" i="169" s="1"/>
  <c r="C7" i="169"/>
  <c r="T6" i="169"/>
  <c r="U6" i="169" s="1"/>
  <c r="P6" i="169"/>
  <c r="Q6" i="169" s="1"/>
  <c r="L6" i="169"/>
  <c r="M6" i="169" s="1"/>
  <c r="R6" i="169" s="1"/>
  <c r="S6" i="169" s="1"/>
  <c r="C6" i="169"/>
  <c r="T5" i="169"/>
  <c r="U5" i="169" s="1"/>
  <c r="P5" i="169"/>
  <c r="Q5" i="169" s="1"/>
  <c r="L5" i="169"/>
  <c r="M5" i="169" s="1"/>
  <c r="R5" i="169" s="1"/>
  <c r="S5" i="169" s="1"/>
  <c r="C5" i="169"/>
  <c r="T4" i="169"/>
  <c r="U4" i="169" s="1"/>
  <c r="P4" i="169"/>
  <c r="L4" i="169"/>
  <c r="M4" i="169" s="1"/>
  <c r="N4" i="169" s="1"/>
  <c r="O4" i="169" s="1"/>
  <c r="C4" i="169"/>
  <c r="I2" i="169"/>
  <c r="D2" i="169"/>
  <c r="B85" i="168"/>
  <c r="H85" i="168" s="1"/>
  <c r="I84" i="168"/>
  <c r="E84" i="168"/>
  <c r="B84" i="168"/>
  <c r="K84" i="168" s="1"/>
  <c r="I83" i="168"/>
  <c r="H83" i="168"/>
  <c r="E83" i="168"/>
  <c r="D83" i="168"/>
  <c r="B83" i="168"/>
  <c r="J83" i="168" s="1"/>
  <c r="K82" i="168"/>
  <c r="I82" i="168"/>
  <c r="H82" i="168"/>
  <c r="G82" i="168"/>
  <c r="E82" i="168"/>
  <c r="D82" i="168"/>
  <c r="C82" i="168"/>
  <c r="B82" i="168"/>
  <c r="J82" i="168" s="1"/>
  <c r="G81" i="168"/>
  <c r="F81" i="168"/>
  <c r="B81" i="168"/>
  <c r="K81" i="168" s="1"/>
  <c r="B80" i="168"/>
  <c r="F80" i="168" s="1"/>
  <c r="B79" i="168"/>
  <c r="F79" i="168" s="1"/>
  <c r="J78" i="168"/>
  <c r="I78" i="168"/>
  <c r="F78" i="168"/>
  <c r="E78" i="168"/>
  <c r="D78" i="168"/>
  <c r="B78" i="168"/>
  <c r="J77" i="168"/>
  <c r="F77" i="168"/>
  <c r="E77" i="168"/>
  <c r="B77" i="168"/>
  <c r="I77" i="168" s="1"/>
  <c r="F76" i="168"/>
  <c r="B76" i="168"/>
  <c r="J76" i="168" s="1"/>
  <c r="B75" i="168"/>
  <c r="F75" i="168" s="1"/>
  <c r="J74" i="168"/>
  <c r="I74" i="168"/>
  <c r="F74" i="168"/>
  <c r="E74" i="168"/>
  <c r="D74" i="168"/>
  <c r="B74" i="168"/>
  <c r="J73" i="168"/>
  <c r="F73" i="168"/>
  <c r="E73" i="168"/>
  <c r="B73" i="168"/>
  <c r="I73" i="168" s="1"/>
  <c r="F72" i="168"/>
  <c r="B72" i="168"/>
  <c r="J72" i="168" s="1"/>
  <c r="B71" i="168"/>
  <c r="F71" i="168" s="1"/>
  <c r="J70" i="168"/>
  <c r="I70" i="168"/>
  <c r="F70" i="168"/>
  <c r="E70" i="168"/>
  <c r="D70" i="168"/>
  <c r="B70" i="168"/>
  <c r="P69" i="168"/>
  <c r="K69" i="168"/>
  <c r="I69" i="168"/>
  <c r="F69" i="168"/>
  <c r="C69" i="168"/>
  <c r="B69" i="168"/>
  <c r="J69" i="168" s="1"/>
  <c r="J68" i="168"/>
  <c r="E68" i="168"/>
  <c r="B68" i="168"/>
  <c r="K68" i="168" s="1"/>
  <c r="K67" i="168"/>
  <c r="J67" i="168"/>
  <c r="I67" i="168"/>
  <c r="F67" i="168"/>
  <c r="E67" i="168"/>
  <c r="C67" i="168"/>
  <c r="B67" i="168"/>
  <c r="B66" i="168"/>
  <c r="K66" i="168" s="1"/>
  <c r="B65" i="168"/>
  <c r="J64" i="168"/>
  <c r="E64" i="168"/>
  <c r="B64" i="168"/>
  <c r="K64" i="168" s="1"/>
  <c r="B63" i="168"/>
  <c r="K63" i="168" s="1"/>
  <c r="K62" i="168"/>
  <c r="H62" i="168"/>
  <c r="F62" i="168"/>
  <c r="C62" i="168"/>
  <c r="B62" i="168"/>
  <c r="J62" i="168" s="1"/>
  <c r="M61" i="168"/>
  <c r="B61" i="168"/>
  <c r="M60" i="168"/>
  <c r="K60" i="168"/>
  <c r="I60" i="168"/>
  <c r="H60" i="168"/>
  <c r="G60" i="168"/>
  <c r="E60" i="168"/>
  <c r="D60" i="168"/>
  <c r="C60" i="168"/>
  <c r="B60" i="168"/>
  <c r="J60" i="168" s="1"/>
  <c r="H57" i="168"/>
  <c r="T54" i="168"/>
  <c r="U54" i="168" s="1"/>
  <c r="R54" i="168"/>
  <c r="S54" i="168" s="1"/>
  <c r="P54" i="168"/>
  <c r="Q54" i="168" s="1"/>
  <c r="L54" i="168"/>
  <c r="M54" i="168" s="1"/>
  <c r="N54" i="168" s="1"/>
  <c r="C54" i="168"/>
  <c r="T53" i="168"/>
  <c r="U53" i="168" s="1"/>
  <c r="S53" i="168"/>
  <c r="R53" i="168"/>
  <c r="P53" i="168"/>
  <c r="Q53" i="168" s="1"/>
  <c r="L53" i="168"/>
  <c r="M53" i="168" s="1"/>
  <c r="N53" i="168" s="1"/>
  <c r="C53" i="168"/>
  <c r="U52" i="168"/>
  <c r="T52" i="168"/>
  <c r="S52" i="168"/>
  <c r="R52" i="168"/>
  <c r="Q52" i="168"/>
  <c r="P52" i="168"/>
  <c r="M52" i="168"/>
  <c r="N52" i="168" s="1"/>
  <c r="L52" i="168"/>
  <c r="C52" i="168"/>
  <c r="U51" i="168"/>
  <c r="T51" i="168"/>
  <c r="R51" i="168"/>
  <c r="S51" i="168" s="1"/>
  <c r="Q51" i="168"/>
  <c r="P51" i="168"/>
  <c r="N51" i="168"/>
  <c r="V51" i="168" s="1"/>
  <c r="M51" i="168"/>
  <c r="L51" i="168"/>
  <c r="C51" i="168"/>
  <c r="U50" i="168"/>
  <c r="T50" i="168"/>
  <c r="S50" i="168"/>
  <c r="R50" i="168"/>
  <c r="Q50" i="168"/>
  <c r="P50" i="168"/>
  <c r="O50" i="168"/>
  <c r="W50" i="168" s="1"/>
  <c r="N50" i="168"/>
  <c r="V50" i="168" s="1"/>
  <c r="M50" i="168"/>
  <c r="L50" i="168"/>
  <c r="C50" i="168"/>
  <c r="T49" i="168"/>
  <c r="U49" i="168" s="1"/>
  <c r="S49" i="168"/>
  <c r="R49" i="168"/>
  <c r="P49" i="168"/>
  <c r="Q49" i="168" s="1"/>
  <c r="L49" i="168"/>
  <c r="M49" i="168" s="1"/>
  <c r="N49" i="168" s="1"/>
  <c r="C49" i="168"/>
  <c r="U48" i="168"/>
  <c r="T48" i="168"/>
  <c r="S48" i="168"/>
  <c r="R48" i="168"/>
  <c r="Q48" i="168"/>
  <c r="P48" i="168"/>
  <c r="M48" i="168"/>
  <c r="N48" i="168" s="1"/>
  <c r="L48" i="168"/>
  <c r="C48" i="168"/>
  <c r="U47" i="168"/>
  <c r="T47" i="168"/>
  <c r="R47" i="168"/>
  <c r="S47" i="168" s="1"/>
  <c r="Q47" i="168"/>
  <c r="P47" i="168"/>
  <c r="N47" i="168"/>
  <c r="V47" i="168" s="1"/>
  <c r="M47" i="168"/>
  <c r="L47" i="168"/>
  <c r="C47" i="168"/>
  <c r="U46" i="168"/>
  <c r="T46" i="168"/>
  <c r="S46" i="168"/>
  <c r="R46" i="168"/>
  <c r="Q46" i="168"/>
  <c r="P46" i="168"/>
  <c r="O46" i="168"/>
  <c r="W46" i="168" s="1"/>
  <c r="N46" i="168"/>
  <c r="V46" i="168" s="1"/>
  <c r="M46" i="168"/>
  <c r="L46" i="168"/>
  <c r="C46" i="168"/>
  <c r="T45" i="168"/>
  <c r="U45" i="168" s="1"/>
  <c r="S45" i="168"/>
  <c r="R45" i="168"/>
  <c r="P45" i="168"/>
  <c r="Q45" i="168" s="1"/>
  <c r="L45" i="168"/>
  <c r="M45" i="168" s="1"/>
  <c r="N45" i="168" s="1"/>
  <c r="C45" i="168"/>
  <c r="T44" i="168"/>
  <c r="U44" i="168" s="1"/>
  <c r="S44" i="168"/>
  <c r="R44" i="168"/>
  <c r="P44" i="168"/>
  <c r="Q44" i="168" s="1"/>
  <c r="L44" i="168"/>
  <c r="M44" i="168" s="1"/>
  <c r="N44" i="168" s="1"/>
  <c r="C44" i="168"/>
  <c r="U43" i="168"/>
  <c r="T43" i="168"/>
  <c r="R43" i="168"/>
  <c r="S43" i="168" s="1"/>
  <c r="Q43" i="168"/>
  <c r="P43" i="168"/>
  <c r="M43" i="168"/>
  <c r="N43" i="168" s="1"/>
  <c r="L43" i="168"/>
  <c r="C43" i="168"/>
  <c r="U42" i="168"/>
  <c r="T42" i="168"/>
  <c r="R42" i="168"/>
  <c r="S42" i="168" s="1"/>
  <c r="Q42" i="168"/>
  <c r="P42" i="168"/>
  <c r="N42" i="168"/>
  <c r="O42" i="168" s="1"/>
  <c r="M42" i="168"/>
  <c r="L42" i="168"/>
  <c r="C42" i="168"/>
  <c r="T41" i="168"/>
  <c r="U41" i="168" s="1"/>
  <c r="S41" i="168"/>
  <c r="R41" i="168"/>
  <c r="P41" i="168"/>
  <c r="Q41" i="168" s="1"/>
  <c r="L41" i="168"/>
  <c r="M41" i="168" s="1"/>
  <c r="N41" i="168" s="1"/>
  <c r="C41" i="168"/>
  <c r="T40" i="168"/>
  <c r="U40" i="168" s="1"/>
  <c r="S40" i="168"/>
  <c r="R40" i="168"/>
  <c r="P40" i="168"/>
  <c r="Q40" i="168" s="1"/>
  <c r="L40" i="168"/>
  <c r="M40" i="168" s="1"/>
  <c r="N40" i="168" s="1"/>
  <c r="C40" i="168"/>
  <c r="U39" i="168"/>
  <c r="T39" i="168"/>
  <c r="R39" i="168"/>
  <c r="S39" i="168" s="1"/>
  <c r="Q39" i="168"/>
  <c r="P39" i="168"/>
  <c r="M39" i="168"/>
  <c r="N39" i="168" s="1"/>
  <c r="L39" i="168"/>
  <c r="C39" i="168"/>
  <c r="U38" i="168"/>
  <c r="T38" i="168"/>
  <c r="R38" i="168"/>
  <c r="S38" i="168" s="1"/>
  <c r="Q38" i="168"/>
  <c r="P38" i="168"/>
  <c r="N38" i="168"/>
  <c r="O38" i="168" s="1"/>
  <c r="M38" i="168"/>
  <c r="L38" i="168"/>
  <c r="C38" i="168"/>
  <c r="T37" i="168"/>
  <c r="U37" i="168" s="1"/>
  <c r="S37" i="168"/>
  <c r="R37" i="168"/>
  <c r="P37" i="168"/>
  <c r="Q37" i="168" s="1"/>
  <c r="L37" i="168"/>
  <c r="M37" i="168" s="1"/>
  <c r="N37" i="168" s="1"/>
  <c r="C37" i="168"/>
  <c r="T36" i="168"/>
  <c r="U36" i="168" s="1"/>
  <c r="S36" i="168"/>
  <c r="R36" i="168"/>
  <c r="P36" i="168"/>
  <c r="Q36" i="168" s="1"/>
  <c r="L36" i="168"/>
  <c r="M36" i="168" s="1"/>
  <c r="N36" i="168" s="1"/>
  <c r="C36" i="168"/>
  <c r="U35" i="168"/>
  <c r="T35" i="168"/>
  <c r="R35" i="168"/>
  <c r="S35" i="168" s="1"/>
  <c r="Q35" i="168"/>
  <c r="P35" i="168"/>
  <c r="M35" i="168"/>
  <c r="N35" i="168" s="1"/>
  <c r="L35" i="168"/>
  <c r="C35" i="168"/>
  <c r="U34" i="168"/>
  <c r="T34" i="168"/>
  <c r="R34" i="168"/>
  <c r="S34" i="168" s="1"/>
  <c r="Q34" i="168"/>
  <c r="P34" i="168"/>
  <c r="O34" i="168"/>
  <c r="W34" i="168" s="1"/>
  <c r="N34" i="168"/>
  <c r="V34" i="168" s="1"/>
  <c r="M34" i="168"/>
  <c r="L34" i="168"/>
  <c r="C34" i="168"/>
  <c r="T33" i="168"/>
  <c r="U33" i="168" s="1"/>
  <c r="S33" i="168"/>
  <c r="R33" i="168"/>
  <c r="P33" i="168"/>
  <c r="Q33" i="168" s="1"/>
  <c r="L33" i="168"/>
  <c r="M33" i="168" s="1"/>
  <c r="N33" i="168" s="1"/>
  <c r="C33" i="168"/>
  <c r="U32" i="168"/>
  <c r="T32" i="168"/>
  <c r="S32" i="168"/>
  <c r="R32" i="168"/>
  <c r="Q32" i="168"/>
  <c r="P32" i="168"/>
  <c r="M32" i="168"/>
  <c r="N32" i="168" s="1"/>
  <c r="L32" i="168"/>
  <c r="C32" i="168"/>
  <c r="U31" i="168"/>
  <c r="T31" i="168"/>
  <c r="R31" i="168"/>
  <c r="S31" i="168" s="1"/>
  <c r="Q31" i="168"/>
  <c r="P31" i="168"/>
  <c r="N31" i="168"/>
  <c r="V31" i="168" s="1"/>
  <c r="M31" i="168"/>
  <c r="L31" i="168"/>
  <c r="C31" i="168"/>
  <c r="U30" i="168"/>
  <c r="T30" i="168"/>
  <c r="S30" i="168"/>
  <c r="R30" i="168"/>
  <c r="Q30" i="168"/>
  <c r="P30" i="168"/>
  <c r="O30" i="168"/>
  <c r="W30" i="168" s="1"/>
  <c r="N30" i="168"/>
  <c r="V30" i="168" s="1"/>
  <c r="M30" i="168"/>
  <c r="L30" i="168"/>
  <c r="C30" i="168"/>
  <c r="T29" i="168"/>
  <c r="U29" i="168" s="1"/>
  <c r="S29" i="168"/>
  <c r="R29" i="168"/>
  <c r="P29" i="168"/>
  <c r="Q29" i="168" s="1"/>
  <c r="L29" i="168"/>
  <c r="M29" i="168" s="1"/>
  <c r="N29" i="168" s="1"/>
  <c r="C29" i="168"/>
  <c r="U28" i="168"/>
  <c r="T28" i="168"/>
  <c r="S28" i="168"/>
  <c r="R28" i="168"/>
  <c r="Q28" i="168"/>
  <c r="P28" i="168"/>
  <c r="M28" i="168"/>
  <c r="N28" i="168" s="1"/>
  <c r="L28" i="168"/>
  <c r="C28" i="168"/>
  <c r="U27" i="168"/>
  <c r="T27" i="168"/>
  <c r="R27" i="168"/>
  <c r="S27" i="168" s="1"/>
  <c r="Q27" i="168"/>
  <c r="P27" i="168"/>
  <c r="N27" i="168"/>
  <c r="V27" i="168" s="1"/>
  <c r="M27" i="168"/>
  <c r="L27" i="168"/>
  <c r="C27" i="168"/>
  <c r="U26" i="168"/>
  <c r="T26" i="168"/>
  <c r="S26" i="168"/>
  <c r="R26" i="168"/>
  <c r="Q26" i="168"/>
  <c r="P26" i="168"/>
  <c r="O26" i="168"/>
  <c r="W26" i="168" s="1"/>
  <c r="N26" i="168"/>
  <c r="V26" i="168" s="1"/>
  <c r="M26" i="168"/>
  <c r="L26" i="168"/>
  <c r="C26" i="168"/>
  <c r="T25" i="168"/>
  <c r="U25" i="168" s="1"/>
  <c r="S25" i="168"/>
  <c r="R25" i="168"/>
  <c r="P25" i="168"/>
  <c r="Q25" i="168" s="1"/>
  <c r="L25" i="168"/>
  <c r="M25" i="168" s="1"/>
  <c r="N25" i="168" s="1"/>
  <c r="C25" i="168"/>
  <c r="U24" i="168"/>
  <c r="T24" i="168"/>
  <c r="S24" i="168"/>
  <c r="R24" i="168"/>
  <c r="Q24" i="168"/>
  <c r="P24" i="168"/>
  <c r="M24" i="168"/>
  <c r="N24" i="168" s="1"/>
  <c r="L24" i="168"/>
  <c r="C24" i="168"/>
  <c r="T23" i="168"/>
  <c r="U23" i="168" s="1"/>
  <c r="R23" i="168"/>
  <c r="S23" i="168" s="1"/>
  <c r="P23" i="168"/>
  <c r="Q23" i="168" s="1"/>
  <c r="L23" i="168"/>
  <c r="M23" i="168" s="1"/>
  <c r="N23" i="168" s="1"/>
  <c r="C23" i="168"/>
  <c r="U22" i="168"/>
  <c r="T22" i="168"/>
  <c r="S22" i="168"/>
  <c r="R22" i="168"/>
  <c r="Q22" i="168"/>
  <c r="P22" i="168"/>
  <c r="M22" i="168"/>
  <c r="N22" i="168" s="1"/>
  <c r="L22" i="168"/>
  <c r="C22" i="168"/>
  <c r="T21" i="168"/>
  <c r="U21" i="168" s="1"/>
  <c r="R21" i="168"/>
  <c r="S21" i="168" s="1"/>
  <c r="P21" i="168"/>
  <c r="Q21" i="168" s="1"/>
  <c r="L21" i="168"/>
  <c r="M21" i="168" s="1"/>
  <c r="N21" i="168" s="1"/>
  <c r="C21" i="168"/>
  <c r="U20" i="168"/>
  <c r="T20" i="168"/>
  <c r="S20" i="168"/>
  <c r="R20" i="168"/>
  <c r="Q20" i="168"/>
  <c r="P20" i="168"/>
  <c r="M20" i="168"/>
  <c r="N20" i="168" s="1"/>
  <c r="L20" i="168"/>
  <c r="C20" i="168"/>
  <c r="U19" i="168"/>
  <c r="T19" i="168"/>
  <c r="R19" i="168"/>
  <c r="S19" i="168" s="1"/>
  <c r="Q19" i="168"/>
  <c r="P19" i="168"/>
  <c r="L19" i="168"/>
  <c r="M19" i="168" s="1"/>
  <c r="N19" i="168" s="1"/>
  <c r="C19" i="168"/>
  <c r="U18" i="168"/>
  <c r="T18" i="168"/>
  <c r="S18" i="168"/>
  <c r="R18" i="168"/>
  <c r="Q18" i="168"/>
  <c r="P18" i="168"/>
  <c r="L18" i="168"/>
  <c r="M18" i="168" s="1"/>
  <c r="N18" i="168" s="1"/>
  <c r="C18" i="168"/>
  <c r="T17" i="168"/>
  <c r="U17" i="168" s="1"/>
  <c r="R17" i="168"/>
  <c r="S17" i="168" s="1"/>
  <c r="P17" i="168"/>
  <c r="Q17" i="168" s="1"/>
  <c r="L17" i="168"/>
  <c r="M17" i="168" s="1"/>
  <c r="N17" i="168" s="1"/>
  <c r="C17" i="168"/>
  <c r="U16" i="168"/>
  <c r="T16" i="168"/>
  <c r="R16" i="168"/>
  <c r="S16" i="168" s="1"/>
  <c r="Q16" i="168"/>
  <c r="P16" i="168"/>
  <c r="M16" i="168"/>
  <c r="N16" i="168" s="1"/>
  <c r="L16" i="168"/>
  <c r="C16" i="168"/>
  <c r="U15" i="168"/>
  <c r="T15" i="168"/>
  <c r="R15" i="168"/>
  <c r="S15" i="168" s="1"/>
  <c r="Q15" i="168"/>
  <c r="P15" i="168"/>
  <c r="N15" i="168"/>
  <c r="V15" i="168" s="1"/>
  <c r="M15" i="168"/>
  <c r="L15" i="168"/>
  <c r="C15" i="168"/>
  <c r="T14" i="168"/>
  <c r="U14" i="168" s="1"/>
  <c r="S14" i="168"/>
  <c r="R14" i="168"/>
  <c r="P14" i="168"/>
  <c r="Q14" i="168" s="1"/>
  <c r="L14" i="168"/>
  <c r="M14" i="168" s="1"/>
  <c r="N14" i="168" s="1"/>
  <c r="C14" i="168"/>
  <c r="T13" i="168"/>
  <c r="U13" i="168" s="1"/>
  <c r="S13" i="168"/>
  <c r="R13" i="168"/>
  <c r="P13" i="168"/>
  <c r="Q13" i="168" s="1"/>
  <c r="L13" i="168"/>
  <c r="M13" i="168" s="1"/>
  <c r="N13" i="168" s="1"/>
  <c r="C13" i="168"/>
  <c r="T12" i="168"/>
  <c r="U12" i="168" s="1"/>
  <c r="P12" i="168"/>
  <c r="Q12" i="168" s="1"/>
  <c r="N12" i="168"/>
  <c r="O12" i="168" s="1"/>
  <c r="L12" i="168"/>
  <c r="M12" i="168" s="1"/>
  <c r="R12" i="168" s="1"/>
  <c r="S12" i="168" s="1"/>
  <c r="C12" i="168"/>
  <c r="T11" i="168"/>
  <c r="U11" i="168" s="1"/>
  <c r="P11" i="168"/>
  <c r="Q11" i="168" s="1"/>
  <c r="N11" i="168"/>
  <c r="O11" i="168" s="1"/>
  <c r="L11" i="168"/>
  <c r="M11" i="168" s="1"/>
  <c r="R11" i="168" s="1"/>
  <c r="S11" i="168" s="1"/>
  <c r="C11" i="168"/>
  <c r="P10" i="168"/>
  <c r="N10" i="168"/>
  <c r="O10" i="168" s="1"/>
  <c r="L10" i="168"/>
  <c r="C10" i="168"/>
  <c r="T9" i="168"/>
  <c r="U9" i="168" s="1"/>
  <c r="P9" i="168"/>
  <c r="N9" i="168"/>
  <c r="O9" i="168" s="1"/>
  <c r="L9" i="168"/>
  <c r="M9" i="168" s="1"/>
  <c r="R9" i="168" s="1"/>
  <c r="S9" i="168" s="1"/>
  <c r="C9" i="168"/>
  <c r="P8" i="168"/>
  <c r="Q8" i="168" s="1"/>
  <c r="N8" i="168"/>
  <c r="L8" i="168"/>
  <c r="M8" i="168" s="1"/>
  <c r="R8" i="168" s="1"/>
  <c r="S8" i="168" s="1"/>
  <c r="C8" i="168"/>
  <c r="T7" i="168"/>
  <c r="U7" i="168" s="1"/>
  <c r="P7" i="168"/>
  <c r="Q7" i="168" s="1"/>
  <c r="N7" i="168"/>
  <c r="O7" i="168" s="1"/>
  <c r="L7" i="168"/>
  <c r="M7" i="168" s="1"/>
  <c r="R7" i="168" s="1"/>
  <c r="S7" i="168" s="1"/>
  <c r="C7" i="168"/>
  <c r="T6" i="168"/>
  <c r="U6" i="168" s="1"/>
  <c r="P6" i="168"/>
  <c r="Q6" i="168" s="1"/>
  <c r="N6" i="168"/>
  <c r="O6" i="168" s="1"/>
  <c r="L6" i="168"/>
  <c r="M6" i="168" s="1"/>
  <c r="R6" i="168" s="1"/>
  <c r="S6" i="168" s="1"/>
  <c r="C6" i="168"/>
  <c r="T5" i="168"/>
  <c r="U5" i="168" s="1"/>
  <c r="P5" i="168"/>
  <c r="Q5" i="168" s="1"/>
  <c r="N5" i="168"/>
  <c r="O5" i="168" s="1"/>
  <c r="L5" i="168"/>
  <c r="M5" i="168" s="1"/>
  <c r="R5" i="168" s="1"/>
  <c r="S5" i="168" s="1"/>
  <c r="C5" i="168"/>
  <c r="T4" i="168"/>
  <c r="P4" i="168"/>
  <c r="O4" i="168"/>
  <c r="N4" i="168"/>
  <c r="L4" i="168"/>
  <c r="C4" i="168"/>
  <c r="I2" i="168"/>
  <c r="D2" i="168"/>
  <c r="R10" i="177" l="1"/>
  <c r="S10" i="177" s="1"/>
  <c r="P8" i="177"/>
  <c r="Q8" i="177" s="1"/>
  <c r="R7" i="177"/>
  <c r="S7" i="177" s="1"/>
  <c r="R6" i="177"/>
  <c r="S6" i="177" s="1"/>
  <c r="P5" i="177"/>
  <c r="Q5" i="177" s="1"/>
  <c r="T4" i="177"/>
  <c r="U4" i="177" s="1"/>
  <c r="G57" i="177"/>
  <c r="K57" i="177"/>
  <c r="E57" i="177"/>
  <c r="P11" i="177"/>
  <c r="Q11" i="177" s="1"/>
  <c r="N11" i="177"/>
  <c r="O11" i="177" s="1"/>
  <c r="W11" i="177" s="1"/>
  <c r="P12" i="177"/>
  <c r="Q12" i="177" s="1"/>
  <c r="Q53" i="177" s="1"/>
  <c r="N12" i="177"/>
  <c r="N4" i="177"/>
  <c r="O4" i="177" s="1"/>
  <c r="D57" i="177" s="1"/>
  <c r="N14" i="177"/>
  <c r="O14" i="177" s="1"/>
  <c r="N5" i="177"/>
  <c r="O5" i="177" s="1"/>
  <c r="W5" i="177" s="1"/>
  <c r="Q17" i="177"/>
  <c r="V13" i="177"/>
  <c r="V7" i="177"/>
  <c r="O7" i="177"/>
  <c r="W7" i="177" s="1"/>
  <c r="O13" i="177"/>
  <c r="V9" i="177"/>
  <c r="S17" i="177"/>
  <c r="W9" i="177"/>
  <c r="O18" i="177"/>
  <c r="W18" i="177" s="1"/>
  <c r="V18" i="177"/>
  <c r="O19" i="177"/>
  <c r="W19" i="177" s="1"/>
  <c r="V19" i="177"/>
  <c r="O20" i="177"/>
  <c r="W20" i="177" s="1"/>
  <c r="V20" i="177"/>
  <c r="V25" i="177"/>
  <c r="O25" i="177"/>
  <c r="W25" i="177" s="1"/>
  <c r="O26" i="177"/>
  <c r="W26" i="177" s="1"/>
  <c r="V26" i="177"/>
  <c r="O27" i="177"/>
  <c r="W27" i="177" s="1"/>
  <c r="V27" i="177"/>
  <c r="O32" i="177"/>
  <c r="W32" i="177" s="1"/>
  <c r="V32" i="177"/>
  <c r="V41" i="177"/>
  <c r="O41" i="177"/>
  <c r="W41" i="177" s="1"/>
  <c r="O43" i="177"/>
  <c r="W43" i="177" s="1"/>
  <c r="V43" i="177"/>
  <c r="R53" i="177"/>
  <c r="S4" i="177"/>
  <c r="H57" i="177" s="1"/>
  <c r="W8" i="177"/>
  <c r="O10" i="177"/>
  <c r="W10" i="177" s="1"/>
  <c r="V10" i="177"/>
  <c r="W13" i="177"/>
  <c r="V29" i="177"/>
  <c r="O29" i="177"/>
  <c r="W29" i="177" s="1"/>
  <c r="W30" i="177"/>
  <c r="O31" i="177"/>
  <c r="W31" i="177" s="1"/>
  <c r="V31" i="177"/>
  <c r="O36" i="177"/>
  <c r="W36" i="177" s="1"/>
  <c r="V36" i="177"/>
  <c r="O6" i="177"/>
  <c r="O16" i="177"/>
  <c r="W16" i="177" s="1"/>
  <c r="V16" i="177"/>
  <c r="V21" i="177"/>
  <c r="O21" i="177"/>
  <c r="W21" i="177" s="1"/>
  <c r="O22" i="177"/>
  <c r="W22" i="177" s="1"/>
  <c r="V22" i="177"/>
  <c r="O23" i="177"/>
  <c r="W23" i="177" s="1"/>
  <c r="V23" i="177"/>
  <c r="O24" i="177"/>
  <c r="W24" i="177" s="1"/>
  <c r="V24" i="177"/>
  <c r="V33" i="177"/>
  <c r="O33" i="177"/>
  <c r="W33" i="177" s="1"/>
  <c r="O35" i="177"/>
  <c r="W35" i="177" s="1"/>
  <c r="V35" i="177"/>
  <c r="O40" i="177"/>
  <c r="W40" i="177" s="1"/>
  <c r="V40" i="177"/>
  <c r="O46" i="177"/>
  <c r="W46" i="177" s="1"/>
  <c r="V46" i="177"/>
  <c r="W14" i="177"/>
  <c r="O15" i="177"/>
  <c r="W15" i="177" s="1"/>
  <c r="V15" i="177"/>
  <c r="O28" i="177"/>
  <c r="W28" i="177" s="1"/>
  <c r="V28" i="177"/>
  <c r="V37" i="177"/>
  <c r="O37" i="177"/>
  <c r="W37" i="177" s="1"/>
  <c r="O39" i="177"/>
  <c r="W39" i="177" s="1"/>
  <c r="V39" i="177"/>
  <c r="O44" i="177"/>
  <c r="W44" i="177" s="1"/>
  <c r="V44" i="177"/>
  <c r="V8" i="177"/>
  <c r="K61" i="177"/>
  <c r="L53" i="177"/>
  <c r="I61" i="177"/>
  <c r="V14" i="177"/>
  <c r="V30" i="177"/>
  <c r="V34" i="177"/>
  <c r="V38" i="177"/>
  <c r="V42" i="177"/>
  <c r="H67" i="177"/>
  <c r="O49" i="177"/>
  <c r="W49" i="177" s="1"/>
  <c r="V49" i="177"/>
  <c r="O50" i="177"/>
  <c r="W50" i="177" s="1"/>
  <c r="V50" i="177"/>
  <c r="J67" i="177"/>
  <c r="M17" i="177"/>
  <c r="O47" i="177"/>
  <c r="W47" i="177" s="1"/>
  <c r="V48" i="177"/>
  <c r="J61" i="177"/>
  <c r="F56" i="177"/>
  <c r="J56" i="177"/>
  <c r="F57" i="177"/>
  <c r="E58" i="177"/>
  <c r="I58" i="177"/>
  <c r="M58" i="177"/>
  <c r="E59" i="177"/>
  <c r="I59" i="177"/>
  <c r="M59" i="177"/>
  <c r="C66" i="177"/>
  <c r="G66" i="177"/>
  <c r="K66" i="177"/>
  <c r="C67" i="177"/>
  <c r="G67" i="177"/>
  <c r="K67" i="177"/>
  <c r="C68" i="177"/>
  <c r="G68" i="177"/>
  <c r="K68" i="177"/>
  <c r="C69" i="177"/>
  <c r="G69" i="177"/>
  <c r="K69" i="177"/>
  <c r="C70" i="177"/>
  <c r="G70" i="177"/>
  <c r="K70" i="177"/>
  <c r="C71" i="177"/>
  <c r="G71" i="177"/>
  <c r="K71" i="177"/>
  <c r="C72" i="177"/>
  <c r="G72" i="177"/>
  <c r="K72" i="177"/>
  <c r="C73" i="177"/>
  <c r="G73" i="177"/>
  <c r="K73" i="177"/>
  <c r="C74" i="177"/>
  <c r="G74" i="177"/>
  <c r="K74" i="177"/>
  <c r="C75" i="177"/>
  <c r="G75" i="177"/>
  <c r="K75" i="177"/>
  <c r="E77" i="177"/>
  <c r="I77" i="177"/>
  <c r="F78" i="177"/>
  <c r="J78" i="177"/>
  <c r="C79" i="177"/>
  <c r="G79" i="177"/>
  <c r="K79" i="177"/>
  <c r="D80" i="177"/>
  <c r="H80" i="177"/>
  <c r="E81" i="177"/>
  <c r="I81" i="177"/>
  <c r="F58" i="177"/>
  <c r="J58" i="177"/>
  <c r="F59" i="177"/>
  <c r="J59" i="177"/>
  <c r="F77" i="177"/>
  <c r="J77" i="177"/>
  <c r="F81" i="177"/>
  <c r="J81" i="177"/>
  <c r="D56" i="177"/>
  <c r="C58" i="177"/>
  <c r="G58" i="177"/>
  <c r="K58" i="177"/>
  <c r="C59" i="177"/>
  <c r="G59" i="177"/>
  <c r="K59" i="177"/>
  <c r="F60" i="177"/>
  <c r="L60" i="177" s="1"/>
  <c r="F62" i="177"/>
  <c r="L62" i="177" s="1"/>
  <c r="F63" i="177"/>
  <c r="L63" i="177" s="1"/>
  <c r="F64" i="177"/>
  <c r="L64" i="177" s="1"/>
  <c r="F65" i="177"/>
  <c r="L65" i="177" s="1"/>
  <c r="E66" i="177"/>
  <c r="I66" i="177"/>
  <c r="E67" i="177"/>
  <c r="I67" i="177"/>
  <c r="E68" i="177"/>
  <c r="I68" i="177"/>
  <c r="E69" i="177"/>
  <c r="I69" i="177"/>
  <c r="E70" i="177"/>
  <c r="I70" i="177"/>
  <c r="E71" i="177"/>
  <c r="I71" i="177"/>
  <c r="E72" i="177"/>
  <c r="I72" i="177"/>
  <c r="E73" i="177"/>
  <c r="I73" i="177"/>
  <c r="E74" i="177"/>
  <c r="I74" i="177"/>
  <c r="E75" i="177"/>
  <c r="I75" i="177"/>
  <c r="F76" i="177"/>
  <c r="L76" i="177" s="1"/>
  <c r="C77" i="177"/>
  <c r="G77" i="177"/>
  <c r="K77" i="177"/>
  <c r="D78" i="177"/>
  <c r="E79" i="177"/>
  <c r="I79" i="177"/>
  <c r="F80" i="177"/>
  <c r="J80" i="177"/>
  <c r="C81" i="177"/>
  <c r="G81" i="177"/>
  <c r="K81" i="177"/>
  <c r="D58" i="177"/>
  <c r="D59" i="177"/>
  <c r="F66" i="177"/>
  <c r="F67" i="177"/>
  <c r="F68" i="177"/>
  <c r="F69" i="177"/>
  <c r="F70" i="177"/>
  <c r="F71" i="177"/>
  <c r="F72" i="177"/>
  <c r="F73" i="177"/>
  <c r="F74" i="177"/>
  <c r="F75" i="177"/>
  <c r="D77" i="177"/>
  <c r="F79" i="177"/>
  <c r="C80" i="177"/>
  <c r="G80" i="177"/>
  <c r="D81" i="177"/>
  <c r="T17" i="176"/>
  <c r="U17" i="176" s="1"/>
  <c r="N16" i="176"/>
  <c r="P16" i="176"/>
  <c r="Q16" i="176" s="1"/>
  <c r="R14" i="176"/>
  <c r="S14" i="176" s="1"/>
  <c r="P12" i="176"/>
  <c r="Q12" i="176" s="1"/>
  <c r="N10" i="176"/>
  <c r="V10" i="176" s="1"/>
  <c r="T53" i="176"/>
  <c r="E67" i="176"/>
  <c r="I67" i="176"/>
  <c r="N5" i="176"/>
  <c r="O5" i="176" s="1"/>
  <c r="R4" i="176"/>
  <c r="I61" i="176"/>
  <c r="U4" i="176"/>
  <c r="N6" i="176"/>
  <c r="O6" i="176" s="1"/>
  <c r="N8" i="176"/>
  <c r="O8" i="176" s="1"/>
  <c r="W8" i="176" s="1"/>
  <c r="O10" i="176"/>
  <c r="Q4" i="176"/>
  <c r="N11" i="176"/>
  <c r="N7" i="176"/>
  <c r="V7" i="176" s="1"/>
  <c r="N9" i="176"/>
  <c r="O9" i="176" s="1"/>
  <c r="W9" i="176" s="1"/>
  <c r="O4" i="176"/>
  <c r="V4" i="176"/>
  <c r="V21" i="176"/>
  <c r="O21" i="176"/>
  <c r="W21" i="176" s="1"/>
  <c r="V26" i="176"/>
  <c r="O26" i="176"/>
  <c r="W26" i="176" s="1"/>
  <c r="O29" i="176"/>
  <c r="W29" i="176" s="1"/>
  <c r="V29" i="176"/>
  <c r="O32" i="176"/>
  <c r="W32" i="176" s="1"/>
  <c r="V32" i="176"/>
  <c r="E61" i="176"/>
  <c r="W10" i="176"/>
  <c r="V15" i="176"/>
  <c r="O15" i="176"/>
  <c r="W15" i="176" s="1"/>
  <c r="V19" i="176"/>
  <c r="O19" i="176"/>
  <c r="W19" i="176" s="1"/>
  <c r="O24" i="176"/>
  <c r="W24" i="176" s="1"/>
  <c r="V24" i="176"/>
  <c r="W6" i="176"/>
  <c r="V11" i="176"/>
  <c r="O13" i="176"/>
  <c r="W13" i="176" s="1"/>
  <c r="V13" i="176"/>
  <c r="O17" i="176"/>
  <c r="W17" i="176" s="1"/>
  <c r="V17" i="176"/>
  <c r="V22" i="176"/>
  <c r="O22" i="176"/>
  <c r="W22" i="176" s="1"/>
  <c r="V25" i="176"/>
  <c r="O25" i="176"/>
  <c r="W25" i="176" s="1"/>
  <c r="O12" i="176"/>
  <c r="W12" i="176" s="1"/>
  <c r="V12" i="176"/>
  <c r="V14" i="176"/>
  <c r="O14" i="176"/>
  <c r="W14" i="176" s="1"/>
  <c r="O16" i="176"/>
  <c r="V18" i="176"/>
  <c r="O18" i="176"/>
  <c r="W18" i="176" s="1"/>
  <c r="O20" i="176"/>
  <c r="W20" i="176" s="1"/>
  <c r="V20" i="176"/>
  <c r="O28" i="176"/>
  <c r="W28" i="176" s="1"/>
  <c r="V28" i="176"/>
  <c r="O33" i="176"/>
  <c r="W33" i="176" s="1"/>
  <c r="V33" i="176"/>
  <c r="O36" i="176"/>
  <c r="W36" i="176" s="1"/>
  <c r="V36" i="176"/>
  <c r="O40" i="176"/>
  <c r="W40" i="176" s="1"/>
  <c r="V40" i="176"/>
  <c r="V44" i="176"/>
  <c r="O44" i="176"/>
  <c r="W44" i="176" s="1"/>
  <c r="M57" i="176"/>
  <c r="I57" i="176"/>
  <c r="E57" i="176"/>
  <c r="K57" i="176"/>
  <c r="F57" i="176"/>
  <c r="J57" i="176"/>
  <c r="R53" i="176"/>
  <c r="G67" i="176"/>
  <c r="Q5" i="176"/>
  <c r="F61" i="176" s="1"/>
  <c r="U5" i="176"/>
  <c r="O11" i="176"/>
  <c r="W11" i="176" s="1"/>
  <c r="O23" i="176"/>
  <c r="W23" i="176" s="1"/>
  <c r="O27" i="176"/>
  <c r="W27" i="176" s="1"/>
  <c r="O31" i="176"/>
  <c r="W31" i="176" s="1"/>
  <c r="O35" i="176"/>
  <c r="W35" i="176" s="1"/>
  <c r="O39" i="176"/>
  <c r="W39" i="176" s="1"/>
  <c r="O43" i="176"/>
  <c r="W43" i="176" s="1"/>
  <c r="O49" i="176"/>
  <c r="W49" i="176" s="1"/>
  <c r="C57" i="176"/>
  <c r="K63" i="176"/>
  <c r="G63" i="176"/>
  <c r="C63" i="176"/>
  <c r="F63" i="176"/>
  <c r="J63" i="176"/>
  <c r="E63" i="176"/>
  <c r="I63" i="176"/>
  <c r="D63" i="176"/>
  <c r="S4" i="176"/>
  <c r="H61" i="176" s="1"/>
  <c r="V5" i="176"/>
  <c r="V30" i="176"/>
  <c r="V34" i="176"/>
  <c r="O37" i="176"/>
  <c r="W37" i="176" s="1"/>
  <c r="V37" i="176"/>
  <c r="V38" i="176"/>
  <c r="O41" i="176"/>
  <c r="W41" i="176" s="1"/>
  <c r="V41" i="176"/>
  <c r="V42" i="176"/>
  <c r="V48" i="176"/>
  <c r="O48" i="176"/>
  <c r="W48" i="176" s="1"/>
  <c r="G57" i="176"/>
  <c r="M63" i="176"/>
  <c r="M53" i="176"/>
  <c r="L53" i="176"/>
  <c r="K67" i="176"/>
  <c r="O30" i="176"/>
  <c r="W30" i="176" s="1"/>
  <c r="O34" i="176"/>
  <c r="W34" i="176" s="1"/>
  <c r="O38" i="176"/>
  <c r="W38" i="176" s="1"/>
  <c r="O42" i="176"/>
  <c r="W42" i="176" s="1"/>
  <c r="O45" i="176"/>
  <c r="W45" i="176" s="1"/>
  <c r="O47" i="176"/>
  <c r="W47" i="176" s="1"/>
  <c r="V47" i="176"/>
  <c r="H57" i="176"/>
  <c r="K60" i="176"/>
  <c r="G60" i="176"/>
  <c r="C60" i="176"/>
  <c r="J60" i="176"/>
  <c r="E60" i="176"/>
  <c r="I60" i="176"/>
  <c r="D60" i="176"/>
  <c r="M60" i="176"/>
  <c r="K64" i="176"/>
  <c r="G64" i="176"/>
  <c r="C64" i="176"/>
  <c r="H64" i="176"/>
  <c r="I78" i="176"/>
  <c r="E78" i="176"/>
  <c r="H78" i="176"/>
  <c r="D78" i="176"/>
  <c r="K78" i="176"/>
  <c r="G78" i="176"/>
  <c r="C78" i="176"/>
  <c r="F56" i="176"/>
  <c r="H58" i="176"/>
  <c r="D58" i="176"/>
  <c r="G58" i="176"/>
  <c r="M58" i="176"/>
  <c r="F59" i="176"/>
  <c r="K61" i="176"/>
  <c r="G61" i="176"/>
  <c r="C61" i="176"/>
  <c r="M61" i="176"/>
  <c r="D64" i="176"/>
  <c r="I64" i="176"/>
  <c r="K65" i="176"/>
  <c r="G65" i="176"/>
  <c r="C65" i="176"/>
  <c r="H65" i="176"/>
  <c r="J67" i="176"/>
  <c r="F78" i="176"/>
  <c r="M56" i="176"/>
  <c r="I56" i="176"/>
  <c r="E56" i="176"/>
  <c r="G56" i="176"/>
  <c r="H59" i="176"/>
  <c r="D59" i="176"/>
  <c r="G59" i="176"/>
  <c r="M59" i="176"/>
  <c r="K62" i="176"/>
  <c r="G62" i="176"/>
  <c r="C62" i="176"/>
  <c r="H62" i="176"/>
  <c r="M62" i="176"/>
  <c r="E64" i="176"/>
  <c r="J64" i="176"/>
  <c r="J78" i="176"/>
  <c r="F77" i="176"/>
  <c r="J77" i="176"/>
  <c r="F81" i="176"/>
  <c r="J81" i="176"/>
  <c r="F76" i="176"/>
  <c r="J76" i="176"/>
  <c r="C77" i="176"/>
  <c r="G77" i="176"/>
  <c r="K77" i="176"/>
  <c r="I79" i="176"/>
  <c r="F80" i="176"/>
  <c r="J80" i="176"/>
  <c r="C81" i="176"/>
  <c r="G81" i="176"/>
  <c r="K81" i="176"/>
  <c r="F66" i="176"/>
  <c r="L66" i="176" s="1"/>
  <c r="F67" i="176"/>
  <c r="F68" i="176"/>
  <c r="L68" i="176" s="1"/>
  <c r="F69" i="176"/>
  <c r="L69" i="176" s="1"/>
  <c r="F70" i="176"/>
  <c r="L70" i="176" s="1"/>
  <c r="F71" i="176"/>
  <c r="L71" i="176" s="1"/>
  <c r="F72" i="176"/>
  <c r="L72" i="176" s="1"/>
  <c r="F73" i="176"/>
  <c r="L73" i="176" s="1"/>
  <c r="F74" i="176"/>
  <c r="L74" i="176" s="1"/>
  <c r="F75" i="176"/>
  <c r="L75" i="176" s="1"/>
  <c r="C76" i="176"/>
  <c r="G76" i="176"/>
  <c r="D77" i="176"/>
  <c r="F79" i="176"/>
  <c r="C80" i="176"/>
  <c r="G80" i="176"/>
  <c r="D81" i="176"/>
  <c r="R10" i="175"/>
  <c r="R9" i="175"/>
  <c r="S9" i="175" s="1"/>
  <c r="J67" i="175"/>
  <c r="E67" i="175"/>
  <c r="I67" i="175"/>
  <c r="R7" i="175"/>
  <c r="S7" i="175" s="1"/>
  <c r="W7" i="175" s="1"/>
  <c r="N7" i="175"/>
  <c r="O7" i="175" s="1"/>
  <c r="P18" i="175"/>
  <c r="Q18" i="175" s="1"/>
  <c r="N18" i="175"/>
  <c r="O18" i="175" s="1"/>
  <c r="W18" i="175" s="1"/>
  <c r="R22" i="175"/>
  <c r="S22" i="175" s="1"/>
  <c r="N22" i="175"/>
  <c r="O22" i="175" s="1"/>
  <c r="P8" i="175"/>
  <c r="Q8" i="175" s="1"/>
  <c r="N8" i="175"/>
  <c r="O8" i="175" s="1"/>
  <c r="W8" i="175" s="1"/>
  <c r="T11" i="175"/>
  <c r="U11" i="175" s="1"/>
  <c r="U53" i="175" s="1"/>
  <c r="N11" i="175"/>
  <c r="O11" i="175" s="1"/>
  <c r="W11" i="175" s="1"/>
  <c r="T12" i="175"/>
  <c r="U12" i="175" s="1"/>
  <c r="N12" i="175"/>
  <c r="O12" i="175" s="1"/>
  <c r="W12" i="175" s="1"/>
  <c r="R24" i="175"/>
  <c r="S24" i="175" s="1"/>
  <c r="N24" i="175"/>
  <c r="R15" i="175"/>
  <c r="S15" i="175" s="1"/>
  <c r="N15" i="175"/>
  <c r="O15" i="175" s="1"/>
  <c r="W15" i="175" s="1"/>
  <c r="N13" i="175"/>
  <c r="O13" i="175" s="1"/>
  <c r="N20" i="175"/>
  <c r="O20" i="175" s="1"/>
  <c r="W20" i="175" s="1"/>
  <c r="N26" i="175"/>
  <c r="O26" i="175" s="1"/>
  <c r="W26" i="175" s="1"/>
  <c r="N5" i="175"/>
  <c r="O5" i="175" s="1"/>
  <c r="W5" i="175" s="1"/>
  <c r="N9" i="175"/>
  <c r="O9" i="175" s="1"/>
  <c r="W9" i="175" s="1"/>
  <c r="W14" i="175"/>
  <c r="N6" i="175"/>
  <c r="V6" i="175" s="1"/>
  <c r="N10" i="175"/>
  <c r="O10" i="175" s="1"/>
  <c r="N19" i="175"/>
  <c r="O19" i="175" s="1"/>
  <c r="N25" i="175"/>
  <c r="O25" i="175" s="1"/>
  <c r="W13" i="175"/>
  <c r="M53" i="175"/>
  <c r="R4" i="175"/>
  <c r="G67" i="175" s="1"/>
  <c r="J57" i="175"/>
  <c r="V9" i="175"/>
  <c r="S10" i="175"/>
  <c r="V11" i="175"/>
  <c r="V13" i="175"/>
  <c r="V14" i="175"/>
  <c r="W22" i="175"/>
  <c r="O29" i="175"/>
  <c r="W29" i="175" s="1"/>
  <c r="V29" i="175"/>
  <c r="O37" i="175"/>
  <c r="W37" i="175" s="1"/>
  <c r="V37" i="175"/>
  <c r="P53" i="175"/>
  <c r="D57" i="175"/>
  <c r="L53" i="175"/>
  <c r="Q53" i="175"/>
  <c r="O33" i="175"/>
  <c r="W33" i="175" s="1"/>
  <c r="V33" i="175"/>
  <c r="W45" i="175"/>
  <c r="O46" i="175"/>
  <c r="W46" i="175" s="1"/>
  <c r="V46" i="175"/>
  <c r="O48" i="175"/>
  <c r="W48" i="175" s="1"/>
  <c r="H58" i="175"/>
  <c r="D58" i="175"/>
  <c r="K58" i="175"/>
  <c r="F58" i="175"/>
  <c r="J58" i="175"/>
  <c r="E58" i="175"/>
  <c r="I58" i="175"/>
  <c r="C58" i="175"/>
  <c r="W19" i="175"/>
  <c r="V19" i="175"/>
  <c r="W23" i="175"/>
  <c r="V23" i="175"/>
  <c r="V27" i="175"/>
  <c r="V31" i="175"/>
  <c r="V35" i="175"/>
  <c r="V39" i="175"/>
  <c r="V43" i="175"/>
  <c r="K65" i="175"/>
  <c r="G65" i="175"/>
  <c r="C65" i="175"/>
  <c r="F65" i="175"/>
  <c r="J65" i="175"/>
  <c r="E65" i="175"/>
  <c r="I65" i="175"/>
  <c r="D65" i="175"/>
  <c r="V4" i="175"/>
  <c r="O4" i="175"/>
  <c r="D67" i="175" s="1"/>
  <c r="V16" i="175"/>
  <c r="O17" i="175"/>
  <c r="W17" i="175" s="1"/>
  <c r="V18" i="175"/>
  <c r="W21" i="175"/>
  <c r="V21" i="175"/>
  <c r="V22" i="175"/>
  <c r="W25" i="175"/>
  <c r="V25" i="175"/>
  <c r="V26" i="175"/>
  <c r="O30" i="175"/>
  <c r="W30" i="175" s="1"/>
  <c r="O34" i="175"/>
  <c r="W34" i="175" s="1"/>
  <c r="O38" i="175"/>
  <c r="W38" i="175" s="1"/>
  <c r="W41" i="175"/>
  <c r="V41" i="175"/>
  <c r="V45" i="175"/>
  <c r="O50" i="175"/>
  <c r="W50" i="175" s="1"/>
  <c r="V50" i="175"/>
  <c r="K57" i="175"/>
  <c r="V49" i="175"/>
  <c r="M58" i="175"/>
  <c r="K61" i="175"/>
  <c r="F61" i="175"/>
  <c r="J61" i="175"/>
  <c r="M56" i="175"/>
  <c r="I56" i="175"/>
  <c r="E56" i="175"/>
  <c r="G56" i="175"/>
  <c r="F57" i="175"/>
  <c r="H59" i="175"/>
  <c r="D59" i="175"/>
  <c r="G59" i="175"/>
  <c r="M59" i="175"/>
  <c r="K62" i="175"/>
  <c r="G62" i="175"/>
  <c r="C62" i="175"/>
  <c r="H62" i="175"/>
  <c r="M62" i="175"/>
  <c r="K76" i="175"/>
  <c r="G76" i="175"/>
  <c r="C76" i="175"/>
  <c r="H76" i="175"/>
  <c r="D76" i="175"/>
  <c r="J76" i="175"/>
  <c r="M57" i="175"/>
  <c r="I57" i="175"/>
  <c r="E57" i="175"/>
  <c r="G57" i="175"/>
  <c r="K63" i="175"/>
  <c r="G63" i="175"/>
  <c r="C63" i="175"/>
  <c r="H63" i="175"/>
  <c r="H77" i="175"/>
  <c r="D77" i="175"/>
  <c r="I77" i="175"/>
  <c r="E77" i="175"/>
  <c r="J77" i="175"/>
  <c r="D56" i="175"/>
  <c r="J56" i="175"/>
  <c r="C57" i="175"/>
  <c r="H57" i="175"/>
  <c r="E59" i="175"/>
  <c r="J59" i="175"/>
  <c r="K60" i="175"/>
  <c r="G60" i="175"/>
  <c r="C60" i="175"/>
  <c r="H60" i="175"/>
  <c r="M60" i="175"/>
  <c r="E62" i="175"/>
  <c r="J62" i="175"/>
  <c r="D63" i="175"/>
  <c r="I63" i="175"/>
  <c r="K64" i="175"/>
  <c r="G64" i="175"/>
  <c r="C64" i="175"/>
  <c r="H64" i="175"/>
  <c r="F76" i="175"/>
  <c r="C77" i="175"/>
  <c r="K77" i="175"/>
  <c r="F78" i="175"/>
  <c r="J78" i="175"/>
  <c r="F81" i="175"/>
  <c r="J81" i="175"/>
  <c r="F80" i="175"/>
  <c r="J80" i="175"/>
  <c r="C81" i="175"/>
  <c r="G81" i="175"/>
  <c r="K81" i="175"/>
  <c r="F66" i="175"/>
  <c r="L66" i="175" s="1"/>
  <c r="F67" i="175"/>
  <c r="F68" i="175"/>
  <c r="L68" i="175" s="1"/>
  <c r="F69" i="175"/>
  <c r="L69" i="175" s="1"/>
  <c r="F70" i="175"/>
  <c r="L70" i="175" s="1"/>
  <c r="F71" i="175"/>
  <c r="L71" i="175" s="1"/>
  <c r="F72" i="175"/>
  <c r="L72" i="175" s="1"/>
  <c r="F73" i="175"/>
  <c r="L73" i="175" s="1"/>
  <c r="F74" i="175"/>
  <c r="L74" i="175" s="1"/>
  <c r="F75" i="175"/>
  <c r="L75" i="175" s="1"/>
  <c r="E78" i="175"/>
  <c r="F79" i="175"/>
  <c r="L79" i="175" s="1"/>
  <c r="C80" i="175"/>
  <c r="G80" i="175"/>
  <c r="D81" i="175"/>
  <c r="V30" i="174"/>
  <c r="T13" i="174"/>
  <c r="U13" i="174" s="1"/>
  <c r="N13" i="174"/>
  <c r="O13" i="174" s="1"/>
  <c r="T17" i="174"/>
  <c r="U17" i="174" s="1"/>
  <c r="N17" i="174"/>
  <c r="O17" i="174" s="1"/>
  <c r="W17" i="174" s="1"/>
  <c r="N5" i="174"/>
  <c r="O5" i="174" s="1"/>
  <c r="N12" i="174"/>
  <c r="O12" i="174" s="1"/>
  <c r="N14" i="174"/>
  <c r="O14" i="174" s="1"/>
  <c r="N22" i="174"/>
  <c r="V22" i="174" s="1"/>
  <c r="N24" i="174"/>
  <c r="O24" i="174" s="1"/>
  <c r="N28" i="174"/>
  <c r="O28" i="174" s="1"/>
  <c r="N8" i="174"/>
  <c r="O8" i="174" s="1"/>
  <c r="N10" i="174"/>
  <c r="O10" i="174" s="1"/>
  <c r="W10" i="174" s="1"/>
  <c r="N15" i="174"/>
  <c r="V15" i="174" s="1"/>
  <c r="N20" i="174"/>
  <c r="O20" i="174" s="1"/>
  <c r="M23" i="174"/>
  <c r="N25" i="174"/>
  <c r="O25" i="174" s="1"/>
  <c r="W25" i="174" s="1"/>
  <c r="N19" i="174"/>
  <c r="V19" i="174" s="1"/>
  <c r="N6" i="174"/>
  <c r="O6" i="174" s="1"/>
  <c r="M9" i="174"/>
  <c r="N11" i="174"/>
  <c r="V11" i="174" s="1"/>
  <c r="N21" i="174"/>
  <c r="O21" i="174" s="1"/>
  <c r="N26" i="174"/>
  <c r="O7" i="174"/>
  <c r="W7" i="174" s="1"/>
  <c r="O15" i="174"/>
  <c r="W15" i="174" s="1"/>
  <c r="O19" i="174"/>
  <c r="V26" i="174"/>
  <c r="Q23" i="174"/>
  <c r="F57" i="174"/>
  <c r="W19" i="174"/>
  <c r="J61" i="174"/>
  <c r="E61" i="174"/>
  <c r="W6" i="174"/>
  <c r="W14" i="174"/>
  <c r="W18" i="174"/>
  <c r="W34" i="174"/>
  <c r="W38" i="174"/>
  <c r="W42" i="174"/>
  <c r="V38" i="174"/>
  <c r="S38" i="174"/>
  <c r="V49" i="174"/>
  <c r="O49" i="174"/>
  <c r="W49" i="174" s="1"/>
  <c r="O4" i="174"/>
  <c r="V8" i="174"/>
  <c r="V12" i="174"/>
  <c r="W13" i="174"/>
  <c r="V16" i="174"/>
  <c r="W21" i="174"/>
  <c r="Q5" i="174"/>
  <c r="W5" i="174" s="1"/>
  <c r="W8" i="174"/>
  <c r="W12" i="174"/>
  <c r="W16" i="174"/>
  <c r="V46" i="174"/>
  <c r="V5" i="174"/>
  <c r="V13" i="174"/>
  <c r="V17" i="174"/>
  <c r="S23" i="174"/>
  <c r="H67" i="174" s="1"/>
  <c r="O26" i="174"/>
  <c r="W26" i="174" s="1"/>
  <c r="O30" i="174"/>
  <c r="W30" i="174" s="1"/>
  <c r="W35" i="174"/>
  <c r="W39" i="174"/>
  <c r="W43" i="174"/>
  <c r="O47" i="174"/>
  <c r="W47" i="174" s="1"/>
  <c r="V47" i="174"/>
  <c r="V48" i="174"/>
  <c r="O48" i="174"/>
  <c r="W48" i="174" s="1"/>
  <c r="G57" i="174"/>
  <c r="I61" i="174"/>
  <c r="F63" i="174"/>
  <c r="W20" i="174"/>
  <c r="L53" i="174"/>
  <c r="P53" i="174"/>
  <c r="V14" i="174"/>
  <c r="V18" i="174"/>
  <c r="V20" i="174"/>
  <c r="V21" i="174"/>
  <c r="W27" i="174"/>
  <c r="W31" i="174"/>
  <c r="V33" i="174"/>
  <c r="V35" i="174"/>
  <c r="W36" i="174"/>
  <c r="V37" i="174"/>
  <c r="V41" i="174"/>
  <c r="V45" i="174"/>
  <c r="M56" i="174"/>
  <c r="I56" i="174"/>
  <c r="E56" i="174"/>
  <c r="K56" i="174"/>
  <c r="F56" i="174"/>
  <c r="J56" i="174"/>
  <c r="D56" i="174"/>
  <c r="M63" i="174" s="1"/>
  <c r="C67" i="174"/>
  <c r="K63" i="174"/>
  <c r="G63" i="174"/>
  <c r="C63" i="174"/>
  <c r="J63" i="174"/>
  <c r="E63" i="174"/>
  <c r="I63" i="174"/>
  <c r="D63" i="174"/>
  <c r="V6" i="174"/>
  <c r="M4" i="174"/>
  <c r="N4" i="174" s="1"/>
  <c r="Q4" i="174"/>
  <c r="W24" i="174"/>
  <c r="V27" i="174"/>
  <c r="W28" i="174"/>
  <c r="V29" i="174"/>
  <c r="V31" i="174"/>
  <c r="W32" i="174"/>
  <c r="V39" i="174"/>
  <c r="W40" i="174"/>
  <c r="V43" i="174"/>
  <c r="W44" i="174"/>
  <c r="C56" i="174"/>
  <c r="M57" i="174"/>
  <c r="I57" i="174"/>
  <c r="E57" i="174"/>
  <c r="J57" i="174"/>
  <c r="D57" i="174"/>
  <c r="H57" i="174"/>
  <c r="C57" i="174"/>
  <c r="H59" i="174"/>
  <c r="D59" i="174"/>
  <c r="K59" i="174"/>
  <c r="F59" i="174"/>
  <c r="J59" i="174"/>
  <c r="E59" i="174"/>
  <c r="M59" i="174"/>
  <c r="K62" i="174"/>
  <c r="G62" i="174"/>
  <c r="C62" i="174"/>
  <c r="F62" i="174"/>
  <c r="J62" i="174"/>
  <c r="E62" i="174"/>
  <c r="M62" i="174"/>
  <c r="H77" i="174"/>
  <c r="D77" i="174"/>
  <c r="K77" i="174"/>
  <c r="G77" i="174"/>
  <c r="C77" i="174"/>
  <c r="J77" i="174"/>
  <c r="F81" i="174"/>
  <c r="V24" i="174"/>
  <c r="V28" i="174"/>
  <c r="V32" i="174"/>
  <c r="V36" i="174"/>
  <c r="V40" i="174"/>
  <c r="V44" i="174"/>
  <c r="K60" i="174"/>
  <c r="G60" i="174"/>
  <c r="C60" i="174"/>
  <c r="H60" i="174"/>
  <c r="M60" i="174"/>
  <c r="K64" i="174"/>
  <c r="G64" i="174"/>
  <c r="C64" i="174"/>
  <c r="H64" i="174"/>
  <c r="E77" i="174"/>
  <c r="I78" i="174"/>
  <c r="E78" i="174"/>
  <c r="H78" i="174"/>
  <c r="D78" i="174"/>
  <c r="J78" i="174"/>
  <c r="H58" i="174"/>
  <c r="D58" i="174"/>
  <c r="G58" i="174"/>
  <c r="M58" i="174"/>
  <c r="D60" i="174"/>
  <c r="I60" i="174"/>
  <c r="K61" i="174"/>
  <c r="C61" i="174"/>
  <c r="M61" i="174"/>
  <c r="D64" i="174"/>
  <c r="I64" i="174"/>
  <c r="K65" i="174"/>
  <c r="G65" i="174"/>
  <c r="C65" i="174"/>
  <c r="H65" i="174"/>
  <c r="J67" i="174"/>
  <c r="F77" i="174"/>
  <c r="C78" i="174"/>
  <c r="K78" i="174"/>
  <c r="H81" i="174"/>
  <c r="D81" i="174"/>
  <c r="K81" i="174"/>
  <c r="G81" i="174"/>
  <c r="C81" i="174"/>
  <c r="J81" i="174"/>
  <c r="F76" i="174"/>
  <c r="J76" i="174"/>
  <c r="F80" i="174"/>
  <c r="J80" i="174"/>
  <c r="F66" i="174"/>
  <c r="L66" i="174" s="1"/>
  <c r="F67" i="174"/>
  <c r="F68" i="174"/>
  <c r="L68" i="174" s="1"/>
  <c r="F69" i="174"/>
  <c r="L69" i="174" s="1"/>
  <c r="F70" i="174"/>
  <c r="L70" i="174" s="1"/>
  <c r="F71" i="174"/>
  <c r="L71" i="174" s="1"/>
  <c r="F72" i="174"/>
  <c r="L72" i="174" s="1"/>
  <c r="F73" i="174"/>
  <c r="L73" i="174" s="1"/>
  <c r="F74" i="174"/>
  <c r="L74" i="174" s="1"/>
  <c r="F75" i="174"/>
  <c r="L75" i="174" s="1"/>
  <c r="C76" i="174"/>
  <c r="G76" i="174"/>
  <c r="F79" i="174"/>
  <c r="L79" i="174" s="1"/>
  <c r="C80" i="174"/>
  <c r="G80" i="174"/>
  <c r="R32" i="173"/>
  <c r="S32" i="173" s="1"/>
  <c r="P33" i="173"/>
  <c r="Q33" i="173" s="1"/>
  <c r="P35" i="173"/>
  <c r="Q35" i="173" s="1"/>
  <c r="P36" i="173"/>
  <c r="Q36" i="173" s="1"/>
  <c r="R39" i="173"/>
  <c r="S39" i="173" s="1"/>
  <c r="P42" i="173"/>
  <c r="Q42" i="173" s="1"/>
  <c r="R44" i="173"/>
  <c r="S44" i="173" s="1"/>
  <c r="P47" i="173"/>
  <c r="Q47" i="173" s="1"/>
  <c r="W47" i="173" s="1"/>
  <c r="P46" i="173"/>
  <c r="Q46" i="173" s="1"/>
  <c r="R43" i="173"/>
  <c r="S43" i="173" s="1"/>
  <c r="P41" i="173"/>
  <c r="Q41" i="173" s="1"/>
  <c r="N40" i="173"/>
  <c r="O40" i="173" s="1"/>
  <c r="R40" i="173"/>
  <c r="S40" i="173" s="1"/>
  <c r="R38" i="173"/>
  <c r="S38" i="173" s="1"/>
  <c r="R37" i="173"/>
  <c r="S37" i="173" s="1"/>
  <c r="P34" i="173"/>
  <c r="Q34" i="173" s="1"/>
  <c r="P31" i="173"/>
  <c r="Q31" i="173" s="1"/>
  <c r="P30" i="173"/>
  <c r="Q30" i="173" s="1"/>
  <c r="P29" i="173"/>
  <c r="Q29" i="173" s="1"/>
  <c r="P28" i="173"/>
  <c r="Q28" i="173" s="1"/>
  <c r="P27" i="173"/>
  <c r="Q27" i="173" s="1"/>
  <c r="P26" i="173"/>
  <c r="Q26" i="173" s="1"/>
  <c r="P25" i="173"/>
  <c r="Q25" i="173" s="1"/>
  <c r="F67" i="173"/>
  <c r="P22" i="173"/>
  <c r="Q22" i="173" s="1"/>
  <c r="P21" i="173"/>
  <c r="Q21" i="173" s="1"/>
  <c r="P20" i="173"/>
  <c r="Q20" i="173" s="1"/>
  <c r="T18" i="173"/>
  <c r="U18" i="173" s="1"/>
  <c r="T17" i="173"/>
  <c r="U17" i="173" s="1"/>
  <c r="T16" i="173"/>
  <c r="U16" i="173" s="1"/>
  <c r="T14" i="173"/>
  <c r="U14" i="173" s="1"/>
  <c r="W14" i="173" s="1"/>
  <c r="V29" i="173"/>
  <c r="O46" i="173"/>
  <c r="W39" i="173"/>
  <c r="O38" i="173"/>
  <c r="N9" i="173"/>
  <c r="V9" i="173" s="1"/>
  <c r="N5" i="173"/>
  <c r="V5" i="173" s="1"/>
  <c r="R19" i="173"/>
  <c r="S19" i="173" s="1"/>
  <c r="N19" i="173"/>
  <c r="O19" i="173" s="1"/>
  <c r="P6" i="173"/>
  <c r="Q6" i="173" s="1"/>
  <c r="N6" i="173"/>
  <c r="O6" i="173" s="1"/>
  <c r="P8" i="173"/>
  <c r="Q8" i="173" s="1"/>
  <c r="N8" i="173"/>
  <c r="R15" i="173"/>
  <c r="S15" i="173" s="1"/>
  <c r="N15" i="173"/>
  <c r="O15" i="173" s="1"/>
  <c r="P10" i="173"/>
  <c r="Q10" i="173" s="1"/>
  <c r="F57" i="173" s="1"/>
  <c r="N10" i="173"/>
  <c r="O9" i="173"/>
  <c r="N11" i="173"/>
  <c r="V11" i="173" s="1"/>
  <c r="N23" i="173"/>
  <c r="O23" i="173" s="1"/>
  <c r="W23" i="173" s="1"/>
  <c r="N7" i="173"/>
  <c r="O7" i="173" s="1"/>
  <c r="W7" i="173" s="1"/>
  <c r="N13" i="173"/>
  <c r="N16" i="173"/>
  <c r="W22" i="173"/>
  <c r="N17" i="173"/>
  <c r="O17" i="173" s="1"/>
  <c r="W17" i="173" s="1"/>
  <c r="N18" i="173"/>
  <c r="O18" i="173" s="1"/>
  <c r="N21" i="173"/>
  <c r="O21" i="173" s="1"/>
  <c r="W21" i="173" s="1"/>
  <c r="N25" i="173"/>
  <c r="O25" i="173" s="1"/>
  <c r="W25" i="173" s="1"/>
  <c r="N26" i="173"/>
  <c r="O26" i="173" s="1"/>
  <c r="W26" i="173" s="1"/>
  <c r="N12" i="173"/>
  <c r="O12" i="173" s="1"/>
  <c r="W12" i="173" s="1"/>
  <c r="N20" i="173"/>
  <c r="O20" i="173" s="1"/>
  <c r="W20" i="173" s="1"/>
  <c r="I57" i="173"/>
  <c r="U11" i="173"/>
  <c r="O28" i="173"/>
  <c r="W28" i="173" s="1"/>
  <c r="O30" i="173"/>
  <c r="O32" i="173"/>
  <c r="W32" i="173" s="1"/>
  <c r="W9" i="173"/>
  <c r="V17" i="173"/>
  <c r="W18" i="173"/>
  <c r="V34" i="173"/>
  <c r="O34" i="173"/>
  <c r="W34" i="173" s="1"/>
  <c r="O27" i="173"/>
  <c r="W27" i="173" s="1"/>
  <c r="V27" i="173"/>
  <c r="V33" i="173"/>
  <c r="O33" i="173"/>
  <c r="W33" i="173" s="1"/>
  <c r="V12" i="173"/>
  <c r="V24" i="173"/>
  <c r="O31" i="173"/>
  <c r="W31" i="173" s="1"/>
  <c r="L53" i="173"/>
  <c r="K61" i="173"/>
  <c r="T53" i="173"/>
  <c r="I61" i="173"/>
  <c r="V22" i="173"/>
  <c r="O29" i="173"/>
  <c r="V41" i="173"/>
  <c r="O41" i="173"/>
  <c r="W41" i="173" s="1"/>
  <c r="M4" i="173"/>
  <c r="V23" i="173"/>
  <c r="O36" i="173"/>
  <c r="V37" i="173"/>
  <c r="O37" i="173"/>
  <c r="W37" i="173" s="1"/>
  <c r="O48" i="173"/>
  <c r="W48" i="173" s="1"/>
  <c r="V48" i="173"/>
  <c r="V49" i="173"/>
  <c r="O49" i="173"/>
  <c r="W49" i="173" s="1"/>
  <c r="S11" i="173"/>
  <c r="H57" i="173" s="1"/>
  <c r="W35" i="173"/>
  <c r="O42" i="173"/>
  <c r="W42" i="173" s="1"/>
  <c r="V42" i="173"/>
  <c r="O44" i="173"/>
  <c r="W44" i="173" s="1"/>
  <c r="V44" i="173"/>
  <c r="V45" i="173"/>
  <c r="O45" i="173"/>
  <c r="W45" i="173" s="1"/>
  <c r="K57" i="173"/>
  <c r="E57" i="173"/>
  <c r="W43" i="173"/>
  <c r="O50" i="173"/>
  <c r="W50" i="173" s="1"/>
  <c r="V50" i="173"/>
  <c r="M58" i="173"/>
  <c r="I58" i="173"/>
  <c r="E58" i="173"/>
  <c r="G58" i="173"/>
  <c r="F59" i="173"/>
  <c r="C60" i="173"/>
  <c r="I60" i="173"/>
  <c r="M61" i="173"/>
  <c r="F62" i="173"/>
  <c r="C64" i="173"/>
  <c r="I64" i="173"/>
  <c r="H65" i="173"/>
  <c r="D65" i="173"/>
  <c r="G65" i="173"/>
  <c r="D67" i="173"/>
  <c r="I67" i="173"/>
  <c r="K68" i="173"/>
  <c r="G68" i="173"/>
  <c r="C68" i="173"/>
  <c r="H68" i="173"/>
  <c r="D71" i="173"/>
  <c r="I71" i="173"/>
  <c r="K72" i="173"/>
  <c r="G72" i="173"/>
  <c r="C72" i="173"/>
  <c r="H72" i="173"/>
  <c r="V35" i="173"/>
  <c r="V39" i="173"/>
  <c r="M59" i="173"/>
  <c r="I59" i="173"/>
  <c r="E59" i="173"/>
  <c r="G59" i="173"/>
  <c r="H62" i="173"/>
  <c r="D62" i="173"/>
  <c r="G62" i="173"/>
  <c r="M62" i="173"/>
  <c r="E67" i="173"/>
  <c r="J67" i="173"/>
  <c r="D68" i="173"/>
  <c r="I68" i="173"/>
  <c r="K69" i="173"/>
  <c r="G69" i="173"/>
  <c r="C69" i="173"/>
  <c r="H69" i="173"/>
  <c r="E71" i="173"/>
  <c r="J71" i="173"/>
  <c r="D72" i="173"/>
  <c r="I72" i="173"/>
  <c r="K73" i="173"/>
  <c r="G73" i="173"/>
  <c r="C73" i="173"/>
  <c r="H73" i="173"/>
  <c r="D58" i="173"/>
  <c r="J58" i="173"/>
  <c r="C59" i="173"/>
  <c r="H59" i="173"/>
  <c r="F60" i="173"/>
  <c r="J61" i="173"/>
  <c r="C62" i="173"/>
  <c r="I62" i="173"/>
  <c r="H63" i="173"/>
  <c r="D63" i="173"/>
  <c r="G63" i="173"/>
  <c r="M63" i="173"/>
  <c r="F64" i="173"/>
  <c r="E65" i="173"/>
  <c r="J65" i="173"/>
  <c r="K66" i="173"/>
  <c r="G66" i="173"/>
  <c r="C66" i="173"/>
  <c r="H66" i="173"/>
  <c r="E68" i="173"/>
  <c r="J68" i="173"/>
  <c r="D69" i="173"/>
  <c r="I69" i="173"/>
  <c r="K70" i="173"/>
  <c r="G70" i="173"/>
  <c r="C70" i="173"/>
  <c r="H70" i="173"/>
  <c r="E72" i="173"/>
  <c r="J72" i="173"/>
  <c r="D73" i="173"/>
  <c r="I73" i="173"/>
  <c r="K74" i="173"/>
  <c r="G74" i="173"/>
  <c r="C74" i="173"/>
  <c r="H74" i="173"/>
  <c r="F76" i="173"/>
  <c r="F77" i="173"/>
  <c r="D59" i="173"/>
  <c r="J59" i="173"/>
  <c r="H60" i="173"/>
  <c r="D60" i="173"/>
  <c r="G60" i="173"/>
  <c r="M60" i="173"/>
  <c r="E62" i="173"/>
  <c r="J62" i="173"/>
  <c r="H64" i="173"/>
  <c r="D64" i="173"/>
  <c r="G64" i="173"/>
  <c r="K67" i="173"/>
  <c r="G67" i="173"/>
  <c r="C67" i="173"/>
  <c r="H67" i="173"/>
  <c r="K71" i="173"/>
  <c r="G71" i="173"/>
  <c r="C71" i="173"/>
  <c r="H71" i="173"/>
  <c r="K75" i="173"/>
  <c r="G75" i="173"/>
  <c r="C75" i="173"/>
  <c r="H75" i="173"/>
  <c r="H76" i="173"/>
  <c r="D76" i="173"/>
  <c r="G76" i="173"/>
  <c r="I77" i="173"/>
  <c r="E77" i="173"/>
  <c r="G77" i="173"/>
  <c r="F56" i="173"/>
  <c r="F78" i="173"/>
  <c r="L78" i="173" s="1"/>
  <c r="C79" i="173"/>
  <c r="G79" i="173"/>
  <c r="K79" i="173"/>
  <c r="D80" i="173"/>
  <c r="H80" i="173"/>
  <c r="E81" i="173"/>
  <c r="I81" i="173"/>
  <c r="F81" i="173"/>
  <c r="J81" i="173"/>
  <c r="E79" i="173"/>
  <c r="I79" i="173"/>
  <c r="F80" i="173"/>
  <c r="J80" i="173"/>
  <c r="C81" i="173"/>
  <c r="G81" i="173"/>
  <c r="K81" i="173"/>
  <c r="F79" i="173"/>
  <c r="C80" i="173"/>
  <c r="G80" i="173"/>
  <c r="D81" i="173"/>
  <c r="T26" i="172"/>
  <c r="U26" i="172" s="1"/>
  <c r="T25" i="172"/>
  <c r="U25" i="172" s="1"/>
  <c r="T23" i="172"/>
  <c r="U23" i="172" s="1"/>
  <c r="N23" i="172"/>
  <c r="N11" i="172"/>
  <c r="P10" i="172"/>
  <c r="Q10" i="172" s="1"/>
  <c r="P9" i="172"/>
  <c r="Q9" i="172" s="1"/>
  <c r="P8" i="172"/>
  <c r="Q8" i="172" s="1"/>
  <c r="Q53" i="172" s="1"/>
  <c r="N7" i="172"/>
  <c r="P6" i="172"/>
  <c r="Q6" i="172" s="1"/>
  <c r="P5" i="172"/>
  <c r="Q5" i="172" s="1"/>
  <c r="R4" i="172"/>
  <c r="S4" i="172" s="1"/>
  <c r="N8" i="172"/>
  <c r="O8" i="172" s="1"/>
  <c r="W8" i="172" s="1"/>
  <c r="N16" i="172"/>
  <c r="O16" i="172" s="1"/>
  <c r="W16" i="172" s="1"/>
  <c r="N20" i="172"/>
  <c r="O20" i="172" s="1"/>
  <c r="W20" i="172" s="1"/>
  <c r="N24" i="172"/>
  <c r="O24" i="172" s="1"/>
  <c r="W24" i="172" s="1"/>
  <c r="N5" i="172"/>
  <c r="O5" i="172" s="1"/>
  <c r="N13" i="172"/>
  <c r="O13" i="172" s="1"/>
  <c r="W13" i="172" s="1"/>
  <c r="N21" i="172"/>
  <c r="O21" i="172" s="1"/>
  <c r="W21" i="172" s="1"/>
  <c r="N25" i="172"/>
  <c r="V25" i="172" s="1"/>
  <c r="N12" i="172"/>
  <c r="O12" i="172" s="1"/>
  <c r="N9" i="172"/>
  <c r="O9" i="172" s="1"/>
  <c r="W9" i="172" s="1"/>
  <c r="N17" i="172"/>
  <c r="O17" i="172" s="1"/>
  <c r="W17" i="172" s="1"/>
  <c r="N28" i="172"/>
  <c r="O28" i="172" s="1"/>
  <c r="W28" i="172" s="1"/>
  <c r="N6" i="172"/>
  <c r="O6" i="172" s="1"/>
  <c r="W6" i="172" s="1"/>
  <c r="N10" i="172"/>
  <c r="V10" i="172" s="1"/>
  <c r="N14" i="172"/>
  <c r="V14" i="172" s="1"/>
  <c r="N18" i="172"/>
  <c r="O18" i="172" s="1"/>
  <c r="W18" i="172" s="1"/>
  <c r="N22" i="172"/>
  <c r="N26" i="172"/>
  <c r="O26" i="172" s="1"/>
  <c r="W26" i="172" s="1"/>
  <c r="V7" i="172"/>
  <c r="V8" i="172"/>
  <c r="V11" i="172"/>
  <c r="W12" i="172"/>
  <c r="V15" i="172"/>
  <c r="V19" i="172"/>
  <c r="V23" i="172"/>
  <c r="W27" i="172"/>
  <c r="O7" i="172"/>
  <c r="W7" i="172" s="1"/>
  <c r="O11" i="172"/>
  <c r="W11" i="172" s="1"/>
  <c r="O15" i="172"/>
  <c r="W15" i="172" s="1"/>
  <c r="O19" i="172"/>
  <c r="O23" i="172"/>
  <c r="W23" i="172" s="1"/>
  <c r="O29" i="172"/>
  <c r="W29" i="172" s="1"/>
  <c r="V29" i="172"/>
  <c r="S53" i="172"/>
  <c r="H57" i="172"/>
  <c r="V5" i="172"/>
  <c r="V13" i="172"/>
  <c r="V22" i="172"/>
  <c r="O30" i="172"/>
  <c r="W30" i="172" s="1"/>
  <c r="V30" i="172"/>
  <c r="V31" i="172"/>
  <c r="O31" i="172"/>
  <c r="W31" i="172" s="1"/>
  <c r="M53" i="172"/>
  <c r="T4" i="172"/>
  <c r="V28" i="172"/>
  <c r="O32" i="172"/>
  <c r="W32" i="172" s="1"/>
  <c r="V32" i="172"/>
  <c r="W19" i="172"/>
  <c r="O34" i="172"/>
  <c r="W34" i="172" s="1"/>
  <c r="V34" i="172"/>
  <c r="O38" i="172"/>
  <c r="W38" i="172" s="1"/>
  <c r="V38" i="172"/>
  <c r="O42" i="172"/>
  <c r="W42" i="172" s="1"/>
  <c r="V42" i="172"/>
  <c r="V12" i="172"/>
  <c r="V20" i="172"/>
  <c r="V24" i="172"/>
  <c r="V50" i="172"/>
  <c r="O50" i="172"/>
  <c r="W50" i="172" s="1"/>
  <c r="O33" i="172"/>
  <c r="W33" i="172" s="1"/>
  <c r="O37" i="172"/>
  <c r="W37" i="172" s="1"/>
  <c r="O41" i="172"/>
  <c r="W41" i="172" s="1"/>
  <c r="O45" i="172"/>
  <c r="W45" i="172" s="1"/>
  <c r="V48" i="172"/>
  <c r="O48" i="172"/>
  <c r="W48" i="172" s="1"/>
  <c r="V26" i="172"/>
  <c r="K61" i="172"/>
  <c r="E61" i="172"/>
  <c r="O22" i="172"/>
  <c r="W22" i="172" s="1"/>
  <c r="V27" i="172"/>
  <c r="O35" i="172"/>
  <c r="W35" i="172" s="1"/>
  <c r="V35" i="172"/>
  <c r="V36" i="172"/>
  <c r="O36" i="172"/>
  <c r="W36" i="172" s="1"/>
  <c r="O39" i="172"/>
  <c r="W39" i="172" s="1"/>
  <c r="V39" i="172"/>
  <c r="V40" i="172"/>
  <c r="O40" i="172"/>
  <c r="W40" i="172" s="1"/>
  <c r="O43" i="172"/>
  <c r="W43" i="172" s="1"/>
  <c r="V43" i="172"/>
  <c r="V44" i="172"/>
  <c r="O44" i="172"/>
  <c r="W44" i="172" s="1"/>
  <c r="O47" i="172"/>
  <c r="W47" i="172" s="1"/>
  <c r="V47" i="172"/>
  <c r="V49" i="172"/>
  <c r="O49" i="172"/>
  <c r="W49" i="172" s="1"/>
  <c r="L53" i="172"/>
  <c r="K57" i="172"/>
  <c r="P53" i="172"/>
  <c r="E57" i="172"/>
  <c r="G57" i="172"/>
  <c r="R53" i="172"/>
  <c r="V4" i="172"/>
  <c r="F61" i="172"/>
  <c r="W46" i="172"/>
  <c r="V46" i="172"/>
  <c r="H60" i="172"/>
  <c r="D60" i="172"/>
  <c r="G60" i="172"/>
  <c r="M60" i="172"/>
  <c r="C63" i="172"/>
  <c r="I63" i="172"/>
  <c r="H64" i="172"/>
  <c r="D64" i="172"/>
  <c r="G64" i="172"/>
  <c r="D66" i="172"/>
  <c r="I66" i="172"/>
  <c r="K67" i="172"/>
  <c r="G67" i="172"/>
  <c r="C67" i="172"/>
  <c r="H67" i="172"/>
  <c r="D70" i="172"/>
  <c r="I70" i="172"/>
  <c r="K71" i="172"/>
  <c r="G71" i="172"/>
  <c r="C71" i="172"/>
  <c r="H71" i="172"/>
  <c r="K75" i="172"/>
  <c r="G75" i="172"/>
  <c r="C75" i="172"/>
  <c r="H75" i="172"/>
  <c r="H76" i="172"/>
  <c r="D76" i="172"/>
  <c r="G76" i="172"/>
  <c r="I77" i="172"/>
  <c r="E77" i="172"/>
  <c r="G77" i="172"/>
  <c r="M58" i="172"/>
  <c r="I58" i="172"/>
  <c r="E58" i="172"/>
  <c r="G58" i="172"/>
  <c r="C60" i="172"/>
  <c r="I60" i="172"/>
  <c r="H61" i="172"/>
  <c r="G61" i="172"/>
  <c r="M61" i="172"/>
  <c r="E63" i="172"/>
  <c r="J63" i="172"/>
  <c r="C64" i="172"/>
  <c r="I64" i="172"/>
  <c r="H65" i="172"/>
  <c r="D65" i="172"/>
  <c r="G65" i="172"/>
  <c r="E66" i="172"/>
  <c r="J66" i="172"/>
  <c r="D67" i="172"/>
  <c r="I67" i="172"/>
  <c r="K68" i="172"/>
  <c r="G68" i="172"/>
  <c r="C68" i="172"/>
  <c r="H68" i="172"/>
  <c r="E70" i="172"/>
  <c r="J70" i="172"/>
  <c r="D71" i="172"/>
  <c r="I71" i="172"/>
  <c r="K72" i="172"/>
  <c r="G72" i="172"/>
  <c r="C72" i="172"/>
  <c r="H72" i="172"/>
  <c r="D75" i="172"/>
  <c r="I75" i="172"/>
  <c r="C76" i="172"/>
  <c r="I76" i="172"/>
  <c r="C77" i="172"/>
  <c r="H77" i="172"/>
  <c r="C58" i="172"/>
  <c r="H58" i="172"/>
  <c r="M59" i="172"/>
  <c r="I59" i="172"/>
  <c r="E59" i="172"/>
  <c r="G59" i="172"/>
  <c r="E60" i="172"/>
  <c r="J60" i="172"/>
  <c r="I61" i="172"/>
  <c r="H62" i="172"/>
  <c r="D62" i="172"/>
  <c r="G62" i="172"/>
  <c r="M62" i="172"/>
  <c r="F63" i="172"/>
  <c r="E64" i="172"/>
  <c r="J64" i="172"/>
  <c r="C65" i="172"/>
  <c r="I65" i="172"/>
  <c r="E67" i="172"/>
  <c r="J67" i="172"/>
  <c r="D68" i="172"/>
  <c r="I68" i="172"/>
  <c r="K69" i="172"/>
  <c r="G69" i="172"/>
  <c r="C69" i="172"/>
  <c r="H69" i="172"/>
  <c r="E71" i="172"/>
  <c r="J71" i="172"/>
  <c r="D72" i="172"/>
  <c r="I72" i="172"/>
  <c r="K73" i="172"/>
  <c r="G73" i="172"/>
  <c r="C73" i="172"/>
  <c r="H73" i="172"/>
  <c r="E75" i="172"/>
  <c r="J75" i="172"/>
  <c r="E76" i="172"/>
  <c r="J76" i="172"/>
  <c r="D77" i="172"/>
  <c r="J77" i="172"/>
  <c r="H63" i="172"/>
  <c r="D63" i="172"/>
  <c r="G63" i="172"/>
  <c r="M63" i="172"/>
  <c r="K66" i="172"/>
  <c r="G66" i="172"/>
  <c r="C66" i="172"/>
  <c r="H66" i="172"/>
  <c r="K70" i="172"/>
  <c r="G70" i="172"/>
  <c r="C70" i="172"/>
  <c r="H70" i="172"/>
  <c r="K74" i="172"/>
  <c r="G74" i="172"/>
  <c r="C74" i="172"/>
  <c r="H74" i="172"/>
  <c r="F75" i="172"/>
  <c r="F76" i="172"/>
  <c r="K76" i="172"/>
  <c r="F77" i="172"/>
  <c r="K77" i="172"/>
  <c r="F56" i="172"/>
  <c r="F57" i="172"/>
  <c r="F78" i="172"/>
  <c r="L78" i="172" s="1"/>
  <c r="C79" i="172"/>
  <c r="G79" i="172"/>
  <c r="K79" i="172"/>
  <c r="D80" i="172"/>
  <c r="H80" i="172"/>
  <c r="E81" i="172"/>
  <c r="I81" i="172"/>
  <c r="F81" i="172"/>
  <c r="J81" i="172"/>
  <c r="F80" i="172"/>
  <c r="J80" i="172"/>
  <c r="C81" i="172"/>
  <c r="G81" i="172"/>
  <c r="K81" i="172"/>
  <c r="F79" i="172"/>
  <c r="C80" i="172"/>
  <c r="G80" i="172"/>
  <c r="D81" i="172"/>
  <c r="W30" i="171"/>
  <c r="W34" i="171"/>
  <c r="K70" i="171"/>
  <c r="K71" i="171"/>
  <c r="F74" i="171"/>
  <c r="W42" i="171"/>
  <c r="V37" i="171"/>
  <c r="K80" i="171"/>
  <c r="I56" i="171"/>
  <c r="K58" i="171"/>
  <c r="E71" i="171"/>
  <c r="R18" i="171"/>
  <c r="S18" i="171" s="1"/>
  <c r="V33" i="171"/>
  <c r="V44" i="171"/>
  <c r="E58" i="171"/>
  <c r="F64" i="171"/>
  <c r="K66" i="171"/>
  <c r="J74" i="171"/>
  <c r="F75" i="171"/>
  <c r="D76" i="171"/>
  <c r="E77" i="171"/>
  <c r="R20" i="171"/>
  <c r="S20" i="171" s="1"/>
  <c r="V50" i="171"/>
  <c r="H58" i="171"/>
  <c r="J75" i="171"/>
  <c r="F76" i="171"/>
  <c r="P17" i="171"/>
  <c r="Q17" i="171" s="1"/>
  <c r="V41" i="171"/>
  <c r="C58" i="171"/>
  <c r="I58" i="171"/>
  <c r="F60" i="171"/>
  <c r="K63" i="171"/>
  <c r="F67" i="171"/>
  <c r="F70" i="171"/>
  <c r="C75" i="171"/>
  <c r="K75" i="171"/>
  <c r="K76" i="171"/>
  <c r="V45" i="171"/>
  <c r="O45" i="171"/>
  <c r="W45" i="171" s="1"/>
  <c r="V46" i="171"/>
  <c r="O46" i="171"/>
  <c r="W46" i="171" s="1"/>
  <c r="I78" i="171"/>
  <c r="R12" i="171"/>
  <c r="S12" i="171" s="1"/>
  <c r="O50" i="171"/>
  <c r="W50" i="171" s="1"/>
  <c r="J56" i="171"/>
  <c r="C59" i="171"/>
  <c r="H59" i="171"/>
  <c r="H60" i="171"/>
  <c r="H64" i="171"/>
  <c r="C65" i="171"/>
  <c r="I67" i="171"/>
  <c r="C68" i="171"/>
  <c r="G77" i="171"/>
  <c r="D78" i="171"/>
  <c r="J68" i="171"/>
  <c r="R13" i="171"/>
  <c r="S13" i="171" s="1"/>
  <c r="D56" i="171"/>
  <c r="M63" i="171" s="1"/>
  <c r="D59" i="171"/>
  <c r="I59" i="171"/>
  <c r="C60" i="171"/>
  <c r="J60" i="171"/>
  <c r="C64" i="171"/>
  <c r="J64" i="171"/>
  <c r="D65" i="171"/>
  <c r="C67" i="171"/>
  <c r="J67" i="171"/>
  <c r="E68" i="171"/>
  <c r="I71" i="171"/>
  <c r="C72" i="171"/>
  <c r="K74" i="171"/>
  <c r="H76" i="171"/>
  <c r="C77" i="171"/>
  <c r="H77" i="171"/>
  <c r="E78" i="171"/>
  <c r="E79" i="171"/>
  <c r="C80" i="171"/>
  <c r="D81" i="171"/>
  <c r="G59" i="171"/>
  <c r="M59" i="171"/>
  <c r="J65" i="171"/>
  <c r="R22" i="171"/>
  <c r="S22" i="171" s="1"/>
  <c r="R23" i="171"/>
  <c r="S23" i="171" s="1"/>
  <c r="V32" i="171"/>
  <c r="G58" i="171"/>
  <c r="M58" i="171"/>
  <c r="E59" i="171"/>
  <c r="K59" i="171"/>
  <c r="D60" i="171"/>
  <c r="F63" i="171"/>
  <c r="D64" i="171"/>
  <c r="F66" i="171"/>
  <c r="E67" i="171"/>
  <c r="C71" i="171"/>
  <c r="C76" i="171"/>
  <c r="D77" i="171"/>
  <c r="K77" i="171"/>
  <c r="H78" i="171"/>
  <c r="G80" i="171"/>
  <c r="H81" i="171"/>
  <c r="R28" i="171"/>
  <c r="S28" i="171" s="1"/>
  <c r="N27" i="171"/>
  <c r="R27" i="171"/>
  <c r="S27" i="171" s="1"/>
  <c r="W26" i="171"/>
  <c r="V25" i="171"/>
  <c r="R24" i="171"/>
  <c r="S24" i="171" s="1"/>
  <c r="V22" i="171"/>
  <c r="R21" i="171"/>
  <c r="S21" i="171" s="1"/>
  <c r="P19" i="171"/>
  <c r="Q19" i="171" s="1"/>
  <c r="R16" i="171"/>
  <c r="S16" i="171" s="1"/>
  <c r="R15" i="171"/>
  <c r="S15" i="171" s="1"/>
  <c r="N14" i="171"/>
  <c r="R14" i="171"/>
  <c r="S14" i="171" s="1"/>
  <c r="W9" i="171"/>
  <c r="W6" i="171"/>
  <c r="O14" i="171"/>
  <c r="W8" i="171"/>
  <c r="S10" i="171"/>
  <c r="W10" i="171" s="1"/>
  <c r="V10" i="171"/>
  <c r="W11" i="171"/>
  <c r="O16" i="171"/>
  <c r="W16" i="171" s="1"/>
  <c r="O18" i="171"/>
  <c r="V5" i="171"/>
  <c r="O12" i="171"/>
  <c r="W12" i="171" s="1"/>
  <c r="O13" i="171"/>
  <c r="V20" i="171"/>
  <c r="O20" i="171"/>
  <c r="W20" i="171" s="1"/>
  <c r="O19" i="171"/>
  <c r="V48" i="171"/>
  <c r="O48" i="171"/>
  <c r="W48" i="171" s="1"/>
  <c r="O15" i="171"/>
  <c r="O17" i="171"/>
  <c r="W17" i="171" s="1"/>
  <c r="V17" i="171"/>
  <c r="V6" i="171"/>
  <c r="V8" i="171"/>
  <c r="V11" i="171"/>
  <c r="O23" i="171"/>
  <c r="W23" i="171" s="1"/>
  <c r="V23" i="171"/>
  <c r="O31" i="171"/>
  <c r="W31" i="171" s="1"/>
  <c r="V31" i="171"/>
  <c r="O35" i="171"/>
  <c r="W35" i="171" s="1"/>
  <c r="V35" i="171"/>
  <c r="W36" i="171"/>
  <c r="L53" i="171"/>
  <c r="W7" i="171"/>
  <c r="V9" i="171"/>
  <c r="V30" i="171"/>
  <c r="Q32" i="171"/>
  <c r="W32" i="171" s="1"/>
  <c r="O33" i="171"/>
  <c r="W33" i="171" s="1"/>
  <c r="W38" i="171"/>
  <c r="O39" i="171"/>
  <c r="W39" i="171" s="1"/>
  <c r="V39" i="171"/>
  <c r="W40" i="171"/>
  <c r="O21" i="171"/>
  <c r="O22" i="171"/>
  <c r="W22" i="171" s="1"/>
  <c r="Q24" i="171"/>
  <c r="O25" i="171"/>
  <c r="W25" i="171" s="1"/>
  <c r="V26" i="171"/>
  <c r="Q28" i="171"/>
  <c r="O29" i="171"/>
  <c r="W29" i="171" s="1"/>
  <c r="V34" i="171"/>
  <c r="M4" i="171"/>
  <c r="T4" i="171" s="1"/>
  <c r="T53" i="171" s="1"/>
  <c r="O5" i="171"/>
  <c r="W5" i="171" s="1"/>
  <c r="V36" i="171"/>
  <c r="O37" i="171"/>
  <c r="W37" i="171" s="1"/>
  <c r="V38" i="171"/>
  <c r="O43" i="171"/>
  <c r="W43" i="171" s="1"/>
  <c r="V43" i="171"/>
  <c r="W44" i="171"/>
  <c r="O47" i="171"/>
  <c r="W47" i="171" s="1"/>
  <c r="V47" i="171"/>
  <c r="O49" i="171"/>
  <c r="W49" i="171" s="1"/>
  <c r="V49" i="171"/>
  <c r="K57" i="171"/>
  <c r="C57" i="171"/>
  <c r="E57" i="171"/>
  <c r="D57" i="171"/>
  <c r="F57" i="171"/>
  <c r="M57" i="171"/>
  <c r="V7" i="171"/>
  <c r="W28" i="171"/>
  <c r="V40" i="171"/>
  <c r="O41" i="171"/>
  <c r="W41" i="171" s="1"/>
  <c r="V42" i="171"/>
  <c r="M62" i="171"/>
  <c r="I62" i="171"/>
  <c r="E62" i="171"/>
  <c r="J62" i="171"/>
  <c r="D62" i="171"/>
  <c r="H62" i="171"/>
  <c r="C62" i="171"/>
  <c r="K62" i="171"/>
  <c r="F62" i="171"/>
  <c r="G62" i="171"/>
  <c r="N53" i="171"/>
  <c r="C61" i="171"/>
  <c r="H69" i="171"/>
  <c r="D69" i="171"/>
  <c r="J69" i="171"/>
  <c r="E69" i="171"/>
  <c r="I69" i="171"/>
  <c r="C69" i="171"/>
  <c r="K69" i="171"/>
  <c r="F69" i="171"/>
  <c r="H73" i="171"/>
  <c r="D73" i="171"/>
  <c r="J73" i="171"/>
  <c r="E73" i="171"/>
  <c r="I73" i="171"/>
  <c r="C73" i="171"/>
  <c r="K73" i="171"/>
  <c r="F73" i="171"/>
  <c r="K56" i="171"/>
  <c r="G56" i="171"/>
  <c r="C56" i="171"/>
  <c r="H56" i="171"/>
  <c r="M56" i="171"/>
  <c r="M61" i="171"/>
  <c r="I61" i="171"/>
  <c r="E61" i="171"/>
  <c r="D63" i="171"/>
  <c r="I65" i="171"/>
  <c r="E65" i="171"/>
  <c r="G65" i="171"/>
  <c r="E66" i="171"/>
  <c r="H68" i="171"/>
  <c r="D68" i="171"/>
  <c r="G68" i="171"/>
  <c r="E70" i="171"/>
  <c r="H72" i="171"/>
  <c r="D72" i="171"/>
  <c r="G72" i="171"/>
  <c r="I63" i="171"/>
  <c r="E63" i="171"/>
  <c r="G63" i="171"/>
  <c r="H66" i="171"/>
  <c r="D66" i="171"/>
  <c r="G66" i="171"/>
  <c r="H70" i="171"/>
  <c r="D70" i="171"/>
  <c r="G70" i="171"/>
  <c r="E72" i="171"/>
  <c r="J72" i="171"/>
  <c r="H74" i="171"/>
  <c r="D74" i="171"/>
  <c r="G74" i="171"/>
  <c r="H79" i="171"/>
  <c r="D79" i="171"/>
  <c r="K79" i="171"/>
  <c r="G79" i="171"/>
  <c r="C79" i="171"/>
  <c r="J79" i="171"/>
  <c r="F56" i="171"/>
  <c r="M60" i="171"/>
  <c r="I60" i="171"/>
  <c r="E60" i="171"/>
  <c r="G60" i="171"/>
  <c r="K61" i="171"/>
  <c r="C63" i="171"/>
  <c r="H63" i="171"/>
  <c r="I64" i="171"/>
  <c r="E64" i="171"/>
  <c r="G64" i="171"/>
  <c r="F65" i="171"/>
  <c r="K65" i="171"/>
  <c r="C66" i="171"/>
  <c r="I66" i="171"/>
  <c r="H67" i="171"/>
  <c r="D67" i="171"/>
  <c r="G67" i="171"/>
  <c r="F68" i="171"/>
  <c r="K68" i="171"/>
  <c r="C70" i="171"/>
  <c r="I70" i="171"/>
  <c r="H71" i="171"/>
  <c r="D71" i="171"/>
  <c r="G71" i="171"/>
  <c r="F72" i="171"/>
  <c r="K72" i="171"/>
  <c r="C74" i="171"/>
  <c r="I74" i="171"/>
  <c r="H75" i="171"/>
  <c r="D75" i="171"/>
  <c r="G75" i="171"/>
  <c r="I76" i="171"/>
  <c r="E76" i="171"/>
  <c r="G76" i="171"/>
  <c r="I77" i="171"/>
  <c r="F78" i="171"/>
  <c r="J78" i="171"/>
  <c r="D80" i="171"/>
  <c r="H80" i="171"/>
  <c r="E81" i="171"/>
  <c r="I81" i="171"/>
  <c r="F58" i="171"/>
  <c r="F59" i="171"/>
  <c r="L59" i="171" s="1"/>
  <c r="F77" i="171"/>
  <c r="C78" i="171"/>
  <c r="G78" i="171"/>
  <c r="E80" i="171"/>
  <c r="I80" i="171"/>
  <c r="F81" i="171"/>
  <c r="J81" i="171"/>
  <c r="F80" i="171"/>
  <c r="C81" i="171"/>
  <c r="G81" i="171"/>
  <c r="P12" i="170"/>
  <c r="Q12" i="170" s="1"/>
  <c r="W12" i="170" s="1"/>
  <c r="W8" i="170"/>
  <c r="R6" i="170"/>
  <c r="S6" i="170" s="1"/>
  <c r="R9" i="170"/>
  <c r="S9" i="170" s="1"/>
  <c r="H61" i="170" s="1"/>
  <c r="N9" i="170"/>
  <c r="O9" i="170" s="1"/>
  <c r="R5" i="170"/>
  <c r="S5" i="170" s="1"/>
  <c r="N5" i="170"/>
  <c r="T7" i="170"/>
  <c r="U7" i="170" s="1"/>
  <c r="J61" i="170" s="1"/>
  <c r="N7" i="170"/>
  <c r="R13" i="170"/>
  <c r="S13" i="170" s="1"/>
  <c r="N13" i="170"/>
  <c r="O13" i="170" s="1"/>
  <c r="O15" i="170"/>
  <c r="N10" i="170"/>
  <c r="O10" i="170" s="1"/>
  <c r="W10" i="170" s="1"/>
  <c r="N11" i="170"/>
  <c r="W15" i="170"/>
  <c r="V16" i="170"/>
  <c r="V20" i="170"/>
  <c r="V26" i="170"/>
  <c r="O26" i="170"/>
  <c r="W26" i="170" s="1"/>
  <c r="O37" i="170"/>
  <c r="W37" i="170" s="1"/>
  <c r="V37" i="170"/>
  <c r="V42" i="170"/>
  <c r="O42" i="170"/>
  <c r="W42" i="170" s="1"/>
  <c r="V46" i="170"/>
  <c r="O46" i="170"/>
  <c r="W46" i="170" s="1"/>
  <c r="Q57" i="170"/>
  <c r="V24" i="170"/>
  <c r="V30" i="170"/>
  <c r="O30" i="170"/>
  <c r="W30" i="170" s="1"/>
  <c r="O40" i="170"/>
  <c r="W40" i="170" s="1"/>
  <c r="V40" i="170"/>
  <c r="O41" i="170"/>
  <c r="W41" i="170" s="1"/>
  <c r="V41" i="170"/>
  <c r="O45" i="170"/>
  <c r="W45" i="170" s="1"/>
  <c r="V45" i="170"/>
  <c r="K69" i="170"/>
  <c r="G69" i="170"/>
  <c r="C69" i="170"/>
  <c r="J69" i="170"/>
  <c r="E69" i="170"/>
  <c r="I69" i="170"/>
  <c r="D69" i="170"/>
  <c r="H69" i="170"/>
  <c r="F69" i="170"/>
  <c r="W6" i="170"/>
  <c r="V6" i="170"/>
  <c r="O14" i="170"/>
  <c r="W14" i="170" s="1"/>
  <c r="V14" i="170"/>
  <c r="O18" i="170"/>
  <c r="W18" i="170" s="1"/>
  <c r="V18" i="170"/>
  <c r="O22" i="170"/>
  <c r="W22" i="170" s="1"/>
  <c r="V22" i="170"/>
  <c r="O28" i="170"/>
  <c r="W28" i="170" s="1"/>
  <c r="V28" i="170"/>
  <c r="O29" i="170"/>
  <c r="W29" i="170" s="1"/>
  <c r="V29" i="170"/>
  <c r="V34" i="170"/>
  <c r="O34" i="170"/>
  <c r="W34" i="170" s="1"/>
  <c r="O44" i="170"/>
  <c r="W44" i="170" s="1"/>
  <c r="V44" i="170"/>
  <c r="V48" i="170"/>
  <c r="O48" i="170"/>
  <c r="W48" i="170" s="1"/>
  <c r="P57" i="170"/>
  <c r="V8" i="170"/>
  <c r="V12" i="170"/>
  <c r="O25" i="170"/>
  <c r="W25" i="170" s="1"/>
  <c r="V25" i="170"/>
  <c r="O36" i="170"/>
  <c r="W36" i="170" s="1"/>
  <c r="V36" i="170"/>
  <c r="L57" i="170"/>
  <c r="M4" i="170"/>
  <c r="N4" i="170" s="1"/>
  <c r="O4" i="170" s="1"/>
  <c r="T57" i="170"/>
  <c r="U4" i="170"/>
  <c r="U57" i="170" s="1"/>
  <c r="O17" i="170"/>
  <c r="W17" i="170" s="1"/>
  <c r="V17" i="170"/>
  <c r="O21" i="170"/>
  <c r="W21" i="170" s="1"/>
  <c r="V21" i="170"/>
  <c r="O32" i="170"/>
  <c r="W32" i="170" s="1"/>
  <c r="V32" i="170"/>
  <c r="O33" i="170"/>
  <c r="W33" i="170" s="1"/>
  <c r="V33" i="170"/>
  <c r="V38" i="170"/>
  <c r="O38" i="170"/>
  <c r="W38" i="170" s="1"/>
  <c r="V53" i="170"/>
  <c r="H81" i="170"/>
  <c r="D81" i="170"/>
  <c r="K81" i="170"/>
  <c r="G81" i="170"/>
  <c r="C81" i="170"/>
  <c r="F81" i="170"/>
  <c r="E81" i="170"/>
  <c r="J81" i="170"/>
  <c r="I81" i="170"/>
  <c r="V27" i="170"/>
  <c r="V31" i="170"/>
  <c r="V35" i="170"/>
  <c r="V39" i="170"/>
  <c r="V43" i="170"/>
  <c r="V47" i="170"/>
  <c r="H62" i="170"/>
  <c r="D62" i="170"/>
  <c r="J62" i="170"/>
  <c r="E62" i="170"/>
  <c r="I62" i="170"/>
  <c r="C62" i="170"/>
  <c r="M62" i="170"/>
  <c r="K64" i="170"/>
  <c r="G64" i="170"/>
  <c r="C64" i="170"/>
  <c r="F64" i="170"/>
  <c r="J64" i="170"/>
  <c r="E64" i="170"/>
  <c r="M64" i="170"/>
  <c r="O49" i="170"/>
  <c r="W49" i="170" s="1"/>
  <c r="O50" i="170"/>
  <c r="W50" i="170" s="1"/>
  <c r="V50" i="170"/>
  <c r="W51" i="170"/>
  <c r="F62" i="170"/>
  <c r="D64" i="170"/>
  <c r="K65" i="170"/>
  <c r="E65" i="170"/>
  <c r="I65" i="170"/>
  <c r="M65" i="170"/>
  <c r="W53" i="170"/>
  <c r="O54" i="170"/>
  <c r="W54" i="170" s="1"/>
  <c r="V54" i="170"/>
  <c r="K61" i="170"/>
  <c r="G62" i="170"/>
  <c r="H64" i="170"/>
  <c r="F65" i="170"/>
  <c r="K68" i="170"/>
  <c r="G68" i="170"/>
  <c r="C68" i="170"/>
  <c r="F68" i="170"/>
  <c r="J68" i="170"/>
  <c r="E68" i="170"/>
  <c r="M60" i="170"/>
  <c r="I60" i="170"/>
  <c r="E60" i="170"/>
  <c r="G60" i="170"/>
  <c r="F61" i="170"/>
  <c r="H63" i="170"/>
  <c r="D63" i="170"/>
  <c r="G63" i="170"/>
  <c r="M63" i="170"/>
  <c r="K66" i="170"/>
  <c r="G66" i="170"/>
  <c r="C66" i="170"/>
  <c r="H66" i="170"/>
  <c r="M66" i="170"/>
  <c r="I82" i="170"/>
  <c r="E82" i="170"/>
  <c r="H82" i="170"/>
  <c r="D82" i="170"/>
  <c r="J82" i="170"/>
  <c r="M61" i="170"/>
  <c r="I61" i="170"/>
  <c r="E61" i="170"/>
  <c r="K67" i="170"/>
  <c r="G67" i="170"/>
  <c r="C67" i="170"/>
  <c r="H67" i="170"/>
  <c r="M67" i="170"/>
  <c r="C82" i="170"/>
  <c r="K82" i="170"/>
  <c r="H85" i="170"/>
  <c r="D85" i="170"/>
  <c r="K85" i="170"/>
  <c r="G85" i="170"/>
  <c r="C85" i="170"/>
  <c r="J85" i="170"/>
  <c r="F80" i="170"/>
  <c r="J80" i="170"/>
  <c r="F84" i="170"/>
  <c r="J84" i="170"/>
  <c r="F70" i="170"/>
  <c r="L70" i="170" s="1"/>
  <c r="F71" i="170"/>
  <c r="L71" i="170" s="1"/>
  <c r="F72" i="170"/>
  <c r="L72" i="170" s="1"/>
  <c r="F73" i="170"/>
  <c r="L73" i="170" s="1"/>
  <c r="F74" i="170"/>
  <c r="L74" i="170" s="1"/>
  <c r="F75" i="170"/>
  <c r="L75" i="170" s="1"/>
  <c r="F76" i="170"/>
  <c r="L76" i="170" s="1"/>
  <c r="F77" i="170"/>
  <c r="L77" i="170" s="1"/>
  <c r="F78" i="170"/>
  <c r="L78" i="170" s="1"/>
  <c r="F79" i="170"/>
  <c r="L79" i="170" s="1"/>
  <c r="C80" i="170"/>
  <c r="G80" i="170"/>
  <c r="F83" i="170"/>
  <c r="L83" i="170" s="1"/>
  <c r="C84" i="170"/>
  <c r="G84" i="170"/>
  <c r="R15" i="169"/>
  <c r="S15" i="169" s="1"/>
  <c r="W15" i="169" s="1"/>
  <c r="R13" i="169"/>
  <c r="S13" i="169" s="1"/>
  <c r="N11" i="169"/>
  <c r="O11" i="169" s="1"/>
  <c r="R8" i="169"/>
  <c r="S8" i="169" s="1"/>
  <c r="E65" i="169"/>
  <c r="N5" i="169"/>
  <c r="O5" i="169" s="1"/>
  <c r="W5" i="169" s="1"/>
  <c r="N9" i="169"/>
  <c r="O9" i="169" s="1"/>
  <c r="W9" i="169" s="1"/>
  <c r="N12" i="169"/>
  <c r="O12" i="169" s="1"/>
  <c r="N7" i="169"/>
  <c r="O7" i="169" s="1"/>
  <c r="N10" i="169"/>
  <c r="O10" i="169" s="1"/>
  <c r="W10" i="169" s="1"/>
  <c r="N6" i="169"/>
  <c r="O6" i="169" s="1"/>
  <c r="W6" i="169" s="1"/>
  <c r="Q4" i="169"/>
  <c r="F65" i="169" s="1"/>
  <c r="W7" i="169"/>
  <c r="W12" i="169"/>
  <c r="V6" i="169"/>
  <c r="O20" i="169"/>
  <c r="W20" i="169" s="1"/>
  <c r="V20" i="169"/>
  <c r="V32" i="169"/>
  <c r="O32" i="169"/>
  <c r="W32" i="169" s="1"/>
  <c r="V34" i="169"/>
  <c r="O34" i="169"/>
  <c r="W34" i="169" s="1"/>
  <c r="V48" i="169"/>
  <c r="O48" i="169"/>
  <c r="W48" i="169" s="1"/>
  <c r="W11" i="169"/>
  <c r="O13" i="169"/>
  <c r="W13" i="169" s="1"/>
  <c r="V13" i="169"/>
  <c r="V22" i="169"/>
  <c r="O22" i="169"/>
  <c r="W22" i="169" s="1"/>
  <c r="V36" i="169"/>
  <c r="O36" i="169"/>
  <c r="W36" i="169" s="1"/>
  <c r="V38" i="169"/>
  <c r="O38" i="169"/>
  <c r="W38" i="169" s="1"/>
  <c r="O39" i="169"/>
  <c r="W39" i="169" s="1"/>
  <c r="V39" i="169"/>
  <c r="W8" i="169"/>
  <c r="V18" i="169"/>
  <c r="O18" i="169"/>
  <c r="W18" i="169" s="1"/>
  <c r="O35" i="169"/>
  <c r="W35" i="169" s="1"/>
  <c r="V35" i="169"/>
  <c r="V49" i="169"/>
  <c r="O49" i="169"/>
  <c r="W49" i="169" s="1"/>
  <c r="M57" i="169"/>
  <c r="T57" i="169"/>
  <c r="V5" i="169"/>
  <c r="O17" i="169"/>
  <c r="W17" i="169" s="1"/>
  <c r="V17" i="169"/>
  <c r="V24" i="169"/>
  <c r="O24" i="169"/>
  <c r="W24" i="169" s="1"/>
  <c r="V40" i="169"/>
  <c r="O40" i="169"/>
  <c r="W40" i="169" s="1"/>
  <c r="V42" i="169"/>
  <c r="O42" i="169"/>
  <c r="W42" i="169" s="1"/>
  <c r="O43" i="169"/>
  <c r="W43" i="169" s="1"/>
  <c r="V43" i="169"/>
  <c r="V14" i="169"/>
  <c r="O14" i="169"/>
  <c r="W14" i="169" s="1"/>
  <c r="O16" i="169"/>
  <c r="W16" i="169" s="1"/>
  <c r="V16" i="169"/>
  <c r="O21" i="169"/>
  <c r="W21" i="169" s="1"/>
  <c r="V21" i="169"/>
  <c r="V28" i="169"/>
  <c r="O28" i="169"/>
  <c r="W28" i="169" s="1"/>
  <c r="V30" i="169"/>
  <c r="O30" i="169"/>
  <c r="W30" i="169" s="1"/>
  <c r="O31" i="169"/>
  <c r="W31" i="169" s="1"/>
  <c r="V31" i="169"/>
  <c r="V44" i="169"/>
  <c r="O44" i="169"/>
  <c r="W44" i="169" s="1"/>
  <c r="Q57" i="169"/>
  <c r="U57" i="169"/>
  <c r="V11" i="169"/>
  <c r="W23" i="169"/>
  <c r="O51" i="169"/>
  <c r="W51" i="169" s="1"/>
  <c r="V51" i="169"/>
  <c r="V54" i="169"/>
  <c r="M61" i="169"/>
  <c r="I61" i="169"/>
  <c r="E61" i="169"/>
  <c r="J61" i="169"/>
  <c r="D61" i="169"/>
  <c r="H61" i="169"/>
  <c r="R4" i="169"/>
  <c r="V4" i="169" s="1"/>
  <c r="V12" i="169"/>
  <c r="O19" i="169"/>
  <c r="W19" i="169" s="1"/>
  <c r="O25" i="169"/>
  <c r="W25" i="169" s="1"/>
  <c r="O29" i="169"/>
  <c r="W29" i="169" s="1"/>
  <c r="O33" i="169"/>
  <c r="W33" i="169" s="1"/>
  <c r="O37" i="169"/>
  <c r="W37" i="169" s="1"/>
  <c r="O41" i="169"/>
  <c r="W41" i="169" s="1"/>
  <c r="O45" i="169"/>
  <c r="W45" i="169" s="1"/>
  <c r="F61" i="169"/>
  <c r="I82" i="169"/>
  <c r="E82" i="169"/>
  <c r="H82" i="169"/>
  <c r="D82" i="169"/>
  <c r="K82" i="169"/>
  <c r="G82" i="169"/>
  <c r="C82" i="169"/>
  <c r="J82" i="169"/>
  <c r="F82" i="169"/>
  <c r="W47" i="169"/>
  <c r="V23" i="169"/>
  <c r="V27" i="169"/>
  <c r="V47" i="169"/>
  <c r="V52" i="169"/>
  <c r="O52" i="169"/>
  <c r="W52" i="169" s="1"/>
  <c r="G61" i="169"/>
  <c r="W27" i="169"/>
  <c r="L57" i="169"/>
  <c r="P57" i="169"/>
  <c r="I65" i="169"/>
  <c r="V53" i="169"/>
  <c r="O53" i="169"/>
  <c r="W53" i="169" s="1"/>
  <c r="M60" i="169"/>
  <c r="I60" i="169"/>
  <c r="E60" i="169"/>
  <c r="K60" i="169"/>
  <c r="F60" i="169"/>
  <c r="J60" i="169"/>
  <c r="D60" i="169"/>
  <c r="K61" i="169"/>
  <c r="J65" i="169"/>
  <c r="K67" i="169"/>
  <c r="G67" i="169"/>
  <c r="C67" i="169"/>
  <c r="F67" i="169"/>
  <c r="J67" i="169"/>
  <c r="E67" i="169"/>
  <c r="I67" i="169"/>
  <c r="D67" i="169"/>
  <c r="F62" i="169"/>
  <c r="E63" i="169"/>
  <c r="J63" i="169"/>
  <c r="K64" i="169"/>
  <c r="G64" i="169"/>
  <c r="C64" i="169"/>
  <c r="H64" i="169"/>
  <c r="M64" i="169"/>
  <c r="E66" i="169"/>
  <c r="J66" i="169"/>
  <c r="K68" i="169"/>
  <c r="G68" i="169"/>
  <c r="C68" i="169"/>
  <c r="H68" i="169"/>
  <c r="H62" i="169"/>
  <c r="D62" i="169"/>
  <c r="G62" i="169"/>
  <c r="M62" i="169"/>
  <c r="F63" i="169"/>
  <c r="K65" i="169"/>
  <c r="M65" i="169"/>
  <c r="K69" i="169"/>
  <c r="G69" i="169"/>
  <c r="C69" i="169"/>
  <c r="H69" i="169"/>
  <c r="H63" i="169"/>
  <c r="D63" i="169"/>
  <c r="G63" i="169"/>
  <c r="M63" i="169"/>
  <c r="K66" i="169"/>
  <c r="G66" i="169"/>
  <c r="C66" i="169"/>
  <c r="H66" i="169"/>
  <c r="M66" i="169"/>
  <c r="F81" i="169"/>
  <c r="J81" i="169"/>
  <c r="F85" i="169"/>
  <c r="J85" i="169"/>
  <c r="F80" i="169"/>
  <c r="J80" i="169"/>
  <c r="C81" i="169"/>
  <c r="G81" i="169"/>
  <c r="K81" i="169"/>
  <c r="F84" i="169"/>
  <c r="J84" i="169"/>
  <c r="C85" i="169"/>
  <c r="G85" i="169"/>
  <c r="K85" i="169"/>
  <c r="F70" i="169"/>
  <c r="L70" i="169" s="1"/>
  <c r="F71" i="169"/>
  <c r="L71" i="169" s="1"/>
  <c r="F72" i="169"/>
  <c r="L72" i="169" s="1"/>
  <c r="F73" i="169"/>
  <c r="L73" i="169" s="1"/>
  <c r="F74" i="169"/>
  <c r="L74" i="169" s="1"/>
  <c r="F75" i="169"/>
  <c r="L75" i="169" s="1"/>
  <c r="F76" i="169"/>
  <c r="L76" i="169" s="1"/>
  <c r="F77" i="169"/>
  <c r="L77" i="169" s="1"/>
  <c r="F78" i="169"/>
  <c r="L78" i="169" s="1"/>
  <c r="F79" i="169"/>
  <c r="L79" i="169" s="1"/>
  <c r="C80" i="169"/>
  <c r="G80" i="169"/>
  <c r="D81" i="169"/>
  <c r="F83" i="169"/>
  <c r="L83" i="169" s="1"/>
  <c r="C84" i="169"/>
  <c r="G84" i="169"/>
  <c r="D85" i="169"/>
  <c r="T8" i="168"/>
  <c r="U8" i="168" s="1"/>
  <c r="V8" i="168"/>
  <c r="G61" i="168"/>
  <c r="H61" i="168"/>
  <c r="P57" i="168"/>
  <c r="W7" i="168"/>
  <c r="O8" i="168"/>
  <c r="W8" i="168" s="1"/>
  <c r="W6" i="168"/>
  <c r="V5" i="168"/>
  <c r="W5" i="168"/>
  <c r="V9" i="168"/>
  <c r="V6" i="168"/>
  <c r="O17" i="168"/>
  <c r="W17" i="168" s="1"/>
  <c r="V17" i="168"/>
  <c r="O28" i="168"/>
  <c r="W28" i="168" s="1"/>
  <c r="V28" i="168"/>
  <c r="O29" i="168"/>
  <c r="W29" i="168" s="1"/>
  <c r="V29" i="168"/>
  <c r="V35" i="168"/>
  <c r="O35" i="168"/>
  <c r="W35" i="168" s="1"/>
  <c r="O40" i="168"/>
  <c r="W40" i="168" s="1"/>
  <c r="V40" i="168"/>
  <c r="L57" i="168"/>
  <c r="K65" i="168"/>
  <c r="V7" i="168"/>
  <c r="Q9" i="168"/>
  <c r="W11" i="168"/>
  <c r="V11" i="168"/>
  <c r="W12" i="168"/>
  <c r="O14" i="168"/>
  <c r="W14" i="168" s="1"/>
  <c r="V14" i="168"/>
  <c r="O16" i="168"/>
  <c r="W16" i="168" s="1"/>
  <c r="V16" i="168"/>
  <c r="O18" i="168"/>
  <c r="W18" i="168" s="1"/>
  <c r="V18" i="168"/>
  <c r="V19" i="168"/>
  <c r="O19" i="168"/>
  <c r="W19" i="168" s="1"/>
  <c r="O20" i="168"/>
  <c r="W20" i="168" s="1"/>
  <c r="V20" i="168"/>
  <c r="O21" i="168"/>
  <c r="W21" i="168" s="1"/>
  <c r="V21" i="168"/>
  <c r="O24" i="168"/>
  <c r="W24" i="168" s="1"/>
  <c r="V24" i="168"/>
  <c r="O25" i="168"/>
  <c r="W25" i="168" s="1"/>
  <c r="V25" i="168"/>
  <c r="O37" i="168"/>
  <c r="W37" i="168" s="1"/>
  <c r="V37" i="168"/>
  <c r="W38" i="168"/>
  <c r="V39" i="168"/>
  <c r="O39" i="168"/>
  <c r="W39" i="168" s="1"/>
  <c r="O44" i="168"/>
  <c r="W44" i="168" s="1"/>
  <c r="V44" i="168"/>
  <c r="O52" i="168"/>
  <c r="W52" i="168" s="1"/>
  <c r="V52" i="168"/>
  <c r="V53" i="168"/>
  <c r="O53" i="168"/>
  <c r="W53" i="168" s="1"/>
  <c r="M4" i="168"/>
  <c r="Q4" i="168"/>
  <c r="U4" i="168"/>
  <c r="C65" i="168"/>
  <c r="N57" i="168"/>
  <c r="E61" i="168"/>
  <c r="Q10" i="168"/>
  <c r="F61" i="168" s="1"/>
  <c r="O41" i="168"/>
  <c r="W41" i="168" s="1"/>
  <c r="V41" i="168"/>
  <c r="W42" i="168"/>
  <c r="V43" i="168"/>
  <c r="O43" i="168"/>
  <c r="W43" i="168" s="1"/>
  <c r="O48" i="168"/>
  <c r="W48" i="168" s="1"/>
  <c r="V48" i="168"/>
  <c r="O49" i="168"/>
  <c r="W49" i="168" s="1"/>
  <c r="V49" i="168"/>
  <c r="W9" i="168"/>
  <c r="K61" i="168"/>
  <c r="M10" i="168"/>
  <c r="O13" i="168"/>
  <c r="W13" i="168" s="1"/>
  <c r="V13" i="168"/>
  <c r="O22" i="168"/>
  <c r="W22" i="168" s="1"/>
  <c r="V22" i="168"/>
  <c r="V23" i="168"/>
  <c r="O23" i="168"/>
  <c r="W23" i="168" s="1"/>
  <c r="O32" i="168"/>
  <c r="W32" i="168" s="1"/>
  <c r="V32" i="168"/>
  <c r="O33" i="168"/>
  <c r="W33" i="168" s="1"/>
  <c r="V33" i="168"/>
  <c r="O36" i="168"/>
  <c r="W36" i="168" s="1"/>
  <c r="V36" i="168"/>
  <c r="O45" i="168"/>
  <c r="W45" i="168" s="1"/>
  <c r="V45" i="168"/>
  <c r="V54" i="168"/>
  <c r="O54" i="168"/>
  <c r="W54" i="168" s="1"/>
  <c r="V12" i="168"/>
  <c r="O15" i="168"/>
  <c r="W15" i="168" s="1"/>
  <c r="O27" i="168"/>
  <c r="W27" i="168" s="1"/>
  <c r="O31" i="168"/>
  <c r="W31" i="168" s="1"/>
  <c r="O47" i="168"/>
  <c r="W47" i="168" s="1"/>
  <c r="O51" i="168"/>
  <c r="W51" i="168" s="1"/>
  <c r="D62" i="168"/>
  <c r="C63" i="168"/>
  <c r="H63" i="168"/>
  <c r="F64" i="168"/>
  <c r="E65" i="168"/>
  <c r="C66" i="168"/>
  <c r="I66" i="168"/>
  <c r="H67" i="168"/>
  <c r="D67" i="168"/>
  <c r="G67" i="168"/>
  <c r="M67" i="168"/>
  <c r="F68" i="168"/>
  <c r="E69" i="168"/>
  <c r="K70" i="168"/>
  <c r="G70" i="168"/>
  <c r="C70" i="168"/>
  <c r="H70" i="168"/>
  <c r="E72" i="168"/>
  <c r="D73" i="168"/>
  <c r="K74" i="168"/>
  <c r="G74" i="168"/>
  <c r="C74" i="168"/>
  <c r="H74" i="168"/>
  <c r="E76" i="168"/>
  <c r="D77" i="168"/>
  <c r="K78" i="168"/>
  <c r="G78" i="168"/>
  <c r="C78" i="168"/>
  <c r="H78" i="168"/>
  <c r="C81" i="168"/>
  <c r="C61" i="168"/>
  <c r="D63" i="168"/>
  <c r="J63" i="168"/>
  <c r="H64" i="168"/>
  <c r="D64" i="168"/>
  <c r="G64" i="168"/>
  <c r="M64" i="168"/>
  <c r="E66" i="168"/>
  <c r="J66" i="168"/>
  <c r="H68" i="168"/>
  <c r="D68" i="168"/>
  <c r="G68" i="168"/>
  <c r="K71" i="168"/>
  <c r="G71" i="168"/>
  <c r="C71" i="168"/>
  <c r="H71" i="168"/>
  <c r="K75" i="168"/>
  <c r="G75" i="168"/>
  <c r="C75" i="168"/>
  <c r="H75" i="168"/>
  <c r="K79" i="168"/>
  <c r="G79" i="168"/>
  <c r="C79" i="168"/>
  <c r="H79" i="168"/>
  <c r="K80" i="168"/>
  <c r="G80" i="168"/>
  <c r="H80" i="168"/>
  <c r="D80" i="168"/>
  <c r="I80" i="168"/>
  <c r="V38" i="168"/>
  <c r="V42" i="168"/>
  <c r="M62" i="168"/>
  <c r="I62" i="168"/>
  <c r="E62" i="168"/>
  <c r="G62" i="168"/>
  <c r="F63" i="168"/>
  <c r="C64" i="168"/>
  <c r="I64" i="168"/>
  <c r="D65" i="168"/>
  <c r="M65" i="168"/>
  <c r="F66" i="168"/>
  <c r="C68" i="168"/>
  <c r="I68" i="168"/>
  <c r="H69" i="168"/>
  <c r="D69" i="168"/>
  <c r="G69" i="168"/>
  <c r="D71" i="168"/>
  <c r="I71" i="168"/>
  <c r="K72" i="168"/>
  <c r="G72" i="168"/>
  <c r="C72" i="168"/>
  <c r="H72" i="168"/>
  <c r="D75" i="168"/>
  <c r="I75" i="168"/>
  <c r="K76" i="168"/>
  <c r="G76" i="168"/>
  <c r="C76" i="168"/>
  <c r="H76" i="168"/>
  <c r="D79" i="168"/>
  <c r="I79" i="168"/>
  <c r="C80" i="168"/>
  <c r="J80" i="168"/>
  <c r="M63" i="168"/>
  <c r="I63" i="168"/>
  <c r="E63" i="168"/>
  <c r="G63" i="168"/>
  <c r="H66" i="168"/>
  <c r="D66" i="168"/>
  <c r="G66" i="168"/>
  <c r="M66" i="168"/>
  <c r="E71" i="168"/>
  <c r="J71" i="168"/>
  <c r="D72" i="168"/>
  <c r="I72" i="168"/>
  <c r="K73" i="168"/>
  <c r="G73" i="168"/>
  <c r="C73" i="168"/>
  <c r="H73" i="168"/>
  <c r="E75" i="168"/>
  <c r="J75" i="168"/>
  <c r="D76" i="168"/>
  <c r="I76" i="168"/>
  <c r="K77" i="168"/>
  <c r="G77" i="168"/>
  <c r="C77" i="168"/>
  <c r="H77" i="168"/>
  <c r="E79" i="168"/>
  <c r="J79" i="168"/>
  <c r="E80" i="168"/>
  <c r="H81" i="168"/>
  <c r="D81" i="168"/>
  <c r="I81" i="168"/>
  <c r="E81" i="168"/>
  <c r="J81" i="168"/>
  <c r="F60" i="168"/>
  <c r="F82" i="168"/>
  <c r="L82" i="168" s="1"/>
  <c r="C83" i="168"/>
  <c r="G83" i="168"/>
  <c r="K83" i="168"/>
  <c r="D84" i="168"/>
  <c r="H84" i="168"/>
  <c r="E85" i="168"/>
  <c r="I85" i="168"/>
  <c r="F85" i="168"/>
  <c r="J85" i="168"/>
  <c r="F84" i="168"/>
  <c r="J84" i="168"/>
  <c r="C85" i="168"/>
  <c r="G85" i="168"/>
  <c r="K85" i="168"/>
  <c r="F83" i="168"/>
  <c r="C84" i="168"/>
  <c r="G84" i="168"/>
  <c r="D85" i="168"/>
  <c r="C5" i="167"/>
  <c r="C6" i="167"/>
  <c r="C7" i="167"/>
  <c r="C8" i="167"/>
  <c r="C9" i="167"/>
  <c r="C10" i="167"/>
  <c r="C4" i="167"/>
  <c r="I85" i="167"/>
  <c r="E85" i="167"/>
  <c r="B85" i="167"/>
  <c r="H85" i="167" s="1"/>
  <c r="I84" i="167"/>
  <c r="H84" i="167"/>
  <c r="E84" i="167"/>
  <c r="D84" i="167"/>
  <c r="B84" i="167"/>
  <c r="K84" i="167" s="1"/>
  <c r="K83" i="167"/>
  <c r="I83" i="167"/>
  <c r="H83" i="167"/>
  <c r="G83" i="167"/>
  <c r="E83" i="167"/>
  <c r="D83" i="167"/>
  <c r="C83" i="167"/>
  <c r="B83" i="167"/>
  <c r="J83" i="167" s="1"/>
  <c r="J82" i="167"/>
  <c r="B82" i="167"/>
  <c r="I81" i="167"/>
  <c r="E81" i="167"/>
  <c r="B81" i="167"/>
  <c r="H81" i="167" s="1"/>
  <c r="I80" i="167"/>
  <c r="H80" i="167"/>
  <c r="E80" i="167"/>
  <c r="D80" i="167"/>
  <c r="B80" i="167"/>
  <c r="K80" i="167" s="1"/>
  <c r="K79" i="167"/>
  <c r="I79" i="167"/>
  <c r="H79" i="167"/>
  <c r="G79" i="167"/>
  <c r="E79" i="167"/>
  <c r="D79" i="167"/>
  <c r="C79" i="167"/>
  <c r="B79" i="167"/>
  <c r="J79" i="167" s="1"/>
  <c r="K78" i="167"/>
  <c r="I78" i="167"/>
  <c r="H78" i="167"/>
  <c r="G78" i="167"/>
  <c r="E78" i="167"/>
  <c r="D78" i="167"/>
  <c r="C78" i="167"/>
  <c r="B78" i="167"/>
  <c r="J78" i="167" s="1"/>
  <c r="K77" i="167"/>
  <c r="I77" i="167"/>
  <c r="H77" i="167"/>
  <c r="G77" i="167"/>
  <c r="E77" i="167"/>
  <c r="D77" i="167"/>
  <c r="C77" i="167"/>
  <c r="B77" i="167"/>
  <c r="J77" i="167" s="1"/>
  <c r="K76" i="167"/>
  <c r="I76" i="167"/>
  <c r="H76" i="167"/>
  <c r="G76" i="167"/>
  <c r="E76" i="167"/>
  <c r="D76" i="167"/>
  <c r="C76" i="167"/>
  <c r="B76" i="167"/>
  <c r="J76" i="167" s="1"/>
  <c r="K75" i="167"/>
  <c r="I75" i="167"/>
  <c r="H75" i="167"/>
  <c r="G75" i="167"/>
  <c r="E75" i="167"/>
  <c r="D75" i="167"/>
  <c r="C75" i="167"/>
  <c r="B75" i="167"/>
  <c r="J75" i="167" s="1"/>
  <c r="K74" i="167"/>
  <c r="I74" i="167"/>
  <c r="H74" i="167"/>
  <c r="G74" i="167"/>
  <c r="E74" i="167"/>
  <c r="D74" i="167"/>
  <c r="C74" i="167"/>
  <c r="B74" i="167"/>
  <c r="J74" i="167" s="1"/>
  <c r="K73" i="167"/>
  <c r="I73" i="167"/>
  <c r="H73" i="167"/>
  <c r="G73" i="167"/>
  <c r="E73" i="167"/>
  <c r="D73" i="167"/>
  <c r="C73" i="167"/>
  <c r="B73" i="167"/>
  <c r="J73" i="167" s="1"/>
  <c r="K72" i="167"/>
  <c r="I72" i="167"/>
  <c r="H72" i="167"/>
  <c r="G72" i="167"/>
  <c r="E72" i="167"/>
  <c r="D72" i="167"/>
  <c r="C72" i="167"/>
  <c r="B72" i="167"/>
  <c r="J72" i="167" s="1"/>
  <c r="K71" i="167"/>
  <c r="I71" i="167"/>
  <c r="H71" i="167"/>
  <c r="G71" i="167"/>
  <c r="E71" i="167"/>
  <c r="D71" i="167"/>
  <c r="C71" i="167"/>
  <c r="B71" i="167"/>
  <c r="J71" i="167" s="1"/>
  <c r="K70" i="167"/>
  <c r="I70" i="167"/>
  <c r="H70" i="167"/>
  <c r="G70" i="167"/>
  <c r="E70" i="167"/>
  <c r="D70" i="167"/>
  <c r="C70" i="167"/>
  <c r="B70" i="167"/>
  <c r="J70" i="167" s="1"/>
  <c r="P69" i="167"/>
  <c r="I69" i="167"/>
  <c r="D69" i="167"/>
  <c r="B69" i="167"/>
  <c r="F69" i="167" s="1"/>
  <c r="J68" i="167"/>
  <c r="I68" i="167"/>
  <c r="E68" i="167"/>
  <c r="D68" i="167"/>
  <c r="B68" i="167"/>
  <c r="F68" i="167" s="1"/>
  <c r="J67" i="167"/>
  <c r="I67" i="167"/>
  <c r="F67" i="167"/>
  <c r="E67" i="167"/>
  <c r="D67" i="167"/>
  <c r="B67" i="167"/>
  <c r="B66" i="167"/>
  <c r="F66" i="167" s="1"/>
  <c r="B65" i="167"/>
  <c r="J64" i="167"/>
  <c r="I64" i="167"/>
  <c r="E64" i="167"/>
  <c r="D64" i="167"/>
  <c r="B64" i="167"/>
  <c r="F64" i="167" s="1"/>
  <c r="B63" i="167"/>
  <c r="K63" i="167" s="1"/>
  <c r="I62" i="167"/>
  <c r="C62" i="167"/>
  <c r="B62" i="167"/>
  <c r="K62" i="167" s="1"/>
  <c r="K61" i="167"/>
  <c r="J61" i="167"/>
  <c r="H61" i="167"/>
  <c r="F61" i="167"/>
  <c r="D61" i="167"/>
  <c r="C61" i="167"/>
  <c r="B61" i="167"/>
  <c r="B60" i="167"/>
  <c r="K60" i="167" s="1"/>
  <c r="H57" i="167"/>
  <c r="U54" i="167"/>
  <c r="T54" i="167"/>
  <c r="R54" i="167"/>
  <c r="S54" i="167" s="1"/>
  <c r="Q54" i="167"/>
  <c r="P54" i="167"/>
  <c r="N54" i="167"/>
  <c r="V54" i="167" s="1"/>
  <c r="M54" i="167"/>
  <c r="L54" i="167"/>
  <c r="C54" i="167"/>
  <c r="T53" i="167"/>
  <c r="U53" i="167" s="1"/>
  <c r="R53" i="167"/>
  <c r="S53" i="167" s="1"/>
  <c r="P53" i="167"/>
  <c r="Q53" i="167" s="1"/>
  <c r="L53" i="167"/>
  <c r="M53" i="167" s="1"/>
  <c r="N53" i="167" s="1"/>
  <c r="C53" i="167"/>
  <c r="T52" i="167"/>
  <c r="U52" i="167" s="1"/>
  <c r="S52" i="167"/>
  <c r="R52" i="167"/>
  <c r="P52" i="167"/>
  <c r="Q52" i="167" s="1"/>
  <c r="L52" i="167"/>
  <c r="M52" i="167" s="1"/>
  <c r="N52" i="167" s="1"/>
  <c r="C52" i="167"/>
  <c r="T51" i="167"/>
  <c r="U51" i="167" s="1"/>
  <c r="R51" i="167"/>
  <c r="S51" i="167" s="1"/>
  <c r="Q51" i="167"/>
  <c r="P51" i="167"/>
  <c r="M51" i="167"/>
  <c r="N51" i="167" s="1"/>
  <c r="L51" i="167"/>
  <c r="C51" i="167"/>
  <c r="U50" i="167"/>
  <c r="T50" i="167"/>
  <c r="R50" i="167"/>
  <c r="S50" i="167" s="1"/>
  <c r="Q50" i="167"/>
  <c r="P50" i="167"/>
  <c r="N50" i="167"/>
  <c r="V50" i="167" s="1"/>
  <c r="M50" i="167"/>
  <c r="L50" i="167"/>
  <c r="C50" i="167"/>
  <c r="T49" i="167"/>
  <c r="U49" i="167" s="1"/>
  <c r="R49" i="167"/>
  <c r="S49" i="167" s="1"/>
  <c r="P49" i="167"/>
  <c r="Q49" i="167" s="1"/>
  <c r="L49" i="167"/>
  <c r="M49" i="167" s="1"/>
  <c r="N49" i="167" s="1"/>
  <c r="C49" i="167"/>
  <c r="T48" i="167"/>
  <c r="U48" i="167" s="1"/>
  <c r="S48" i="167"/>
  <c r="R48" i="167"/>
  <c r="P48" i="167"/>
  <c r="Q48" i="167" s="1"/>
  <c r="L48" i="167"/>
  <c r="M48" i="167" s="1"/>
  <c r="N48" i="167" s="1"/>
  <c r="C48" i="167"/>
  <c r="T47" i="167"/>
  <c r="U47" i="167" s="1"/>
  <c r="R47" i="167"/>
  <c r="S47" i="167" s="1"/>
  <c r="P47" i="167"/>
  <c r="Q47" i="167" s="1"/>
  <c r="L47" i="167"/>
  <c r="M47" i="167" s="1"/>
  <c r="N47" i="167" s="1"/>
  <c r="C47" i="167"/>
  <c r="U46" i="167"/>
  <c r="T46" i="167"/>
  <c r="R46" i="167"/>
  <c r="S46" i="167" s="1"/>
  <c r="Q46" i="167"/>
  <c r="P46" i="167"/>
  <c r="M46" i="167"/>
  <c r="N46" i="167" s="1"/>
  <c r="L46" i="167"/>
  <c r="C46" i="167"/>
  <c r="T45" i="167"/>
  <c r="U45" i="167" s="1"/>
  <c r="R45" i="167"/>
  <c r="S45" i="167" s="1"/>
  <c r="P45" i="167"/>
  <c r="Q45" i="167" s="1"/>
  <c r="L45" i="167"/>
  <c r="M45" i="167" s="1"/>
  <c r="N45" i="167" s="1"/>
  <c r="C45" i="167"/>
  <c r="T44" i="167"/>
  <c r="U44" i="167" s="1"/>
  <c r="S44" i="167"/>
  <c r="R44" i="167"/>
  <c r="P44" i="167"/>
  <c r="Q44" i="167" s="1"/>
  <c r="L44" i="167"/>
  <c r="M44" i="167" s="1"/>
  <c r="N44" i="167" s="1"/>
  <c r="C44" i="167"/>
  <c r="T43" i="167"/>
  <c r="U43" i="167" s="1"/>
  <c r="R43" i="167"/>
  <c r="S43" i="167" s="1"/>
  <c r="P43" i="167"/>
  <c r="Q43" i="167" s="1"/>
  <c r="L43" i="167"/>
  <c r="M43" i="167" s="1"/>
  <c r="N43" i="167" s="1"/>
  <c r="C43" i="167"/>
  <c r="U42" i="167"/>
  <c r="T42" i="167"/>
  <c r="R42" i="167"/>
  <c r="S42" i="167" s="1"/>
  <c r="Q42" i="167"/>
  <c r="P42" i="167"/>
  <c r="M42" i="167"/>
  <c r="N42" i="167" s="1"/>
  <c r="L42" i="167"/>
  <c r="C42" i="167"/>
  <c r="T41" i="167"/>
  <c r="U41" i="167" s="1"/>
  <c r="R41" i="167"/>
  <c r="S41" i="167" s="1"/>
  <c r="P41" i="167"/>
  <c r="Q41" i="167" s="1"/>
  <c r="N41" i="167"/>
  <c r="O41" i="167" s="1"/>
  <c r="W41" i="167" s="1"/>
  <c r="L41" i="167"/>
  <c r="M41" i="167" s="1"/>
  <c r="C41" i="167"/>
  <c r="T40" i="167"/>
  <c r="U40" i="167" s="1"/>
  <c r="S40" i="167"/>
  <c r="R40" i="167"/>
  <c r="P40" i="167"/>
  <c r="Q40" i="167" s="1"/>
  <c r="O40" i="167"/>
  <c r="W40" i="167" s="1"/>
  <c r="L40" i="167"/>
  <c r="M40" i="167" s="1"/>
  <c r="N40" i="167" s="1"/>
  <c r="C40" i="167"/>
  <c r="T39" i="167"/>
  <c r="U39" i="167" s="1"/>
  <c r="R39" i="167"/>
  <c r="S39" i="167" s="1"/>
  <c r="Q39" i="167"/>
  <c r="P39" i="167"/>
  <c r="M39" i="167"/>
  <c r="N39" i="167" s="1"/>
  <c r="L39" i="167"/>
  <c r="C39" i="167"/>
  <c r="U38" i="167"/>
  <c r="T38" i="167"/>
  <c r="R38" i="167"/>
  <c r="S38" i="167" s="1"/>
  <c r="Q38" i="167"/>
  <c r="P38" i="167"/>
  <c r="M38" i="167"/>
  <c r="N38" i="167" s="1"/>
  <c r="L38" i="167"/>
  <c r="C38" i="167"/>
  <c r="T37" i="167"/>
  <c r="U37" i="167" s="1"/>
  <c r="S37" i="167"/>
  <c r="R37" i="167"/>
  <c r="P37" i="167"/>
  <c r="Q37" i="167" s="1"/>
  <c r="N37" i="167"/>
  <c r="O37" i="167" s="1"/>
  <c r="W37" i="167" s="1"/>
  <c r="L37" i="167"/>
  <c r="M37" i="167" s="1"/>
  <c r="C37" i="167"/>
  <c r="T36" i="167"/>
  <c r="U36" i="167" s="1"/>
  <c r="S36" i="167"/>
  <c r="R36" i="167"/>
  <c r="P36" i="167"/>
  <c r="Q36" i="167" s="1"/>
  <c r="O36" i="167"/>
  <c r="W36" i="167" s="1"/>
  <c r="L36" i="167"/>
  <c r="M36" i="167" s="1"/>
  <c r="N36" i="167" s="1"/>
  <c r="C36" i="167"/>
  <c r="T35" i="167"/>
  <c r="U35" i="167" s="1"/>
  <c r="R35" i="167"/>
  <c r="S35" i="167" s="1"/>
  <c r="Q35" i="167"/>
  <c r="P35" i="167"/>
  <c r="M35" i="167"/>
  <c r="N35" i="167" s="1"/>
  <c r="L35" i="167"/>
  <c r="C35" i="167"/>
  <c r="U34" i="167"/>
  <c r="T34" i="167"/>
  <c r="R34" i="167"/>
  <c r="S34" i="167" s="1"/>
  <c r="Q34" i="167"/>
  <c r="P34" i="167"/>
  <c r="M34" i="167"/>
  <c r="N34" i="167" s="1"/>
  <c r="L34" i="167"/>
  <c r="C34" i="167"/>
  <c r="T33" i="167"/>
  <c r="U33" i="167" s="1"/>
  <c r="S33" i="167"/>
  <c r="R33" i="167"/>
  <c r="P33" i="167"/>
  <c r="Q33" i="167" s="1"/>
  <c r="N33" i="167"/>
  <c r="O33" i="167" s="1"/>
  <c r="W33" i="167" s="1"/>
  <c r="L33" i="167"/>
  <c r="M33" i="167" s="1"/>
  <c r="C33" i="167"/>
  <c r="T32" i="167"/>
  <c r="U32" i="167" s="1"/>
  <c r="S32" i="167"/>
  <c r="R32" i="167"/>
  <c r="P32" i="167"/>
  <c r="Q32" i="167" s="1"/>
  <c r="O32" i="167"/>
  <c r="W32" i="167" s="1"/>
  <c r="L32" i="167"/>
  <c r="M32" i="167" s="1"/>
  <c r="N32" i="167" s="1"/>
  <c r="C32" i="167"/>
  <c r="T31" i="167"/>
  <c r="U31" i="167" s="1"/>
  <c r="R31" i="167"/>
  <c r="S31" i="167" s="1"/>
  <c r="Q31" i="167"/>
  <c r="P31" i="167"/>
  <c r="M31" i="167"/>
  <c r="N31" i="167" s="1"/>
  <c r="L31" i="167"/>
  <c r="C31" i="167"/>
  <c r="U30" i="167"/>
  <c r="T30" i="167"/>
  <c r="S30" i="167"/>
  <c r="R30" i="167"/>
  <c r="Q30" i="167"/>
  <c r="P30" i="167"/>
  <c r="M30" i="167"/>
  <c r="N30" i="167" s="1"/>
  <c r="L30" i="167"/>
  <c r="C30" i="167"/>
  <c r="T29" i="167"/>
  <c r="U29" i="167" s="1"/>
  <c r="R29" i="167"/>
  <c r="S29" i="167" s="1"/>
  <c r="P29" i="167"/>
  <c r="Q29" i="167" s="1"/>
  <c r="L29" i="167"/>
  <c r="M29" i="167" s="1"/>
  <c r="N29" i="167" s="1"/>
  <c r="C29" i="167"/>
  <c r="U28" i="167"/>
  <c r="T28" i="167"/>
  <c r="S28" i="167"/>
  <c r="R28" i="167"/>
  <c r="Q28" i="167"/>
  <c r="P28" i="167"/>
  <c r="M28" i="167"/>
  <c r="N28" i="167" s="1"/>
  <c r="L28" i="167"/>
  <c r="C28" i="167"/>
  <c r="T27" i="167"/>
  <c r="U27" i="167" s="1"/>
  <c r="R27" i="167"/>
  <c r="S27" i="167" s="1"/>
  <c r="P27" i="167"/>
  <c r="Q27" i="167" s="1"/>
  <c r="L27" i="167"/>
  <c r="M27" i="167" s="1"/>
  <c r="N27" i="167" s="1"/>
  <c r="C27" i="167"/>
  <c r="U26" i="167"/>
  <c r="T26" i="167"/>
  <c r="S26" i="167"/>
  <c r="R26" i="167"/>
  <c r="Q26" i="167"/>
  <c r="P26" i="167"/>
  <c r="M26" i="167"/>
  <c r="N26" i="167" s="1"/>
  <c r="L26" i="167"/>
  <c r="C26" i="167"/>
  <c r="T25" i="167"/>
  <c r="U25" i="167" s="1"/>
  <c r="R25" i="167"/>
  <c r="S25" i="167" s="1"/>
  <c r="P25" i="167"/>
  <c r="Q25" i="167" s="1"/>
  <c r="L25" i="167"/>
  <c r="M25" i="167" s="1"/>
  <c r="N25" i="167" s="1"/>
  <c r="C25" i="167"/>
  <c r="U24" i="167"/>
  <c r="T24" i="167"/>
  <c r="S24" i="167"/>
  <c r="R24" i="167"/>
  <c r="Q24" i="167"/>
  <c r="P24" i="167"/>
  <c r="M24" i="167"/>
  <c r="N24" i="167" s="1"/>
  <c r="L24" i="167"/>
  <c r="C24" i="167"/>
  <c r="T23" i="167"/>
  <c r="U23" i="167" s="1"/>
  <c r="R23" i="167"/>
  <c r="S23" i="167" s="1"/>
  <c r="P23" i="167"/>
  <c r="Q23" i="167" s="1"/>
  <c r="L23" i="167"/>
  <c r="M23" i="167" s="1"/>
  <c r="N23" i="167" s="1"/>
  <c r="C23" i="167"/>
  <c r="U22" i="167"/>
  <c r="T22" i="167"/>
  <c r="S22" i="167"/>
  <c r="R22" i="167"/>
  <c r="Q22" i="167"/>
  <c r="P22" i="167"/>
  <c r="M22" i="167"/>
  <c r="N22" i="167" s="1"/>
  <c r="L22" i="167"/>
  <c r="C22" i="167"/>
  <c r="T21" i="167"/>
  <c r="U21" i="167" s="1"/>
  <c r="R21" i="167"/>
  <c r="S21" i="167" s="1"/>
  <c r="P21" i="167"/>
  <c r="Q21" i="167" s="1"/>
  <c r="L21" i="167"/>
  <c r="M21" i="167" s="1"/>
  <c r="N21" i="167" s="1"/>
  <c r="C21" i="167"/>
  <c r="U20" i="167"/>
  <c r="T20" i="167"/>
  <c r="S20" i="167"/>
  <c r="R20" i="167"/>
  <c r="Q20" i="167"/>
  <c r="P20" i="167"/>
  <c r="M20" i="167"/>
  <c r="N20" i="167" s="1"/>
  <c r="L20" i="167"/>
  <c r="C20" i="167"/>
  <c r="T19" i="167"/>
  <c r="U19" i="167" s="1"/>
  <c r="R19" i="167"/>
  <c r="S19" i="167" s="1"/>
  <c r="P19" i="167"/>
  <c r="Q19" i="167" s="1"/>
  <c r="L19" i="167"/>
  <c r="M19" i="167" s="1"/>
  <c r="N19" i="167" s="1"/>
  <c r="C19" i="167"/>
  <c r="U18" i="167"/>
  <c r="T18" i="167"/>
  <c r="S18" i="167"/>
  <c r="R18" i="167"/>
  <c r="Q18" i="167"/>
  <c r="P18" i="167"/>
  <c r="M18" i="167"/>
  <c r="N18" i="167" s="1"/>
  <c r="L18" i="167"/>
  <c r="C18" i="167"/>
  <c r="T17" i="167"/>
  <c r="U17" i="167" s="1"/>
  <c r="R17" i="167"/>
  <c r="S17" i="167" s="1"/>
  <c r="P17" i="167"/>
  <c r="Q17" i="167" s="1"/>
  <c r="L17" i="167"/>
  <c r="M17" i="167" s="1"/>
  <c r="N17" i="167" s="1"/>
  <c r="C17" i="167"/>
  <c r="U16" i="167"/>
  <c r="T16" i="167"/>
  <c r="S16" i="167"/>
  <c r="R16" i="167"/>
  <c r="Q16" i="167"/>
  <c r="P16" i="167"/>
  <c r="M16" i="167"/>
  <c r="N16" i="167" s="1"/>
  <c r="L16" i="167"/>
  <c r="C16" i="167"/>
  <c r="T15" i="167"/>
  <c r="U15" i="167" s="1"/>
  <c r="R15" i="167"/>
  <c r="S15" i="167" s="1"/>
  <c r="P15" i="167"/>
  <c r="Q15" i="167" s="1"/>
  <c r="L15" i="167"/>
  <c r="M15" i="167" s="1"/>
  <c r="N15" i="167" s="1"/>
  <c r="C15" i="167"/>
  <c r="U14" i="167"/>
  <c r="T14" i="167"/>
  <c r="S14" i="167"/>
  <c r="R14" i="167"/>
  <c r="Q14" i="167"/>
  <c r="P14" i="167"/>
  <c r="M14" i="167"/>
  <c r="N14" i="167" s="1"/>
  <c r="L14" i="167"/>
  <c r="C14" i="167"/>
  <c r="T13" i="167"/>
  <c r="U13" i="167" s="1"/>
  <c r="R13" i="167"/>
  <c r="S13" i="167" s="1"/>
  <c r="P13" i="167"/>
  <c r="Q13" i="167" s="1"/>
  <c r="L13" i="167"/>
  <c r="M13" i="167" s="1"/>
  <c r="N13" i="167" s="1"/>
  <c r="C13" i="167"/>
  <c r="U12" i="167"/>
  <c r="T12" i="167"/>
  <c r="S12" i="167"/>
  <c r="R12" i="167"/>
  <c r="Q12" i="167"/>
  <c r="P12" i="167"/>
  <c r="M12" i="167"/>
  <c r="N12" i="167" s="1"/>
  <c r="L12" i="167"/>
  <c r="C12" i="167"/>
  <c r="T11" i="167"/>
  <c r="U11" i="167" s="1"/>
  <c r="R11" i="167"/>
  <c r="S11" i="167" s="1"/>
  <c r="P11" i="167"/>
  <c r="Q11" i="167" s="1"/>
  <c r="L11" i="167"/>
  <c r="M11" i="167" s="1"/>
  <c r="N11" i="167" s="1"/>
  <c r="C11" i="167"/>
  <c r="U10" i="167"/>
  <c r="T10" i="167"/>
  <c r="S10" i="167"/>
  <c r="R10" i="167"/>
  <c r="Q10" i="167"/>
  <c r="P10" i="167"/>
  <c r="M10" i="167"/>
  <c r="N10" i="167" s="1"/>
  <c r="L10" i="167"/>
  <c r="T9" i="167"/>
  <c r="U9" i="167" s="1"/>
  <c r="P9" i="167"/>
  <c r="Q9" i="167" s="1"/>
  <c r="L9" i="167"/>
  <c r="M9" i="167" s="1"/>
  <c r="R9" i="167" s="1"/>
  <c r="S9" i="167" s="1"/>
  <c r="T8" i="167"/>
  <c r="U8" i="167" s="1"/>
  <c r="P8" i="167"/>
  <c r="Q8" i="167" s="1"/>
  <c r="L8" i="167"/>
  <c r="M8" i="167" s="1"/>
  <c r="T7" i="167"/>
  <c r="U7" i="167" s="1"/>
  <c r="P7" i="167"/>
  <c r="Q7" i="167" s="1"/>
  <c r="L7" i="167"/>
  <c r="M7" i="167" s="1"/>
  <c r="R7" i="167" s="1"/>
  <c r="S7" i="167" s="1"/>
  <c r="T6" i="167"/>
  <c r="U6" i="167" s="1"/>
  <c r="P6" i="167"/>
  <c r="Q6" i="167" s="1"/>
  <c r="L6" i="167"/>
  <c r="M6" i="167" s="1"/>
  <c r="T5" i="167"/>
  <c r="U5" i="167" s="1"/>
  <c r="P5" i="167"/>
  <c r="Q5" i="167" s="1"/>
  <c r="L5" i="167"/>
  <c r="M5" i="167" s="1"/>
  <c r="R5" i="167" s="1"/>
  <c r="S5" i="167" s="1"/>
  <c r="T4" i="167"/>
  <c r="U4" i="167" s="1"/>
  <c r="L4" i="167"/>
  <c r="M4" i="167" s="1"/>
  <c r="N4" i="167" s="1"/>
  <c r="O4" i="167" s="1"/>
  <c r="I2" i="167"/>
  <c r="D2" i="167"/>
  <c r="F85" i="166"/>
  <c r="E85" i="166"/>
  <c r="B85" i="166"/>
  <c r="I85" i="166" s="1"/>
  <c r="I84" i="166"/>
  <c r="H84" i="166"/>
  <c r="E84" i="166"/>
  <c r="D84" i="166"/>
  <c r="B84" i="166"/>
  <c r="K84" i="166" s="1"/>
  <c r="K83" i="166"/>
  <c r="I83" i="166"/>
  <c r="H83" i="166"/>
  <c r="G83" i="166"/>
  <c r="E83" i="166"/>
  <c r="D83" i="166"/>
  <c r="C83" i="166"/>
  <c r="B83" i="166"/>
  <c r="J83" i="166" s="1"/>
  <c r="G82" i="166"/>
  <c r="F82" i="166"/>
  <c r="B82" i="166"/>
  <c r="B81" i="166"/>
  <c r="I80" i="166"/>
  <c r="H80" i="166"/>
  <c r="E80" i="166"/>
  <c r="D80" i="166"/>
  <c r="B80" i="166"/>
  <c r="K80" i="166" s="1"/>
  <c r="K79" i="166"/>
  <c r="I79" i="166"/>
  <c r="H79" i="166"/>
  <c r="G79" i="166"/>
  <c r="E79" i="166"/>
  <c r="D79" i="166"/>
  <c r="C79" i="166"/>
  <c r="B79" i="166"/>
  <c r="J79" i="166" s="1"/>
  <c r="K78" i="166"/>
  <c r="I78" i="166"/>
  <c r="H78" i="166"/>
  <c r="G78" i="166"/>
  <c r="E78" i="166"/>
  <c r="D78" i="166"/>
  <c r="C78" i="166"/>
  <c r="B78" i="166"/>
  <c r="J78" i="166" s="1"/>
  <c r="K77" i="166"/>
  <c r="I77" i="166"/>
  <c r="H77" i="166"/>
  <c r="G77" i="166"/>
  <c r="E77" i="166"/>
  <c r="D77" i="166"/>
  <c r="C77" i="166"/>
  <c r="B77" i="166"/>
  <c r="J77" i="166" s="1"/>
  <c r="K76" i="166"/>
  <c r="I76" i="166"/>
  <c r="H76" i="166"/>
  <c r="G76" i="166"/>
  <c r="E76" i="166"/>
  <c r="D76" i="166"/>
  <c r="C76" i="166"/>
  <c r="B76" i="166"/>
  <c r="J76" i="166" s="1"/>
  <c r="K75" i="166"/>
  <c r="I75" i="166"/>
  <c r="H75" i="166"/>
  <c r="G75" i="166"/>
  <c r="E75" i="166"/>
  <c r="D75" i="166"/>
  <c r="C75" i="166"/>
  <c r="B75" i="166"/>
  <c r="J75" i="166" s="1"/>
  <c r="K74" i="166"/>
  <c r="I74" i="166"/>
  <c r="H74" i="166"/>
  <c r="G74" i="166"/>
  <c r="E74" i="166"/>
  <c r="D74" i="166"/>
  <c r="C74" i="166"/>
  <c r="B74" i="166"/>
  <c r="J74" i="166" s="1"/>
  <c r="K73" i="166"/>
  <c r="I73" i="166"/>
  <c r="H73" i="166"/>
  <c r="G73" i="166"/>
  <c r="E73" i="166"/>
  <c r="D73" i="166"/>
  <c r="C73" i="166"/>
  <c r="B73" i="166"/>
  <c r="J73" i="166" s="1"/>
  <c r="K72" i="166"/>
  <c r="I72" i="166"/>
  <c r="H72" i="166"/>
  <c r="G72" i="166"/>
  <c r="E72" i="166"/>
  <c r="D72" i="166"/>
  <c r="C72" i="166"/>
  <c r="B72" i="166"/>
  <c r="J72" i="166" s="1"/>
  <c r="K71" i="166"/>
  <c r="I71" i="166"/>
  <c r="H71" i="166"/>
  <c r="G71" i="166"/>
  <c r="E71" i="166"/>
  <c r="D71" i="166"/>
  <c r="C71" i="166"/>
  <c r="B71" i="166"/>
  <c r="J71" i="166" s="1"/>
  <c r="K70" i="166"/>
  <c r="I70" i="166"/>
  <c r="H70" i="166"/>
  <c r="G70" i="166"/>
  <c r="E70" i="166"/>
  <c r="D70" i="166"/>
  <c r="C70" i="166"/>
  <c r="B70" i="166"/>
  <c r="J70" i="166" s="1"/>
  <c r="P69" i="166"/>
  <c r="J69" i="166"/>
  <c r="I69" i="166"/>
  <c r="E69" i="166"/>
  <c r="D69" i="166"/>
  <c r="B69" i="166"/>
  <c r="F69" i="166" s="1"/>
  <c r="J68" i="166"/>
  <c r="F68" i="166"/>
  <c r="E68" i="166"/>
  <c r="B68" i="166"/>
  <c r="H67" i="166"/>
  <c r="B67" i="166"/>
  <c r="I66" i="166"/>
  <c r="B66" i="166"/>
  <c r="D66" i="166" s="1"/>
  <c r="B65" i="166"/>
  <c r="J64" i="166"/>
  <c r="I64" i="166"/>
  <c r="F64" i="166"/>
  <c r="E64" i="166"/>
  <c r="D64" i="166"/>
  <c r="B64" i="166"/>
  <c r="I63" i="166"/>
  <c r="G63" i="166"/>
  <c r="C63" i="166"/>
  <c r="B63" i="166"/>
  <c r="J62" i="166"/>
  <c r="I62" i="166"/>
  <c r="E62" i="166"/>
  <c r="C62" i="166"/>
  <c r="B62" i="166"/>
  <c r="K62" i="166" s="1"/>
  <c r="K61" i="166"/>
  <c r="B61" i="166"/>
  <c r="B60" i="166"/>
  <c r="H57" i="166"/>
  <c r="U54" i="166"/>
  <c r="T54" i="166"/>
  <c r="R54" i="166"/>
  <c r="S54" i="166" s="1"/>
  <c r="Q54" i="166"/>
  <c r="P54" i="166"/>
  <c r="N54" i="166"/>
  <c r="V54" i="166" s="1"/>
  <c r="M54" i="166"/>
  <c r="L54" i="166"/>
  <c r="C54" i="166"/>
  <c r="T53" i="166"/>
  <c r="U53" i="166" s="1"/>
  <c r="R53" i="166"/>
  <c r="S53" i="166" s="1"/>
  <c r="P53" i="166"/>
  <c r="Q53" i="166" s="1"/>
  <c r="N53" i="166"/>
  <c r="L53" i="166"/>
  <c r="M53" i="166" s="1"/>
  <c r="C53" i="166"/>
  <c r="T52" i="166"/>
  <c r="U52" i="166" s="1"/>
  <c r="S52" i="166"/>
  <c r="R52" i="166"/>
  <c r="P52" i="166"/>
  <c r="Q52" i="166" s="1"/>
  <c r="L52" i="166"/>
  <c r="M52" i="166" s="1"/>
  <c r="N52" i="166" s="1"/>
  <c r="C52" i="166"/>
  <c r="T51" i="166"/>
  <c r="U51" i="166" s="1"/>
  <c r="R51" i="166"/>
  <c r="S51" i="166" s="1"/>
  <c r="Q51" i="166"/>
  <c r="P51" i="166"/>
  <c r="M51" i="166"/>
  <c r="N51" i="166" s="1"/>
  <c r="L51" i="166"/>
  <c r="C51" i="166"/>
  <c r="U50" i="166"/>
  <c r="T50" i="166"/>
  <c r="R50" i="166"/>
  <c r="S50" i="166" s="1"/>
  <c r="Q50" i="166"/>
  <c r="P50" i="166"/>
  <c r="N50" i="166"/>
  <c r="O50" i="166" s="1"/>
  <c r="W50" i="166" s="1"/>
  <c r="M50" i="166"/>
  <c r="L50" i="166"/>
  <c r="C50" i="166"/>
  <c r="T49" i="166"/>
  <c r="U49" i="166" s="1"/>
  <c r="R49" i="166"/>
  <c r="S49" i="166" s="1"/>
  <c r="P49" i="166"/>
  <c r="Q49" i="166" s="1"/>
  <c r="L49" i="166"/>
  <c r="M49" i="166" s="1"/>
  <c r="N49" i="166" s="1"/>
  <c r="C49" i="166"/>
  <c r="U48" i="166"/>
  <c r="T48" i="166"/>
  <c r="S48" i="166"/>
  <c r="R48" i="166"/>
  <c r="Q48" i="166"/>
  <c r="P48" i="166"/>
  <c r="L48" i="166"/>
  <c r="M48" i="166" s="1"/>
  <c r="N48" i="166" s="1"/>
  <c r="C48" i="166"/>
  <c r="U47" i="166"/>
  <c r="T47" i="166"/>
  <c r="R47" i="166"/>
  <c r="S47" i="166" s="1"/>
  <c r="Q47" i="166"/>
  <c r="P47" i="166"/>
  <c r="M47" i="166"/>
  <c r="N47" i="166" s="1"/>
  <c r="L47" i="166"/>
  <c r="C47" i="166"/>
  <c r="U46" i="166"/>
  <c r="T46" i="166"/>
  <c r="R46" i="166"/>
  <c r="S46" i="166" s="1"/>
  <c r="Q46" i="166"/>
  <c r="P46" i="166"/>
  <c r="N46" i="166"/>
  <c r="O46" i="166" s="1"/>
  <c r="M46" i="166"/>
  <c r="L46" i="166"/>
  <c r="C46" i="166"/>
  <c r="T45" i="166"/>
  <c r="U45" i="166" s="1"/>
  <c r="S45" i="166"/>
  <c r="R45" i="166"/>
  <c r="P45" i="166"/>
  <c r="Q45" i="166" s="1"/>
  <c r="L45" i="166"/>
  <c r="M45" i="166" s="1"/>
  <c r="N45" i="166" s="1"/>
  <c r="C45" i="166"/>
  <c r="U44" i="166"/>
  <c r="T44" i="166"/>
  <c r="S44" i="166"/>
  <c r="R44" i="166"/>
  <c r="Q44" i="166"/>
  <c r="P44" i="166"/>
  <c r="L44" i="166"/>
  <c r="M44" i="166" s="1"/>
  <c r="N44" i="166" s="1"/>
  <c r="C44" i="166"/>
  <c r="U43" i="166"/>
  <c r="T43" i="166"/>
  <c r="R43" i="166"/>
  <c r="S43" i="166" s="1"/>
  <c r="Q43" i="166"/>
  <c r="P43" i="166"/>
  <c r="M43" i="166"/>
  <c r="N43" i="166" s="1"/>
  <c r="L43" i="166"/>
  <c r="C43" i="166"/>
  <c r="U42" i="166"/>
  <c r="T42" i="166"/>
  <c r="R42" i="166"/>
  <c r="S42" i="166" s="1"/>
  <c r="Q42" i="166"/>
  <c r="P42" i="166"/>
  <c r="N42" i="166"/>
  <c r="O42" i="166" s="1"/>
  <c r="M42" i="166"/>
  <c r="L42" i="166"/>
  <c r="C42" i="166"/>
  <c r="T41" i="166"/>
  <c r="U41" i="166" s="1"/>
  <c r="S41" i="166"/>
  <c r="R41" i="166"/>
  <c r="P41" i="166"/>
  <c r="Q41" i="166" s="1"/>
  <c r="L41" i="166"/>
  <c r="M41" i="166" s="1"/>
  <c r="N41" i="166" s="1"/>
  <c r="C41" i="166"/>
  <c r="U40" i="166"/>
  <c r="T40" i="166"/>
  <c r="S40" i="166"/>
  <c r="R40" i="166"/>
  <c r="Q40" i="166"/>
  <c r="P40" i="166"/>
  <c r="L40" i="166"/>
  <c r="M40" i="166" s="1"/>
  <c r="N40" i="166" s="1"/>
  <c r="C40" i="166"/>
  <c r="U39" i="166"/>
  <c r="T39" i="166"/>
  <c r="R39" i="166"/>
  <c r="S39" i="166" s="1"/>
  <c r="Q39" i="166"/>
  <c r="P39" i="166"/>
  <c r="M39" i="166"/>
  <c r="N39" i="166" s="1"/>
  <c r="L39" i="166"/>
  <c r="C39" i="166"/>
  <c r="U38" i="166"/>
  <c r="T38" i="166"/>
  <c r="R38" i="166"/>
  <c r="S38" i="166" s="1"/>
  <c r="Q38" i="166"/>
  <c r="P38" i="166"/>
  <c r="N38" i="166"/>
  <c r="O38" i="166" s="1"/>
  <c r="M38" i="166"/>
  <c r="L38" i="166"/>
  <c r="C38" i="166"/>
  <c r="T37" i="166"/>
  <c r="U37" i="166" s="1"/>
  <c r="S37" i="166"/>
  <c r="R37" i="166"/>
  <c r="P37" i="166"/>
  <c r="Q37" i="166" s="1"/>
  <c r="L37" i="166"/>
  <c r="M37" i="166" s="1"/>
  <c r="N37" i="166" s="1"/>
  <c r="C37" i="166"/>
  <c r="U36" i="166"/>
  <c r="T36" i="166"/>
  <c r="S36" i="166"/>
  <c r="R36" i="166"/>
  <c r="Q36" i="166"/>
  <c r="P36" i="166"/>
  <c r="L36" i="166"/>
  <c r="M36" i="166" s="1"/>
  <c r="N36" i="166" s="1"/>
  <c r="C36" i="166"/>
  <c r="U35" i="166"/>
  <c r="T35" i="166"/>
  <c r="R35" i="166"/>
  <c r="S35" i="166" s="1"/>
  <c r="Q35" i="166"/>
  <c r="P35" i="166"/>
  <c r="M35" i="166"/>
  <c r="N35" i="166" s="1"/>
  <c r="L35" i="166"/>
  <c r="C35" i="166"/>
  <c r="U34" i="166"/>
  <c r="T34" i="166"/>
  <c r="R34" i="166"/>
  <c r="S34" i="166" s="1"/>
  <c r="Q34" i="166"/>
  <c r="P34" i="166"/>
  <c r="N34" i="166"/>
  <c r="O34" i="166" s="1"/>
  <c r="W34" i="166" s="1"/>
  <c r="M34" i="166"/>
  <c r="L34" i="166"/>
  <c r="C34" i="166"/>
  <c r="T33" i="166"/>
  <c r="U33" i="166" s="1"/>
  <c r="S33" i="166"/>
  <c r="R33" i="166"/>
  <c r="P33" i="166"/>
  <c r="Q33" i="166" s="1"/>
  <c r="L33" i="166"/>
  <c r="M33" i="166" s="1"/>
  <c r="N33" i="166" s="1"/>
  <c r="C33" i="166"/>
  <c r="U32" i="166"/>
  <c r="T32" i="166"/>
  <c r="S32" i="166"/>
  <c r="R32" i="166"/>
  <c r="Q32" i="166"/>
  <c r="P32" i="166"/>
  <c r="L32" i="166"/>
  <c r="M32" i="166" s="1"/>
  <c r="N32" i="166" s="1"/>
  <c r="C32" i="166"/>
  <c r="U31" i="166"/>
  <c r="T31" i="166"/>
  <c r="R31" i="166"/>
  <c r="S31" i="166" s="1"/>
  <c r="Q31" i="166"/>
  <c r="P31" i="166"/>
  <c r="M31" i="166"/>
  <c r="N31" i="166" s="1"/>
  <c r="L31" i="166"/>
  <c r="C31" i="166"/>
  <c r="U30" i="166"/>
  <c r="T30" i="166"/>
  <c r="R30" i="166"/>
  <c r="S30" i="166" s="1"/>
  <c r="Q30" i="166"/>
  <c r="P30" i="166"/>
  <c r="N30" i="166"/>
  <c r="O30" i="166" s="1"/>
  <c r="M30" i="166"/>
  <c r="L30" i="166"/>
  <c r="C30" i="166"/>
  <c r="T29" i="166"/>
  <c r="U29" i="166" s="1"/>
  <c r="R29" i="166"/>
  <c r="S29" i="166" s="1"/>
  <c r="P29" i="166"/>
  <c r="Q29" i="166" s="1"/>
  <c r="L29" i="166"/>
  <c r="M29" i="166" s="1"/>
  <c r="N29" i="166" s="1"/>
  <c r="C29" i="166"/>
  <c r="T28" i="166"/>
  <c r="U28" i="166" s="1"/>
  <c r="S28" i="166"/>
  <c r="R28" i="166"/>
  <c r="P28" i="166"/>
  <c r="Q28" i="166" s="1"/>
  <c r="L28" i="166"/>
  <c r="M28" i="166" s="1"/>
  <c r="N28" i="166" s="1"/>
  <c r="C28" i="166"/>
  <c r="T27" i="166"/>
  <c r="U27" i="166" s="1"/>
  <c r="R27" i="166"/>
  <c r="S27" i="166" s="1"/>
  <c r="Q27" i="166"/>
  <c r="P27" i="166"/>
  <c r="L27" i="166"/>
  <c r="M27" i="166" s="1"/>
  <c r="N27" i="166" s="1"/>
  <c r="C27" i="166"/>
  <c r="U26" i="166"/>
  <c r="T26" i="166"/>
  <c r="R26" i="166"/>
  <c r="S26" i="166" s="1"/>
  <c r="Q26" i="166"/>
  <c r="P26" i="166"/>
  <c r="M26" i="166"/>
  <c r="N26" i="166" s="1"/>
  <c r="L26" i="166"/>
  <c r="C26" i="166"/>
  <c r="T25" i="166"/>
  <c r="U25" i="166" s="1"/>
  <c r="R25" i="166"/>
  <c r="S25" i="166" s="1"/>
  <c r="P25" i="166"/>
  <c r="Q25" i="166" s="1"/>
  <c r="L25" i="166"/>
  <c r="M25" i="166" s="1"/>
  <c r="N25" i="166" s="1"/>
  <c r="C25" i="166"/>
  <c r="U24" i="166"/>
  <c r="T24" i="166"/>
  <c r="R24" i="166"/>
  <c r="S24" i="166" s="1"/>
  <c r="Q24" i="166"/>
  <c r="P24" i="166"/>
  <c r="M24" i="166"/>
  <c r="N24" i="166" s="1"/>
  <c r="L24" i="166"/>
  <c r="C24" i="166"/>
  <c r="T23" i="166"/>
  <c r="U23" i="166" s="1"/>
  <c r="R23" i="166"/>
  <c r="S23" i="166" s="1"/>
  <c r="P23" i="166"/>
  <c r="Q23" i="166" s="1"/>
  <c r="L23" i="166"/>
  <c r="M23" i="166" s="1"/>
  <c r="N23" i="166" s="1"/>
  <c r="C23" i="166"/>
  <c r="T22" i="166"/>
  <c r="U22" i="166" s="1"/>
  <c r="S22" i="166"/>
  <c r="R22" i="166"/>
  <c r="P22" i="166"/>
  <c r="Q22" i="166" s="1"/>
  <c r="L22" i="166"/>
  <c r="M22" i="166" s="1"/>
  <c r="N22" i="166" s="1"/>
  <c r="C22" i="166"/>
  <c r="T21" i="166"/>
  <c r="U21" i="166" s="1"/>
  <c r="R21" i="166"/>
  <c r="S21" i="166" s="1"/>
  <c r="P21" i="166"/>
  <c r="Q21" i="166" s="1"/>
  <c r="L21" i="166"/>
  <c r="M21" i="166" s="1"/>
  <c r="N21" i="166" s="1"/>
  <c r="C21" i="166"/>
  <c r="U20" i="166"/>
  <c r="T20" i="166"/>
  <c r="R20" i="166"/>
  <c r="S20" i="166" s="1"/>
  <c r="Q20" i="166"/>
  <c r="P20" i="166"/>
  <c r="M20" i="166"/>
  <c r="N20" i="166" s="1"/>
  <c r="L20" i="166"/>
  <c r="C20" i="166"/>
  <c r="T19" i="166"/>
  <c r="U19" i="166" s="1"/>
  <c r="R19" i="166"/>
  <c r="S19" i="166" s="1"/>
  <c r="P19" i="166"/>
  <c r="Q19" i="166" s="1"/>
  <c r="N19" i="166"/>
  <c r="L19" i="166"/>
  <c r="M19" i="166" s="1"/>
  <c r="C19" i="166"/>
  <c r="T18" i="166"/>
  <c r="U18" i="166" s="1"/>
  <c r="S18" i="166"/>
  <c r="R18" i="166"/>
  <c r="P18" i="166"/>
  <c r="Q18" i="166" s="1"/>
  <c r="O18" i="166"/>
  <c r="W18" i="166" s="1"/>
  <c r="L18" i="166"/>
  <c r="M18" i="166" s="1"/>
  <c r="N18" i="166" s="1"/>
  <c r="V18" i="166" s="1"/>
  <c r="C18" i="166"/>
  <c r="T17" i="166"/>
  <c r="U17" i="166" s="1"/>
  <c r="R17" i="166"/>
  <c r="S17" i="166" s="1"/>
  <c r="P17" i="166"/>
  <c r="Q17" i="166" s="1"/>
  <c r="L17" i="166"/>
  <c r="M17" i="166" s="1"/>
  <c r="N17" i="166" s="1"/>
  <c r="C17" i="166"/>
  <c r="U16" i="166"/>
  <c r="T16" i="166"/>
  <c r="R16" i="166"/>
  <c r="S16" i="166" s="1"/>
  <c r="Q16" i="166"/>
  <c r="P16" i="166"/>
  <c r="M16" i="166"/>
  <c r="N16" i="166" s="1"/>
  <c r="L16" i="166"/>
  <c r="C16" i="166"/>
  <c r="T15" i="166"/>
  <c r="U15" i="166" s="1"/>
  <c r="R15" i="166"/>
  <c r="S15" i="166" s="1"/>
  <c r="P15" i="166"/>
  <c r="Q15" i="166" s="1"/>
  <c r="N15" i="166"/>
  <c r="O15" i="166" s="1"/>
  <c r="W15" i="166" s="1"/>
  <c r="L15" i="166"/>
  <c r="M15" i="166" s="1"/>
  <c r="C15" i="166"/>
  <c r="T14" i="166"/>
  <c r="U14" i="166" s="1"/>
  <c r="S14" i="166"/>
  <c r="R14" i="166"/>
  <c r="P14" i="166"/>
  <c r="Q14" i="166" s="1"/>
  <c r="O14" i="166"/>
  <c r="W14" i="166" s="1"/>
  <c r="L14" i="166"/>
  <c r="M14" i="166" s="1"/>
  <c r="N14" i="166" s="1"/>
  <c r="V14" i="166" s="1"/>
  <c r="C14" i="166"/>
  <c r="T13" i="166"/>
  <c r="U13" i="166" s="1"/>
  <c r="R13" i="166"/>
  <c r="S13" i="166" s="1"/>
  <c r="P13" i="166"/>
  <c r="Q13" i="166" s="1"/>
  <c r="L13" i="166"/>
  <c r="M13" i="166" s="1"/>
  <c r="N13" i="166" s="1"/>
  <c r="C13" i="166"/>
  <c r="T12" i="166"/>
  <c r="U12" i="166" s="1"/>
  <c r="P12" i="166"/>
  <c r="Q12" i="166" s="1"/>
  <c r="L12" i="166"/>
  <c r="M12" i="166" s="1"/>
  <c r="R12" i="166" s="1"/>
  <c r="S12" i="166" s="1"/>
  <c r="C12" i="166"/>
  <c r="T11" i="166"/>
  <c r="U11" i="166" s="1"/>
  <c r="R11" i="166"/>
  <c r="S11" i="166" s="1"/>
  <c r="P11" i="166"/>
  <c r="Q11" i="166" s="1"/>
  <c r="N11" i="166"/>
  <c r="O11" i="166" s="1"/>
  <c r="L11" i="166"/>
  <c r="M11" i="166" s="1"/>
  <c r="C11" i="166"/>
  <c r="S10" i="166"/>
  <c r="R10" i="166"/>
  <c r="P10" i="166"/>
  <c r="Q10" i="166" s="1"/>
  <c r="L10" i="166"/>
  <c r="M10" i="166" s="1"/>
  <c r="T10" i="166" s="1"/>
  <c r="U10" i="166" s="1"/>
  <c r="C10" i="166"/>
  <c r="T9" i="166"/>
  <c r="U9" i="166" s="1"/>
  <c r="P9" i="166"/>
  <c r="Q9" i="166" s="1"/>
  <c r="L9" i="166"/>
  <c r="M9" i="166" s="1"/>
  <c r="R9" i="166" s="1"/>
  <c r="S9" i="166" s="1"/>
  <c r="C9" i="166"/>
  <c r="T8" i="166"/>
  <c r="U8" i="166" s="1"/>
  <c r="P8" i="166"/>
  <c r="Q8" i="166" s="1"/>
  <c r="L8" i="166"/>
  <c r="M8" i="166" s="1"/>
  <c r="R8" i="166" s="1"/>
  <c r="S8" i="166" s="1"/>
  <c r="C8" i="166"/>
  <c r="T7" i="166"/>
  <c r="U7" i="166" s="1"/>
  <c r="P7" i="166"/>
  <c r="Q7" i="166" s="1"/>
  <c r="L7" i="166"/>
  <c r="M7" i="166" s="1"/>
  <c r="R7" i="166" s="1"/>
  <c r="S7" i="166" s="1"/>
  <c r="C7" i="166"/>
  <c r="T6" i="166"/>
  <c r="U6" i="166" s="1"/>
  <c r="P6" i="166"/>
  <c r="Q6" i="166" s="1"/>
  <c r="L6" i="166"/>
  <c r="M6" i="166" s="1"/>
  <c r="R6" i="166" s="1"/>
  <c r="S6" i="166" s="1"/>
  <c r="C6" i="166"/>
  <c r="T5" i="166"/>
  <c r="U5" i="166" s="1"/>
  <c r="P5" i="166"/>
  <c r="Q5" i="166" s="1"/>
  <c r="L5" i="166"/>
  <c r="M5" i="166" s="1"/>
  <c r="R5" i="166" s="1"/>
  <c r="S5" i="166" s="1"/>
  <c r="C5" i="166"/>
  <c r="T4" i="166"/>
  <c r="U4" i="166" s="1"/>
  <c r="P4" i="166"/>
  <c r="Q4" i="166" s="1"/>
  <c r="L4" i="166"/>
  <c r="M4" i="166" s="1"/>
  <c r="N4" i="166" s="1"/>
  <c r="O4" i="166" s="1"/>
  <c r="C4" i="166"/>
  <c r="I2" i="166"/>
  <c r="D2" i="166"/>
  <c r="B85" i="165"/>
  <c r="H85" i="165" s="1"/>
  <c r="I84" i="165"/>
  <c r="E84" i="165"/>
  <c r="B84" i="165"/>
  <c r="K84" i="165" s="1"/>
  <c r="I83" i="165"/>
  <c r="H83" i="165"/>
  <c r="E83" i="165"/>
  <c r="D83" i="165"/>
  <c r="B83" i="165"/>
  <c r="J83" i="165" s="1"/>
  <c r="K82" i="165"/>
  <c r="I82" i="165"/>
  <c r="H82" i="165"/>
  <c r="G82" i="165"/>
  <c r="E82" i="165"/>
  <c r="D82" i="165"/>
  <c r="C82" i="165"/>
  <c r="B82" i="165"/>
  <c r="J82" i="165" s="1"/>
  <c r="B81" i="165"/>
  <c r="B80" i="165"/>
  <c r="B79" i="165"/>
  <c r="J78" i="165"/>
  <c r="I78" i="165"/>
  <c r="E78" i="165"/>
  <c r="D78" i="165"/>
  <c r="B78" i="165"/>
  <c r="F78" i="165" s="1"/>
  <c r="J77" i="165"/>
  <c r="I77" i="165"/>
  <c r="F77" i="165"/>
  <c r="E77" i="165"/>
  <c r="D77" i="165"/>
  <c r="B77" i="165"/>
  <c r="J76" i="165"/>
  <c r="E76" i="165"/>
  <c r="B76" i="165"/>
  <c r="F76" i="165" s="1"/>
  <c r="F75" i="165"/>
  <c r="D75" i="165"/>
  <c r="B75" i="165"/>
  <c r="B74" i="165"/>
  <c r="F74" i="165" s="1"/>
  <c r="J73" i="165"/>
  <c r="I73" i="165"/>
  <c r="F73" i="165"/>
  <c r="E73" i="165"/>
  <c r="D73" i="165"/>
  <c r="B73" i="165"/>
  <c r="J72" i="165"/>
  <c r="E72" i="165"/>
  <c r="B72" i="165"/>
  <c r="F72" i="165" s="1"/>
  <c r="I71" i="165"/>
  <c r="F71" i="165"/>
  <c r="D71" i="165"/>
  <c r="B71" i="165"/>
  <c r="B70" i="165"/>
  <c r="F70" i="165" s="1"/>
  <c r="P69" i="165"/>
  <c r="J69" i="165"/>
  <c r="E69" i="165"/>
  <c r="B69" i="165"/>
  <c r="K69" i="165" s="1"/>
  <c r="K68" i="165"/>
  <c r="I68" i="165"/>
  <c r="F68" i="165"/>
  <c r="C68" i="165"/>
  <c r="B68" i="165"/>
  <c r="B67" i="165"/>
  <c r="K67" i="165" s="1"/>
  <c r="K66" i="165"/>
  <c r="J66" i="165"/>
  <c r="I66" i="165"/>
  <c r="F66" i="165"/>
  <c r="E66" i="165"/>
  <c r="C66" i="165"/>
  <c r="B66" i="165"/>
  <c r="B65" i="165"/>
  <c r="K64" i="165"/>
  <c r="I64" i="165"/>
  <c r="F64" i="165"/>
  <c r="C64" i="165"/>
  <c r="B64" i="165"/>
  <c r="K63" i="165"/>
  <c r="J63" i="165"/>
  <c r="H63" i="165"/>
  <c r="F63" i="165"/>
  <c r="D63" i="165"/>
  <c r="C63" i="165"/>
  <c r="B63" i="165"/>
  <c r="J62" i="165"/>
  <c r="D62" i="165"/>
  <c r="B62" i="165"/>
  <c r="K62" i="165" s="1"/>
  <c r="M61" i="165"/>
  <c r="B61" i="165"/>
  <c r="M60" i="165"/>
  <c r="K60" i="165"/>
  <c r="I60" i="165"/>
  <c r="H60" i="165"/>
  <c r="G60" i="165"/>
  <c r="E60" i="165"/>
  <c r="D60" i="165"/>
  <c r="C60" i="165"/>
  <c r="B60" i="165"/>
  <c r="J60" i="165" s="1"/>
  <c r="H57" i="165"/>
  <c r="T54" i="165"/>
  <c r="U54" i="165" s="1"/>
  <c r="S54" i="165"/>
  <c r="R54" i="165"/>
  <c r="P54" i="165"/>
  <c r="Q54" i="165" s="1"/>
  <c r="L54" i="165"/>
  <c r="M54" i="165" s="1"/>
  <c r="N54" i="165" s="1"/>
  <c r="C54" i="165"/>
  <c r="T53" i="165"/>
  <c r="U53" i="165" s="1"/>
  <c r="S53" i="165"/>
  <c r="R53" i="165"/>
  <c r="P53" i="165"/>
  <c r="Q53" i="165" s="1"/>
  <c r="L53" i="165"/>
  <c r="M53" i="165" s="1"/>
  <c r="N53" i="165" s="1"/>
  <c r="C53" i="165"/>
  <c r="T52" i="165"/>
  <c r="U52" i="165" s="1"/>
  <c r="R52" i="165"/>
  <c r="S52" i="165" s="1"/>
  <c r="P52" i="165"/>
  <c r="Q52" i="165" s="1"/>
  <c r="L52" i="165"/>
  <c r="M52" i="165" s="1"/>
  <c r="N52" i="165" s="1"/>
  <c r="C52" i="165"/>
  <c r="U51" i="165"/>
  <c r="T51" i="165"/>
  <c r="R51" i="165"/>
  <c r="S51" i="165" s="1"/>
  <c r="Q51" i="165"/>
  <c r="P51" i="165"/>
  <c r="M51" i="165"/>
  <c r="N51" i="165" s="1"/>
  <c r="L51" i="165"/>
  <c r="C51" i="165"/>
  <c r="T50" i="165"/>
  <c r="U50" i="165" s="1"/>
  <c r="R50" i="165"/>
  <c r="S50" i="165" s="1"/>
  <c r="P50" i="165"/>
  <c r="Q50" i="165" s="1"/>
  <c r="L50" i="165"/>
  <c r="M50" i="165" s="1"/>
  <c r="N50" i="165" s="1"/>
  <c r="C50" i="165"/>
  <c r="U49" i="165"/>
  <c r="T49" i="165"/>
  <c r="S49" i="165"/>
  <c r="R49" i="165"/>
  <c r="Q49" i="165"/>
  <c r="P49" i="165"/>
  <c r="M49" i="165"/>
  <c r="N49" i="165" s="1"/>
  <c r="L49" i="165"/>
  <c r="C49" i="165"/>
  <c r="T48" i="165"/>
  <c r="U48" i="165" s="1"/>
  <c r="R48" i="165"/>
  <c r="S48" i="165" s="1"/>
  <c r="P48" i="165"/>
  <c r="Q48" i="165" s="1"/>
  <c r="L48" i="165"/>
  <c r="M48" i="165" s="1"/>
  <c r="N48" i="165" s="1"/>
  <c r="C48" i="165"/>
  <c r="U47" i="165"/>
  <c r="T47" i="165"/>
  <c r="S47" i="165"/>
  <c r="R47" i="165"/>
  <c r="Q47" i="165"/>
  <c r="P47" i="165"/>
  <c r="M47" i="165"/>
  <c r="N47" i="165" s="1"/>
  <c r="V47" i="165" s="1"/>
  <c r="L47" i="165"/>
  <c r="C47" i="165"/>
  <c r="T46" i="165"/>
  <c r="U46" i="165" s="1"/>
  <c r="R46" i="165"/>
  <c r="S46" i="165" s="1"/>
  <c r="P46" i="165"/>
  <c r="Q46" i="165" s="1"/>
  <c r="L46" i="165"/>
  <c r="M46" i="165" s="1"/>
  <c r="N46" i="165" s="1"/>
  <c r="C46" i="165"/>
  <c r="U45" i="165"/>
  <c r="T45" i="165"/>
  <c r="S45" i="165"/>
  <c r="R45" i="165"/>
  <c r="Q45" i="165"/>
  <c r="P45" i="165"/>
  <c r="M45" i="165"/>
  <c r="N45" i="165" s="1"/>
  <c r="L45" i="165"/>
  <c r="C45" i="165"/>
  <c r="T44" i="165"/>
  <c r="U44" i="165" s="1"/>
  <c r="R44" i="165"/>
  <c r="S44" i="165" s="1"/>
  <c r="P44" i="165"/>
  <c r="Q44" i="165" s="1"/>
  <c r="L44" i="165"/>
  <c r="M44" i="165" s="1"/>
  <c r="N44" i="165" s="1"/>
  <c r="C44" i="165"/>
  <c r="U43" i="165"/>
  <c r="T43" i="165"/>
  <c r="S43" i="165"/>
  <c r="R43" i="165"/>
  <c r="Q43" i="165"/>
  <c r="P43" i="165"/>
  <c r="M43" i="165"/>
  <c r="N43" i="165" s="1"/>
  <c r="V43" i="165" s="1"/>
  <c r="L43" i="165"/>
  <c r="C43" i="165"/>
  <c r="T42" i="165"/>
  <c r="U42" i="165" s="1"/>
  <c r="R42" i="165"/>
  <c r="S42" i="165" s="1"/>
  <c r="P42" i="165"/>
  <c r="Q42" i="165" s="1"/>
  <c r="L42" i="165"/>
  <c r="M42" i="165" s="1"/>
  <c r="N42" i="165" s="1"/>
  <c r="C42" i="165"/>
  <c r="U41" i="165"/>
  <c r="T41" i="165"/>
  <c r="S41" i="165"/>
  <c r="R41" i="165"/>
  <c r="Q41" i="165"/>
  <c r="P41" i="165"/>
  <c r="M41" i="165"/>
  <c r="N41" i="165" s="1"/>
  <c r="V41" i="165" s="1"/>
  <c r="L41" i="165"/>
  <c r="C41" i="165"/>
  <c r="T40" i="165"/>
  <c r="U40" i="165" s="1"/>
  <c r="R40" i="165"/>
  <c r="S40" i="165" s="1"/>
  <c r="P40" i="165"/>
  <c r="Q40" i="165" s="1"/>
  <c r="L40" i="165"/>
  <c r="M40" i="165" s="1"/>
  <c r="N40" i="165" s="1"/>
  <c r="C40" i="165"/>
  <c r="U39" i="165"/>
  <c r="T39" i="165"/>
  <c r="S39" i="165"/>
  <c r="R39" i="165"/>
  <c r="Q39" i="165"/>
  <c r="P39" i="165"/>
  <c r="M39" i="165"/>
  <c r="N39" i="165" s="1"/>
  <c r="V39" i="165" s="1"/>
  <c r="L39" i="165"/>
  <c r="C39" i="165"/>
  <c r="U38" i="165"/>
  <c r="T38" i="165"/>
  <c r="R38" i="165"/>
  <c r="S38" i="165" s="1"/>
  <c r="P38" i="165"/>
  <c r="Q38" i="165" s="1"/>
  <c r="M38" i="165"/>
  <c r="N38" i="165" s="1"/>
  <c r="L38" i="165"/>
  <c r="C38" i="165"/>
  <c r="U37" i="165"/>
  <c r="T37" i="165"/>
  <c r="R37" i="165"/>
  <c r="S37" i="165" s="1"/>
  <c r="Q37" i="165"/>
  <c r="P37" i="165"/>
  <c r="N37" i="165"/>
  <c r="O37" i="165" s="1"/>
  <c r="M37" i="165"/>
  <c r="L37" i="165"/>
  <c r="C37" i="165"/>
  <c r="T36" i="165"/>
  <c r="U36" i="165" s="1"/>
  <c r="R36" i="165"/>
  <c r="S36" i="165" s="1"/>
  <c r="P36" i="165"/>
  <c r="Q36" i="165" s="1"/>
  <c r="L36" i="165"/>
  <c r="M36" i="165" s="1"/>
  <c r="N36" i="165" s="1"/>
  <c r="C36" i="165"/>
  <c r="T35" i="165"/>
  <c r="U35" i="165" s="1"/>
  <c r="R35" i="165"/>
  <c r="S35" i="165" s="1"/>
  <c r="P35" i="165"/>
  <c r="Q35" i="165" s="1"/>
  <c r="L35" i="165"/>
  <c r="M35" i="165" s="1"/>
  <c r="N35" i="165" s="1"/>
  <c r="C35" i="165"/>
  <c r="U34" i="165"/>
  <c r="T34" i="165"/>
  <c r="S34" i="165"/>
  <c r="R34" i="165"/>
  <c r="Q34" i="165"/>
  <c r="P34" i="165"/>
  <c r="M34" i="165"/>
  <c r="N34" i="165" s="1"/>
  <c r="L34" i="165"/>
  <c r="C34" i="165"/>
  <c r="T33" i="165"/>
  <c r="U33" i="165" s="1"/>
  <c r="R33" i="165"/>
  <c r="S33" i="165" s="1"/>
  <c r="P33" i="165"/>
  <c r="Q33" i="165" s="1"/>
  <c r="L33" i="165"/>
  <c r="M33" i="165" s="1"/>
  <c r="N33" i="165" s="1"/>
  <c r="C33" i="165"/>
  <c r="U32" i="165"/>
  <c r="T32" i="165"/>
  <c r="S32" i="165"/>
  <c r="R32" i="165"/>
  <c r="Q32" i="165"/>
  <c r="P32" i="165"/>
  <c r="M32" i="165"/>
  <c r="N32" i="165" s="1"/>
  <c r="L32" i="165"/>
  <c r="C32" i="165"/>
  <c r="T31" i="165"/>
  <c r="U31" i="165" s="1"/>
  <c r="R31" i="165"/>
  <c r="S31" i="165" s="1"/>
  <c r="P31" i="165"/>
  <c r="Q31" i="165" s="1"/>
  <c r="L31" i="165"/>
  <c r="M31" i="165" s="1"/>
  <c r="N31" i="165" s="1"/>
  <c r="C31" i="165"/>
  <c r="U30" i="165"/>
  <c r="T30" i="165"/>
  <c r="S30" i="165"/>
  <c r="R30" i="165"/>
  <c r="Q30" i="165"/>
  <c r="P30" i="165"/>
  <c r="M30" i="165"/>
  <c r="N30" i="165" s="1"/>
  <c r="L30" i="165"/>
  <c r="C30" i="165"/>
  <c r="T29" i="165"/>
  <c r="U29" i="165" s="1"/>
  <c r="R29" i="165"/>
  <c r="S29" i="165" s="1"/>
  <c r="P29" i="165"/>
  <c r="Q29" i="165" s="1"/>
  <c r="L29" i="165"/>
  <c r="M29" i="165" s="1"/>
  <c r="N29" i="165" s="1"/>
  <c r="C29" i="165"/>
  <c r="U28" i="165"/>
  <c r="T28" i="165"/>
  <c r="S28" i="165"/>
  <c r="R28" i="165"/>
  <c r="Q28" i="165"/>
  <c r="P28" i="165"/>
  <c r="M28" i="165"/>
  <c r="N28" i="165" s="1"/>
  <c r="L28" i="165"/>
  <c r="C28" i="165"/>
  <c r="T27" i="165"/>
  <c r="U27" i="165" s="1"/>
  <c r="R27" i="165"/>
  <c r="S27" i="165" s="1"/>
  <c r="P27" i="165"/>
  <c r="Q27" i="165" s="1"/>
  <c r="L27" i="165"/>
  <c r="M27" i="165" s="1"/>
  <c r="N27" i="165" s="1"/>
  <c r="C27" i="165"/>
  <c r="U26" i="165"/>
  <c r="T26" i="165"/>
  <c r="S26" i="165"/>
  <c r="R26" i="165"/>
  <c r="Q26" i="165"/>
  <c r="P26" i="165"/>
  <c r="M26" i="165"/>
  <c r="N26" i="165" s="1"/>
  <c r="L26" i="165"/>
  <c r="C26" i="165"/>
  <c r="T25" i="165"/>
  <c r="U25" i="165" s="1"/>
  <c r="R25" i="165"/>
  <c r="S25" i="165" s="1"/>
  <c r="P25" i="165"/>
  <c r="Q25" i="165" s="1"/>
  <c r="L25" i="165"/>
  <c r="M25" i="165" s="1"/>
  <c r="N25" i="165" s="1"/>
  <c r="C25" i="165"/>
  <c r="U24" i="165"/>
  <c r="T24" i="165"/>
  <c r="S24" i="165"/>
  <c r="R24" i="165"/>
  <c r="Q24" i="165"/>
  <c r="P24" i="165"/>
  <c r="M24" i="165"/>
  <c r="N24" i="165" s="1"/>
  <c r="L24" i="165"/>
  <c r="C24" i="165"/>
  <c r="T23" i="165"/>
  <c r="U23" i="165" s="1"/>
  <c r="R23" i="165"/>
  <c r="S23" i="165" s="1"/>
  <c r="P23" i="165"/>
  <c r="Q23" i="165" s="1"/>
  <c r="L23" i="165"/>
  <c r="M23" i="165" s="1"/>
  <c r="N23" i="165" s="1"/>
  <c r="C23" i="165"/>
  <c r="U22" i="165"/>
  <c r="T22" i="165"/>
  <c r="S22" i="165"/>
  <c r="R22" i="165"/>
  <c r="Q22" i="165"/>
  <c r="P22" i="165"/>
  <c r="M22" i="165"/>
  <c r="N22" i="165" s="1"/>
  <c r="L22" i="165"/>
  <c r="C22" i="165"/>
  <c r="T21" i="165"/>
  <c r="U21" i="165" s="1"/>
  <c r="R21" i="165"/>
  <c r="S21" i="165" s="1"/>
  <c r="P21" i="165"/>
  <c r="Q21" i="165" s="1"/>
  <c r="L21" i="165"/>
  <c r="M21" i="165" s="1"/>
  <c r="N21" i="165" s="1"/>
  <c r="C21" i="165"/>
  <c r="T20" i="165"/>
  <c r="U20" i="165" s="1"/>
  <c r="R20" i="165"/>
  <c r="S20" i="165" s="1"/>
  <c r="P20" i="165"/>
  <c r="Q20" i="165" s="1"/>
  <c r="L20" i="165"/>
  <c r="M20" i="165" s="1"/>
  <c r="N20" i="165" s="1"/>
  <c r="C20" i="165"/>
  <c r="R19" i="165"/>
  <c r="S19" i="165" s="1"/>
  <c r="P19" i="165"/>
  <c r="Q19" i="165" s="1"/>
  <c r="L19" i="165"/>
  <c r="M19" i="165" s="1"/>
  <c r="T19" i="165" s="1"/>
  <c r="U19" i="165" s="1"/>
  <c r="C19" i="165"/>
  <c r="T18" i="165"/>
  <c r="U18" i="165" s="1"/>
  <c r="P18" i="165"/>
  <c r="Q18" i="165" s="1"/>
  <c r="N18" i="165"/>
  <c r="O18" i="165" s="1"/>
  <c r="L18" i="165"/>
  <c r="M18" i="165" s="1"/>
  <c r="R18" i="165" s="1"/>
  <c r="S18" i="165" s="1"/>
  <c r="C18" i="165"/>
  <c r="T17" i="165"/>
  <c r="U17" i="165" s="1"/>
  <c r="P17" i="165"/>
  <c r="Q17" i="165" s="1"/>
  <c r="N17" i="165"/>
  <c r="O17" i="165" s="1"/>
  <c r="L17" i="165"/>
  <c r="M17" i="165" s="1"/>
  <c r="R17" i="165" s="1"/>
  <c r="S17" i="165" s="1"/>
  <c r="C17" i="165"/>
  <c r="T16" i="165"/>
  <c r="U16" i="165" s="1"/>
  <c r="P16" i="165"/>
  <c r="Q16" i="165" s="1"/>
  <c r="L16" i="165"/>
  <c r="M16" i="165" s="1"/>
  <c r="C16" i="165"/>
  <c r="T15" i="165"/>
  <c r="U15" i="165" s="1"/>
  <c r="R15" i="165"/>
  <c r="S15" i="165" s="1"/>
  <c r="N15" i="165"/>
  <c r="O15" i="165" s="1"/>
  <c r="L15" i="165"/>
  <c r="M15" i="165" s="1"/>
  <c r="P15" i="165" s="1"/>
  <c r="Q15" i="165" s="1"/>
  <c r="C15" i="165"/>
  <c r="T14" i="165"/>
  <c r="U14" i="165" s="1"/>
  <c r="P14" i="165"/>
  <c r="Q14" i="165" s="1"/>
  <c r="L14" i="165"/>
  <c r="M14" i="165" s="1"/>
  <c r="C14" i="165"/>
  <c r="T13" i="165"/>
  <c r="U13" i="165" s="1"/>
  <c r="R13" i="165"/>
  <c r="S13" i="165" s="1"/>
  <c r="N13" i="165"/>
  <c r="O13" i="165" s="1"/>
  <c r="L13" i="165"/>
  <c r="M13" i="165" s="1"/>
  <c r="P13" i="165" s="1"/>
  <c r="Q13" i="165" s="1"/>
  <c r="C13" i="165"/>
  <c r="T12" i="165"/>
  <c r="U12" i="165" s="1"/>
  <c r="P12" i="165"/>
  <c r="Q12" i="165" s="1"/>
  <c r="L12" i="165"/>
  <c r="M12" i="165" s="1"/>
  <c r="R12" i="165" s="1"/>
  <c r="S12" i="165" s="1"/>
  <c r="C12" i="165"/>
  <c r="T11" i="165"/>
  <c r="U11" i="165" s="1"/>
  <c r="L11" i="165"/>
  <c r="M11" i="165" s="1"/>
  <c r="P11" i="165" s="1"/>
  <c r="Q11" i="165" s="1"/>
  <c r="C11" i="165"/>
  <c r="T10" i="165"/>
  <c r="U10" i="165" s="1"/>
  <c r="P10" i="165"/>
  <c r="Q10" i="165" s="1"/>
  <c r="L10" i="165"/>
  <c r="M10" i="165" s="1"/>
  <c r="C10" i="165"/>
  <c r="T9" i="165"/>
  <c r="U9" i="165" s="1"/>
  <c r="P9" i="165"/>
  <c r="Q9" i="165" s="1"/>
  <c r="L9" i="165"/>
  <c r="M9" i="165" s="1"/>
  <c r="R9" i="165" s="1"/>
  <c r="S9" i="165" s="1"/>
  <c r="C9" i="165"/>
  <c r="T8" i="165"/>
  <c r="U8" i="165" s="1"/>
  <c r="P8" i="165"/>
  <c r="Q8" i="165" s="1"/>
  <c r="N8" i="165"/>
  <c r="O8" i="165" s="1"/>
  <c r="L8" i="165"/>
  <c r="M8" i="165" s="1"/>
  <c r="R8" i="165" s="1"/>
  <c r="S8" i="165" s="1"/>
  <c r="C8" i="165"/>
  <c r="T7" i="165"/>
  <c r="U7" i="165" s="1"/>
  <c r="R7" i="165"/>
  <c r="S7" i="165" s="1"/>
  <c r="P7" i="165"/>
  <c r="Q7" i="165" s="1"/>
  <c r="L7" i="165"/>
  <c r="M7" i="165" s="1"/>
  <c r="N7" i="165" s="1"/>
  <c r="O7" i="165" s="1"/>
  <c r="C7" i="165"/>
  <c r="P6" i="165"/>
  <c r="L6" i="165"/>
  <c r="C6" i="165"/>
  <c r="T5" i="165"/>
  <c r="U5" i="165" s="1"/>
  <c r="P5" i="165"/>
  <c r="Q5" i="165" s="1"/>
  <c r="N5" i="165"/>
  <c r="O5" i="165" s="1"/>
  <c r="L5" i="165"/>
  <c r="M5" i="165" s="1"/>
  <c r="R5" i="165" s="1"/>
  <c r="S5" i="165" s="1"/>
  <c r="C5" i="165"/>
  <c r="P4" i="165"/>
  <c r="Q4" i="165" s="1"/>
  <c r="N4" i="165"/>
  <c r="O4" i="165" s="1"/>
  <c r="L4" i="165"/>
  <c r="M4" i="165" s="1"/>
  <c r="T4" i="165" s="1"/>
  <c r="U4" i="165" s="1"/>
  <c r="C4" i="165"/>
  <c r="I2" i="165"/>
  <c r="D2" i="165"/>
  <c r="I85" i="164"/>
  <c r="E85" i="164"/>
  <c r="B85" i="164"/>
  <c r="H85" i="164" s="1"/>
  <c r="I84" i="164"/>
  <c r="H84" i="164"/>
  <c r="E84" i="164"/>
  <c r="D84" i="164"/>
  <c r="B84" i="164"/>
  <c r="K84" i="164" s="1"/>
  <c r="K83" i="164"/>
  <c r="I83" i="164"/>
  <c r="H83" i="164"/>
  <c r="G83" i="164"/>
  <c r="E83" i="164"/>
  <c r="D83" i="164"/>
  <c r="C83" i="164"/>
  <c r="B83" i="164"/>
  <c r="J83" i="164" s="1"/>
  <c r="B82" i="164"/>
  <c r="I81" i="164"/>
  <c r="E81" i="164"/>
  <c r="B81" i="164"/>
  <c r="H81" i="164" s="1"/>
  <c r="I80" i="164"/>
  <c r="H80" i="164"/>
  <c r="E80" i="164"/>
  <c r="D80" i="164"/>
  <c r="B80" i="164"/>
  <c r="K80" i="164" s="1"/>
  <c r="K79" i="164"/>
  <c r="I79" i="164"/>
  <c r="H79" i="164"/>
  <c r="G79" i="164"/>
  <c r="E79" i="164"/>
  <c r="D79" i="164"/>
  <c r="C79" i="164"/>
  <c r="B79" i="164"/>
  <c r="J79" i="164" s="1"/>
  <c r="K78" i="164"/>
  <c r="I78" i="164"/>
  <c r="H78" i="164"/>
  <c r="G78" i="164"/>
  <c r="E78" i="164"/>
  <c r="D78" i="164"/>
  <c r="C78" i="164"/>
  <c r="B78" i="164"/>
  <c r="J78" i="164" s="1"/>
  <c r="K77" i="164"/>
  <c r="I77" i="164"/>
  <c r="H77" i="164"/>
  <c r="G77" i="164"/>
  <c r="E77" i="164"/>
  <c r="D77" i="164"/>
  <c r="C77" i="164"/>
  <c r="B77" i="164"/>
  <c r="J77" i="164" s="1"/>
  <c r="K76" i="164"/>
  <c r="I76" i="164"/>
  <c r="H76" i="164"/>
  <c r="G76" i="164"/>
  <c r="E76" i="164"/>
  <c r="D76" i="164"/>
  <c r="C76" i="164"/>
  <c r="B76" i="164"/>
  <c r="J76" i="164" s="1"/>
  <c r="K75" i="164"/>
  <c r="I75" i="164"/>
  <c r="H75" i="164"/>
  <c r="G75" i="164"/>
  <c r="E75" i="164"/>
  <c r="D75" i="164"/>
  <c r="C75" i="164"/>
  <c r="B75" i="164"/>
  <c r="J75" i="164" s="1"/>
  <c r="K74" i="164"/>
  <c r="I74" i="164"/>
  <c r="H74" i="164"/>
  <c r="G74" i="164"/>
  <c r="E74" i="164"/>
  <c r="D74" i="164"/>
  <c r="C74" i="164"/>
  <c r="B74" i="164"/>
  <c r="J74" i="164" s="1"/>
  <c r="K73" i="164"/>
  <c r="I73" i="164"/>
  <c r="H73" i="164"/>
  <c r="G73" i="164"/>
  <c r="E73" i="164"/>
  <c r="D73" i="164"/>
  <c r="C73" i="164"/>
  <c r="B73" i="164"/>
  <c r="J73" i="164" s="1"/>
  <c r="K72" i="164"/>
  <c r="I72" i="164"/>
  <c r="H72" i="164"/>
  <c r="G72" i="164"/>
  <c r="E72" i="164"/>
  <c r="D72" i="164"/>
  <c r="C72" i="164"/>
  <c r="B72" i="164"/>
  <c r="J72" i="164" s="1"/>
  <c r="K71" i="164"/>
  <c r="I71" i="164"/>
  <c r="H71" i="164"/>
  <c r="G71" i="164"/>
  <c r="E71" i="164"/>
  <c r="D71" i="164"/>
  <c r="C71" i="164"/>
  <c r="B71" i="164"/>
  <c r="J71" i="164" s="1"/>
  <c r="K70" i="164"/>
  <c r="I70" i="164"/>
  <c r="H70" i="164"/>
  <c r="G70" i="164"/>
  <c r="E70" i="164"/>
  <c r="D70" i="164"/>
  <c r="C70" i="164"/>
  <c r="B70" i="164"/>
  <c r="J70" i="164" s="1"/>
  <c r="P69" i="164"/>
  <c r="I69" i="164"/>
  <c r="F69" i="164"/>
  <c r="D69" i="164"/>
  <c r="B69" i="164"/>
  <c r="J69" i="164" s="1"/>
  <c r="J68" i="164"/>
  <c r="E68" i="164"/>
  <c r="B68" i="164"/>
  <c r="F68" i="164" s="1"/>
  <c r="J67" i="164"/>
  <c r="I67" i="164"/>
  <c r="F67" i="164"/>
  <c r="E67" i="164"/>
  <c r="D67" i="164"/>
  <c r="B67" i="164"/>
  <c r="M66" i="164"/>
  <c r="B66" i="164"/>
  <c r="H66" i="164" s="1"/>
  <c r="B65" i="164"/>
  <c r="J64" i="164"/>
  <c r="E64" i="164"/>
  <c r="B64" i="164"/>
  <c r="F64" i="164" s="1"/>
  <c r="B63" i="164"/>
  <c r="M63" i="164" s="1"/>
  <c r="K62" i="164"/>
  <c r="I62" i="164"/>
  <c r="F62" i="164"/>
  <c r="C62" i="164"/>
  <c r="B62" i="164"/>
  <c r="J62" i="164" s="1"/>
  <c r="B61" i="164"/>
  <c r="G60" i="164"/>
  <c r="B60" i="164"/>
  <c r="H57" i="164"/>
  <c r="U54" i="164"/>
  <c r="T54" i="164"/>
  <c r="R54" i="164"/>
  <c r="S54" i="164" s="1"/>
  <c r="Q54" i="164"/>
  <c r="P54" i="164"/>
  <c r="N54" i="164"/>
  <c r="O54" i="164" s="1"/>
  <c r="W54" i="164" s="1"/>
  <c r="M54" i="164"/>
  <c r="L54" i="164"/>
  <c r="C54" i="164"/>
  <c r="T53" i="164"/>
  <c r="U53" i="164" s="1"/>
  <c r="R53" i="164"/>
  <c r="S53" i="164" s="1"/>
  <c r="P53" i="164"/>
  <c r="Q53" i="164" s="1"/>
  <c r="L53" i="164"/>
  <c r="M53" i="164" s="1"/>
  <c r="N53" i="164" s="1"/>
  <c r="C53" i="164"/>
  <c r="T52" i="164"/>
  <c r="U52" i="164" s="1"/>
  <c r="S52" i="164"/>
  <c r="R52" i="164"/>
  <c r="P52" i="164"/>
  <c r="Q52" i="164" s="1"/>
  <c r="O52" i="164"/>
  <c r="M52" i="164"/>
  <c r="N52" i="164" s="1"/>
  <c r="L52" i="164"/>
  <c r="C52" i="164"/>
  <c r="U51" i="164"/>
  <c r="T51" i="164"/>
  <c r="R51" i="164"/>
  <c r="S51" i="164" s="1"/>
  <c r="Q51" i="164"/>
  <c r="P51" i="164"/>
  <c r="M51" i="164"/>
  <c r="N51" i="164" s="1"/>
  <c r="L51" i="164"/>
  <c r="C51" i="164"/>
  <c r="U50" i="164"/>
  <c r="T50" i="164"/>
  <c r="R50" i="164"/>
  <c r="S50" i="164" s="1"/>
  <c r="Q50" i="164"/>
  <c r="P50" i="164"/>
  <c r="N50" i="164"/>
  <c r="O50" i="164" s="1"/>
  <c r="W50" i="164" s="1"/>
  <c r="M50" i="164"/>
  <c r="L50" i="164"/>
  <c r="C50" i="164"/>
  <c r="T49" i="164"/>
  <c r="U49" i="164" s="1"/>
  <c r="R49" i="164"/>
  <c r="S49" i="164" s="1"/>
  <c r="P49" i="164"/>
  <c r="Q49" i="164" s="1"/>
  <c r="L49" i="164"/>
  <c r="M49" i="164" s="1"/>
  <c r="N49" i="164" s="1"/>
  <c r="C49" i="164"/>
  <c r="T48" i="164"/>
  <c r="U48" i="164" s="1"/>
  <c r="S48" i="164"/>
  <c r="R48" i="164"/>
  <c r="P48" i="164"/>
  <c r="Q48" i="164" s="1"/>
  <c r="L48" i="164"/>
  <c r="M48" i="164" s="1"/>
  <c r="N48" i="164" s="1"/>
  <c r="C48" i="164"/>
  <c r="U47" i="164"/>
  <c r="T47" i="164"/>
  <c r="R47" i="164"/>
  <c r="S47" i="164" s="1"/>
  <c r="Q47" i="164"/>
  <c r="P47" i="164"/>
  <c r="M47" i="164"/>
  <c r="N47" i="164" s="1"/>
  <c r="L47" i="164"/>
  <c r="C47" i="164"/>
  <c r="V46" i="164"/>
  <c r="U46" i="164"/>
  <c r="T46" i="164"/>
  <c r="R46" i="164"/>
  <c r="S46" i="164" s="1"/>
  <c r="Q46" i="164"/>
  <c r="P46" i="164"/>
  <c r="N46" i="164"/>
  <c r="O46" i="164" s="1"/>
  <c r="M46" i="164"/>
  <c r="L46" i="164"/>
  <c r="C46" i="164"/>
  <c r="T45" i="164"/>
  <c r="U45" i="164" s="1"/>
  <c r="S45" i="164"/>
  <c r="R45" i="164"/>
  <c r="P45" i="164"/>
  <c r="Q45" i="164" s="1"/>
  <c r="L45" i="164"/>
  <c r="M45" i="164" s="1"/>
  <c r="N45" i="164" s="1"/>
  <c r="V45" i="164" s="1"/>
  <c r="C45" i="164"/>
  <c r="T44" i="164"/>
  <c r="U44" i="164" s="1"/>
  <c r="S44" i="164"/>
  <c r="R44" i="164"/>
  <c r="P44" i="164"/>
  <c r="Q44" i="164" s="1"/>
  <c r="L44" i="164"/>
  <c r="M44" i="164" s="1"/>
  <c r="N44" i="164" s="1"/>
  <c r="C44" i="164"/>
  <c r="U43" i="164"/>
  <c r="T43" i="164"/>
  <c r="R43" i="164"/>
  <c r="S43" i="164" s="1"/>
  <c r="Q43" i="164"/>
  <c r="P43" i="164"/>
  <c r="M43" i="164"/>
  <c r="N43" i="164" s="1"/>
  <c r="L43" i="164"/>
  <c r="C43" i="164"/>
  <c r="V42" i="164"/>
  <c r="U42" i="164"/>
  <c r="T42" i="164"/>
  <c r="R42" i="164"/>
  <c r="S42" i="164" s="1"/>
  <c r="Q42" i="164"/>
  <c r="P42" i="164"/>
  <c r="N42" i="164"/>
  <c r="O42" i="164" s="1"/>
  <c r="M42" i="164"/>
  <c r="L42" i="164"/>
  <c r="C42" i="164"/>
  <c r="T41" i="164"/>
  <c r="U41" i="164" s="1"/>
  <c r="S41" i="164"/>
  <c r="R41" i="164"/>
  <c r="P41" i="164"/>
  <c r="Q41" i="164" s="1"/>
  <c r="L41" i="164"/>
  <c r="M41" i="164" s="1"/>
  <c r="N41" i="164" s="1"/>
  <c r="V41" i="164" s="1"/>
  <c r="C41" i="164"/>
  <c r="T40" i="164"/>
  <c r="U40" i="164" s="1"/>
  <c r="S40" i="164"/>
  <c r="R40" i="164"/>
  <c r="P40" i="164"/>
  <c r="Q40" i="164" s="1"/>
  <c r="L40" i="164"/>
  <c r="M40" i="164" s="1"/>
  <c r="N40" i="164" s="1"/>
  <c r="C40" i="164"/>
  <c r="U39" i="164"/>
  <c r="T39" i="164"/>
  <c r="R39" i="164"/>
  <c r="S39" i="164" s="1"/>
  <c r="Q39" i="164"/>
  <c r="P39" i="164"/>
  <c r="M39" i="164"/>
  <c r="N39" i="164" s="1"/>
  <c r="L39" i="164"/>
  <c r="C39" i="164"/>
  <c r="V38" i="164"/>
  <c r="U38" i="164"/>
  <c r="T38" i="164"/>
  <c r="R38" i="164"/>
  <c r="S38" i="164" s="1"/>
  <c r="Q38" i="164"/>
  <c r="P38" i="164"/>
  <c r="N38" i="164"/>
  <c r="O38" i="164" s="1"/>
  <c r="M38" i="164"/>
  <c r="L38" i="164"/>
  <c r="C38" i="164"/>
  <c r="T37" i="164"/>
  <c r="U37" i="164" s="1"/>
  <c r="S37" i="164"/>
  <c r="R37" i="164"/>
  <c r="P37" i="164"/>
  <c r="Q37" i="164" s="1"/>
  <c r="L37" i="164"/>
  <c r="M37" i="164" s="1"/>
  <c r="N37" i="164" s="1"/>
  <c r="V37" i="164" s="1"/>
  <c r="C37" i="164"/>
  <c r="T36" i="164"/>
  <c r="U36" i="164" s="1"/>
  <c r="S36" i="164"/>
  <c r="R36" i="164"/>
  <c r="P36" i="164"/>
  <c r="Q36" i="164" s="1"/>
  <c r="L36" i="164"/>
  <c r="M36" i="164" s="1"/>
  <c r="N36" i="164" s="1"/>
  <c r="C36" i="164"/>
  <c r="U35" i="164"/>
  <c r="T35" i="164"/>
  <c r="R35" i="164"/>
  <c r="S35" i="164" s="1"/>
  <c r="Q35" i="164"/>
  <c r="P35" i="164"/>
  <c r="M35" i="164"/>
  <c r="N35" i="164" s="1"/>
  <c r="L35" i="164"/>
  <c r="C35" i="164"/>
  <c r="V34" i="164"/>
  <c r="U34" i="164"/>
  <c r="T34" i="164"/>
  <c r="R34" i="164"/>
  <c r="S34" i="164" s="1"/>
  <c r="Q34" i="164"/>
  <c r="P34" i="164"/>
  <c r="N34" i="164"/>
  <c r="O34" i="164" s="1"/>
  <c r="M34" i="164"/>
  <c r="L34" i="164"/>
  <c r="C34" i="164"/>
  <c r="T33" i="164"/>
  <c r="U33" i="164" s="1"/>
  <c r="S33" i="164"/>
  <c r="R33" i="164"/>
  <c r="P33" i="164"/>
  <c r="Q33" i="164" s="1"/>
  <c r="L33" i="164"/>
  <c r="M33" i="164" s="1"/>
  <c r="N33" i="164" s="1"/>
  <c r="V33" i="164" s="1"/>
  <c r="C33" i="164"/>
  <c r="T32" i="164"/>
  <c r="U32" i="164" s="1"/>
  <c r="S32" i="164"/>
  <c r="R32" i="164"/>
  <c r="P32" i="164"/>
  <c r="Q32" i="164" s="1"/>
  <c r="L32" i="164"/>
  <c r="M32" i="164" s="1"/>
  <c r="N32" i="164" s="1"/>
  <c r="C32" i="164"/>
  <c r="U31" i="164"/>
  <c r="T31" i="164"/>
  <c r="R31" i="164"/>
  <c r="S31" i="164" s="1"/>
  <c r="Q31" i="164"/>
  <c r="P31" i="164"/>
  <c r="M31" i="164"/>
  <c r="N31" i="164" s="1"/>
  <c r="L31" i="164"/>
  <c r="C31" i="164"/>
  <c r="V30" i="164"/>
  <c r="U30" i="164"/>
  <c r="T30" i="164"/>
  <c r="R30" i="164"/>
  <c r="S30" i="164" s="1"/>
  <c r="Q30" i="164"/>
  <c r="P30" i="164"/>
  <c r="N30" i="164"/>
  <c r="O30" i="164" s="1"/>
  <c r="M30" i="164"/>
  <c r="L30" i="164"/>
  <c r="C30" i="164"/>
  <c r="T29" i="164"/>
  <c r="U29" i="164" s="1"/>
  <c r="S29" i="164"/>
  <c r="R29" i="164"/>
  <c r="P29" i="164"/>
  <c r="Q29" i="164" s="1"/>
  <c r="L29" i="164"/>
  <c r="M29" i="164" s="1"/>
  <c r="N29" i="164" s="1"/>
  <c r="V29" i="164" s="1"/>
  <c r="C29" i="164"/>
  <c r="T28" i="164"/>
  <c r="U28" i="164" s="1"/>
  <c r="S28" i="164"/>
  <c r="R28" i="164"/>
  <c r="P28" i="164"/>
  <c r="Q28" i="164" s="1"/>
  <c r="L28" i="164"/>
  <c r="M28" i="164" s="1"/>
  <c r="N28" i="164" s="1"/>
  <c r="C28" i="164"/>
  <c r="U27" i="164"/>
  <c r="T27" i="164"/>
  <c r="R27" i="164"/>
  <c r="S27" i="164" s="1"/>
  <c r="Q27" i="164"/>
  <c r="P27" i="164"/>
  <c r="M27" i="164"/>
  <c r="N27" i="164" s="1"/>
  <c r="L27" i="164"/>
  <c r="C27" i="164"/>
  <c r="U26" i="164"/>
  <c r="T26" i="164"/>
  <c r="R26" i="164"/>
  <c r="S26" i="164" s="1"/>
  <c r="Q26" i="164"/>
  <c r="P26" i="164"/>
  <c r="N26" i="164"/>
  <c r="O26" i="164" s="1"/>
  <c r="M26" i="164"/>
  <c r="L26" i="164"/>
  <c r="C26" i="164"/>
  <c r="T25" i="164"/>
  <c r="U25" i="164" s="1"/>
  <c r="S25" i="164"/>
  <c r="R25" i="164"/>
  <c r="P25" i="164"/>
  <c r="Q25" i="164" s="1"/>
  <c r="L25" i="164"/>
  <c r="M25" i="164" s="1"/>
  <c r="N25" i="164" s="1"/>
  <c r="C25" i="164"/>
  <c r="T24" i="164"/>
  <c r="U24" i="164" s="1"/>
  <c r="S24" i="164"/>
  <c r="R24" i="164"/>
  <c r="P24" i="164"/>
  <c r="Q24" i="164" s="1"/>
  <c r="M24" i="164"/>
  <c r="N24" i="164" s="1"/>
  <c r="V24" i="164" s="1"/>
  <c r="L24" i="164"/>
  <c r="C24" i="164"/>
  <c r="U23" i="164"/>
  <c r="T23" i="164"/>
  <c r="R23" i="164"/>
  <c r="S23" i="164" s="1"/>
  <c r="P23" i="164"/>
  <c r="Q23" i="164" s="1"/>
  <c r="L23" i="164"/>
  <c r="M23" i="164" s="1"/>
  <c r="N23" i="164" s="1"/>
  <c r="C23" i="164"/>
  <c r="U22" i="164"/>
  <c r="T22" i="164"/>
  <c r="R22" i="164"/>
  <c r="S22" i="164" s="1"/>
  <c r="Q22" i="164"/>
  <c r="P22" i="164"/>
  <c r="L22" i="164"/>
  <c r="M22" i="164" s="1"/>
  <c r="N22" i="164" s="1"/>
  <c r="C22" i="164"/>
  <c r="U21" i="164"/>
  <c r="T21" i="164"/>
  <c r="R21" i="164"/>
  <c r="S21" i="164" s="1"/>
  <c r="Q21" i="164"/>
  <c r="P21" i="164"/>
  <c r="M21" i="164"/>
  <c r="N21" i="164" s="1"/>
  <c r="L21" i="164"/>
  <c r="C21" i="164"/>
  <c r="T20" i="164"/>
  <c r="U20" i="164" s="1"/>
  <c r="R20" i="164"/>
  <c r="S20" i="164" s="1"/>
  <c r="P20" i="164"/>
  <c r="Q20" i="164" s="1"/>
  <c r="L20" i="164"/>
  <c r="M20" i="164" s="1"/>
  <c r="N20" i="164" s="1"/>
  <c r="C20" i="164"/>
  <c r="U19" i="164"/>
  <c r="T19" i="164"/>
  <c r="S19" i="164"/>
  <c r="R19" i="164"/>
  <c r="Q19" i="164"/>
  <c r="P19" i="164"/>
  <c r="L19" i="164"/>
  <c r="M19" i="164" s="1"/>
  <c r="N19" i="164" s="1"/>
  <c r="C19" i="164"/>
  <c r="T18" i="164"/>
  <c r="U18" i="164" s="1"/>
  <c r="R18" i="164"/>
  <c r="S18" i="164" s="1"/>
  <c r="P18" i="164"/>
  <c r="Q18" i="164" s="1"/>
  <c r="L18" i="164"/>
  <c r="M18" i="164" s="1"/>
  <c r="N18" i="164" s="1"/>
  <c r="C18" i="164"/>
  <c r="U17" i="164"/>
  <c r="T17" i="164"/>
  <c r="S17" i="164"/>
  <c r="R17" i="164"/>
  <c r="Q17" i="164"/>
  <c r="P17" i="164"/>
  <c r="M17" i="164"/>
  <c r="N17" i="164" s="1"/>
  <c r="L17" i="164"/>
  <c r="C17" i="164"/>
  <c r="T16" i="164"/>
  <c r="U16" i="164" s="1"/>
  <c r="R16" i="164"/>
  <c r="S16" i="164" s="1"/>
  <c r="P16" i="164"/>
  <c r="Q16" i="164" s="1"/>
  <c r="L16" i="164"/>
  <c r="M16" i="164" s="1"/>
  <c r="N16" i="164" s="1"/>
  <c r="C16" i="164"/>
  <c r="U15" i="164"/>
  <c r="T15" i="164"/>
  <c r="S15" i="164"/>
  <c r="R15" i="164"/>
  <c r="Q15" i="164"/>
  <c r="P15" i="164"/>
  <c r="M15" i="164"/>
  <c r="N15" i="164" s="1"/>
  <c r="L15" i="164"/>
  <c r="C15" i="164"/>
  <c r="T14" i="164"/>
  <c r="U14" i="164" s="1"/>
  <c r="R14" i="164"/>
  <c r="S14" i="164" s="1"/>
  <c r="P14" i="164"/>
  <c r="Q14" i="164" s="1"/>
  <c r="L14" i="164"/>
  <c r="M14" i="164" s="1"/>
  <c r="N14" i="164" s="1"/>
  <c r="C14" i="164"/>
  <c r="U13" i="164"/>
  <c r="T13" i="164"/>
  <c r="R13" i="164"/>
  <c r="S13" i="164" s="1"/>
  <c r="Q13" i="164"/>
  <c r="P13" i="164"/>
  <c r="L13" i="164"/>
  <c r="M13" i="164" s="1"/>
  <c r="N13" i="164" s="1"/>
  <c r="C13" i="164"/>
  <c r="R12" i="164"/>
  <c r="S12" i="164" s="1"/>
  <c r="H61" i="164" s="1"/>
  <c r="P12" i="164"/>
  <c r="Q12" i="164" s="1"/>
  <c r="F61" i="164" s="1"/>
  <c r="L12" i="164"/>
  <c r="M12" i="164" s="1"/>
  <c r="T12" i="164" s="1"/>
  <c r="U12" i="164" s="1"/>
  <c r="J61" i="164" s="1"/>
  <c r="C12" i="164"/>
  <c r="T11" i="164"/>
  <c r="U11" i="164" s="1"/>
  <c r="P11" i="164"/>
  <c r="Q11" i="164" s="1"/>
  <c r="N11" i="164"/>
  <c r="O11" i="164" s="1"/>
  <c r="L11" i="164"/>
  <c r="M11" i="164" s="1"/>
  <c r="R11" i="164" s="1"/>
  <c r="S11" i="164" s="1"/>
  <c r="C11" i="164"/>
  <c r="T10" i="164"/>
  <c r="U10" i="164" s="1"/>
  <c r="P10" i="164"/>
  <c r="Q10" i="164" s="1"/>
  <c r="L10" i="164"/>
  <c r="M10" i="164" s="1"/>
  <c r="R10" i="164" s="1"/>
  <c r="S10" i="164" s="1"/>
  <c r="C10" i="164"/>
  <c r="U9" i="164"/>
  <c r="T9" i="164"/>
  <c r="P9" i="164"/>
  <c r="Q9" i="164" s="1"/>
  <c r="L9" i="164"/>
  <c r="M9" i="164" s="1"/>
  <c r="R9" i="164" s="1"/>
  <c r="S9" i="164" s="1"/>
  <c r="C9" i="164"/>
  <c r="T8" i="164"/>
  <c r="U8" i="164" s="1"/>
  <c r="P8" i="164"/>
  <c r="Q8" i="164" s="1"/>
  <c r="L8" i="164"/>
  <c r="M8" i="164" s="1"/>
  <c r="R8" i="164" s="1"/>
  <c r="S8" i="164" s="1"/>
  <c r="C8" i="164"/>
  <c r="T7" i="164"/>
  <c r="U7" i="164" s="1"/>
  <c r="P7" i="164"/>
  <c r="Q7" i="164" s="1"/>
  <c r="L7" i="164"/>
  <c r="M7" i="164" s="1"/>
  <c r="R7" i="164" s="1"/>
  <c r="S7" i="164" s="1"/>
  <c r="C7" i="164"/>
  <c r="T6" i="164"/>
  <c r="U6" i="164" s="1"/>
  <c r="P6" i="164"/>
  <c r="Q6" i="164" s="1"/>
  <c r="L6" i="164"/>
  <c r="M6" i="164" s="1"/>
  <c r="R6" i="164" s="1"/>
  <c r="S6" i="164" s="1"/>
  <c r="C6" i="164"/>
  <c r="T5" i="164"/>
  <c r="U5" i="164" s="1"/>
  <c r="L5" i="164"/>
  <c r="M5" i="164" s="1"/>
  <c r="P5" i="164" s="1"/>
  <c r="Q5" i="164" s="1"/>
  <c r="C5" i="164"/>
  <c r="T4" i="164"/>
  <c r="P4" i="164"/>
  <c r="L4" i="164"/>
  <c r="C4" i="164"/>
  <c r="I2" i="164"/>
  <c r="D2" i="164"/>
  <c r="C4" i="163"/>
  <c r="I85" i="163"/>
  <c r="H85" i="163"/>
  <c r="E85" i="163"/>
  <c r="D85" i="163"/>
  <c r="B85" i="163"/>
  <c r="K85" i="163" s="1"/>
  <c r="K84" i="163"/>
  <c r="I84" i="163"/>
  <c r="H84" i="163"/>
  <c r="G84" i="163"/>
  <c r="E84" i="163"/>
  <c r="D84" i="163"/>
  <c r="C84" i="163"/>
  <c r="B84" i="163"/>
  <c r="J84" i="163" s="1"/>
  <c r="B83" i="163"/>
  <c r="E82" i="163"/>
  <c r="B82" i="163"/>
  <c r="I82" i="163" s="1"/>
  <c r="I81" i="163"/>
  <c r="H81" i="163"/>
  <c r="E81" i="163"/>
  <c r="D81" i="163"/>
  <c r="B81" i="163"/>
  <c r="K81" i="163" s="1"/>
  <c r="K80" i="163"/>
  <c r="I80" i="163"/>
  <c r="H80" i="163"/>
  <c r="G80" i="163"/>
  <c r="E80" i="163"/>
  <c r="D80" i="163"/>
  <c r="C80" i="163"/>
  <c r="B80" i="163"/>
  <c r="J80" i="163" s="1"/>
  <c r="K79" i="163"/>
  <c r="G79" i="163"/>
  <c r="F79" i="163"/>
  <c r="C79" i="163"/>
  <c r="B79" i="163"/>
  <c r="B78" i="163"/>
  <c r="K77" i="163"/>
  <c r="G77" i="163"/>
  <c r="F77" i="163"/>
  <c r="C77" i="163"/>
  <c r="B77" i="163"/>
  <c r="B76" i="163"/>
  <c r="K75" i="163"/>
  <c r="G75" i="163"/>
  <c r="F75" i="163"/>
  <c r="C75" i="163"/>
  <c r="B75" i="163"/>
  <c r="B74" i="163"/>
  <c r="K73" i="163"/>
  <c r="G73" i="163"/>
  <c r="F73" i="163"/>
  <c r="C73" i="163"/>
  <c r="B73" i="163"/>
  <c r="B72" i="163"/>
  <c r="K71" i="163"/>
  <c r="G71" i="163"/>
  <c r="F71" i="163"/>
  <c r="C71" i="163"/>
  <c r="B71" i="163"/>
  <c r="B70" i="163"/>
  <c r="P69" i="163"/>
  <c r="K69" i="163"/>
  <c r="I69" i="163"/>
  <c r="H69" i="163"/>
  <c r="G69" i="163"/>
  <c r="E69" i="163"/>
  <c r="D69" i="163"/>
  <c r="C69" i="163"/>
  <c r="B69" i="163"/>
  <c r="J69" i="163" s="1"/>
  <c r="K68" i="163"/>
  <c r="I68" i="163"/>
  <c r="H68" i="163"/>
  <c r="G68" i="163"/>
  <c r="E68" i="163"/>
  <c r="D68" i="163"/>
  <c r="C68" i="163"/>
  <c r="B68" i="163"/>
  <c r="J68" i="163" s="1"/>
  <c r="K67" i="163"/>
  <c r="I67" i="163"/>
  <c r="H67" i="163"/>
  <c r="G67" i="163"/>
  <c r="E67" i="163"/>
  <c r="D67" i="163"/>
  <c r="C67" i="163"/>
  <c r="B67" i="163"/>
  <c r="J67" i="163" s="1"/>
  <c r="M66" i="163"/>
  <c r="K66" i="163"/>
  <c r="I66" i="163"/>
  <c r="H66" i="163"/>
  <c r="G66" i="163"/>
  <c r="E66" i="163"/>
  <c r="D66" i="163"/>
  <c r="C66" i="163"/>
  <c r="B66" i="163"/>
  <c r="J66" i="163" s="1"/>
  <c r="M65" i="163"/>
  <c r="B65" i="163"/>
  <c r="M64" i="163"/>
  <c r="K64" i="163"/>
  <c r="I64" i="163"/>
  <c r="H64" i="163"/>
  <c r="G64" i="163"/>
  <c r="E64" i="163"/>
  <c r="D64" i="163"/>
  <c r="C64" i="163"/>
  <c r="B64" i="163"/>
  <c r="J64" i="163" s="1"/>
  <c r="J63" i="163"/>
  <c r="I63" i="163"/>
  <c r="F63" i="163"/>
  <c r="E63" i="163"/>
  <c r="D63" i="163"/>
  <c r="B63" i="163"/>
  <c r="J62" i="163"/>
  <c r="F62" i="163"/>
  <c r="E62" i="163"/>
  <c r="B62" i="163"/>
  <c r="B61" i="163"/>
  <c r="K60" i="163"/>
  <c r="J60" i="163"/>
  <c r="I60" i="163"/>
  <c r="F60" i="163"/>
  <c r="E60" i="163"/>
  <c r="C60" i="163"/>
  <c r="B60" i="163"/>
  <c r="H57" i="163"/>
  <c r="T54" i="163"/>
  <c r="U54" i="163" s="1"/>
  <c r="R54" i="163"/>
  <c r="S54" i="163" s="1"/>
  <c r="Q54" i="163"/>
  <c r="P54" i="163"/>
  <c r="M54" i="163"/>
  <c r="N54" i="163" s="1"/>
  <c r="L54" i="163"/>
  <c r="C54" i="163"/>
  <c r="U53" i="163"/>
  <c r="T53" i="163"/>
  <c r="R53" i="163"/>
  <c r="S53" i="163" s="1"/>
  <c r="Q53" i="163"/>
  <c r="P53" i="163"/>
  <c r="N53" i="163"/>
  <c r="O53" i="163" s="1"/>
  <c r="M53" i="163"/>
  <c r="L53" i="163"/>
  <c r="C53" i="163"/>
  <c r="T52" i="163"/>
  <c r="U52" i="163" s="1"/>
  <c r="R52" i="163"/>
  <c r="S52" i="163" s="1"/>
  <c r="P52" i="163"/>
  <c r="Q52" i="163" s="1"/>
  <c r="L52" i="163"/>
  <c r="M52" i="163" s="1"/>
  <c r="N52" i="163" s="1"/>
  <c r="C52" i="163"/>
  <c r="T51" i="163"/>
  <c r="U51" i="163" s="1"/>
  <c r="S51" i="163"/>
  <c r="R51" i="163"/>
  <c r="P51" i="163"/>
  <c r="Q51" i="163" s="1"/>
  <c r="L51" i="163"/>
  <c r="M51" i="163" s="1"/>
  <c r="N51" i="163" s="1"/>
  <c r="C51" i="163"/>
  <c r="T50" i="163"/>
  <c r="U50" i="163" s="1"/>
  <c r="R50" i="163"/>
  <c r="S50" i="163" s="1"/>
  <c r="Q50" i="163"/>
  <c r="P50" i="163"/>
  <c r="N50" i="163"/>
  <c r="M50" i="163"/>
  <c r="L50" i="163"/>
  <c r="C50" i="163"/>
  <c r="T49" i="163"/>
  <c r="U49" i="163" s="1"/>
  <c r="S49" i="163"/>
  <c r="R49" i="163"/>
  <c r="P49" i="163"/>
  <c r="Q49" i="163" s="1"/>
  <c r="O49" i="163"/>
  <c r="W49" i="163" s="1"/>
  <c r="L49" i="163"/>
  <c r="M49" i="163" s="1"/>
  <c r="N49" i="163" s="1"/>
  <c r="V49" i="163" s="1"/>
  <c r="C49" i="163"/>
  <c r="T48" i="163"/>
  <c r="U48" i="163" s="1"/>
  <c r="S48" i="163"/>
  <c r="R48" i="163"/>
  <c r="P48" i="163"/>
  <c r="Q48" i="163" s="1"/>
  <c r="L48" i="163"/>
  <c r="M48" i="163" s="1"/>
  <c r="N48" i="163" s="1"/>
  <c r="C48" i="163"/>
  <c r="U47" i="163"/>
  <c r="T47" i="163"/>
  <c r="R47" i="163"/>
  <c r="S47" i="163" s="1"/>
  <c r="Q47" i="163"/>
  <c r="P47" i="163"/>
  <c r="M47" i="163"/>
  <c r="N47" i="163" s="1"/>
  <c r="L47" i="163"/>
  <c r="C47" i="163"/>
  <c r="U46" i="163"/>
  <c r="T46" i="163"/>
  <c r="R46" i="163"/>
  <c r="S46" i="163" s="1"/>
  <c r="Q46" i="163"/>
  <c r="P46" i="163"/>
  <c r="N46" i="163"/>
  <c r="O46" i="163" s="1"/>
  <c r="M46" i="163"/>
  <c r="L46" i="163"/>
  <c r="C46" i="163"/>
  <c r="T45" i="163"/>
  <c r="U45" i="163" s="1"/>
  <c r="S45" i="163"/>
  <c r="R45" i="163"/>
  <c r="P45" i="163"/>
  <c r="Q45" i="163" s="1"/>
  <c r="O45" i="163"/>
  <c r="W45" i="163" s="1"/>
  <c r="L45" i="163"/>
  <c r="M45" i="163" s="1"/>
  <c r="N45" i="163" s="1"/>
  <c r="V45" i="163" s="1"/>
  <c r="C45" i="163"/>
  <c r="T44" i="163"/>
  <c r="U44" i="163" s="1"/>
  <c r="S44" i="163"/>
  <c r="R44" i="163"/>
  <c r="P44" i="163"/>
  <c r="Q44" i="163" s="1"/>
  <c r="L44" i="163"/>
  <c r="M44" i="163" s="1"/>
  <c r="N44" i="163" s="1"/>
  <c r="C44" i="163"/>
  <c r="U43" i="163"/>
  <c r="T43" i="163"/>
  <c r="R43" i="163"/>
  <c r="S43" i="163" s="1"/>
  <c r="Q43" i="163"/>
  <c r="P43" i="163"/>
  <c r="M43" i="163"/>
  <c r="N43" i="163" s="1"/>
  <c r="L43" i="163"/>
  <c r="C43" i="163"/>
  <c r="U42" i="163"/>
  <c r="T42" i="163"/>
  <c r="R42" i="163"/>
  <c r="S42" i="163" s="1"/>
  <c r="Q42" i="163"/>
  <c r="P42" i="163"/>
  <c r="N42" i="163"/>
  <c r="O42" i="163" s="1"/>
  <c r="M42" i="163"/>
  <c r="L42" i="163"/>
  <c r="C42" i="163"/>
  <c r="T41" i="163"/>
  <c r="U41" i="163" s="1"/>
  <c r="S41" i="163"/>
  <c r="R41" i="163"/>
  <c r="P41" i="163"/>
  <c r="Q41" i="163" s="1"/>
  <c r="O41" i="163"/>
  <c r="W41" i="163" s="1"/>
  <c r="L41" i="163"/>
  <c r="M41" i="163" s="1"/>
  <c r="N41" i="163" s="1"/>
  <c r="V41" i="163" s="1"/>
  <c r="C41" i="163"/>
  <c r="T40" i="163"/>
  <c r="U40" i="163" s="1"/>
  <c r="S40" i="163"/>
  <c r="R40" i="163"/>
  <c r="P40" i="163"/>
  <c r="Q40" i="163" s="1"/>
  <c r="L40" i="163"/>
  <c r="M40" i="163" s="1"/>
  <c r="N40" i="163" s="1"/>
  <c r="C40" i="163"/>
  <c r="T39" i="163"/>
  <c r="U39" i="163" s="1"/>
  <c r="R39" i="163"/>
  <c r="S39" i="163" s="1"/>
  <c r="Q39" i="163"/>
  <c r="P39" i="163"/>
  <c r="M39" i="163"/>
  <c r="N39" i="163" s="1"/>
  <c r="L39" i="163"/>
  <c r="C39" i="163"/>
  <c r="U38" i="163"/>
  <c r="T38" i="163"/>
  <c r="R38" i="163"/>
  <c r="S38" i="163" s="1"/>
  <c r="Q38" i="163"/>
  <c r="P38" i="163"/>
  <c r="M38" i="163"/>
  <c r="N38" i="163" s="1"/>
  <c r="L38" i="163"/>
  <c r="C38" i="163"/>
  <c r="T37" i="163"/>
  <c r="U37" i="163" s="1"/>
  <c r="S37" i="163"/>
  <c r="R37" i="163"/>
  <c r="P37" i="163"/>
  <c r="Q37" i="163" s="1"/>
  <c r="N37" i="163"/>
  <c r="V37" i="163" s="1"/>
  <c r="L37" i="163"/>
  <c r="M37" i="163" s="1"/>
  <c r="C37" i="163"/>
  <c r="T36" i="163"/>
  <c r="U36" i="163" s="1"/>
  <c r="S36" i="163"/>
  <c r="R36" i="163"/>
  <c r="P36" i="163"/>
  <c r="Q36" i="163" s="1"/>
  <c r="O36" i="163"/>
  <c r="W36" i="163" s="1"/>
  <c r="L36" i="163"/>
  <c r="M36" i="163" s="1"/>
  <c r="N36" i="163" s="1"/>
  <c r="C36" i="163"/>
  <c r="T35" i="163"/>
  <c r="U35" i="163" s="1"/>
  <c r="R35" i="163"/>
  <c r="S35" i="163" s="1"/>
  <c r="Q35" i="163"/>
  <c r="P35" i="163"/>
  <c r="M35" i="163"/>
  <c r="N35" i="163" s="1"/>
  <c r="L35" i="163"/>
  <c r="C35" i="163"/>
  <c r="U34" i="163"/>
  <c r="T34" i="163"/>
  <c r="R34" i="163"/>
  <c r="S34" i="163" s="1"/>
  <c r="Q34" i="163"/>
  <c r="P34" i="163"/>
  <c r="M34" i="163"/>
  <c r="N34" i="163" s="1"/>
  <c r="L34" i="163"/>
  <c r="C34" i="163"/>
  <c r="V33" i="163"/>
  <c r="T33" i="163"/>
  <c r="U33" i="163" s="1"/>
  <c r="S33" i="163"/>
  <c r="R33" i="163"/>
  <c r="P33" i="163"/>
  <c r="Q33" i="163" s="1"/>
  <c r="N33" i="163"/>
  <c r="O33" i="163" s="1"/>
  <c r="W33" i="163" s="1"/>
  <c r="L33" i="163"/>
  <c r="M33" i="163" s="1"/>
  <c r="C33" i="163"/>
  <c r="T32" i="163"/>
  <c r="U32" i="163" s="1"/>
  <c r="S32" i="163"/>
  <c r="R32" i="163"/>
  <c r="P32" i="163"/>
  <c r="Q32" i="163" s="1"/>
  <c r="O32" i="163"/>
  <c r="W32" i="163" s="1"/>
  <c r="L32" i="163"/>
  <c r="M32" i="163" s="1"/>
  <c r="N32" i="163" s="1"/>
  <c r="C32" i="163"/>
  <c r="T31" i="163"/>
  <c r="U31" i="163" s="1"/>
  <c r="R31" i="163"/>
  <c r="S31" i="163" s="1"/>
  <c r="Q31" i="163"/>
  <c r="P31" i="163"/>
  <c r="M31" i="163"/>
  <c r="N31" i="163" s="1"/>
  <c r="L31" i="163"/>
  <c r="C31" i="163"/>
  <c r="U30" i="163"/>
  <c r="T30" i="163"/>
  <c r="R30" i="163"/>
  <c r="S30" i="163" s="1"/>
  <c r="Q30" i="163"/>
  <c r="P30" i="163"/>
  <c r="M30" i="163"/>
  <c r="N30" i="163" s="1"/>
  <c r="L30" i="163"/>
  <c r="C30" i="163"/>
  <c r="V29" i="163"/>
  <c r="T29" i="163"/>
  <c r="U29" i="163" s="1"/>
  <c r="S29" i="163"/>
  <c r="R29" i="163"/>
  <c r="P29" i="163"/>
  <c r="Q29" i="163" s="1"/>
  <c r="N29" i="163"/>
  <c r="O29" i="163" s="1"/>
  <c r="W29" i="163" s="1"/>
  <c r="L29" i="163"/>
  <c r="M29" i="163" s="1"/>
  <c r="C29" i="163"/>
  <c r="T28" i="163"/>
  <c r="U28" i="163" s="1"/>
  <c r="S28" i="163"/>
  <c r="R28" i="163"/>
  <c r="P28" i="163"/>
  <c r="Q28" i="163" s="1"/>
  <c r="O28" i="163"/>
  <c r="W28" i="163" s="1"/>
  <c r="L28" i="163"/>
  <c r="M28" i="163" s="1"/>
  <c r="N28" i="163" s="1"/>
  <c r="C28" i="163"/>
  <c r="T27" i="163"/>
  <c r="U27" i="163" s="1"/>
  <c r="R27" i="163"/>
  <c r="S27" i="163" s="1"/>
  <c r="Q27" i="163"/>
  <c r="P27" i="163"/>
  <c r="M27" i="163"/>
  <c r="N27" i="163" s="1"/>
  <c r="L27" i="163"/>
  <c r="C27" i="163"/>
  <c r="U26" i="163"/>
  <c r="T26" i="163"/>
  <c r="R26" i="163"/>
  <c r="S26" i="163" s="1"/>
  <c r="Q26" i="163"/>
  <c r="P26" i="163"/>
  <c r="M26" i="163"/>
  <c r="N26" i="163" s="1"/>
  <c r="L26" i="163"/>
  <c r="C26" i="163"/>
  <c r="V25" i="163"/>
  <c r="T25" i="163"/>
  <c r="U25" i="163" s="1"/>
  <c r="S25" i="163"/>
  <c r="R25" i="163"/>
  <c r="P25" i="163"/>
  <c r="Q25" i="163" s="1"/>
  <c r="N25" i="163"/>
  <c r="O25" i="163" s="1"/>
  <c r="W25" i="163" s="1"/>
  <c r="L25" i="163"/>
  <c r="M25" i="163" s="1"/>
  <c r="C25" i="163"/>
  <c r="T24" i="163"/>
  <c r="U24" i="163" s="1"/>
  <c r="S24" i="163"/>
  <c r="R24" i="163"/>
  <c r="P24" i="163"/>
  <c r="Q24" i="163" s="1"/>
  <c r="L24" i="163"/>
  <c r="M24" i="163" s="1"/>
  <c r="N24" i="163" s="1"/>
  <c r="C24" i="163"/>
  <c r="T23" i="163"/>
  <c r="U23" i="163" s="1"/>
  <c r="R23" i="163"/>
  <c r="S23" i="163" s="1"/>
  <c r="Q23" i="163"/>
  <c r="P23" i="163"/>
  <c r="L23" i="163"/>
  <c r="M23" i="163" s="1"/>
  <c r="N23" i="163" s="1"/>
  <c r="C23" i="163"/>
  <c r="U22" i="163"/>
  <c r="T22" i="163"/>
  <c r="S22" i="163"/>
  <c r="R22" i="163"/>
  <c r="Q22" i="163"/>
  <c r="P22" i="163"/>
  <c r="M22" i="163"/>
  <c r="N22" i="163" s="1"/>
  <c r="L22" i="163"/>
  <c r="C22" i="163"/>
  <c r="T21" i="163"/>
  <c r="U21" i="163" s="1"/>
  <c r="S21" i="163"/>
  <c r="R21" i="163"/>
  <c r="P21" i="163"/>
  <c r="Q21" i="163" s="1"/>
  <c r="N21" i="163"/>
  <c r="V21" i="163" s="1"/>
  <c r="L21" i="163"/>
  <c r="M21" i="163" s="1"/>
  <c r="C21" i="163"/>
  <c r="U20" i="163"/>
  <c r="T20" i="163"/>
  <c r="S20" i="163"/>
  <c r="R20" i="163"/>
  <c r="Q20" i="163"/>
  <c r="P20" i="163"/>
  <c r="L20" i="163"/>
  <c r="M20" i="163" s="1"/>
  <c r="N20" i="163" s="1"/>
  <c r="C20" i="163"/>
  <c r="R19" i="163"/>
  <c r="S19" i="163" s="1"/>
  <c r="Q19" i="163"/>
  <c r="P19" i="163"/>
  <c r="L19" i="163"/>
  <c r="M19" i="163" s="1"/>
  <c r="T19" i="163" s="1"/>
  <c r="U19" i="163" s="1"/>
  <c r="C19" i="163"/>
  <c r="T18" i="163"/>
  <c r="U18" i="163" s="1"/>
  <c r="Q18" i="163"/>
  <c r="P18" i="163"/>
  <c r="M18" i="163"/>
  <c r="R18" i="163" s="1"/>
  <c r="S18" i="163" s="1"/>
  <c r="L18" i="163"/>
  <c r="C18" i="163"/>
  <c r="T17" i="163"/>
  <c r="U17" i="163" s="1"/>
  <c r="P17" i="163"/>
  <c r="Q17" i="163" s="1"/>
  <c r="N17" i="163"/>
  <c r="L17" i="163"/>
  <c r="M17" i="163" s="1"/>
  <c r="R17" i="163" s="1"/>
  <c r="S17" i="163" s="1"/>
  <c r="C17" i="163"/>
  <c r="U16" i="163"/>
  <c r="T16" i="163"/>
  <c r="P16" i="163"/>
  <c r="Q16" i="163" s="1"/>
  <c r="N16" i="163"/>
  <c r="O16" i="163" s="1"/>
  <c r="L16" i="163"/>
  <c r="M16" i="163" s="1"/>
  <c r="R16" i="163" s="1"/>
  <c r="S16" i="163" s="1"/>
  <c r="C16" i="163"/>
  <c r="T15" i="163"/>
  <c r="U15" i="163" s="1"/>
  <c r="R15" i="163"/>
  <c r="S15" i="163" s="1"/>
  <c r="N15" i="163"/>
  <c r="O15" i="163" s="1"/>
  <c r="L15" i="163"/>
  <c r="M15" i="163" s="1"/>
  <c r="P15" i="163" s="1"/>
  <c r="Q15" i="163" s="1"/>
  <c r="C15" i="163"/>
  <c r="U14" i="163"/>
  <c r="T14" i="163"/>
  <c r="Q14" i="163"/>
  <c r="P14" i="163"/>
  <c r="O14" i="163"/>
  <c r="W14" i="163" s="1"/>
  <c r="N14" i="163"/>
  <c r="M14" i="163"/>
  <c r="R14" i="163" s="1"/>
  <c r="S14" i="163" s="1"/>
  <c r="L14" i="163"/>
  <c r="C14" i="163"/>
  <c r="T13" i="163"/>
  <c r="U13" i="163" s="1"/>
  <c r="S13" i="163"/>
  <c r="R13" i="163"/>
  <c r="P13" i="163"/>
  <c r="Q13" i="163" s="1"/>
  <c r="N13" i="163"/>
  <c r="L13" i="163"/>
  <c r="M13" i="163" s="1"/>
  <c r="C13" i="163"/>
  <c r="P12" i="163"/>
  <c r="Q12" i="163" s="1"/>
  <c r="L12" i="163"/>
  <c r="M12" i="163" s="1"/>
  <c r="R12" i="163" s="1"/>
  <c r="S12" i="163" s="1"/>
  <c r="C12" i="163"/>
  <c r="T11" i="163"/>
  <c r="U11" i="163" s="1"/>
  <c r="L11" i="163"/>
  <c r="M11" i="163" s="1"/>
  <c r="R11" i="163" s="1"/>
  <c r="S11" i="163" s="1"/>
  <c r="C11" i="163"/>
  <c r="U10" i="163"/>
  <c r="T10" i="163"/>
  <c r="P10" i="163"/>
  <c r="Q10" i="163" s="1"/>
  <c r="L10" i="163"/>
  <c r="M10" i="163" s="1"/>
  <c r="N10" i="163" s="1"/>
  <c r="C10" i="163"/>
  <c r="T9" i="163"/>
  <c r="U9" i="163" s="1"/>
  <c r="P9" i="163"/>
  <c r="Q9" i="163" s="1"/>
  <c r="L9" i="163"/>
  <c r="M9" i="163" s="1"/>
  <c r="N9" i="163" s="1"/>
  <c r="C9" i="163"/>
  <c r="T8" i="163"/>
  <c r="U8" i="163" s="1"/>
  <c r="P8" i="163"/>
  <c r="Q8" i="163" s="1"/>
  <c r="L8" i="163"/>
  <c r="M8" i="163" s="1"/>
  <c r="R8" i="163" s="1"/>
  <c r="S8" i="163" s="1"/>
  <c r="C8" i="163"/>
  <c r="T7" i="163"/>
  <c r="U7" i="163" s="1"/>
  <c r="P7" i="163"/>
  <c r="Q7" i="163" s="1"/>
  <c r="L7" i="163"/>
  <c r="M7" i="163" s="1"/>
  <c r="R7" i="163" s="1"/>
  <c r="S7" i="163" s="1"/>
  <c r="C7" i="163"/>
  <c r="P6" i="163"/>
  <c r="Q6" i="163" s="1"/>
  <c r="L6" i="163"/>
  <c r="M6" i="163" s="1"/>
  <c r="T6" i="163" s="1"/>
  <c r="C6" i="163"/>
  <c r="T5" i="163"/>
  <c r="U5" i="163" s="1"/>
  <c r="P5" i="163"/>
  <c r="Q5" i="163" s="1"/>
  <c r="L5" i="163"/>
  <c r="M5" i="163" s="1"/>
  <c r="R5" i="163" s="1"/>
  <c r="S5" i="163" s="1"/>
  <c r="C5" i="163"/>
  <c r="T4" i="163"/>
  <c r="P4" i="163"/>
  <c r="L4" i="163"/>
  <c r="I2" i="163"/>
  <c r="D2" i="163"/>
  <c r="B85" i="162"/>
  <c r="H85" i="162" s="1"/>
  <c r="B84" i="162"/>
  <c r="K84" i="162" s="1"/>
  <c r="D83" i="162"/>
  <c r="B83" i="162"/>
  <c r="J83" i="162" s="1"/>
  <c r="H82" i="162"/>
  <c r="C82" i="162"/>
  <c r="B82" i="162"/>
  <c r="J82" i="162" s="1"/>
  <c r="B81" i="162"/>
  <c r="B80" i="162"/>
  <c r="B79" i="162"/>
  <c r="D78" i="162"/>
  <c r="B78" i="162"/>
  <c r="F78" i="162" s="1"/>
  <c r="E77" i="162"/>
  <c r="B77" i="162"/>
  <c r="J77" i="162" s="1"/>
  <c r="B76" i="162"/>
  <c r="F76" i="162" s="1"/>
  <c r="D75" i="162"/>
  <c r="B75" i="162"/>
  <c r="I75" i="162" s="1"/>
  <c r="E74" i="162"/>
  <c r="D74" i="162"/>
  <c r="B74" i="162"/>
  <c r="F74" i="162" s="1"/>
  <c r="F73" i="162"/>
  <c r="E73" i="162"/>
  <c r="B73" i="162"/>
  <c r="J73" i="162" s="1"/>
  <c r="B72" i="162"/>
  <c r="F72" i="162" s="1"/>
  <c r="I71" i="162"/>
  <c r="D71" i="162"/>
  <c r="B71" i="162"/>
  <c r="I70" i="162"/>
  <c r="E70" i="162"/>
  <c r="D70" i="162"/>
  <c r="B70" i="162"/>
  <c r="F70" i="162" s="1"/>
  <c r="P69" i="162"/>
  <c r="B69" i="162"/>
  <c r="K69" i="162" s="1"/>
  <c r="B68" i="162"/>
  <c r="I68" i="162" s="1"/>
  <c r="K67" i="162"/>
  <c r="J67" i="162"/>
  <c r="F67" i="162"/>
  <c r="E67" i="162"/>
  <c r="C67" i="162"/>
  <c r="B67" i="162"/>
  <c r="I67" i="162" s="1"/>
  <c r="B66" i="162"/>
  <c r="J66" i="162" s="1"/>
  <c r="B65" i="162"/>
  <c r="B64" i="162"/>
  <c r="I64" i="162" s="1"/>
  <c r="D63" i="162"/>
  <c r="B63" i="162"/>
  <c r="K63" i="162" s="1"/>
  <c r="B62" i="162"/>
  <c r="K62" i="162" s="1"/>
  <c r="B61" i="162"/>
  <c r="M61" i="162" s="1"/>
  <c r="H60" i="162"/>
  <c r="C60" i="162"/>
  <c r="B60" i="162"/>
  <c r="J60" i="162" s="1"/>
  <c r="H57" i="162"/>
  <c r="T54" i="162"/>
  <c r="U54" i="162" s="1"/>
  <c r="R54" i="162"/>
  <c r="S54" i="162" s="1"/>
  <c r="P54" i="162"/>
  <c r="Q54" i="162" s="1"/>
  <c r="L54" i="162"/>
  <c r="M54" i="162" s="1"/>
  <c r="N54" i="162" s="1"/>
  <c r="C54" i="162"/>
  <c r="T53" i="162"/>
  <c r="U53" i="162" s="1"/>
  <c r="S53" i="162"/>
  <c r="R53" i="162"/>
  <c r="P53" i="162"/>
  <c r="Q53" i="162" s="1"/>
  <c r="L53" i="162"/>
  <c r="M53" i="162" s="1"/>
  <c r="N53" i="162" s="1"/>
  <c r="C53" i="162"/>
  <c r="T52" i="162"/>
  <c r="U52" i="162" s="1"/>
  <c r="S52" i="162"/>
  <c r="R52" i="162"/>
  <c r="P52" i="162"/>
  <c r="Q52" i="162" s="1"/>
  <c r="L52" i="162"/>
  <c r="M52" i="162" s="1"/>
  <c r="N52" i="162" s="1"/>
  <c r="C52" i="162"/>
  <c r="U51" i="162"/>
  <c r="T51" i="162"/>
  <c r="R51" i="162"/>
  <c r="S51" i="162" s="1"/>
  <c r="Q51" i="162"/>
  <c r="P51" i="162"/>
  <c r="M51" i="162"/>
  <c r="N51" i="162" s="1"/>
  <c r="L51" i="162"/>
  <c r="C51" i="162"/>
  <c r="U50" i="162"/>
  <c r="T50" i="162"/>
  <c r="R50" i="162"/>
  <c r="S50" i="162" s="1"/>
  <c r="Q50" i="162"/>
  <c r="P50" i="162"/>
  <c r="N50" i="162"/>
  <c r="O50" i="162" s="1"/>
  <c r="W50" i="162" s="1"/>
  <c r="M50" i="162"/>
  <c r="L50" i="162"/>
  <c r="C50" i="162"/>
  <c r="U49" i="162"/>
  <c r="T49" i="162"/>
  <c r="S49" i="162"/>
  <c r="R49" i="162"/>
  <c r="Q49" i="162"/>
  <c r="P49" i="162"/>
  <c r="O49" i="162"/>
  <c r="W49" i="162" s="1"/>
  <c r="N49" i="162"/>
  <c r="V49" i="162" s="1"/>
  <c r="M49" i="162"/>
  <c r="L49" i="162"/>
  <c r="C49" i="162"/>
  <c r="T48" i="162"/>
  <c r="U48" i="162" s="1"/>
  <c r="S48" i="162"/>
  <c r="R48" i="162"/>
  <c r="P48" i="162"/>
  <c r="Q48" i="162" s="1"/>
  <c r="L48" i="162"/>
  <c r="M48" i="162" s="1"/>
  <c r="N48" i="162" s="1"/>
  <c r="C48" i="162"/>
  <c r="U47" i="162"/>
  <c r="T47" i="162"/>
  <c r="S47" i="162"/>
  <c r="R47" i="162"/>
  <c r="Q47" i="162"/>
  <c r="P47" i="162"/>
  <c r="M47" i="162"/>
  <c r="N47" i="162" s="1"/>
  <c r="L47" i="162"/>
  <c r="C47" i="162"/>
  <c r="V46" i="162"/>
  <c r="U46" i="162"/>
  <c r="T46" i="162"/>
  <c r="R46" i="162"/>
  <c r="S46" i="162" s="1"/>
  <c r="Q46" i="162"/>
  <c r="P46" i="162"/>
  <c r="N46" i="162"/>
  <c r="O46" i="162" s="1"/>
  <c r="W46" i="162" s="1"/>
  <c r="M46" i="162"/>
  <c r="L46" i="162"/>
  <c r="C46" i="162"/>
  <c r="U45" i="162"/>
  <c r="T45" i="162"/>
  <c r="S45" i="162"/>
  <c r="R45" i="162"/>
  <c r="Q45" i="162"/>
  <c r="P45" i="162"/>
  <c r="O45" i="162"/>
  <c r="W45" i="162" s="1"/>
  <c r="N45" i="162"/>
  <c r="V45" i="162" s="1"/>
  <c r="M45" i="162"/>
  <c r="L45" i="162"/>
  <c r="C45" i="162"/>
  <c r="T44" i="162"/>
  <c r="U44" i="162" s="1"/>
  <c r="S44" i="162"/>
  <c r="R44" i="162"/>
  <c r="P44" i="162"/>
  <c r="Q44" i="162" s="1"/>
  <c r="L44" i="162"/>
  <c r="M44" i="162" s="1"/>
  <c r="N44" i="162" s="1"/>
  <c r="C44" i="162"/>
  <c r="T43" i="162"/>
  <c r="U43" i="162" s="1"/>
  <c r="S43" i="162"/>
  <c r="R43" i="162"/>
  <c r="P43" i="162"/>
  <c r="Q43" i="162" s="1"/>
  <c r="M43" i="162"/>
  <c r="N43" i="162" s="1"/>
  <c r="L43" i="162"/>
  <c r="C43" i="162"/>
  <c r="U42" i="162"/>
  <c r="T42" i="162"/>
  <c r="R42" i="162"/>
  <c r="S42" i="162" s="1"/>
  <c r="Q42" i="162"/>
  <c r="P42" i="162"/>
  <c r="M42" i="162"/>
  <c r="N42" i="162" s="1"/>
  <c r="L42" i="162"/>
  <c r="C42" i="162"/>
  <c r="U41" i="162"/>
  <c r="T41" i="162"/>
  <c r="R41" i="162"/>
  <c r="S41" i="162" s="1"/>
  <c r="Q41" i="162"/>
  <c r="P41" i="162"/>
  <c r="N41" i="162"/>
  <c r="V41" i="162" s="1"/>
  <c r="M41" i="162"/>
  <c r="L41" i="162"/>
  <c r="C41" i="162"/>
  <c r="T40" i="162"/>
  <c r="U40" i="162" s="1"/>
  <c r="S40" i="162"/>
  <c r="R40" i="162"/>
  <c r="P40" i="162"/>
  <c r="Q40" i="162" s="1"/>
  <c r="O40" i="162"/>
  <c r="W40" i="162" s="1"/>
  <c r="L40" i="162"/>
  <c r="M40" i="162" s="1"/>
  <c r="N40" i="162" s="1"/>
  <c r="C40" i="162"/>
  <c r="T39" i="162"/>
  <c r="U39" i="162" s="1"/>
  <c r="S39" i="162"/>
  <c r="R39" i="162"/>
  <c r="P39" i="162"/>
  <c r="Q39" i="162" s="1"/>
  <c r="M39" i="162"/>
  <c r="N39" i="162" s="1"/>
  <c r="L39" i="162"/>
  <c r="C39" i="162"/>
  <c r="U38" i="162"/>
  <c r="T38" i="162"/>
  <c r="R38" i="162"/>
  <c r="S38" i="162" s="1"/>
  <c r="Q38" i="162"/>
  <c r="P38" i="162"/>
  <c r="L38" i="162"/>
  <c r="M38" i="162" s="1"/>
  <c r="N38" i="162" s="1"/>
  <c r="C38" i="162"/>
  <c r="U37" i="162"/>
  <c r="T37" i="162"/>
  <c r="R37" i="162"/>
  <c r="S37" i="162" s="1"/>
  <c r="Q37" i="162"/>
  <c r="P37" i="162"/>
  <c r="M37" i="162"/>
  <c r="N37" i="162" s="1"/>
  <c r="L37" i="162"/>
  <c r="C37" i="162"/>
  <c r="T36" i="162"/>
  <c r="U36" i="162" s="1"/>
  <c r="R36" i="162"/>
  <c r="S36" i="162" s="1"/>
  <c r="P36" i="162"/>
  <c r="Q36" i="162" s="1"/>
  <c r="L36" i="162"/>
  <c r="M36" i="162" s="1"/>
  <c r="N36" i="162" s="1"/>
  <c r="C36" i="162"/>
  <c r="T35" i="162"/>
  <c r="U35" i="162" s="1"/>
  <c r="S35" i="162"/>
  <c r="R35" i="162"/>
  <c r="P35" i="162"/>
  <c r="Q35" i="162" s="1"/>
  <c r="L35" i="162"/>
  <c r="M35" i="162" s="1"/>
  <c r="N35" i="162" s="1"/>
  <c r="C35" i="162"/>
  <c r="T34" i="162"/>
  <c r="U34" i="162" s="1"/>
  <c r="R34" i="162"/>
  <c r="S34" i="162" s="1"/>
  <c r="P34" i="162"/>
  <c r="Q34" i="162" s="1"/>
  <c r="L34" i="162"/>
  <c r="M34" i="162" s="1"/>
  <c r="N34" i="162" s="1"/>
  <c r="C34" i="162"/>
  <c r="T33" i="162"/>
  <c r="U33" i="162" s="1"/>
  <c r="S33" i="162"/>
  <c r="R33" i="162"/>
  <c r="P33" i="162"/>
  <c r="Q33" i="162" s="1"/>
  <c r="L33" i="162"/>
  <c r="M33" i="162" s="1"/>
  <c r="N33" i="162" s="1"/>
  <c r="C33" i="162"/>
  <c r="T32" i="162"/>
  <c r="U32" i="162" s="1"/>
  <c r="R32" i="162"/>
  <c r="S32" i="162" s="1"/>
  <c r="P32" i="162"/>
  <c r="Q32" i="162" s="1"/>
  <c r="L32" i="162"/>
  <c r="M32" i="162" s="1"/>
  <c r="N32" i="162" s="1"/>
  <c r="C32" i="162"/>
  <c r="U31" i="162"/>
  <c r="T31" i="162"/>
  <c r="R31" i="162"/>
  <c r="S31" i="162" s="1"/>
  <c r="Q31" i="162"/>
  <c r="P31" i="162"/>
  <c r="M31" i="162"/>
  <c r="N31" i="162" s="1"/>
  <c r="L31" i="162"/>
  <c r="C31" i="162"/>
  <c r="T30" i="162"/>
  <c r="U30" i="162" s="1"/>
  <c r="R30" i="162"/>
  <c r="S30" i="162" s="1"/>
  <c r="P30" i="162"/>
  <c r="Q30" i="162" s="1"/>
  <c r="L30" i="162"/>
  <c r="M30" i="162" s="1"/>
  <c r="N30" i="162" s="1"/>
  <c r="C30" i="162"/>
  <c r="T29" i="162"/>
  <c r="U29" i="162" s="1"/>
  <c r="S29" i="162"/>
  <c r="R29" i="162"/>
  <c r="P29" i="162"/>
  <c r="Q29" i="162" s="1"/>
  <c r="L29" i="162"/>
  <c r="M29" i="162" s="1"/>
  <c r="N29" i="162" s="1"/>
  <c r="C29" i="162"/>
  <c r="T28" i="162"/>
  <c r="U28" i="162" s="1"/>
  <c r="R28" i="162"/>
  <c r="S28" i="162" s="1"/>
  <c r="P28" i="162"/>
  <c r="Q28" i="162" s="1"/>
  <c r="L28" i="162"/>
  <c r="M28" i="162" s="1"/>
  <c r="N28" i="162" s="1"/>
  <c r="C28" i="162"/>
  <c r="U27" i="162"/>
  <c r="T27" i="162"/>
  <c r="R27" i="162"/>
  <c r="S27" i="162" s="1"/>
  <c r="Q27" i="162"/>
  <c r="P27" i="162"/>
  <c r="M27" i="162"/>
  <c r="N27" i="162" s="1"/>
  <c r="L27" i="162"/>
  <c r="C27" i="162"/>
  <c r="T26" i="162"/>
  <c r="U26" i="162" s="1"/>
  <c r="R26" i="162"/>
  <c r="S26" i="162" s="1"/>
  <c r="P26" i="162"/>
  <c r="Q26" i="162" s="1"/>
  <c r="L26" i="162"/>
  <c r="M26" i="162" s="1"/>
  <c r="N26" i="162" s="1"/>
  <c r="C26" i="162"/>
  <c r="T25" i="162"/>
  <c r="U25" i="162" s="1"/>
  <c r="S25" i="162"/>
  <c r="R25" i="162"/>
  <c r="P25" i="162"/>
  <c r="Q25" i="162" s="1"/>
  <c r="L25" i="162"/>
  <c r="M25" i="162" s="1"/>
  <c r="N25" i="162" s="1"/>
  <c r="C25" i="162"/>
  <c r="T24" i="162"/>
  <c r="U24" i="162" s="1"/>
  <c r="R24" i="162"/>
  <c r="S24" i="162" s="1"/>
  <c r="P24" i="162"/>
  <c r="Q24" i="162" s="1"/>
  <c r="L24" i="162"/>
  <c r="M24" i="162" s="1"/>
  <c r="N24" i="162" s="1"/>
  <c r="C24" i="162"/>
  <c r="U23" i="162"/>
  <c r="T23" i="162"/>
  <c r="R23" i="162"/>
  <c r="S23" i="162" s="1"/>
  <c r="Q23" i="162"/>
  <c r="P23" i="162"/>
  <c r="M23" i="162"/>
  <c r="N23" i="162" s="1"/>
  <c r="L23" i="162"/>
  <c r="C23" i="162"/>
  <c r="T22" i="162"/>
  <c r="U22" i="162" s="1"/>
  <c r="R22" i="162"/>
  <c r="S22" i="162" s="1"/>
  <c r="P22" i="162"/>
  <c r="Q22" i="162" s="1"/>
  <c r="L22" i="162"/>
  <c r="M22" i="162" s="1"/>
  <c r="N22" i="162" s="1"/>
  <c r="C22" i="162"/>
  <c r="T21" i="162"/>
  <c r="U21" i="162" s="1"/>
  <c r="S21" i="162"/>
  <c r="R21" i="162"/>
  <c r="P21" i="162"/>
  <c r="Q21" i="162" s="1"/>
  <c r="L21" i="162"/>
  <c r="M21" i="162" s="1"/>
  <c r="N21" i="162" s="1"/>
  <c r="C21" i="162"/>
  <c r="T20" i="162"/>
  <c r="U20" i="162" s="1"/>
  <c r="R20" i="162"/>
  <c r="S20" i="162" s="1"/>
  <c r="P20" i="162"/>
  <c r="Q20" i="162" s="1"/>
  <c r="L20" i="162"/>
  <c r="M20" i="162" s="1"/>
  <c r="N20" i="162" s="1"/>
  <c r="C20" i="162"/>
  <c r="R19" i="162"/>
  <c r="S19" i="162" s="1"/>
  <c r="P19" i="162"/>
  <c r="Q19" i="162" s="1"/>
  <c r="L19" i="162"/>
  <c r="M19" i="162" s="1"/>
  <c r="C19" i="162"/>
  <c r="T18" i="162"/>
  <c r="U18" i="162" s="1"/>
  <c r="R18" i="162"/>
  <c r="S18" i="162" s="1"/>
  <c r="P18" i="162"/>
  <c r="Q18" i="162" s="1"/>
  <c r="L18" i="162"/>
  <c r="M18" i="162" s="1"/>
  <c r="N18" i="162" s="1"/>
  <c r="C18" i="162"/>
  <c r="T17" i="162"/>
  <c r="U17" i="162" s="1"/>
  <c r="P17" i="162"/>
  <c r="Q17" i="162" s="1"/>
  <c r="L17" i="162"/>
  <c r="M17" i="162" s="1"/>
  <c r="N17" i="162" s="1"/>
  <c r="C17" i="162"/>
  <c r="T16" i="162"/>
  <c r="U16" i="162" s="1"/>
  <c r="R16" i="162"/>
  <c r="S16" i="162" s="1"/>
  <c r="P16" i="162"/>
  <c r="Q16" i="162" s="1"/>
  <c r="L16" i="162"/>
  <c r="M16" i="162" s="1"/>
  <c r="N16" i="162" s="1"/>
  <c r="C16" i="162"/>
  <c r="T15" i="162"/>
  <c r="U15" i="162" s="1"/>
  <c r="R15" i="162"/>
  <c r="S15" i="162" s="1"/>
  <c r="L15" i="162"/>
  <c r="M15" i="162" s="1"/>
  <c r="C15" i="162"/>
  <c r="T14" i="162"/>
  <c r="U14" i="162" s="1"/>
  <c r="R14" i="162"/>
  <c r="S14" i="162" s="1"/>
  <c r="P14" i="162"/>
  <c r="Q14" i="162" s="1"/>
  <c r="L14" i="162"/>
  <c r="M14" i="162" s="1"/>
  <c r="N14" i="162" s="1"/>
  <c r="C14" i="162"/>
  <c r="T13" i="162"/>
  <c r="U13" i="162" s="1"/>
  <c r="R13" i="162"/>
  <c r="S13" i="162" s="1"/>
  <c r="L13" i="162"/>
  <c r="M13" i="162" s="1"/>
  <c r="N13" i="162" s="1"/>
  <c r="C13" i="162"/>
  <c r="T12" i="162"/>
  <c r="U12" i="162" s="1"/>
  <c r="R12" i="162"/>
  <c r="S12" i="162" s="1"/>
  <c r="P12" i="162"/>
  <c r="Q12" i="162" s="1"/>
  <c r="L12" i="162"/>
  <c r="M12" i="162" s="1"/>
  <c r="N12" i="162" s="1"/>
  <c r="C12" i="162"/>
  <c r="T11" i="162"/>
  <c r="U11" i="162" s="1"/>
  <c r="R11" i="162"/>
  <c r="S11" i="162" s="1"/>
  <c r="L11" i="162"/>
  <c r="M11" i="162" s="1"/>
  <c r="C11" i="162"/>
  <c r="T10" i="162"/>
  <c r="U10" i="162" s="1"/>
  <c r="P10" i="162"/>
  <c r="Q10" i="162" s="1"/>
  <c r="L10" i="162"/>
  <c r="M10" i="162" s="1"/>
  <c r="R10" i="162" s="1"/>
  <c r="S10" i="162" s="1"/>
  <c r="C10" i="162"/>
  <c r="T9" i="162"/>
  <c r="U9" i="162" s="1"/>
  <c r="P9" i="162"/>
  <c r="Q9" i="162" s="1"/>
  <c r="L9" i="162"/>
  <c r="M9" i="162" s="1"/>
  <c r="R9" i="162" s="1"/>
  <c r="S9" i="162" s="1"/>
  <c r="C9" i="162"/>
  <c r="P8" i="162"/>
  <c r="E61" i="162" s="1"/>
  <c r="L8" i="162"/>
  <c r="C8" i="162"/>
  <c r="T7" i="162"/>
  <c r="U7" i="162" s="1"/>
  <c r="P7" i="162"/>
  <c r="Q7" i="162" s="1"/>
  <c r="L7" i="162"/>
  <c r="M7" i="162" s="1"/>
  <c r="R7" i="162" s="1"/>
  <c r="S7" i="162" s="1"/>
  <c r="C7" i="162"/>
  <c r="P6" i="162"/>
  <c r="Q6" i="162" s="1"/>
  <c r="L6" i="162"/>
  <c r="M6" i="162" s="1"/>
  <c r="R6" i="162" s="1"/>
  <c r="S6" i="162" s="1"/>
  <c r="C6" i="162"/>
  <c r="T5" i="162"/>
  <c r="U5" i="162" s="1"/>
  <c r="R5" i="162"/>
  <c r="S5" i="162" s="1"/>
  <c r="P5" i="162"/>
  <c r="Q5" i="162" s="1"/>
  <c r="L5" i="162"/>
  <c r="M5" i="162" s="1"/>
  <c r="N5" i="162" s="1"/>
  <c r="C5" i="162"/>
  <c r="T4" i="162"/>
  <c r="P4" i="162"/>
  <c r="L4" i="162"/>
  <c r="C4" i="162"/>
  <c r="I2" i="162"/>
  <c r="D2" i="162"/>
  <c r="B85" i="161"/>
  <c r="I85" i="161" s="1"/>
  <c r="G84" i="161"/>
  <c r="B84" i="161"/>
  <c r="J84" i="161" s="1"/>
  <c r="K83" i="161"/>
  <c r="G83" i="161"/>
  <c r="D83" i="161"/>
  <c r="C83" i="161"/>
  <c r="B83" i="161"/>
  <c r="J83" i="161" s="1"/>
  <c r="B82" i="161"/>
  <c r="G82" i="161" s="1"/>
  <c r="B81" i="161"/>
  <c r="I80" i="161"/>
  <c r="H80" i="161"/>
  <c r="D80" i="161"/>
  <c r="C80" i="161"/>
  <c r="B80" i="161"/>
  <c r="J80" i="161" s="1"/>
  <c r="G79" i="161"/>
  <c r="B79" i="161"/>
  <c r="J79" i="161" s="1"/>
  <c r="K78" i="161"/>
  <c r="D78" i="161"/>
  <c r="C78" i="161"/>
  <c r="B78" i="161"/>
  <c r="J78" i="161" s="1"/>
  <c r="G77" i="161"/>
  <c r="B77" i="161"/>
  <c r="J77" i="161" s="1"/>
  <c r="K76" i="161"/>
  <c r="D76" i="161"/>
  <c r="C76" i="161"/>
  <c r="B76" i="161"/>
  <c r="J76" i="161" s="1"/>
  <c r="G75" i="161"/>
  <c r="B75" i="161"/>
  <c r="J75" i="161" s="1"/>
  <c r="K74" i="161"/>
  <c r="D74" i="161"/>
  <c r="C74" i="161"/>
  <c r="B74" i="161"/>
  <c r="J74" i="161" s="1"/>
  <c r="G73" i="161"/>
  <c r="B73" i="161"/>
  <c r="J73" i="161" s="1"/>
  <c r="K72" i="161"/>
  <c r="D72" i="161"/>
  <c r="C72" i="161"/>
  <c r="B72" i="161"/>
  <c r="J72" i="161" s="1"/>
  <c r="G71" i="161"/>
  <c r="B71" i="161"/>
  <c r="J71" i="161" s="1"/>
  <c r="K70" i="161"/>
  <c r="D70" i="161"/>
  <c r="C70" i="161"/>
  <c r="B70" i="161"/>
  <c r="J70" i="161" s="1"/>
  <c r="P69" i="161"/>
  <c r="K69" i="161"/>
  <c r="I69" i="161"/>
  <c r="H69" i="161"/>
  <c r="E69" i="161"/>
  <c r="D69" i="161"/>
  <c r="C69" i="161"/>
  <c r="B69" i="161"/>
  <c r="J69" i="161" s="1"/>
  <c r="K68" i="161"/>
  <c r="I68" i="161"/>
  <c r="H68" i="161"/>
  <c r="E68" i="161"/>
  <c r="D68" i="161"/>
  <c r="C68" i="161"/>
  <c r="B68" i="161"/>
  <c r="J68" i="161" s="1"/>
  <c r="K67" i="161"/>
  <c r="I67" i="161"/>
  <c r="H67" i="161"/>
  <c r="E67" i="161"/>
  <c r="D67" i="161"/>
  <c r="C67" i="161"/>
  <c r="B67" i="161"/>
  <c r="J67" i="161" s="1"/>
  <c r="K66" i="161"/>
  <c r="E66" i="161"/>
  <c r="B66" i="161"/>
  <c r="J66" i="161" s="1"/>
  <c r="M65" i="161"/>
  <c r="B65" i="161"/>
  <c r="K64" i="161"/>
  <c r="I64" i="161"/>
  <c r="H64" i="161"/>
  <c r="E64" i="161"/>
  <c r="D64" i="161"/>
  <c r="C64" i="161"/>
  <c r="B64" i="161"/>
  <c r="J64" i="161" s="1"/>
  <c r="B63" i="161"/>
  <c r="F63" i="161" s="1"/>
  <c r="F62" i="161"/>
  <c r="B62" i="161"/>
  <c r="I61" i="161"/>
  <c r="B61" i="161"/>
  <c r="K61" i="161" s="1"/>
  <c r="K60" i="161"/>
  <c r="J60" i="161"/>
  <c r="F60" i="161"/>
  <c r="E60" i="161"/>
  <c r="C60" i="161"/>
  <c r="B60" i="161"/>
  <c r="I60" i="161" s="1"/>
  <c r="H57" i="161"/>
  <c r="T54" i="161"/>
  <c r="U54" i="161" s="1"/>
  <c r="R54" i="161"/>
  <c r="S54" i="161" s="1"/>
  <c r="Q54" i="161"/>
  <c r="P54" i="161"/>
  <c r="M54" i="161"/>
  <c r="N54" i="161" s="1"/>
  <c r="L54" i="161"/>
  <c r="C54" i="161"/>
  <c r="V53" i="161"/>
  <c r="U53" i="161"/>
  <c r="T53" i="161"/>
  <c r="R53" i="161"/>
  <c r="S53" i="161" s="1"/>
  <c r="Q53" i="161"/>
  <c r="P53" i="161"/>
  <c r="N53" i="161"/>
  <c r="O53" i="161" s="1"/>
  <c r="M53" i="161"/>
  <c r="L53" i="161"/>
  <c r="C53" i="161"/>
  <c r="T52" i="161"/>
  <c r="U52" i="161" s="1"/>
  <c r="R52" i="161"/>
  <c r="S52" i="161" s="1"/>
  <c r="P52" i="161"/>
  <c r="Q52" i="161" s="1"/>
  <c r="L52" i="161"/>
  <c r="M52" i="161" s="1"/>
  <c r="N52" i="161" s="1"/>
  <c r="C52" i="161"/>
  <c r="T51" i="161"/>
  <c r="U51" i="161" s="1"/>
  <c r="S51" i="161"/>
  <c r="R51" i="161"/>
  <c r="P51" i="161"/>
  <c r="Q51" i="161" s="1"/>
  <c r="L51" i="161"/>
  <c r="M51" i="161" s="1"/>
  <c r="N51" i="161" s="1"/>
  <c r="C51" i="161"/>
  <c r="T50" i="161"/>
  <c r="U50" i="161" s="1"/>
  <c r="R50" i="161"/>
  <c r="S50" i="161" s="1"/>
  <c r="Q50" i="161"/>
  <c r="P50" i="161"/>
  <c r="N50" i="161"/>
  <c r="M50" i="161"/>
  <c r="L50" i="161"/>
  <c r="C50" i="161"/>
  <c r="T49" i="161"/>
  <c r="U49" i="161" s="1"/>
  <c r="S49" i="161"/>
  <c r="R49" i="161"/>
  <c r="P49" i="161"/>
  <c r="Q49" i="161" s="1"/>
  <c r="L49" i="161"/>
  <c r="M49" i="161" s="1"/>
  <c r="N49" i="161" s="1"/>
  <c r="V49" i="161" s="1"/>
  <c r="C49" i="161"/>
  <c r="T48" i="161"/>
  <c r="U48" i="161" s="1"/>
  <c r="S48" i="161"/>
  <c r="R48" i="161"/>
  <c r="Q48" i="161"/>
  <c r="P48" i="161"/>
  <c r="L48" i="161"/>
  <c r="M48" i="161" s="1"/>
  <c r="N48" i="161" s="1"/>
  <c r="C48" i="161"/>
  <c r="U47" i="161"/>
  <c r="T47" i="161"/>
  <c r="R47" i="161"/>
  <c r="S47" i="161" s="1"/>
  <c r="Q47" i="161"/>
  <c r="P47" i="161"/>
  <c r="M47" i="161"/>
  <c r="N47" i="161" s="1"/>
  <c r="L47" i="161"/>
  <c r="C47" i="161"/>
  <c r="U46" i="161"/>
  <c r="T46" i="161"/>
  <c r="R46" i="161"/>
  <c r="S46" i="161" s="1"/>
  <c r="Q46" i="161"/>
  <c r="P46" i="161"/>
  <c r="N46" i="161"/>
  <c r="O46" i="161" s="1"/>
  <c r="W46" i="161" s="1"/>
  <c r="M46" i="161"/>
  <c r="L46" i="161"/>
  <c r="C46" i="161"/>
  <c r="T45" i="161"/>
  <c r="U45" i="161" s="1"/>
  <c r="S45" i="161"/>
  <c r="R45" i="161"/>
  <c r="P45" i="161"/>
  <c r="Q45" i="161" s="1"/>
  <c r="L45" i="161"/>
  <c r="M45" i="161" s="1"/>
  <c r="N45" i="161" s="1"/>
  <c r="C45" i="161"/>
  <c r="U44" i="161"/>
  <c r="T44" i="161"/>
  <c r="S44" i="161"/>
  <c r="R44" i="161"/>
  <c r="Q44" i="161"/>
  <c r="P44" i="161"/>
  <c r="L44" i="161"/>
  <c r="M44" i="161" s="1"/>
  <c r="N44" i="161" s="1"/>
  <c r="C44" i="161"/>
  <c r="U43" i="161"/>
  <c r="T43" i="161"/>
  <c r="R43" i="161"/>
  <c r="S43" i="161" s="1"/>
  <c r="Q43" i="161"/>
  <c r="P43" i="161"/>
  <c r="M43" i="161"/>
  <c r="N43" i="161" s="1"/>
  <c r="L43" i="161"/>
  <c r="C43" i="161"/>
  <c r="U42" i="161"/>
  <c r="T42" i="161"/>
  <c r="R42" i="161"/>
  <c r="S42" i="161" s="1"/>
  <c r="Q42" i="161"/>
  <c r="P42" i="161"/>
  <c r="N42" i="161"/>
  <c r="O42" i="161" s="1"/>
  <c r="W42" i="161" s="1"/>
  <c r="M42" i="161"/>
  <c r="L42" i="161"/>
  <c r="C42" i="161"/>
  <c r="T41" i="161"/>
  <c r="U41" i="161" s="1"/>
  <c r="S41" i="161"/>
  <c r="R41" i="161"/>
  <c r="P41" i="161"/>
  <c r="Q41" i="161" s="1"/>
  <c r="L41" i="161"/>
  <c r="M41" i="161" s="1"/>
  <c r="N41" i="161" s="1"/>
  <c r="C41" i="161"/>
  <c r="U40" i="161"/>
  <c r="T40" i="161"/>
  <c r="S40" i="161"/>
  <c r="R40" i="161"/>
  <c r="Q40" i="161"/>
  <c r="P40" i="161"/>
  <c r="L40" i="161"/>
  <c r="M40" i="161" s="1"/>
  <c r="N40" i="161" s="1"/>
  <c r="C40" i="161"/>
  <c r="U39" i="161"/>
  <c r="T39" i="161"/>
  <c r="R39" i="161"/>
  <c r="S39" i="161" s="1"/>
  <c r="Q39" i="161"/>
  <c r="P39" i="161"/>
  <c r="M39" i="161"/>
  <c r="N39" i="161" s="1"/>
  <c r="L39" i="161"/>
  <c r="C39" i="161"/>
  <c r="U38" i="161"/>
  <c r="T38" i="161"/>
  <c r="R38" i="161"/>
  <c r="S38" i="161" s="1"/>
  <c r="Q38" i="161"/>
  <c r="P38" i="161"/>
  <c r="N38" i="161"/>
  <c r="O38" i="161" s="1"/>
  <c r="M38" i="161"/>
  <c r="L38" i="161"/>
  <c r="C38" i="161"/>
  <c r="T37" i="161"/>
  <c r="U37" i="161" s="1"/>
  <c r="S37" i="161"/>
  <c r="R37" i="161"/>
  <c r="P37" i="161"/>
  <c r="Q37" i="161" s="1"/>
  <c r="L37" i="161"/>
  <c r="M37" i="161" s="1"/>
  <c r="N37" i="161" s="1"/>
  <c r="C37" i="161"/>
  <c r="U36" i="161"/>
  <c r="T36" i="161"/>
  <c r="S36" i="161"/>
  <c r="R36" i="161"/>
  <c r="Q36" i="161"/>
  <c r="P36" i="161"/>
  <c r="L36" i="161"/>
  <c r="M36" i="161" s="1"/>
  <c r="N36" i="161" s="1"/>
  <c r="C36" i="161"/>
  <c r="U35" i="161"/>
  <c r="T35" i="161"/>
  <c r="R35" i="161"/>
  <c r="S35" i="161" s="1"/>
  <c r="Q35" i="161"/>
  <c r="P35" i="161"/>
  <c r="M35" i="161"/>
  <c r="N35" i="161" s="1"/>
  <c r="L35" i="161"/>
  <c r="C35" i="161"/>
  <c r="U34" i="161"/>
  <c r="T34" i="161"/>
  <c r="R34" i="161"/>
  <c r="S34" i="161" s="1"/>
  <c r="Q34" i="161"/>
  <c r="P34" i="161"/>
  <c r="N34" i="161"/>
  <c r="O34" i="161" s="1"/>
  <c r="M34" i="161"/>
  <c r="L34" i="161"/>
  <c r="C34" i="161"/>
  <c r="T33" i="161"/>
  <c r="U33" i="161" s="1"/>
  <c r="S33" i="161"/>
  <c r="R33" i="161"/>
  <c r="P33" i="161"/>
  <c r="Q33" i="161" s="1"/>
  <c r="L33" i="161"/>
  <c r="M33" i="161" s="1"/>
  <c r="N33" i="161" s="1"/>
  <c r="C33" i="161"/>
  <c r="U32" i="161"/>
  <c r="T32" i="161"/>
  <c r="S32" i="161"/>
  <c r="R32" i="161"/>
  <c r="Q32" i="161"/>
  <c r="P32" i="161"/>
  <c r="L32" i="161"/>
  <c r="M32" i="161" s="1"/>
  <c r="N32" i="161" s="1"/>
  <c r="C32" i="161"/>
  <c r="U31" i="161"/>
  <c r="T31" i="161"/>
  <c r="R31" i="161"/>
  <c r="S31" i="161" s="1"/>
  <c r="Q31" i="161"/>
  <c r="P31" i="161"/>
  <c r="M31" i="161"/>
  <c r="N31" i="161" s="1"/>
  <c r="L31" i="161"/>
  <c r="C31" i="161"/>
  <c r="U30" i="161"/>
  <c r="T30" i="161"/>
  <c r="R30" i="161"/>
  <c r="S30" i="161" s="1"/>
  <c r="Q30" i="161"/>
  <c r="P30" i="161"/>
  <c r="N30" i="161"/>
  <c r="O30" i="161" s="1"/>
  <c r="W30" i="161" s="1"/>
  <c r="M30" i="161"/>
  <c r="L30" i="161"/>
  <c r="C30" i="161"/>
  <c r="T29" i="161"/>
  <c r="U29" i="161" s="1"/>
  <c r="S29" i="161"/>
  <c r="R29" i="161"/>
  <c r="P29" i="161"/>
  <c r="Q29" i="161" s="1"/>
  <c r="L29" i="161"/>
  <c r="M29" i="161" s="1"/>
  <c r="N29" i="161" s="1"/>
  <c r="C29" i="161"/>
  <c r="U28" i="161"/>
  <c r="T28" i="161"/>
  <c r="S28" i="161"/>
  <c r="R28" i="161"/>
  <c r="Q28" i="161"/>
  <c r="P28" i="161"/>
  <c r="L28" i="161"/>
  <c r="M28" i="161" s="1"/>
  <c r="N28" i="161" s="1"/>
  <c r="C28" i="161"/>
  <c r="U27" i="161"/>
  <c r="T27" i="161"/>
  <c r="R27" i="161"/>
  <c r="S27" i="161" s="1"/>
  <c r="Q27" i="161"/>
  <c r="P27" i="161"/>
  <c r="M27" i="161"/>
  <c r="N27" i="161" s="1"/>
  <c r="L27" i="161"/>
  <c r="C27" i="161"/>
  <c r="U26" i="161"/>
  <c r="T26" i="161"/>
  <c r="R26" i="161"/>
  <c r="S26" i="161" s="1"/>
  <c r="Q26" i="161"/>
  <c r="P26" i="161"/>
  <c r="N26" i="161"/>
  <c r="O26" i="161" s="1"/>
  <c r="W26" i="161" s="1"/>
  <c r="M26" i="161"/>
  <c r="L26" i="161"/>
  <c r="C26" i="161"/>
  <c r="T25" i="161"/>
  <c r="U25" i="161" s="1"/>
  <c r="S25" i="161"/>
  <c r="R25" i="161"/>
  <c r="P25" i="161"/>
  <c r="Q25" i="161" s="1"/>
  <c r="L25" i="161"/>
  <c r="M25" i="161" s="1"/>
  <c r="N25" i="161" s="1"/>
  <c r="C25" i="161"/>
  <c r="U24" i="161"/>
  <c r="T24" i="161"/>
  <c r="S24" i="161"/>
  <c r="R24" i="161"/>
  <c r="Q24" i="161"/>
  <c r="P24" i="161"/>
  <c r="L24" i="161"/>
  <c r="M24" i="161" s="1"/>
  <c r="N24" i="161" s="1"/>
  <c r="C24" i="161"/>
  <c r="U23" i="161"/>
  <c r="T23" i="161"/>
  <c r="R23" i="161"/>
  <c r="S23" i="161" s="1"/>
  <c r="Q23" i="161"/>
  <c r="P23" i="161"/>
  <c r="M23" i="161"/>
  <c r="N23" i="161" s="1"/>
  <c r="L23" i="161"/>
  <c r="C23" i="161"/>
  <c r="U22" i="161"/>
  <c r="T22" i="161"/>
  <c r="R22" i="161"/>
  <c r="S22" i="161" s="1"/>
  <c r="Q22" i="161"/>
  <c r="P22" i="161"/>
  <c r="N22" i="161"/>
  <c r="O22" i="161" s="1"/>
  <c r="M22" i="161"/>
  <c r="L22" i="161"/>
  <c r="C22" i="161"/>
  <c r="T21" i="161"/>
  <c r="U21" i="161" s="1"/>
  <c r="S21" i="161"/>
  <c r="R21" i="161"/>
  <c r="P21" i="161"/>
  <c r="Q21" i="161" s="1"/>
  <c r="L21" i="161"/>
  <c r="M21" i="161" s="1"/>
  <c r="N21" i="161" s="1"/>
  <c r="C21" i="161"/>
  <c r="U20" i="161"/>
  <c r="T20" i="161"/>
  <c r="S20" i="161"/>
  <c r="R20" i="161"/>
  <c r="Q20" i="161"/>
  <c r="P20" i="161"/>
  <c r="L20" i="161"/>
  <c r="M20" i="161" s="1"/>
  <c r="N20" i="161" s="1"/>
  <c r="C20" i="161"/>
  <c r="U19" i="161"/>
  <c r="T19" i="161"/>
  <c r="R19" i="161"/>
  <c r="S19" i="161" s="1"/>
  <c r="Q19" i="161"/>
  <c r="P19" i="161"/>
  <c r="M19" i="161"/>
  <c r="N19" i="161" s="1"/>
  <c r="L19" i="161"/>
  <c r="C19" i="161"/>
  <c r="U18" i="161"/>
  <c r="T18" i="161"/>
  <c r="R18" i="161"/>
  <c r="S18" i="161" s="1"/>
  <c r="Q18" i="161"/>
  <c r="P18" i="161"/>
  <c r="N18" i="161"/>
  <c r="O18" i="161" s="1"/>
  <c r="M18" i="161"/>
  <c r="L18" i="161"/>
  <c r="C18" i="161"/>
  <c r="T17" i="161"/>
  <c r="U17" i="161" s="1"/>
  <c r="S17" i="161"/>
  <c r="R17" i="161"/>
  <c r="P17" i="161"/>
  <c r="Q17" i="161" s="1"/>
  <c r="L17" i="161"/>
  <c r="M17" i="161" s="1"/>
  <c r="N17" i="161" s="1"/>
  <c r="C17" i="161"/>
  <c r="U16" i="161"/>
  <c r="T16" i="161"/>
  <c r="S16" i="161"/>
  <c r="R16" i="161"/>
  <c r="Q16" i="161"/>
  <c r="P16" i="161"/>
  <c r="L16" i="161"/>
  <c r="M16" i="161" s="1"/>
  <c r="N16" i="161" s="1"/>
  <c r="C16" i="161"/>
  <c r="U15" i="161"/>
  <c r="T15" i="161"/>
  <c r="R15" i="161"/>
  <c r="S15" i="161" s="1"/>
  <c r="Q15" i="161"/>
  <c r="P15" i="161"/>
  <c r="M15" i="161"/>
  <c r="N15" i="161" s="1"/>
  <c r="L15" i="161"/>
  <c r="C15" i="161"/>
  <c r="U14" i="161"/>
  <c r="T14" i="161"/>
  <c r="R14" i="161"/>
  <c r="S14" i="161" s="1"/>
  <c r="Q14" i="161"/>
  <c r="P14" i="161"/>
  <c r="N14" i="161"/>
  <c r="O14" i="161" s="1"/>
  <c r="W14" i="161" s="1"/>
  <c r="M14" i="161"/>
  <c r="L14" i="161"/>
  <c r="C14" i="161"/>
  <c r="T13" i="161"/>
  <c r="U13" i="161" s="1"/>
  <c r="S13" i="161"/>
  <c r="R13" i="161"/>
  <c r="P13" i="161"/>
  <c r="Q13" i="161" s="1"/>
  <c r="L13" i="161"/>
  <c r="M13" i="161" s="1"/>
  <c r="N13" i="161" s="1"/>
  <c r="C13" i="161"/>
  <c r="U12" i="161"/>
  <c r="T12" i="161"/>
  <c r="S12" i="161"/>
  <c r="R12" i="161"/>
  <c r="Q12" i="161"/>
  <c r="P12" i="161"/>
  <c r="L12" i="161"/>
  <c r="M12" i="161" s="1"/>
  <c r="N12" i="161" s="1"/>
  <c r="C12" i="161"/>
  <c r="U11" i="161"/>
  <c r="T11" i="161"/>
  <c r="R11" i="161"/>
  <c r="S11" i="161" s="1"/>
  <c r="Q11" i="161"/>
  <c r="P11" i="161"/>
  <c r="M11" i="161"/>
  <c r="N11" i="161" s="1"/>
  <c r="L11" i="161"/>
  <c r="C11" i="161"/>
  <c r="U10" i="161"/>
  <c r="T10" i="161"/>
  <c r="R10" i="161"/>
  <c r="S10" i="161" s="1"/>
  <c r="Q10" i="161"/>
  <c r="P10" i="161"/>
  <c r="N10" i="161"/>
  <c r="O10" i="161" s="1"/>
  <c r="W10" i="161" s="1"/>
  <c r="M10" i="161"/>
  <c r="L10" i="161"/>
  <c r="C10" i="161"/>
  <c r="T9" i="161"/>
  <c r="U9" i="161" s="1"/>
  <c r="S9" i="161"/>
  <c r="R9" i="161"/>
  <c r="P9" i="161"/>
  <c r="Q9" i="161" s="1"/>
  <c r="L9" i="161"/>
  <c r="M9" i="161" s="1"/>
  <c r="N9" i="161" s="1"/>
  <c r="C9" i="161"/>
  <c r="T8" i="161"/>
  <c r="U8" i="161" s="1"/>
  <c r="R8" i="161"/>
  <c r="S8" i="161" s="1"/>
  <c r="P8" i="161"/>
  <c r="Q8" i="161" s="1"/>
  <c r="L8" i="161"/>
  <c r="M8" i="161" s="1"/>
  <c r="N8" i="161" s="1"/>
  <c r="C8" i="161"/>
  <c r="T7" i="161"/>
  <c r="U7" i="161" s="1"/>
  <c r="P7" i="161"/>
  <c r="Q7" i="161" s="1"/>
  <c r="L7" i="161"/>
  <c r="M7" i="161" s="1"/>
  <c r="C7" i="161"/>
  <c r="U6" i="161"/>
  <c r="T6" i="161"/>
  <c r="P6" i="161"/>
  <c r="Q6" i="161" s="1"/>
  <c r="N6" i="161"/>
  <c r="O6" i="161" s="1"/>
  <c r="L6" i="161"/>
  <c r="M6" i="161" s="1"/>
  <c r="R6" i="161" s="1"/>
  <c r="S6" i="161" s="1"/>
  <c r="C6" i="161"/>
  <c r="T5" i="161"/>
  <c r="U5" i="161" s="1"/>
  <c r="P5" i="161"/>
  <c r="Q5" i="161" s="1"/>
  <c r="O5" i="161"/>
  <c r="W5" i="161" s="1"/>
  <c r="N5" i="161"/>
  <c r="L5" i="161"/>
  <c r="M5" i="161" s="1"/>
  <c r="R5" i="161" s="1"/>
  <c r="S5" i="161" s="1"/>
  <c r="C5" i="161"/>
  <c r="T4" i="161"/>
  <c r="P4" i="161"/>
  <c r="N4" i="161"/>
  <c r="L4" i="161"/>
  <c r="M4" i="161" s="1"/>
  <c r="C4" i="161"/>
  <c r="I2" i="161"/>
  <c r="D2" i="161"/>
  <c r="B85" i="160"/>
  <c r="B84" i="160"/>
  <c r="J84" i="160" s="1"/>
  <c r="B83" i="160"/>
  <c r="D83" i="160" s="1"/>
  <c r="B82" i="160"/>
  <c r="J82" i="160" s="1"/>
  <c r="B81" i="160"/>
  <c r="D81" i="160" s="1"/>
  <c r="B80" i="160"/>
  <c r="J80" i="160" s="1"/>
  <c r="B79" i="160"/>
  <c r="H79" i="160" s="1"/>
  <c r="B78" i="160"/>
  <c r="H78" i="160" s="1"/>
  <c r="B77" i="160"/>
  <c r="F77" i="160" s="1"/>
  <c r="B76" i="160"/>
  <c r="D76" i="160" s="1"/>
  <c r="B75" i="160"/>
  <c r="D75" i="160" s="1"/>
  <c r="B74" i="160"/>
  <c r="F74" i="160" s="1"/>
  <c r="B73" i="160"/>
  <c r="F73" i="160" s="1"/>
  <c r="B72" i="160"/>
  <c r="E72" i="160" s="1"/>
  <c r="B71" i="160"/>
  <c r="F71" i="160" s="1"/>
  <c r="B70" i="160"/>
  <c r="F70" i="160" s="1"/>
  <c r="P69" i="160"/>
  <c r="B69" i="160"/>
  <c r="J69" i="160" s="1"/>
  <c r="B68" i="160"/>
  <c r="F68" i="160" s="1"/>
  <c r="B67" i="160"/>
  <c r="K67" i="160" s="1"/>
  <c r="B66" i="160"/>
  <c r="C66" i="160" s="1"/>
  <c r="B65" i="160"/>
  <c r="B64" i="160"/>
  <c r="J64" i="160" s="1"/>
  <c r="B63" i="160"/>
  <c r="F63" i="160" s="1"/>
  <c r="B62" i="160"/>
  <c r="D62" i="160" s="1"/>
  <c r="B61" i="160"/>
  <c r="J61" i="160" s="1"/>
  <c r="B60" i="160"/>
  <c r="M60" i="160" s="1"/>
  <c r="H57" i="160"/>
  <c r="T54" i="160"/>
  <c r="U54" i="160" s="1"/>
  <c r="S54" i="160"/>
  <c r="R54" i="160"/>
  <c r="P54" i="160"/>
  <c r="Q54" i="160" s="1"/>
  <c r="N54" i="160"/>
  <c r="L54" i="160"/>
  <c r="M54" i="160" s="1"/>
  <c r="C54" i="160"/>
  <c r="U53" i="160"/>
  <c r="T53" i="160"/>
  <c r="S53" i="160"/>
  <c r="R53" i="160"/>
  <c r="Q53" i="160"/>
  <c r="P53" i="160"/>
  <c r="M53" i="160"/>
  <c r="N53" i="160" s="1"/>
  <c r="L53" i="160"/>
  <c r="C53" i="160"/>
  <c r="T52" i="160"/>
  <c r="U52" i="160" s="1"/>
  <c r="R52" i="160"/>
  <c r="S52" i="160" s="1"/>
  <c r="P52" i="160"/>
  <c r="Q52" i="160" s="1"/>
  <c r="N52" i="160"/>
  <c r="O52" i="160" s="1"/>
  <c r="L52" i="160"/>
  <c r="M52" i="160" s="1"/>
  <c r="C52" i="160"/>
  <c r="U51" i="160"/>
  <c r="T51" i="160"/>
  <c r="S51" i="160"/>
  <c r="R51" i="160"/>
  <c r="Q51" i="160"/>
  <c r="P51" i="160"/>
  <c r="O51" i="160"/>
  <c r="W51" i="160" s="1"/>
  <c r="M51" i="160"/>
  <c r="N51" i="160" s="1"/>
  <c r="V51" i="160" s="1"/>
  <c r="L51" i="160"/>
  <c r="C51" i="160"/>
  <c r="T50" i="160"/>
  <c r="U50" i="160" s="1"/>
  <c r="R50" i="160"/>
  <c r="S50" i="160" s="1"/>
  <c r="P50" i="160"/>
  <c r="Q50" i="160" s="1"/>
  <c r="N50" i="160"/>
  <c r="O50" i="160" s="1"/>
  <c r="L50" i="160"/>
  <c r="M50" i="160" s="1"/>
  <c r="C50" i="160"/>
  <c r="U49" i="160"/>
  <c r="T49" i="160"/>
  <c r="S49" i="160"/>
  <c r="R49" i="160"/>
  <c r="Q49" i="160"/>
  <c r="P49" i="160"/>
  <c r="M49" i="160"/>
  <c r="N49" i="160" s="1"/>
  <c r="V49" i="160" s="1"/>
  <c r="L49" i="160"/>
  <c r="C49" i="160"/>
  <c r="T48" i="160"/>
  <c r="U48" i="160" s="1"/>
  <c r="R48" i="160"/>
  <c r="S48" i="160" s="1"/>
  <c r="P48" i="160"/>
  <c r="Q48" i="160" s="1"/>
  <c r="L48" i="160"/>
  <c r="M48" i="160" s="1"/>
  <c r="N48" i="160" s="1"/>
  <c r="C48" i="160"/>
  <c r="U47" i="160"/>
  <c r="T47" i="160"/>
  <c r="S47" i="160"/>
  <c r="R47" i="160"/>
  <c r="Q47" i="160"/>
  <c r="P47" i="160"/>
  <c r="M47" i="160"/>
  <c r="N47" i="160" s="1"/>
  <c r="V47" i="160" s="1"/>
  <c r="L47" i="160"/>
  <c r="C47" i="160"/>
  <c r="T46" i="160"/>
  <c r="U46" i="160" s="1"/>
  <c r="R46" i="160"/>
  <c r="S46" i="160" s="1"/>
  <c r="P46" i="160"/>
  <c r="Q46" i="160" s="1"/>
  <c r="L46" i="160"/>
  <c r="M46" i="160" s="1"/>
  <c r="N46" i="160" s="1"/>
  <c r="C46" i="160"/>
  <c r="U45" i="160"/>
  <c r="T45" i="160"/>
  <c r="S45" i="160"/>
  <c r="R45" i="160"/>
  <c r="Q45" i="160"/>
  <c r="P45" i="160"/>
  <c r="M45" i="160"/>
  <c r="N45" i="160" s="1"/>
  <c r="V45" i="160" s="1"/>
  <c r="L45" i="160"/>
  <c r="C45" i="160"/>
  <c r="T44" i="160"/>
  <c r="U44" i="160" s="1"/>
  <c r="R44" i="160"/>
  <c r="S44" i="160" s="1"/>
  <c r="P44" i="160"/>
  <c r="Q44" i="160" s="1"/>
  <c r="L44" i="160"/>
  <c r="M44" i="160" s="1"/>
  <c r="N44" i="160" s="1"/>
  <c r="C44" i="160"/>
  <c r="U43" i="160"/>
  <c r="T43" i="160"/>
  <c r="S43" i="160"/>
  <c r="R43" i="160"/>
  <c r="Q43" i="160"/>
  <c r="P43" i="160"/>
  <c r="M43" i="160"/>
  <c r="N43" i="160" s="1"/>
  <c r="V43" i="160" s="1"/>
  <c r="L43" i="160"/>
  <c r="C43" i="160"/>
  <c r="T42" i="160"/>
  <c r="U42" i="160" s="1"/>
  <c r="R42" i="160"/>
  <c r="S42" i="160" s="1"/>
  <c r="P42" i="160"/>
  <c r="Q42" i="160" s="1"/>
  <c r="L42" i="160"/>
  <c r="M42" i="160" s="1"/>
  <c r="N42" i="160" s="1"/>
  <c r="C42" i="160"/>
  <c r="U41" i="160"/>
  <c r="T41" i="160"/>
  <c r="S41" i="160"/>
  <c r="R41" i="160"/>
  <c r="Q41" i="160"/>
  <c r="P41" i="160"/>
  <c r="M41" i="160"/>
  <c r="N41" i="160" s="1"/>
  <c r="V41" i="160" s="1"/>
  <c r="L41" i="160"/>
  <c r="C41" i="160"/>
  <c r="T40" i="160"/>
  <c r="U40" i="160" s="1"/>
  <c r="R40" i="160"/>
  <c r="S40" i="160" s="1"/>
  <c r="P40" i="160"/>
  <c r="Q40" i="160" s="1"/>
  <c r="L40" i="160"/>
  <c r="M40" i="160" s="1"/>
  <c r="N40" i="160" s="1"/>
  <c r="C40" i="160"/>
  <c r="U39" i="160"/>
  <c r="T39" i="160"/>
  <c r="S39" i="160"/>
  <c r="R39" i="160"/>
  <c r="Q39" i="160"/>
  <c r="P39" i="160"/>
  <c r="M39" i="160"/>
  <c r="N39" i="160" s="1"/>
  <c r="V39" i="160" s="1"/>
  <c r="L39" i="160"/>
  <c r="C39" i="160"/>
  <c r="T38" i="160"/>
  <c r="U38" i="160" s="1"/>
  <c r="R38" i="160"/>
  <c r="S38" i="160" s="1"/>
  <c r="P38" i="160"/>
  <c r="Q38" i="160" s="1"/>
  <c r="L38" i="160"/>
  <c r="M38" i="160" s="1"/>
  <c r="N38" i="160" s="1"/>
  <c r="C38" i="160"/>
  <c r="U37" i="160"/>
  <c r="T37" i="160"/>
  <c r="S37" i="160"/>
  <c r="R37" i="160"/>
  <c r="Q37" i="160"/>
  <c r="P37" i="160"/>
  <c r="M37" i="160"/>
  <c r="N37" i="160" s="1"/>
  <c r="V37" i="160" s="1"/>
  <c r="L37" i="160"/>
  <c r="C37" i="160"/>
  <c r="T36" i="160"/>
  <c r="U36" i="160" s="1"/>
  <c r="R36" i="160"/>
  <c r="S36" i="160" s="1"/>
  <c r="P36" i="160"/>
  <c r="Q36" i="160" s="1"/>
  <c r="L36" i="160"/>
  <c r="M36" i="160" s="1"/>
  <c r="N36" i="160" s="1"/>
  <c r="C36" i="160"/>
  <c r="U35" i="160"/>
  <c r="T35" i="160"/>
  <c r="S35" i="160"/>
  <c r="R35" i="160"/>
  <c r="Q35" i="160"/>
  <c r="P35" i="160"/>
  <c r="M35" i="160"/>
  <c r="N35" i="160" s="1"/>
  <c r="V35" i="160" s="1"/>
  <c r="L35" i="160"/>
  <c r="C35" i="160"/>
  <c r="T34" i="160"/>
  <c r="U34" i="160" s="1"/>
  <c r="R34" i="160"/>
  <c r="S34" i="160" s="1"/>
  <c r="P34" i="160"/>
  <c r="Q34" i="160" s="1"/>
  <c r="N34" i="160"/>
  <c r="V34" i="160" s="1"/>
  <c r="L34" i="160"/>
  <c r="M34" i="160" s="1"/>
  <c r="C34" i="160"/>
  <c r="U33" i="160"/>
  <c r="T33" i="160"/>
  <c r="S33" i="160"/>
  <c r="R33" i="160"/>
  <c r="Q33" i="160"/>
  <c r="P33" i="160"/>
  <c r="L33" i="160"/>
  <c r="M33" i="160" s="1"/>
  <c r="N33" i="160" s="1"/>
  <c r="C33" i="160"/>
  <c r="U32" i="160"/>
  <c r="T32" i="160"/>
  <c r="S32" i="160"/>
  <c r="R32" i="160"/>
  <c r="Q32" i="160"/>
  <c r="P32" i="160"/>
  <c r="M32" i="160"/>
  <c r="N32" i="160" s="1"/>
  <c r="L32" i="160"/>
  <c r="C32" i="160"/>
  <c r="T31" i="160"/>
  <c r="U31" i="160" s="1"/>
  <c r="R31" i="160"/>
  <c r="S31" i="160" s="1"/>
  <c r="P31" i="160"/>
  <c r="Q31" i="160" s="1"/>
  <c r="L31" i="160"/>
  <c r="M31" i="160" s="1"/>
  <c r="N31" i="160" s="1"/>
  <c r="C31" i="160"/>
  <c r="U30" i="160"/>
  <c r="T30" i="160"/>
  <c r="S30" i="160"/>
  <c r="R30" i="160"/>
  <c r="Q30" i="160"/>
  <c r="P30" i="160"/>
  <c r="M30" i="160"/>
  <c r="N30" i="160" s="1"/>
  <c r="L30" i="160"/>
  <c r="C30" i="160"/>
  <c r="T29" i="160"/>
  <c r="U29" i="160" s="1"/>
  <c r="R29" i="160"/>
  <c r="S29" i="160" s="1"/>
  <c r="P29" i="160"/>
  <c r="Q29" i="160" s="1"/>
  <c r="L29" i="160"/>
  <c r="M29" i="160" s="1"/>
  <c r="N29" i="160" s="1"/>
  <c r="C29" i="160"/>
  <c r="U28" i="160"/>
  <c r="T28" i="160"/>
  <c r="S28" i="160"/>
  <c r="R28" i="160"/>
  <c r="Q28" i="160"/>
  <c r="P28" i="160"/>
  <c r="M28" i="160"/>
  <c r="N28" i="160" s="1"/>
  <c r="L28" i="160"/>
  <c r="C28" i="160"/>
  <c r="T27" i="160"/>
  <c r="U27" i="160" s="1"/>
  <c r="R27" i="160"/>
  <c r="S27" i="160" s="1"/>
  <c r="P27" i="160"/>
  <c r="Q27" i="160" s="1"/>
  <c r="L27" i="160"/>
  <c r="M27" i="160" s="1"/>
  <c r="N27" i="160" s="1"/>
  <c r="C27" i="160"/>
  <c r="U26" i="160"/>
  <c r="T26" i="160"/>
  <c r="S26" i="160"/>
  <c r="R26" i="160"/>
  <c r="Q26" i="160"/>
  <c r="P26" i="160"/>
  <c r="M26" i="160"/>
  <c r="N26" i="160" s="1"/>
  <c r="L26" i="160"/>
  <c r="C26" i="160"/>
  <c r="T25" i="160"/>
  <c r="U25" i="160" s="1"/>
  <c r="R25" i="160"/>
  <c r="S25" i="160" s="1"/>
  <c r="P25" i="160"/>
  <c r="Q25" i="160" s="1"/>
  <c r="L25" i="160"/>
  <c r="M25" i="160" s="1"/>
  <c r="N25" i="160" s="1"/>
  <c r="C25" i="160"/>
  <c r="U24" i="160"/>
  <c r="T24" i="160"/>
  <c r="S24" i="160"/>
  <c r="R24" i="160"/>
  <c r="Q24" i="160"/>
  <c r="P24" i="160"/>
  <c r="M24" i="160"/>
  <c r="N24" i="160" s="1"/>
  <c r="L24" i="160"/>
  <c r="C24" i="160"/>
  <c r="T23" i="160"/>
  <c r="U23" i="160" s="1"/>
  <c r="R23" i="160"/>
  <c r="S23" i="160" s="1"/>
  <c r="P23" i="160"/>
  <c r="Q23" i="160" s="1"/>
  <c r="L23" i="160"/>
  <c r="M23" i="160" s="1"/>
  <c r="N23" i="160" s="1"/>
  <c r="C23" i="160"/>
  <c r="U22" i="160"/>
  <c r="T22" i="160"/>
  <c r="S22" i="160"/>
  <c r="R22" i="160"/>
  <c r="Q22" i="160"/>
  <c r="P22" i="160"/>
  <c r="M22" i="160"/>
  <c r="N22" i="160" s="1"/>
  <c r="L22" i="160"/>
  <c r="C22" i="160"/>
  <c r="T21" i="160"/>
  <c r="U21" i="160" s="1"/>
  <c r="R21" i="160"/>
  <c r="S21" i="160" s="1"/>
  <c r="P21" i="160"/>
  <c r="Q21" i="160" s="1"/>
  <c r="L21" i="160"/>
  <c r="M21" i="160" s="1"/>
  <c r="N21" i="160" s="1"/>
  <c r="C21" i="160"/>
  <c r="U20" i="160"/>
  <c r="T20" i="160"/>
  <c r="S20" i="160"/>
  <c r="R20" i="160"/>
  <c r="Q20" i="160"/>
  <c r="P20" i="160"/>
  <c r="M20" i="160"/>
  <c r="N20" i="160" s="1"/>
  <c r="L20" i="160"/>
  <c r="C20" i="160"/>
  <c r="T19" i="160"/>
  <c r="U19" i="160" s="1"/>
  <c r="R19" i="160"/>
  <c r="S19" i="160" s="1"/>
  <c r="P19" i="160"/>
  <c r="Q19" i="160" s="1"/>
  <c r="L19" i="160"/>
  <c r="M19" i="160" s="1"/>
  <c r="N19" i="160" s="1"/>
  <c r="C19" i="160"/>
  <c r="U18" i="160"/>
  <c r="T18" i="160"/>
  <c r="S18" i="160"/>
  <c r="R18" i="160"/>
  <c r="Q18" i="160"/>
  <c r="P18" i="160"/>
  <c r="M18" i="160"/>
  <c r="N18" i="160" s="1"/>
  <c r="L18" i="160"/>
  <c r="C18" i="160"/>
  <c r="T17" i="160"/>
  <c r="U17" i="160" s="1"/>
  <c r="R17" i="160"/>
  <c r="S17" i="160" s="1"/>
  <c r="P17" i="160"/>
  <c r="Q17" i="160" s="1"/>
  <c r="L17" i="160"/>
  <c r="M17" i="160" s="1"/>
  <c r="N17" i="160" s="1"/>
  <c r="C17" i="160"/>
  <c r="U16" i="160"/>
  <c r="T16" i="160"/>
  <c r="S16" i="160"/>
  <c r="R16" i="160"/>
  <c r="Q16" i="160"/>
  <c r="P16" i="160"/>
  <c r="M16" i="160"/>
  <c r="N16" i="160" s="1"/>
  <c r="L16" i="160"/>
  <c r="C16" i="160"/>
  <c r="T15" i="160"/>
  <c r="U15" i="160" s="1"/>
  <c r="R15" i="160"/>
  <c r="S15" i="160" s="1"/>
  <c r="P15" i="160"/>
  <c r="Q15" i="160" s="1"/>
  <c r="L15" i="160"/>
  <c r="M15" i="160" s="1"/>
  <c r="N15" i="160" s="1"/>
  <c r="C15" i="160"/>
  <c r="U14" i="160"/>
  <c r="T14" i="160"/>
  <c r="S14" i="160"/>
  <c r="R14" i="160"/>
  <c r="Q14" i="160"/>
  <c r="P14" i="160"/>
  <c r="M14" i="160"/>
  <c r="N14" i="160" s="1"/>
  <c r="L14" i="160"/>
  <c r="C14" i="160"/>
  <c r="T13" i="160"/>
  <c r="U13" i="160" s="1"/>
  <c r="R13" i="160"/>
  <c r="S13" i="160" s="1"/>
  <c r="P13" i="160"/>
  <c r="Q13" i="160" s="1"/>
  <c r="L13" i="160"/>
  <c r="M13" i="160" s="1"/>
  <c r="N13" i="160" s="1"/>
  <c r="C13" i="160"/>
  <c r="U12" i="160"/>
  <c r="T12" i="160"/>
  <c r="S12" i="160"/>
  <c r="R12" i="160"/>
  <c r="Q12" i="160"/>
  <c r="P12" i="160"/>
  <c r="M12" i="160"/>
  <c r="N12" i="160" s="1"/>
  <c r="L12" i="160"/>
  <c r="C12" i="160"/>
  <c r="T11" i="160"/>
  <c r="U11" i="160" s="1"/>
  <c r="R11" i="160"/>
  <c r="S11" i="160" s="1"/>
  <c r="P11" i="160"/>
  <c r="Q11" i="160" s="1"/>
  <c r="L11" i="160"/>
  <c r="M11" i="160" s="1"/>
  <c r="N11" i="160" s="1"/>
  <c r="C11" i="160"/>
  <c r="U10" i="160"/>
  <c r="T10" i="160"/>
  <c r="S10" i="160"/>
  <c r="R10" i="160"/>
  <c r="Q10" i="160"/>
  <c r="P10" i="160"/>
  <c r="M10" i="160"/>
  <c r="N10" i="160" s="1"/>
  <c r="L10" i="160"/>
  <c r="C10" i="160"/>
  <c r="T9" i="160"/>
  <c r="U9" i="160" s="1"/>
  <c r="R9" i="160"/>
  <c r="S9" i="160" s="1"/>
  <c r="P9" i="160"/>
  <c r="Q9" i="160" s="1"/>
  <c r="L9" i="160"/>
  <c r="M9" i="160" s="1"/>
  <c r="N9" i="160" s="1"/>
  <c r="C9" i="160"/>
  <c r="U8" i="160"/>
  <c r="T8" i="160"/>
  <c r="S8" i="160"/>
  <c r="R8" i="160"/>
  <c r="Q8" i="160"/>
  <c r="P8" i="160"/>
  <c r="M8" i="160"/>
  <c r="N8" i="160" s="1"/>
  <c r="L8" i="160"/>
  <c r="C8" i="160"/>
  <c r="T7" i="160"/>
  <c r="U7" i="160" s="1"/>
  <c r="R7" i="160"/>
  <c r="S7" i="160" s="1"/>
  <c r="P7" i="160"/>
  <c r="Q7" i="160" s="1"/>
  <c r="L7" i="160"/>
  <c r="M7" i="160" s="1"/>
  <c r="N7" i="160" s="1"/>
  <c r="C7" i="160"/>
  <c r="P6" i="160"/>
  <c r="Q6" i="160" s="1"/>
  <c r="N6" i="160"/>
  <c r="O6" i="160" s="1"/>
  <c r="L6" i="160"/>
  <c r="M6" i="160" s="1"/>
  <c r="C6" i="160"/>
  <c r="R5" i="160"/>
  <c r="S5" i="160" s="1"/>
  <c r="P5" i="160"/>
  <c r="Q5" i="160" s="1"/>
  <c r="N5" i="160"/>
  <c r="O5" i="160" s="1"/>
  <c r="L5" i="160"/>
  <c r="M5" i="160" s="1"/>
  <c r="T5" i="160" s="1"/>
  <c r="U5" i="160" s="1"/>
  <c r="C5" i="160"/>
  <c r="P4" i="160"/>
  <c r="Q4" i="160" s="1"/>
  <c r="N4" i="160"/>
  <c r="O4" i="160" s="1"/>
  <c r="L4" i="160"/>
  <c r="M4" i="160" s="1"/>
  <c r="T4" i="160" s="1"/>
  <c r="C4" i="160"/>
  <c r="I2" i="160"/>
  <c r="D2" i="160"/>
  <c r="C5" i="159"/>
  <c r="C4" i="159"/>
  <c r="C11" i="159"/>
  <c r="C12" i="159"/>
  <c r="C13" i="159"/>
  <c r="C14" i="159"/>
  <c r="B85" i="159"/>
  <c r="H85" i="159" s="1"/>
  <c r="B84" i="159"/>
  <c r="H83" i="159"/>
  <c r="E83" i="159"/>
  <c r="D83" i="159"/>
  <c r="B83" i="159"/>
  <c r="J83" i="159" s="1"/>
  <c r="B82" i="159"/>
  <c r="I82" i="159" s="1"/>
  <c r="B81" i="159"/>
  <c r="H81" i="159" s="1"/>
  <c r="B80" i="159"/>
  <c r="B79" i="159"/>
  <c r="G79" i="159" s="1"/>
  <c r="B78" i="159"/>
  <c r="B77" i="159"/>
  <c r="G77" i="159" s="1"/>
  <c r="B76" i="159"/>
  <c r="B75" i="159"/>
  <c r="G75" i="159" s="1"/>
  <c r="B74" i="159"/>
  <c r="B73" i="159"/>
  <c r="G73" i="159" s="1"/>
  <c r="B72" i="159"/>
  <c r="B71" i="159"/>
  <c r="G71" i="159" s="1"/>
  <c r="B70" i="159"/>
  <c r="P69" i="159"/>
  <c r="B69" i="159"/>
  <c r="B68" i="159"/>
  <c r="F67" i="159"/>
  <c r="B67" i="159"/>
  <c r="I67" i="159" s="1"/>
  <c r="B66" i="159"/>
  <c r="E66" i="159" s="1"/>
  <c r="B65" i="159"/>
  <c r="B64" i="159"/>
  <c r="I64" i="159" s="1"/>
  <c r="B63" i="159"/>
  <c r="K63" i="159" s="1"/>
  <c r="F62" i="159"/>
  <c r="B62" i="159"/>
  <c r="K62" i="159" s="1"/>
  <c r="B61" i="159"/>
  <c r="B60" i="159"/>
  <c r="H57" i="159"/>
  <c r="U54" i="159"/>
  <c r="T54" i="159"/>
  <c r="R54" i="159"/>
  <c r="S54" i="159" s="1"/>
  <c r="Q54" i="159"/>
  <c r="P54" i="159"/>
  <c r="M54" i="159"/>
  <c r="N54" i="159" s="1"/>
  <c r="L54" i="159"/>
  <c r="C54" i="159"/>
  <c r="T53" i="159"/>
  <c r="U53" i="159" s="1"/>
  <c r="R53" i="159"/>
  <c r="S53" i="159" s="1"/>
  <c r="P53" i="159"/>
  <c r="Q53" i="159" s="1"/>
  <c r="L53" i="159"/>
  <c r="M53" i="159" s="1"/>
  <c r="N53" i="159" s="1"/>
  <c r="V53" i="159" s="1"/>
  <c r="C53" i="159"/>
  <c r="T52" i="159"/>
  <c r="U52" i="159" s="1"/>
  <c r="S52" i="159"/>
  <c r="R52" i="159"/>
  <c r="P52" i="159"/>
  <c r="Q52" i="159" s="1"/>
  <c r="M52" i="159"/>
  <c r="N52" i="159" s="1"/>
  <c r="V52" i="159" s="1"/>
  <c r="L52" i="159"/>
  <c r="C52" i="159"/>
  <c r="U51" i="159"/>
  <c r="T51" i="159"/>
  <c r="R51" i="159"/>
  <c r="S51" i="159" s="1"/>
  <c r="P51" i="159"/>
  <c r="V51" i="159" s="1"/>
  <c r="L51" i="159"/>
  <c r="M51" i="159" s="1"/>
  <c r="N51" i="159" s="1"/>
  <c r="O51" i="159" s="1"/>
  <c r="C51" i="159"/>
  <c r="U50" i="159"/>
  <c r="T50" i="159"/>
  <c r="R50" i="159"/>
  <c r="S50" i="159" s="1"/>
  <c r="Q50" i="159"/>
  <c r="P50" i="159"/>
  <c r="M50" i="159"/>
  <c r="N50" i="159" s="1"/>
  <c r="L50" i="159"/>
  <c r="C50" i="159"/>
  <c r="T49" i="159"/>
  <c r="U49" i="159" s="1"/>
  <c r="R49" i="159"/>
  <c r="S49" i="159" s="1"/>
  <c r="P49" i="159"/>
  <c r="Q49" i="159" s="1"/>
  <c r="L49" i="159"/>
  <c r="M49" i="159" s="1"/>
  <c r="N49" i="159" s="1"/>
  <c r="V49" i="159" s="1"/>
  <c r="C49" i="159"/>
  <c r="T48" i="159"/>
  <c r="U48" i="159" s="1"/>
  <c r="R48" i="159"/>
  <c r="S48" i="159" s="1"/>
  <c r="P48" i="159"/>
  <c r="Q48" i="159" s="1"/>
  <c r="L48" i="159"/>
  <c r="M48" i="159" s="1"/>
  <c r="N48" i="159" s="1"/>
  <c r="C48" i="159"/>
  <c r="T47" i="159"/>
  <c r="U47" i="159" s="1"/>
  <c r="S47" i="159"/>
  <c r="R47" i="159"/>
  <c r="P47" i="159"/>
  <c r="Q47" i="159" s="1"/>
  <c r="L47" i="159"/>
  <c r="M47" i="159" s="1"/>
  <c r="N47" i="159" s="1"/>
  <c r="C47" i="159"/>
  <c r="T46" i="159"/>
  <c r="U46" i="159" s="1"/>
  <c r="R46" i="159"/>
  <c r="S46" i="159" s="1"/>
  <c r="P46" i="159"/>
  <c r="Q46" i="159" s="1"/>
  <c r="L46" i="159"/>
  <c r="M46" i="159" s="1"/>
  <c r="N46" i="159" s="1"/>
  <c r="C46" i="159"/>
  <c r="U45" i="159"/>
  <c r="T45" i="159"/>
  <c r="R45" i="159"/>
  <c r="S45" i="159" s="1"/>
  <c r="Q45" i="159"/>
  <c r="P45" i="159"/>
  <c r="N45" i="159"/>
  <c r="M45" i="159"/>
  <c r="L45" i="159"/>
  <c r="C45" i="159"/>
  <c r="T44" i="159"/>
  <c r="U44" i="159" s="1"/>
  <c r="R44" i="159"/>
  <c r="S44" i="159" s="1"/>
  <c r="P44" i="159"/>
  <c r="Q44" i="159" s="1"/>
  <c r="L44" i="159"/>
  <c r="M44" i="159" s="1"/>
  <c r="N44" i="159" s="1"/>
  <c r="C44" i="159"/>
  <c r="T43" i="159"/>
  <c r="U43" i="159" s="1"/>
  <c r="S43" i="159"/>
  <c r="R43" i="159"/>
  <c r="P43" i="159"/>
  <c r="Q43" i="159" s="1"/>
  <c r="L43" i="159"/>
  <c r="M43" i="159" s="1"/>
  <c r="N43" i="159" s="1"/>
  <c r="C43" i="159"/>
  <c r="T42" i="159"/>
  <c r="U42" i="159" s="1"/>
  <c r="R42" i="159"/>
  <c r="S42" i="159" s="1"/>
  <c r="P42" i="159"/>
  <c r="Q42" i="159" s="1"/>
  <c r="L42" i="159"/>
  <c r="M42" i="159" s="1"/>
  <c r="N42" i="159" s="1"/>
  <c r="C42" i="159"/>
  <c r="U41" i="159"/>
  <c r="T41" i="159"/>
  <c r="R41" i="159"/>
  <c r="S41" i="159" s="1"/>
  <c r="Q41" i="159"/>
  <c r="P41" i="159"/>
  <c r="N41" i="159"/>
  <c r="M41" i="159"/>
  <c r="L41" i="159"/>
  <c r="C41" i="159"/>
  <c r="T40" i="159"/>
  <c r="U40" i="159" s="1"/>
  <c r="R40" i="159"/>
  <c r="S40" i="159" s="1"/>
  <c r="P40" i="159"/>
  <c r="Q40" i="159" s="1"/>
  <c r="L40" i="159"/>
  <c r="M40" i="159" s="1"/>
  <c r="N40" i="159" s="1"/>
  <c r="C40" i="159"/>
  <c r="T39" i="159"/>
  <c r="U39" i="159" s="1"/>
  <c r="S39" i="159"/>
  <c r="R39" i="159"/>
  <c r="P39" i="159"/>
  <c r="Q39" i="159" s="1"/>
  <c r="L39" i="159"/>
  <c r="M39" i="159" s="1"/>
  <c r="N39" i="159" s="1"/>
  <c r="C39" i="159"/>
  <c r="T38" i="159"/>
  <c r="U38" i="159" s="1"/>
  <c r="R38" i="159"/>
  <c r="S38" i="159" s="1"/>
  <c r="P38" i="159"/>
  <c r="Q38" i="159" s="1"/>
  <c r="L38" i="159"/>
  <c r="M38" i="159" s="1"/>
  <c r="N38" i="159" s="1"/>
  <c r="C38" i="159"/>
  <c r="U37" i="159"/>
  <c r="T37" i="159"/>
  <c r="R37" i="159"/>
  <c r="S37" i="159" s="1"/>
  <c r="Q37" i="159"/>
  <c r="P37" i="159"/>
  <c r="N37" i="159"/>
  <c r="M37" i="159"/>
  <c r="L37" i="159"/>
  <c r="C37" i="159"/>
  <c r="T36" i="159"/>
  <c r="U36" i="159" s="1"/>
  <c r="S36" i="159"/>
  <c r="R36" i="159"/>
  <c r="P36" i="159"/>
  <c r="Q36" i="159" s="1"/>
  <c r="L36" i="159"/>
  <c r="M36" i="159" s="1"/>
  <c r="N36" i="159" s="1"/>
  <c r="C36" i="159"/>
  <c r="T35" i="159"/>
  <c r="U35" i="159" s="1"/>
  <c r="S35" i="159"/>
  <c r="R35" i="159"/>
  <c r="P35" i="159"/>
  <c r="Q35" i="159" s="1"/>
  <c r="L35" i="159"/>
  <c r="M35" i="159" s="1"/>
  <c r="N35" i="159" s="1"/>
  <c r="V35" i="159" s="1"/>
  <c r="C35" i="159"/>
  <c r="T34" i="159"/>
  <c r="U34" i="159" s="1"/>
  <c r="R34" i="159"/>
  <c r="S34" i="159" s="1"/>
  <c r="P34" i="159"/>
  <c r="Q34" i="159" s="1"/>
  <c r="M34" i="159"/>
  <c r="N34" i="159" s="1"/>
  <c r="L34" i="159"/>
  <c r="C34" i="159"/>
  <c r="U33" i="159"/>
  <c r="T33" i="159"/>
  <c r="R33" i="159"/>
  <c r="S33" i="159" s="1"/>
  <c r="Q33" i="159"/>
  <c r="P33" i="159"/>
  <c r="N33" i="159"/>
  <c r="M33" i="159"/>
  <c r="L33" i="159"/>
  <c r="C33" i="159"/>
  <c r="T32" i="159"/>
  <c r="U32" i="159" s="1"/>
  <c r="R32" i="159"/>
  <c r="S32" i="159" s="1"/>
  <c r="P32" i="159"/>
  <c r="Q32" i="159" s="1"/>
  <c r="N32" i="159"/>
  <c r="L32" i="159"/>
  <c r="M32" i="159" s="1"/>
  <c r="C32" i="159"/>
  <c r="T31" i="159"/>
  <c r="U31" i="159" s="1"/>
  <c r="S31" i="159"/>
  <c r="R31" i="159"/>
  <c r="P31" i="159"/>
  <c r="Q31" i="159" s="1"/>
  <c r="O31" i="159"/>
  <c r="L31" i="159"/>
  <c r="M31" i="159" s="1"/>
  <c r="N31" i="159" s="1"/>
  <c r="C31" i="159"/>
  <c r="T30" i="159"/>
  <c r="U30" i="159" s="1"/>
  <c r="R30" i="159"/>
  <c r="S30" i="159" s="1"/>
  <c r="Q30" i="159"/>
  <c r="P30" i="159"/>
  <c r="L30" i="159"/>
  <c r="M30" i="159" s="1"/>
  <c r="N30" i="159" s="1"/>
  <c r="C30" i="159"/>
  <c r="U29" i="159"/>
  <c r="T29" i="159"/>
  <c r="R29" i="159"/>
  <c r="S29" i="159" s="1"/>
  <c r="Q29" i="159"/>
  <c r="P29" i="159"/>
  <c r="M29" i="159"/>
  <c r="N29" i="159" s="1"/>
  <c r="L29" i="159"/>
  <c r="C29" i="159"/>
  <c r="V28" i="159"/>
  <c r="T28" i="159"/>
  <c r="U28" i="159" s="1"/>
  <c r="S28" i="159"/>
  <c r="R28" i="159"/>
  <c r="P28" i="159"/>
  <c r="Q28" i="159" s="1"/>
  <c r="N28" i="159"/>
  <c r="O28" i="159" s="1"/>
  <c r="W28" i="159" s="1"/>
  <c r="L28" i="159"/>
  <c r="M28" i="159" s="1"/>
  <c r="C28" i="159"/>
  <c r="T27" i="159"/>
  <c r="U27" i="159" s="1"/>
  <c r="S27" i="159"/>
  <c r="R27" i="159"/>
  <c r="P27" i="159"/>
  <c r="Q27" i="159" s="1"/>
  <c r="O27" i="159"/>
  <c r="L27" i="159"/>
  <c r="M27" i="159" s="1"/>
  <c r="N27" i="159" s="1"/>
  <c r="C27" i="159"/>
  <c r="T26" i="159"/>
  <c r="U26" i="159" s="1"/>
  <c r="R26" i="159"/>
  <c r="S26" i="159" s="1"/>
  <c r="Q26" i="159"/>
  <c r="P26" i="159"/>
  <c r="L26" i="159"/>
  <c r="M26" i="159" s="1"/>
  <c r="N26" i="159" s="1"/>
  <c r="C26" i="159"/>
  <c r="U25" i="159"/>
  <c r="T25" i="159"/>
  <c r="R25" i="159"/>
  <c r="S25" i="159" s="1"/>
  <c r="Q25" i="159"/>
  <c r="P25" i="159"/>
  <c r="M25" i="159"/>
  <c r="N25" i="159" s="1"/>
  <c r="L25" i="159"/>
  <c r="C25" i="159"/>
  <c r="V24" i="159"/>
  <c r="T24" i="159"/>
  <c r="U24" i="159" s="1"/>
  <c r="S24" i="159"/>
  <c r="R24" i="159"/>
  <c r="P24" i="159"/>
  <c r="Q24" i="159" s="1"/>
  <c r="N24" i="159"/>
  <c r="O24" i="159" s="1"/>
  <c r="W24" i="159" s="1"/>
  <c r="L24" i="159"/>
  <c r="M24" i="159" s="1"/>
  <c r="C24" i="159"/>
  <c r="T23" i="159"/>
  <c r="U23" i="159" s="1"/>
  <c r="S23" i="159"/>
  <c r="R23" i="159"/>
  <c r="P23" i="159"/>
  <c r="Q23" i="159" s="1"/>
  <c r="O23" i="159"/>
  <c r="M23" i="159"/>
  <c r="N23" i="159" s="1"/>
  <c r="L23" i="159"/>
  <c r="C23" i="159"/>
  <c r="U22" i="159"/>
  <c r="T22" i="159"/>
  <c r="R22" i="159"/>
  <c r="S22" i="159" s="1"/>
  <c r="Q22" i="159"/>
  <c r="P22" i="159"/>
  <c r="L22" i="159"/>
  <c r="M22" i="159" s="1"/>
  <c r="N22" i="159" s="1"/>
  <c r="C22" i="159"/>
  <c r="U21" i="159"/>
  <c r="T21" i="159"/>
  <c r="S21" i="159"/>
  <c r="R21" i="159"/>
  <c r="Q21" i="159"/>
  <c r="P21" i="159"/>
  <c r="O21" i="159"/>
  <c r="W21" i="159" s="1"/>
  <c r="M21" i="159"/>
  <c r="N21" i="159" s="1"/>
  <c r="V21" i="159" s="1"/>
  <c r="L21" i="159"/>
  <c r="C21" i="159"/>
  <c r="T20" i="159"/>
  <c r="U20" i="159" s="1"/>
  <c r="S20" i="159"/>
  <c r="R20" i="159"/>
  <c r="P20" i="159"/>
  <c r="Q20" i="159" s="1"/>
  <c r="O20" i="159"/>
  <c r="N20" i="159"/>
  <c r="L20" i="159"/>
  <c r="M20" i="159" s="1"/>
  <c r="C20" i="159"/>
  <c r="U19" i="159"/>
  <c r="T19" i="159"/>
  <c r="S19" i="159"/>
  <c r="R19" i="159"/>
  <c r="Q19" i="159"/>
  <c r="P19" i="159"/>
  <c r="O19" i="159"/>
  <c r="W19" i="159" s="1"/>
  <c r="M19" i="159"/>
  <c r="N19" i="159" s="1"/>
  <c r="V19" i="159" s="1"/>
  <c r="L19" i="159"/>
  <c r="C19" i="159"/>
  <c r="U18" i="159"/>
  <c r="T18" i="159"/>
  <c r="R18" i="159"/>
  <c r="S18" i="159" s="1"/>
  <c r="Q18" i="159"/>
  <c r="P18" i="159"/>
  <c r="L18" i="159"/>
  <c r="M18" i="159" s="1"/>
  <c r="N18" i="159" s="1"/>
  <c r="C18" i="159"/>
  <c r="U17" i="159"/>
  <c r="T17" i="159"/>
  <c r="S17" i="159"/>
  <c r="R17" i="159"/>
  <c r="Q17" i="159"/>
  <c r="P17" i="159"/>
  <c r="O17" i="159"/>
  <c r="W17" i="159" s="1"/>
  <c r="M17" i="159"/>
  <c r="N17" i="159" s="1"/>
  <c r="V17" i="159" s="1"/>
  <c r="L17" i="159"/>
  <c r="C17" i="159"/>
  <c r="T16" i="159"/>
  <c r="U16" i="159" s="1"/>
  <c r="S16" i="159"/>
  <c r="R16" i="159"/>
  <c r="P16" i="159"/>
  <c r="Q16" i="159" s="1"/>
  <c r="O16" i="159"/>
  <c r="N16" i="159"/>
  <c r="L16" i="159"/>
  <c r="M16" i="159" s="1"/>
  <c r="C16" i="159"/>
  <c r="U15" i="159"/>
  <c r="T15" i="159"/>
  <c r="S15" i="159"/>
  <c r="R15" i="159"/>
  <c r="Q15" i="159"/>
  <c r="P15" i="159"/>
  <c r="O15" i="159"/>
  <c r="W15" i="159" s="1"/>
  <c r="M15" i="159"/>
  <c r="N15" i="159" s="1"/>
  <c r="V15" i="159" s="1"/>
  <c r="L15" i="159"/>
  <c r="C15" i="159"/>
  <c r="R14" i="159"/>
  <c r="S14" i="159" s="1"/>
  <c r="Q14" i="159"/>
  <c r="P14" i="159"/>
  <c r="L14" i="159"/>
  <c r="M14" i="159" s="1"/>
  <c r="T14" i="159" s="1"/>
  <c r="R13" i="159"/>
  <c r="S13" i="159" s="1"/>
  <c r="P13" i="159"/>
  <c r="Q13" i="159" s="1"/>
  <c r="L13" i="159"/>
  <c r="M13" i="159" s="1"/>
  <c r="R12" i="159"/>
  <c r="S12" i="159" s="1"/>
  <c r="P12" i="159"/>
  <c r="Q12" i="159" s="1"/>
  <c r="L12" i="159"/>
  <c r="M12" i="159" s="1"/>
  <c r="T12" i="159" s="1"/>
  <c r="U12" i="159" s="1"/>
  <c r="S11" i="159"/>
  <c r="R11" i="159"/>
  <c r="P11" i="159"/>
  <c r="Q11" i="159" s="1"/>
  <c r="L11" i="159"/>
  <c r="T10" i="159"/>
  <c r="U10" i="159" s="1"/>
  <c r="Q10" i="159"/>
  <c r="P10" i="159"/>
  <c r="N10" i="159"/>
  <c r="O10" i="159" s="1"/>
  <c r="L10" i="159"/>
  <c r="M10" i="159" s="1"/>
  <c r="R10" i="159" s="1"/>
  <c r="S10" i="159" s="1"/>
  <c r="C10" i="159"/>
  <c r="T9" i="159"/>
  <c r="U9" i="159" s="1"/>
  <c r="Q9" i="159"/>
  <c r="P9" i="159"/>
  <c r="N9" i="159"/>
  <c r="M9" i="159"/>
  <c r="R9" i="159" s="1"/>
  <c r="S9" i="159" s="1"/>
  <c r="L9" i="159"/>
  <c r="C9" i="159"/>
  <c r="T8" i="159"/>
  <c r="U8" i="159" s="1"/>
  <c r="S8" i="159"/>
  <c r="R8" i="159"/>
  <c r="P8" i="159"/>
  <c r="Q8" i="159" s="1"/>
  <c r="N8" i="159"/>
  <c r="O8" i="159" s="1"/>
  <c r="L8" i="159"/>
  <c r="M8" i="159" s="1"/>
  <c r="C8" i="159"/>
  <c r="P7" i="159"/>
  <c r="Q7" i="159" s="1"/>
  <c r="N7" i="159"/>
  <c r="L7" i="159"/>
  <c r="M7" i="159" s="1"/>
  <c r="C7" i="159"/>
  <c r="R6" i="159"/>
  <c r="S6" i="159" s="1"/>
  <c r="P6" i="159"/>
  <c r="N6" i="159"/>
  <c r="O6" i="159" s="1"/>
  <c r="L6" i="159"/>
  <c r="M6" i="159" s="1"/>
  <c r="T6" i="159" s="1"/>
  <c r="U6" i="159" s="1"/>
  <c r="C6" i="159"/>
  <c r="R5" i="159"/>
  <c r="S5" i="159" s="1"/>
  <c r="P5" i="159"/>
  <c r="Q5" i="159" s="1"/>
  <c r="L5" i="159"/>
  <c r="M5" i="159" s="1"/>
  <c r="T5" i="159" s="1"/>
  <c r="R4" i="159"/>
  <c r="S4" i="159" s="1"/>
  <c r="P4" i="159"/>
  <c r="L4" i="159"/>
  <c r="I2" i="159"/>
  <c r="D2" i="159"/>
  <c r="C6" i="158"/>
  <c r="E85" i="158"/>
  <c r="B85" i="158"/>
  <c r="I85" i="158" s="1"/>
  <c r="B84" i="158"/>
  <c r="K84" i="158" s="1"/>
  <c r="B83" i="158"/>
  <c r="J83" i="158" s="1"/>
  <c r="B82" i="158"/>
  <c r="G82" i="158" s="1"/>
  <c r="B81" i="158"/>
  <c r="I81" i="158" s="1"/>
  <c r="B80" i="158"/>
  <c r="I80" i="158" s="1"/>
  <c r="B79" i="158"/>
  <c r="E79" i="158" s="1"/>
  <c r="B78" i="158"/>
  <c r="G78" i="158" s="1"/>
  <c r="B77" i="158"/>
  <c r="G77" i="158" s="1"/>
  <c r="B76" i="158"/>
  <c r="G76" i="158" s="1"/>
  <c r="G75" i="158"/>
  <c r="B75" i="158"/>
  <c r="E75" i="158" s="1"/>
  <c r="B74" i="158"/>
  <c r="G74" i="158" s="1"/>
  <c r="E73" i="158"/>
  <c r="B73" i="158"/>
  <c r="G73" i="158" s="1"/>
  <c r="B72" i="158"/>
  <c r="G72" i="158" s="1"/>
  <c r="B71" i="158"/>
  <c r="E71" i="158" s="1"/>
  <c r="B70" i="158"/>
  <c r="G70" i="158" s="1"/>
  <c r="P69" i="158"/>
  <c r="B69" i="158"/>
  <c r="D69" i="158" s="1"/>
  <c r="B68" i="158"/>
  <c r="E68" i="158" s="1"/>
  <c r="B67" i="158"/>
  <c r="B66" i="158"/>
  <c r="H66" i="158" s="1"/>
  <c r="B65" i="158"/>
  <c r="B64" i="158"/>
  <c r="I64" i="158" s="1"/>
  <c r="B63" i="158"/>
  <c r="C63" i="158" s="1"/>
  <c r="B62" i="158"/>
  <c r="J62" i="158" s="1"/>
  <c r="B61" i="158"/>
  <c r="B60" i="158"/>
  <c r="H57" i="158"/>
  <c r="U54" i="158"/>
  <c r="T54" i="158"/>
  <c r="S54" i="158"/>
  <c r="R54" i="158"/>
  <c r="Q54" i="158"/>
  <c r="P54" i="158"/>
  <c r="O54" i="158"/>
  <c r="W54" i="158" s="1"/>
  <c r="N54" i="158"/>
  <c r="V54" i="158" s="1"/>
  <c r="M54" i="158"/>
  <c r="L54" i="158"/>
  <c r="C54" i="158"/>
  <c r="T53" i="158"/>
  <c r="U53" i="158" s="1"/>
  <c r="R53" i="158"/>
  <c r="S53" i="158" s="1"/>
  <c r="P53" i="158"/>
  <c r="Q53" i="158" s="1"/>
  <c r="L53" i="158"/>
  <c r="M53" i="158" s="1"/>
  <c r="N53" i="158" s="1"/>
  <c r="C53" i="158"/>
  <c r="T52" i="158"/>
  <c r="U52" i="158" s="1"/>
  <c r="S52" i="158"/>
  <c r="R52" i="158"/>
  <c r="P52" i="158"/>
  <c r="Q52" i="158" s="1"/>
  <c r="L52" i="158"/>
  <c r="M52" i="158" s="1"/>
  <c r="N52" i="158" s="1"/>
  <c r="C52" i="158"/>
  <c r="T51" i="158"/>
  <c r="U51" i="158" s="1"/>
  <c r="R51" i="158"/>
  <c r="S51" i="158" s="1"/>
  <c r="Q51" i="158"/>
  <c r="P51" i="158"/>
  <c r="M51" i="158"/>
  <c r="N51" i="158" s="1"/>
  <c r="L51" i="158"/>
  <c r="C51" i="158"/>
  <c r="U50" i="158"/>
  <c r="T50" i="158"/>
  <c r="R50" i="158"/>
  <c r="S50" i="158" s="1"/>
  <c r="Q50" i="158"/>
  <c r="P50" i="158"/>
  <c r="N50" i="158"/>
  <c r="O50" i="158" s="1"/>
  <c r="M50" i="158"/>
  <c r="L50" i="158"/>
  <c r="C50" i="158"/>
  <c r="T49" i="158"/>
  <c r="U49" i="158" s="1"/>
  <c r="S49" i="158"/>
  <c r="R49" i="158"/>
  <c r="P49" i="158"/>
  <c r="Q49" i="158" s="1"/>
  <c r="L49" i="158"/>
  <c r="M49" i="158" s="1"/>
  <c r="N49" i="158" s="1"/>
  <c r="C49" i="158"/>
  <c r="T48" i="158"/>
  <c r="U48" i="158" s="1"/>
  <c r="S48" i="158"/>
  <c r="R48" i="158"/>
  <c r="P48" i="158"/>
  <c r="Q48" i="158" s="1"/>
  <c r="O48" i="158"/>
  <c r="M48" i="158"/>
  <c r="N48" i="158" s="1"/>
  <c r="L48" i="158"/>
  <c r="C48" i="158"/>
  <c r="U47" i="158"/>
  <c r="T47" i="158"/>
  <c r="R47" i="158"/>
  <c r="S47" i="158" s="1"/>
  <c r="Q47" i="158"/>
  <c r="P47" i="158"/>
  <c r="L47" i="158"/>
  <c r="M47" i="158" s="1"/>
  <c r="N47" i="158" s="1"/>
  <c r="C47" i="158"/>
  <c r="U46" i="158"/>
  <c r="T46" i="158"/>
  <c r="R46" i="158"/>
  <c r="S46" i="158" s="1"/>
  <c r="Q46" i="158"/>
  <c r="P46" i="158"/>
  <c r="M46" i="158"/>
  <c r="N46" i="158" s="1"/>
  <c r="L46" i="158"/>
  <c r="C46" i="158"/>
  <c r="T45" i="158"/>
  <c r="U45" i="158" s="1"/>
  <c r="R45" i="158"/>
  <c r="S45" i="158" s="1"/>
  <c r="P45" i="158"/>
  <c r="Q45" i="158" s="1"/>
  <c r="L45" i="158"/>
  <c r="M45" i="158" s="1"/>
  <c r="N45" i="158" s="1"/>
  <c r="C45" i="158"/>
  <c r="T44" i="158"/>
  <c r="U44" i="158" s="1"/>
  <c r="S44" i="158"/>
  <c r="R44" i="158"/>
  <c r="P44" i="158"/>
  <c r="Q44" i="158" s="1"/>
  <c r="O44" i="158"/>
  <c r="M44" i="158"/>
  <c r="N44" i="158" s="1"/>
  <c r="L44" i="158"/>
  <c r="C44" i="158"/>
  <c r="U43" i="158"/>
  <c r="T43" i="158"/>
  <c r="R43" i="158"/>
  <c r="S43" i="158" s="1"/>
  <c r="Q43" i="158"/>
  <c r="P43" i="158"/>
  <c r="L43" i="158"/>
  <c r="M43" i="158" s="1"/>
  <c r="N43" i="158" s="1"/>
  <c r="C43" i="158"/>
  <c r="U42" i="158"/>
  <c r="T42" i="158"/>
  <c r="R42" i="158"/>
  <c r="S42" i="158" s="1"/>
  <c r="Q42" i="158"/>
  <c r="P42" i="158"/>
  <c r="M42" i="158"/>
  <c r="N42" i="158" s="1"/>
  <c r="L42" i="158"/>
  <c r="C42" i="158"/>
  <c r="T41" i="158"/>
  <c r="U41" i="158" s="1"/>
  <c r="R41" i="158"/>
  <c r="S41" i="158" s="1"/>
  <c r="P41" i="158"/>
  <c r="Q41" i="158" s="1"/>
  <c r="L41" i="158"/>
  <c r="M41" i="158" s="1"/>
  <c r="N41" i="158" s="1"/>
  <c r="C41" i="158"/>
  <c r="T40" i="158"/>
  <c r="U40" i="158" s="1"/>
  <c r="S40" i="158"/>
  <c r="R40" i="158"/>
  <c r="P40" i="158"/>
  <c r="Q40" i="158" s="1"/>
  <c r="O40" i="158"/>
  <c r="M40" i="158"/>
  <c r="N40" i="158" s="1"/>
  <c r="L40" i="158"/>
  <c r="C40" i="158"/>
  <c r="U39" i="158"/>
  <c r="T39" i="158"/>
  <c r="R39" i="158"/>
  <c r="S39" i="158" s="1"/>
  <c r="Q39" i="158"/>
  <c r="P39" i="158"/>
  <c r="L39" i="158"/>
  <c r="M39" i="158" s="1"/>
  <c r="N39" i="158" s="1"/>
  <c r="C39" i="158"/>
  <c r="U38" i="158"/>
  <c r="T38" i="158"/>
  <c r="R38" i="158"/>
  <c r="S38" i="158" s="1"/>
  <c r="Q38" i="158"/>
  <c r="P38" i="158"/>
  <c r="M38" i="158"/>
  <c r="N38" i="158" s="1"/>
  <c r="L38" i="158"/>
  <c r="C38" i="158"/>
  <c r="T37" i="158"/>
  <c r="U37" i="158" s="1"/>
  <c r="R37" i="158"/>
  <c r="S37" i="158" s="1"/>
  <c r="P37" i="158"/>
  <c r="Q37" i="158" s="1"/>
  <c r="L37" i="158"/>
  <c r="M37" i="158" s="1"/>
  <c r="N37" i="158" s="1"/>
  <c r="C37" i="158"/>
  <c r="T36" i="158"/>
  <c r="U36" i="158" s="1"/>
  <c r="S36" i="158"/>
  <c r="R36" i="158"/>
  <c r="P36" i="158"/>
  <c r="Q36" i="158" s="1"/>
  <c r="L36" i="158"/>
  <c r="M36" i="158" s="1"/>
  <c r="N36" i="158" s="1"/>
  <c r="C36" i="158"/>
  <c r="T35" i="158"/>
  <c r="U35" i="158" s="1"/>
  <c r="R35" i="158"/>
  <c r="S35" i="158" s="1"/>
  <c r="Q35" i="158"/>
  <c r="P35" i="158"/>
  <c r="L35" i="158"/>
  <c r="M35" i="158" s="1"/>
  <c r="N35" i="158" s="1"/>
  <c r="C35" i="158"/>
  <c r="U34" i="158"/>
  <c r="T34" i="158"/>
  <c r="R34" i="158"/>
  <c r="S34" i="158" s="1"/>
  <c r="Q34" i="158"/>
  <c r="P34" i="158"/>
  <c r="M34" i="158"/>
  <c r="N34" i="158" s="1"/>
  <c r="L34" i="158"/>
  <c r="C34" i="158"/>
  <c r="T33" i="158"/>
  <c r="U33" i="158" s="1"/>
  <c r="R33" i="158"/>
  <c r="S33" i="158" s="1"/>
  <c r="P33" i="158"/>
  <c r="Q33" i="158" s="1"/>
  <c r="L33" i="158"/>
  <c r="M33" i="158" s="1"/>
  <c r="N33" i="158" s="1"/>
  <c r="C33" i="158"/>
  <c r="T32" i="158"/>
  <c r="U32" i="158" s="1"/>
  <c r="S32" i="158"/>
  <c r="R32" i="158"/>
  <c r="P32" i="158"/>
  <c r="Q32" i="158" s="1"/>
  <c r="L32" i="158"/>
  <c r="M32" i="158" s="1"/>
  <c r="N32" i="158" s="1"/>
  <c r="C32" i="158"/>
  <c r="T31" i="158"/>
  <c r="U31" i="158" s="1"/>
  <c r="R31" i="158"/>
  <c r="S31" i="158" s="1"/>
  <c r="Q31" i="158"/>
  <c r="P31" i="158"/>
  <c r="L31" i="158"/>
  <c r="M31" i="158" s="1"/>
  <c r="N31" i="158" s="1"/>
  <c r="C31" i="158"/>
  <c r="U30" i="158"/>
  <c r="T30" i="158"/>
  <c r="R30" i="158"/>
  <c r="S30" i="158" s="1"/>
  <c r="Q30" i="158"/>
  <c r="P30" i="158"/>
  <c r="M30" i="158"/>
  <c r="N30" i="158" s="1"/>
  <c r="L30" i="158"/>
  <c r="C30" i="158"/>
  <c r="T29" i="158"/>
  <c r="U29" i="158" s="1"/>
  <c r="R29" i="158"/>
  <c r="S29" i="158" s="1"/>
  <c r="P29" i="158"/>
  <c r="Q29" i="158" s="1"/>
  <c r="L29" i="158"/>
  <c r="M29" i="158" s="1"/>
  <c r="N29" i="158" s="1"/>
  <c r="C29" i="158"/>
  <c r="T28" i="158"/>
  <c r="U28" i="158" s="1"/>
  <c r="S28" i="158"/>
  <c r="R28" i="158"/>
  <c r="P28" i="158"/>
  <c r="Q28" i="158" s="1"/>
  <c r="L28" i="158"/>
  <c r="M28" i="158" s="1"/>
  <c r="N28" i="158" s="1"/>
  <c r="C28" i="158"/>
  <c r="T27" i="158"/>
  <c r="U27" i="158" s="1"/>
  <c r="R27" i="158"/>
  <c r="S27" i="158" s="1"/>
  <c r="Q27" i="158"/>
  <c r="P27" i="158"/>
  <c r="L27" i="158"/>
  <c r="M27" i="158" s="1"/>
  <c r="N27" i="158" s="1"/>
  <c r="C27" i="158"/>
  <c r="U26" i="158"/>
  <c r="T26" i="158"/>
  <c r="R26" i="158"/>
  <c r="S26" i="158" s="1"/>
  <c r="Q26" i="158"/>
  <c r="P26" i="158"/>
  <c r="M26" i="158"/>
  <c r="N26" i="158" s="1"/>
  <c r="L26" i="158"/>
  <c r="C26" i="158"/>
  <c r="T25" i="158"/>
  <c r="U25" i="158" s="1"/>
  <c r="R25" i="158"/>
  <c r="S25" i="158" s="1"/>
  <c r="P25" i="158"/>
  <c r="Q25" i="158" s="1"/>
  <c r="L25" i="158"/>
  <c r="M25" i="158" s="1"/>
  <c r="N25" i="158" s="1"/>
  <c r="C25" i="158"/>
  <c r="T24" i="158"/>
  <c r="U24" i="158" s="1"/>
  <c r="S24" i="158"/>
  <c r="R24" i="158"/>
  <c r="P24" i="158"/>
  <c r="Q24" i="158" s="1"/>
  <c r="L24" i="158"/>
  <c r="M24" i="158" s="1"/>
  <c r="N24" i="158" s="1"/>
  <c r="C24" i="158"/>
  <c r="T23" i="158"/>
  <c r="U23" i="158" s="1"/>
  <c r="R23" i="158"/>
  <c r="S23" i="158" s="1"/>
  <c r="P23" i="158"/>
  <c r="Q23" i="158" s="1"/>
  <c r="L23" i="158"/>
  <c r="M23" i="158" s="1"/>
  <c r="N23" i="158" s="1"/>
  <c r="C23" i="158"/>
  <c r="U22" i="158"/>
  <c r="T22" i="158"/>
  <c r="R22" i="158"/>
  <c r="S22" i="158" s="1"/>
  <c r="Q22" i="158"/>
  <c r="P22" i="158"/>
  <c r="M22" i="158"/>
  <c r="N22" i="158" s="1"/>
  <c r="L22" i="158"/>
  <c r="C22" i="158"/>
  <c r="T21" i="158"/>
  <c r="U21" i="158" s="1"/>
  <c r="R21" i="158"/>
  <c r="S21" i="158" s="1"/>
  <c r="P21" i="158"/>
  <c r="Q21" i="158" s="1"/>
  <c r="L21" i="158"/>
  <c r="M21" i="158" s="1"/>
  <c r="N21" i="158" s="1"/>
  <c r="C21" i="158"/>
  <c r="T20" i="158"/>
  <c r="U20" i="158" s="1"/>
  <c r="S20" i="158"/>
  <c r="R20" i="158"/>
  <c r="P20" i="158"/>
  <c r="Q20" i="158" s="1"/>
  <c r="L20" i="158"/>
  <c r="M20" i="158" s="1"/>
  <c r="N20" i="158" s="1"/>
  <c r="C20" i="158"/>
  <c r="T19" i="158"/>
  <c r="U19" i="158" s="1"/>
  <c r="R19" i="158"/>
  <c r="S19" i="158" s="1"/>
  <c r="P19" i="158"/>
  <c r="Q19" i="158" s="1"/>
  <c r="L19" i="158"/>
  <c r="M19" i="158" s="1"/>
  <c r="N19" i="158" s="1"/>
  <c r="C19" i="158"/>
  <c r="U18" i="158"/>
  <c r="T18" i="158"/>
  <c r="R18" i="158"/>
  <c r="S18" i="158" s="1"/>
  <c r="Q18" i="158"/>
  <c r="P18" i="158"/>
  <c r="M18" i="158"/>
  <c r="N18" i="158" s="1"/>
  <c r="L18" i="158"/>
  <c r="C18" i="158"/>
  <c r="T17" i="158"/>
  <c r="U17" i="158" s="1"/>
  <c r="R17" i="158"/>
  <c r="S17" i="158" s="1"/>
  <c r="P17" i="158"/>
  <c r="Q17" i="158" s="1"/>
  <c r="N17" i="158"/>
  <c r="L17" i="158"/>
  <c r="M17" i="158" s="1"/>
  <c r="C17" i="158"/>
  <c r="T16" i="158"/>
  <c r="U16" i="158" s="1"/>
  <c r="S16" i="158"/>
  <c r="R16" i="158"/>
  <c r="P16" i="158"/>
  <c r="Q16" i="158" s="1"/>
  <c r="W16" i="158" s="1"/>
  <c r="O16" i="158"/>
  <c r="L16" i="158"/>
  <c r="M16" i="158" s="1"/>
  <c r="N16" i="158" s="1"/>
  <c r="V16" i="158" s="1"/>
  <c r="C16" i="158"/>
  <c r="T15" i="158"/>
  <c r="U15" i="158" s="1"/>
  <c r="R15" i="158"/>
  <c r="S15" i="158" s="1"/>
  <c r="P15" i="158"/>
  <c r="Q15" i="158" s="1"/>
  <c r="L15" i="158"/>
  <c r="M15" i="158" s="1"/>
  <c r="N15" i="158" s="1"/>
  <c r="C15" i="158"/>
  <c r="R14" i="158"/>
  <c r="S14" i="158" s="1"/>
  <c r="P14" i="158"/>
  <c r="Q14" i="158" s="1"/>
  <c r="L14" i="158"/>
  <c r="M14" i="158" s="1"/>
  <c r="C14" i="158"/>
  <c r="R13" i="158"/>
  <c r="P13" i="158"/>
  <c r="Q13" i="158" s="1"/>
  <c r="L13" i="158"/>
  <c r="M13" i="158" s="1"/>
  <c r="T13" i="158" s="1"/>
  <c r="U13" i="158" s="1"/>
  <c r="C13" i="158"/>
  <c r="R12" i="158"/>
  <c r="S12" i="158" s="1"/>
  <c r="P12" i="158"/>
  <c r="Q12" i="158" s="1"/>
  <c r="L12" i="158"/>
  <c r="M12" i="158" s="1"/>
  <c r="T12" i="158" s="1"/>
  <c r="U12" i="158" s="1"/>
  <c r="C12" i="158"/>
  <c r="R11" i="158"/>
  <c r="S11" i="158" s="1"/>
  <c r="P11" i="158"/>
  <c r="Q11" i="158" s="1"/>
  <c r="L11" i="158"/>
  <c r="M11" i="158" s="1"/>
  <c r="T11" i="158" s="1"/>
  <c r="U11" i="158" s="1"/>
  <c r="C11" i="158"/>
  <c r="T10" i="158"/>
  <c r="U10" i="158" s="1"/>
  <c r="P10" i="158"/>
  <c r="Q10" i="158" s="1"/>
  <c r="L10" i="158"/>
  <c r="M10" i="158" s="1"/>
  <c r="C10" i="158"/>
  <c r="T9" i="158"/>
  <c r="U9" i="158" s="1"/>
  <c r="R9" i="158"/>
  <c r="S9" i="158" s="1"/>
  <c r="P9" i="158"/>
  <c r="Q9" i="158" s="1"/>
  <c r="N9" i="158"/>
  <c r="O9" i="158" s="1"/>
  <c r="L9" i="158"/>
  <c r="M9" i="158" s="1"/>
  <c r="C9" i="158"/>
  <c r="R8" i="158"/>
  <c r="S8" i="158" s="1"/>
  <c r="P8" i="158"/>
  <c r="Q8" i="158" s="1"/>
  <c r="L8" i="158"/>
  <c r="M8" i="158" s="1"/>
  <c r="T8" i="158" s="1"/>
  <c r="U8" i="158" s="1"/>
  <c r="C8" i="158"/>
  <c r="R7" i="158"/>
  <c r="S7" i="158" s="1"/>
  <c r="P7" i="158"/>
  <c r="Q7" i="158" s="1"/>
  <c r="N7" i="158"/>
  <c r="O7" i="158" s="1"/>
  <c r="L7" i="158"/>
  <c r="M7" i="158" s="1"/>
  <c r="T7" i="158" s="1"/>
  <c r="U7" i="158" s="1"/>
  <c r="C7" i="158"/>
  <c r="R6" i="158"/>
  <c r="S6" i="158" s="1"/>
  <c r="L6" i="158"/>
  <c r="M6" i="158" s="1"/>
  <c r="P6" i="158" s="1"/>
  <c r="Q6" i="158" s="1"/>
  <c r="R5" i="158"/>
  <c r="P5" i="158"/>
  <c r="Q5" i="158" s="1"/>
  <c r="L5" i="158"/>
  <c r="M5" i="158" s="1"/>
  <c r="T5" i="158" s="1"/>
  <c r="U5" i="158" s="1"/>
  <c r="C5" i="158"/>
  <c r="R4" i="158"/>
  <c r="S4" i="158" s="1"/>
  <c r="P4" i="158"/>
  <c r="L4" i="158"/>
  <c r="C4" i="158"/>
  <c r="I2" i="158"/>
  <c r="D2" i="158"/>
  <c r="C8" i="157"/>
  <c r="C9" i="157"/>
  <c r="C10" i="157"/>
  <c r="C11" i="157"/>
  <c r="C12" i="157"/>
  <c r="C13" i="157"/>
  <c r="C14" i="157"/>
  <c r="C15" i="157"/>
  <c r="C16" i="157"/>
  <c r="C17" i="157"/>
  <c r="C18" i="157"/>
  <c r="C19" i="157"/>
  <c r="B85" i="157"/>
  <c r="H85" i="157" s="1"/>
  <c r="B84" i="157"/>
  <c r="I84" i="157" s="1"/>
  <c r="B83" i="157"/>
  <c r="I83" i="157" s="1"/>
  <c r="B82" i="157"/>
  <c r="B81" i="157"/>
  <c r="B80" i="157"/>
  <c r="B79" i="157"/>
  <c r="B78" i="157"/>
  <c r="J78" i="157" s="1"/>
  <c r="B77" i="157"/>
  <c r="I77" i="157" s="1"/>
  <c r="B76" i="157"/>
  <c r="F76" i="157" s="1"/>
  <c r="B75" i="157"/>
  <c r="B74" i="157"/>
  <c r="F74" i="157" s="1"/>
  <c r="B73" i="157"/>
  <c r="B72" i="157"/>
  <c r="F72" i="157" s="1"/>
  <c r="B71" i="157"/>
  <c r="H71" i="157" s="1"/>
  <c r="B70" i="157"/>
  <c r="I70" i="157" s="1"/>
  <c r="P69" i="157"/>
  <c r="B69" i="157"/>
  <c r="K69" i="157" s="1"/>
  <c r="B68" i="157"/>
  <c r="G68" i="157" s="1"/>
  <c r="B67" i="157"/>
  <c r="K67" i="157" s="1"/>
  <c r="B66" i="157"/>
  <c r="F66" i="157" s="1"/>
  <c r="B65" i="157"/>
  <c r="B64" i="157"/>
  <c r="M64" i="157" s="1"/>
  <c r="B63" i="157"/>
  <c r="H63" i="157" s="1"/>
  <c r="B62" i="157"/>
  <c r="B61" i="157"/>
  <c r="M61" i="157" s="1"/>
  <c r="B60" i="157"/>
  <c r="H57" i="157"/>
  <c r="T54" i="157"/>
  <c r="U54" i="157" s="1"/>
  <c r="S54" i="157"/>
  <c r="R54" i="157"/>
  <c r="P54" i="157"/>
  <c r="Q54" i="157" s="1"/>
  <c r="O54" i="157"/>
  <c r="W54" i="157" s="1"/>
  <c r="N54" i="157"/>
  <c r="L54" i="157"/>
  <c r="M54" i="157" s="1"/>
  <c r="C54" i="157"/>
  <c r="U53" i="157"/>
  <c r="T53" i="157"/>
  <c r="S53" i="157"/>
  <c r="R53" i="157"/>
  <c r="Q53" i="157"/>
  <c r="P53" i="157"/>
  <c r="O53" i="157"/>
  <c r="W53" i="157" s="1"/>
  <c r="N53" i="157"/>
  <c r="V53" i="157" s="1"/>
  <c r="M53" i="157"/>
  <c r="L53" i="157"/>
  <c r="C53" i="157"/>
  <c r="T52" i="157"/>
  <c r="U52" i="157" s="1"/>
  <c r="S52" i="157"/>
  <c r="R52" i="157"/>
  <c r="P52" i="157"/>
  <c r="Q52" i="157" s="1"/>
  <c r="L52" i="157"/>
  <c r="M52" i="157" s="1"/>
  <c r="N52" i="157" s="1"/>
  <c r="V52" i="157" s="1"/>
  <c r="C52" i="157"/>
  <c r="U51" i="157"/>
  <c r="T51" i="157"/>
  <c r="S51" i="157"/>
  <c r="R51" i="157"/>
  <c r="Q51" i="157"/>
  <c r="P51" i="157"/>
  <c r="L51" i="157"/>
  <c r="M51" i="157" s="1"/>
  <c r="N51" i="157" s="1"/>
  <c r="C51" i="157"/>
  <c r="U50" i="157"/>
  <c r="T50" i="157"/>
  <c r="R50" i="157"/>
  <c r="S50" i="157" s="1"/>
  <c r="Q50" i="157"/>
  <c r="P50" i="157"/>
  <c r="N50" i="157"/>
  <c r="M50" i="157"/>
  <c r="L50" i="157"/>
  <c r="C50" i="157"/>
  <c r="W49" i="157"/>
  <c r="U49" i="157"/>
  <c r="T49" i="157"/>
  <c r="S49" i="157"/>
  <c r="R49" i="157"/>
  <c r="Q49" i="157"/>
  <c r="P49" i="157"/>
  <c r="O49" i="157"/>
  <c r="N49" i="157"/>
  <c r="V49" i="157" s="1"/>
  <c r="M49" i="157"/>
  <c r="L49" i="157"/>
  <c r="C49" i="157"/>
  <c r="T48" i="157"/>
  <c r="U48" i="157" s="1"/>
  <c r="S48" i="157"/>
  <c r="R48" i="157"/>
  <c r="P48" i="157"/>
  <c r="Q48" i="157" s="1"/>
  <c r="L48" i="157"/>
  <c r="M48" i="157" s="1"/>
  <c r="N48" i="157" s="1"/>
  <c r="V48" i="157" s="1"/>
  <c r="C48" i="157"/>
  <c r="U47" i="157"/>
  <c r="T47" i="157"/>
  <c r="S47" i="157"/>
  <c r="R47" i="157"/>
  <c r="Q47" i="157"/>
  <c r="P47" i="157"/>
  <c r="L47" i="157"/>
  <c r="M47" i="157" s="1"/>
  <c r="N47" i="157" s="1"/>
  <c r="C47" i="157"/>
  <c r="U46" i="157"/>
  <c r="T46" i="157"/>
  <c r="R46" i="157"/>
  <c r="S46" i="157" s="1"/>
  <c r="Q46" i="157"/>
  <c r="P46" i="157"/>
  <c r="N46" i="157"/>
  <c r="M46" i="157"/>
  <c r="L46" i="157"/>
  <c r="C46" i="157"/>
  <c r="U45" i="157"/>
  <c r="T45" i="157"/>
  <c r="S45" i="157"/>
  <c r="R45" i="157"/>
  <c r="Q45" i="157"/>
  <c r="P45" i="157"/>
  <c r="O45" i="157"/>
  <c r="W45" i="157" s="1"/>
  <c r="N45" i="157"/>
  <c r="V45" i="157" s="1"/>
  <c r="M45" i="157"/>
  <c r="L45" i="157"/>
  <c r="C45" i="157"/>
  <c r="T44" i="157"/>
  <c r="U44" i="157" s="1"/>
  <c r="S44" i="157"/>
  <c r="R44" i="157"/>
  <c r="P44" i="157"/>
  <c r="Q44" i="157" s="1"/>
  <c r="L44" i="157"/>
  <c r="M44" i="157" s="1"/>
  <c r="N44" i="157" s="1"/>
  <c r="V44" i="157" s="1"/>
  <c r="C44" i="157"/>
  <c r="U43" i="157"/>
  <c r="T43" i="157"/>
  <c r="S43" i="157"/>
  <c r="R43" i="157"/>
  <c r="Q43" i="157"/>
  <c r="P43" i="157"/>
  <c r="L43" i="157"/>
  <c r="M43" i="157" s="1"/>
  <c r="N43" i="157" s="1"/>
  <c r="C43" i="157"/>
  <c r="U42" i="157"/>
  <c r="T42" i="157"/>
  <c r="R42" i="157"/>
  <c r="S42" i="157" s="1"/>
  <c r="Q42" i="157"/>
  <c r="P42" i="157"/>
  <c r="N42" i="157"/>
  <c r="M42" i="157"/>
  <c r="L42" i="157"/>
  <c r="C42" i="157"/>
  <c r="W41" i="157"/>
  <c r="U41" i="157"/>
  <c r="T41" i="157"/>
  <c r="S41" i="157"/>
  <c r="R41" i="157"/>
  <c r="Q41" i="157"/>
  <c r="P41" i="157"/>
  <c r="O41" i="157"/>
  <c r="N41" i="157"/>
  <c r="V41" i="157" s="1"/>
  <c r="M41" i="157"/>
  <c r="L41" i="157"/>
  <c r="C41" i="157"/>
  <c r="T40" i="157"/>
  <c r="U40" i="157" s="1"/>
  <c r="S40" i="157"/>
  <c r="R40" i="157"/>
  <c r="P40" i="157"/>
  <c r="Q40" i="157" s="1"/>
  <c r="L40" i="157"/>
  <c r="M40" i="157" s="1"/>
  <c r="N40" i="157" s="1"/>
  <c r="V40" i="157" s="1"/>
  <c r="C40" i="157"/>
  <c r="U39" i="157"/>
  <c r="T39" i="157"/>
  <c r="S39" i="157"/>
  <c r="R39" i="157"/>
  <c r="Q39" i="157"/>
  <c r="P39" i="157"/>
  <c r="M39" i="157"/>
  <c r="N39" i="157" s="1"/>
  <c r="L39" i="157"/>
  <c r="C39" i="157"/>
  <c r="U38" i="157"/>
  <c r="T38" i="157"/>
  <c r="R38" i="157"/>
  <c r="S38" i="157" s="1"/>
  <c r="P38" i="157"/>
  <c r="Q38" i="157" s="1"/>
  <c r="L38" i="157"/>
  <c r="M38" i="157" s="1"/>
  <c r="N38" i="157" s="1"/>
  <c r="C38" i="157"/>
  <c r="U37" i="157"/>
  <c r="T37" i="157"/>
  <c r="S37" i="157"/>
  <c r="R37" i="157"/>
  <c r="Q37" i="157"/>
  <c r="P37" i="157"/>
  <c r="M37" i="157"/>
  <c r="N37" i="157" s="1"/>
  <c r="L37" i="157"/>
  <c r="C37" i="157"/>
  <c r="T36" i="157"/>
  <c r="U36" i="157" s="1"/>
  <c r="S36" i="157"/>
  <c r="R36" i="157"/>
  <c r="P36" i="157"/>
  <c r="Q36" i="157" s="1"/>
  <c r="O36" i="157"/>
  <c r="W36" i="157" s="1"/>
  <c r="N36" i="157"/>
  <c r="L36" i="157"/>
  <c r="M36" i="157" s="1"/>
  <c r="C36" i="157"/>
  <c r="U35" i="157"/>
  <c r="T35" i="157"/>
  <c r="R35" i="157"/>
  <c r="S35" i="157" s="1"/>
  <c r="Q35" i="157"/>
  <c r="P35" i="157"/>
  <c r="N35" i="157"/>
  <c r="M35" i="157"/>
  <c r="L35" i="157"/>
  <c r="C35" i="157"/>
  <c r="T34" i="157"/>
  <c r="U34" i="157" s="1"/>
  <c r="S34" i="157"/>
  <c r="R34" i="157"/>
  <c r="P34" i="157"/>
  <c r="Q34" i="157" s="1"/>
  <c r="L34" i="157"/>
  <c r="M34" i="157" s="1"/>
  <c r="N34" i="157" s="1"/>
  <c r="V34" i="157" s="1"/>
  <c r="C34" i="157"/>
  <c r="T33" i="157"/>
  <c r="U33" i="157" s="1"/>
  <c r="S33" i="157"/>
  <c r="R33" i="157"/>
  <c r="P33" i="157"/>
  <c r="Q33" i="157" s="1"/>
  <c r="L33" i="157"/>
  <c r="M33" i="157" s="1"/>
  <c r="N33" i="157" s="1"/>
  <c r="C33" i="157"/>
  <c r="U32" i="157"/>
  <c r="T32" i="157"/>
  <c r="R32" i="157"/>
  <c r="S32" i="157" s="1"/>
  <c r="Q32" i="157"/>
  <c r="P32" i="157"/>
  <c r="M32" i="157"/>
  <c r="N32" i="157" s="1"/>
  <c r="L32" i="157"/>
  <c r="C32" i="157"/>
  <c r="U31" i="157"/>
  <c r="T31" i="157"/>
  <c r="R31" i="157"/>
  <c r="S31" i="157" s="1"/>
  <c r="Q31" i="157"/>
  <c r="P31" i="157"/>
  <c r="N31" i="157"/>
  <c r="O31" i="157" s="1"/>
  <c r="W31" i="157" s="1"/>
  <c r="M31" i="157"/>
  <c r="L31" i="157"/>
  <c r="C31" i="157"/>
  <c r="T30" i="157"/>
  <c r="U30" i="157" s="1"/>
  <c r="S30" i="157"/>
  <c r="R30" i="157"/>
  <c r="P30" i="157"/>
  <c r="Q30" i="157" s="1"/>
  <c r="L30" i="157"/>
  <c r="M30" i="157" s="1"/>
  <c r="N30" i="157" s="1"/>
  <c r="V30" i="157" s="1"/>
  <c r="C30" i="157"/>
  <c r="T29" i="157"/>
  <c r="U29" i="157" s="1"/>
  <c r="S29" i="157"/>
  <c r="R29" i="157"/>
  <c r="P29" i="157"/>
  <c r="Q29" i="157" s="1"/>
  <c r="L29" i="157"/>
  <c r="M29" i="157" s="1"/>
  <c r="N29" i="157" s="1"/>
  <c r="C29" i="157"/>
  <c r="U28" i="157"/>
  <c r="T28" i="157"/>
  <c r="R28" i="157"/>
  <c r="S28" i="157" s="1"/>
  <c r="Q28" i="157"/>
  <c r="P28" i="157"/>
  <c r="M28" i="157"/>
  <c r="N28" i="157" s="1"/>
  <c r="L28" i="157"/>
  <c r="C28" i="157"/>
  <c r="U27" i="157"/>
  <c r="T27" i="157"/>
  <c r="R27" i="157"/>
  <c r="S27" i="157" s="1"/>
  <c r="Q27" i="157"/>
  <c r="P27" i="157"/>
  <c r="N27" i="157"/>
  <c r="O27" i="157" s="1"/>
  <c r="W27" i="157" s="1"/>
  <c r="M27" i="157"/>
  <c r="L27" i="157"/>
  <c r="C27" i="157"/>
  <c r="T26" i="157"/>
  <c r="U26" i="157" s="1"/>
  <c r="S26" i="157"/>
  <c r="R26" i="157"/>
  <c r="P26" i="157"/>
  <c r="Q26" i="157" s="1"/>
  <c r="L26" i="157"/>
  <c r="M26" i="157" s="1"/>
  <c r="N26" i="157" s="1"/>
  <c r="V26" i="157" s="1"/>
  <c r="C26" i="157"/>
  <c r="T25" i="157"/>
  <c r="U25" i="157" s="1"/>
  <c r="S25" i="157"/>
  <c r="R25" i="157"/>
  <c r="P25" i="157"/>
  <c r="Q25" i="157" s="1"/>
  <c r="L25" i="157"/>
  <c r="M25" i="157" s="1"/>
  <c r="N25" i="157" s="1"/>
  <c r="C25" i="157"/>
  <c r="U24" i="157"/>
  <c r="T24" i="157"/>
  <c r="R24" i="157"/>
  <c r="S24" i="157" s="1"/>
  <c r="Q24" i="157"/>
  <c r="P24" i="157"/>
  <c r="M24" i="157"/>
  <c r="N24" i="157" s="1"/>
  <c r="L24" i="157"/>
  <c r="C24" i="157"/>
  <c r="U23" i="157"/>
  <c r="T23" i="157"/>
  <c r="R23" i="157"/>
  <c r="S23" i="157" s="1"/>
  <c r="Q23" i="157"/>
  <c r="P23" i="157"/>
  <c r="N23" i="157"/>
  <c r="O23" i="157" s="1"/>
  <c r="W23" i="157" s="1"/>
  <c r="M23" i="157"/>
  <c r="L23" i="157"/>
  <c r="C23" i="157"/>
  <c r="T22" i="157"/>
  <c r="U22" i="157" s="1"/>
  <c r="R22" i="157"/>
  <c r="S22" i="157" s="1"/>
  <c r="P22" i="157"/>
  <c r="Q22" i="157" s="1"/>
  <c r="L22" i="157"/>
  <c r="M22" i="157" s="1"/>
  <c r="N22" i="157" s="1"/>
  <c r="C22" i="157"/>
  <c r="T21" i="157"/>
  <c r="U21" i="157" s="1"/>
  <c r="P21" i="157"/>
  <c r="Q21" i="157" s="1"/>
  <c r="L21" i="157"/>
  <c r="M21" i="157" s="1"/>
  <c r="R21" i="157" s="1"/>
  <c r="S21" i="157" s="1"/>
  <c r="C21" i="157"/>
  <c r="T20" i="157"/>
  <c r="U20" i="157" s="1"/>
  <c r="P20" i="157"/>
  <c r="Q20" i="157" s="1"/>
  <c r="L20" i="157"/>
  <c r="M20" i="157" s="1"/>
  <c r="R20" i="157" s="1"/>
  <c r="S20" i="157" s="1"/>
  <c r="C20" i="157"/>
  <c r="T19" i="157"/>
  <c r="U19" i="157" s="1"/>
  <c r="P19" i="157"/>
  <c r="Q19" i="157" s="1"/>
  <c r="L19" i="157"/>
  <c r="M19" i="157" s="1"/>
  <c r="T18" i="157"/>
  <c r="U18" i="157" s="1"/>
  <c r="P18" i="157"/>
  <c r="Q18" i="157" s="1"/>
  <c r="L18" i="157"/>
  <c r="M18" i="157" s="1"/>
  <c r="R18" i="157" s="1"/>
  <c r="S18" i="157" s="1"/>
  <c r="T17" i="157"/>
  <c r="U17" i="157" s="1"/>
  <c r="P17" i="157"/>
  <c r="Q17" i="157" s="1"/>
  <c r="L17" i="157"/>
  <c r="M17" i="157" s="1"/>
  <c r="R17" i="157" s="1"/>
  <c r="S17" i="157" s="1"/>
  <c r="T16" i="157"/>
  <c r="U16" i="157" s="1"/>
  <c r="P16" i="157"/>
  <c r="Q16" i="157" s="1"/>
  <c r="L16" i="157"/>
  <c r="M16" i="157" s="1"/>
  <c r="T15" i="157"/>
  <c r="U15" i="157" s="1"/>
  <c r="R15" i="157"/>
  <c r="S15" i="157" s="1"/>
  <c r="L15" i="157"/>
  <c r="M15" i="157" s="1"/>
  <c r="T14" i="157"/>
  <c r="U14" i="157" s="1"/>
  <c r="R14" i="157"/>
  <c r="S14" i="157" s="1"/>
  <c r="L14" i="157"/>
  <c r="M14" i="157" s="1"/>
  <c r="P14" i="157" s="1"/>
  <c r="Q14" i="157" s="1"/>
  <c r="T13" i="157"/>
  <c r="U13" i="157" s="1"/>
  <c r="R13" i="157"/>
  <c r="S13" i="157" s="1"/>
  <c r="P13" i="157"/>
  <c r="Q13" i="157" s="1"/>
  <c r="L13" i="157"/>
  <c r="M13" i="157" s="1"/>
  <c r="N13" i="157" s="1"/>
  <c r="R12" i="157"/>
  <c r="S12" i="157" s="1"/>
  <c r="P12" i="157"/>
  <c r="Q12" i="157" s="1"/>
  <c r="L12" i="157"/>
  <c r="M12" i="157" s="1"/>
  <c r="T12" i="157" s="1"/>
  <c r="U12" i="157" s="1"/>
  <c r="R11" i="157"/>
  <c r="S11" i="157" s="1"/>
  <c r="P11" i="157"/>
  <c r="Q11" i="157" s="1"/>
  <c r="L11" i="157"/>
  <c r="M11" i="157" s="1"/>
  <c r="T11" i="157" s="1"/>
  <c r="U11" i="157" s="1"/>
  <c r="T10" i="157"/>
  <c r="U10" i="157" s="1"/>
  <c r="P10" i="157"/>
  <c r="Q10" i="157" s="1"/>
  <c r="L10" i="157"/>
  <c r="M10" i="157" s="1"/>
  <c r="R10" i="157" s="1"/>
  <c r="T9" i="157"/>
  <c r="U9" i="157" s="1"/>
  <c r="P9" i="157"/>
  <c r="Q9" i="157" s="1"/>
  <c r="L9" i="157"/>
  <c r="M9" i="157" s="1"/>
  <c r="N9" i="157" s="1"/>
  <c r="R8" i="157"/>
  <c r="S8" i="157" s="1"/>
  <c r="P8" i="157"/>
  <c r="L8" i="157"/>
  <c r="T7" i="157"/>
  <c r="U7" i="157" s="1"/>
  <c r="P7" i="157"/>
  <c r="Q7" i="157" s="1"/>
  <c r="L7" i="157"/>
  <c r="M7" i="157" s="1"/>
  <c r="R7" i="157" s="1"/>
  <c r="S7" i="157" s="1"/>
  <c r="C7" i="157"/>
  <c r="T6" i="157"/>
  <c r="U6" i="157" s="1"/>
  <c r="P6" i="157"/>
  <c r="Q6" i="157" s="1"/>
  <c r="L6" i="157"/>
  <c r="M6" i="157" s="1"/>
  <c r="R6" i="157" s="1"/>
  <c r="C6" i="157"/>
  <c r="T5" i="157"/>
  <c r="U5" i="157" s="1"/>
  <c r="P5" i="157"/>
  <c r="Q5" i="157" s="1"/>
  <c r="L5" i="157"/>
  <c r="M5" i="157" s="1"/>
  <c r="R5" i="157" s="1"/>
  <c r="C5" i="157"/>
  <c r="P4" i="157"/>
  <c r="L4" i="157"/>
  <c r="C4" i="157"/>
  <c r="I2" i="157"/>
  <c r="D2" i="157"/>
  <c r="B85" i="156"/>
  <c r="I85" i="156" s="1"/>
  <c r="B84" i="156"/>
  <c r="B83" i="156"/>
  <c r="H83" i="156" s="1"/>
  <c r="B82" i="156"/>
  <c r="G82" i="156" s="1"/>
  <c r="B81" i="156"/>
  <c r="B80" i="156"/>
  <c r="D80" i="156" s="1"/>
  <c r="B79" i="156"/>
  <c r="I79" i="156" s="1"/>
  <c r="B78" i="156"/>
  <c r="J78" i="156" s="1"/>
  <c r="B77" i="156"/>
  <c r="I77" i="156" s="1"/>
  <c r="B76" i="156"/>
  <c r="I76" i="156" s="1"/>
  <c r="B75" i="156"/>
  <c r="I75" i="156" s="1"/>
  <c r="B74" i="156"/>
  <c r="J74" i="156" s="1"/>
  <c r="B73" i="156"/>
  <c r="I73" i="156" s="1"/>
  <c r="B72" i="156"/>
  <c r="I72" i="156" s="1"/>
  <c r="B71" i="156"/>
  <c r="I71" i="156" s="1"/>
  <c r="B70" i="156"/>
  <c r="J70" i="156" s="1"/>
  <c r="P69" i="156"/>
  <c r="B69" i="156"/>
  <c r="B68" i="156"/>
  <c r="I68" i="156" s="1"/>
  <c r="B67" i="156"/>
  <c r="B66" i="156"/>
  <c r="J66" i="156" s="1"/>
  <c r="B65" i="156"/>
  <c r="B64" i="156"/>
  <c r="H64" i="156" s="1"/>
  <c r="J63" i="156"/>
  <c r="F63" i="156"/>
  <c r="B63" i="156"/>
  <c r="K63" i="156" s="1"/>
  <c r="B62" i="156"/>
  <c r="B61" i="156"/>
  <c r="B60" i="156"/>
  <c r="H57" i="156"/>
  <c r="U54" i="156"/>
  <c r="T54" i="156"/>
  <c r="R54" i="156"/>
  <c r="S54" i="156" s="1"/>
  <c r="Q54" i="156"/>
  <c r="P54" i="156"/>
  <c r="M54" i="156"/>
  <c r="N54" i="156" s="1"/>
  <c r="L54" i="156"/>
  <c r="C54" i="156"/>
  <c r="T53" i="156"/>
  <c r="U53" i="156" s="1"/>
  <c r="R53" i="156"/>
  <c r="S53" i="156" s="1"/>
  <c r="P53" i="156"/>
  <c r="Q53" i="156" s="1"/>
  <c r="L53" i="156"/>
  <c r="M53" i="156" s="1"/>
  <c r="N53" i="156" s="1"/>
  <c r="V53" i="156" s="1"/>
  <c r="C53" i="156"/>
  <c r="T52" i="156"/>
  <c r="U52" i="156" s="1"/>
  <c r="S52" i="156"/>
  <c r="R52" i="156"/>
  <c r="P52" i="156"/>
  <c r="Q52" i="156" s="1"/>
  <c r="M52" i="156"/>
  <c r="N52" i="156" s="1"/>
  <c r="V52" i="156" s="1"/>
  <c r="L52" i="156"/>
  <c r="C52" i="156"/>
  <c r="U51" i="156"/>
  <c r="T51" i="156"/>
  <c r="R51" i="156"/>
  <c r="S51" i="156" s="1"/>
  <c r="P51" i="156"/>
  <c r="Q51" i="156" s="1"/>
  <c r="L51" i="156"/>
  <c r="M51" i="156" s="1"/>
  <c r="N51" i="156" s="1"/>
  <c r="O51" i="156" s="1"/>
  <c r="C51" i="156"/>
  <c r="U50" i="156"/>
  <c r="T50" i="156"/>
  <c r="R50" i="156"/>
  <c r="S50" i="156" s="1"/>
  <c r="Q50" i="156"/>
  <c r="P50" i="156"/>
  <c r="M50" i="156"/>
  <c r="N50" i="156" s="1"/>
  <c r="L50" i="156"/>
  <c r="C50" i="156"/>
  <c r="T49" i="156"/>
  <c r="U49" i="156" s="1"/>
  <c r="R49" i="156"/>
  <c r="S49" i="156" s="1"/>
  <c r="P49" i="156"/>
  <c r="Q49" i="156" s="1"/>
  <c r="L49" i="156"/>
  <c r="M49" i="156" s="1"/>
  <c r="N49" i="156" s="1"/>
  <c r="V49" i="156" s="1"/>
  <c r="C49" i="156"/>
  <c r="T48" i="156"/>
  <c r="U48" i="156" s="1"/>
  <c r="R48" i="156"/>
  <c r="S48" i="156" s="1"/>
  <c r="P48" i="156"/>
  <c r="Q48" i="156" s="1"/>
  <c r="L48" i="156"/>
  <c r="M48" i="156" s="1"/>
  <c r="N48" i="156" s="1"/>
  <c r="C48" i="156"/>
  <c r="T47" i="156"/>
  <c r="U47" i="156" s="1"/>
  <c r="S47" i="156"/>
  <c r="R47" i="156"/>
  <c r="P47" i="156"/>
  <c r="Q47" i="156" s="1"/>
  <c r="L47" i="156"/>
  <c r="M47" i="156" s="1"/>
  <c r="N47" i="156" s="1"/>
  <c r="V47" i="156" s="1"/>
  <c r="C47" i="156"/>
  <c r="T46" i="156"/>
  <c r="U46" i="156" s="1"/>
  <c r="R46" i="156"/>
  <c r="S46" i="156" s="1"/>
  <c r="Q46" i="156"/>
  <c r="P46" i="156"/>
  <c r="L46" i="156"/>
  <c r="M46" i="156" s="1"/>
  <c r="N46" i="156" s="1"/>
  <c r="C46" i="156"/>
  <c r="U45" i="156"/>
  <c r="T45" i="156"/>
  <c r="R45" i="156"/>
  <c r="S45" i="156" s="1"/>
  <c r="Q45" i="156"/>
  <c r="P45" i="156"/>
  <c r="M45" i="156"/>
  <c r="N45" i="156" s="1"/>
  <c r="L45" i="156"/>
  <c r="C45" i="156"/>
  <c r="T44" i="156"/>
  <c r="U44" i="156" s="1"/>
  <c r="R44" i="156"/>
  <c r="S44" i="156" s="1"/>
  <c r="P44" i="156"/>
  <c r="Q44" i="156" s="1"/>
  <c r="L44" i="156"/>
  <c r="M44" i="156" s="1"/>
  <c r="N44" i="156" s="1"/>
  <c r="C44" i="156"/>
  <c r="T43" i="156"/>
  <c r="U43" i="156" s="1"/>
  <c r="S43" i="156"/>
  <c r="R43" i="156"/>
  <c r="P43" i="156"/>
  <c r="Q43" i="156" s="1"/>
  <c r="L43" i="156"/>
  <c r="M43" i="156" s="1"/>
  <c r="N43" i="156" s="1"/>
  <c r="V43" i="156" s="1"/>
  <c r="C43" i="156"/>
  <c r="T42" i="156"/>
  <c r="U42" i="156" s="1"/>
  <c r="R42" i="156"/>
  <c r="S42" i="156" s="1"/>
  <c r="Q42" i="156"/>
  <c r="P42" i="156"/>
  <c r="L42" i="156"/>
  <c r="M42" i="156" s="1"/>
  <c r="N42" i="156" s="1"/>
  <c r="C42" i="156"/>
  <c r="U41" i="156"/>
  <c r="T41" i="156"/>
  <c r="R41" i="156"/>
  <c r="S41" i="156" s="1"/>
  <c r="Q41" i="156"/>
  <c r="P41" i="156"/>
  <c r="M41" i="156"/>
  <c r="N41" i="156" s="1"/>
  <c r="L41" i="156"/>
  <c r="C41" i="156"/>
  <c r="T40" i="156"/>
  <c r="U40" i="156" s="1"/>
  <c r="R40" i="156"/>
  <c r="S40" i="156" s="1"/>
  <c r="P40" i="156"/>
  <c r="Q40" i="156" s="1"/>
  <c r="L40" i="156"/>
  <c r="M40" i="156" s="1"/>
  <c r="N40" i="156" s="1"/>
  <c r="C40" i="156"/>
  <c r="T39" i="156"/>
  <c r="U39" i="156" s="1"/>
  <c r="S39" i="156"/>
  <c r="R39" i="156"/>
  <c r="P39" i="156"/>
  <c r="Q39" i="156" s="1"/>
  <c r="L39" i="156"/>
  <c r="M39" i="156" s="1"/>
  <c r="N39" i="156" s="1"/>
  <c r="V39" i="156" s="1"/>
  <c r="C39" i="156"/>
  <c r="T38" i="156"/>
  <c r="U38" i="156" s="1"/>
  <c r="R38" i="156"/>
  <c r="S38" i="156" s="1"/>
  <c r="Q38" i="156"/>
  <c r="P38" i="156"/>
  <c r="L38" i="156"/>
  <c r="M38" i="156" s="1"/>
  <c r="N38" i="156" s="1"/>
  <c r="C38" i="156"/>
  <c r="U37" i="156"/>
  <c r="T37" i="156"/>
  <c r="R37" i="156"/>
  <c r="S37" i="156" s="1"/>
  <c r="Q37" i="156"/>
  <c r="P37" i="156"/>
  <c r="M37" i="156"/>
  <c r="N37" i="156" s="1"/>
  <c r="L37" i="156"/>
  <c r="C37" i="156"/>
  <c r="T36" i="156"/>
  <c r="U36" i="156" s="1"/>
  <c r="R36" i="156"/>
  <c r="S36" i="156" s="1"/>
  <c r="P36" i="156"/>
  <c r="Q36" i="156" s="1"/>
  <c r="L36" i="156"/>
  <c r="M36" i="156" s="1"/>
  <c r="N36" i="156" s="1"/>
  <c r="C36" i="156"/>
  <c r="T35" i="156"/>
  <c r="U35" i="156" s="1"/>
  <c r="S35" i="156"/>
  <c r="R35" i="156"/>
  <c r="P35" i="156"/>
  <c r="Q35" i="156" s="1"/>
  <c r="L35" i="156"/>
  <c r="M35" i="156" s="1"/>
  <c r="N35" i="156" s="1"/>
  <c r="V35" i="156" s="1"/>
  <c r="C35" i="156"/>
  <c r="T34" i="156"/>
  <c r="U34" i="156" s="1"/>
  <c r="R34" i="156"/>
  <c r="S34" i="156" s="1"/>
  <c r="Q34" i="156"/>
  <c r="P34" i="156"/>
  <c r="L34" i="156"/>
  <c r="M34" i="156" s="1"/>
  <c r="N34" i="156" s="1"/>
  <c r="C34" i="156"/>
  <c r="U33" i="156"/>
  <c r="T33" i="156"/>
  <c r="R33" i="156"/>
  <c r="S33" i="156" s="1"/>
  <c r="Q33" i="156"/>
  <c r="P33" i="156"/>
  <c r="M33" i="156"/>
  <c r="N33" i="156" s="1"/>
  <c r="L33" i="156"/>
  <c r="C33" i="156"/>
  <c r="T32" i="156"/>
  <c r="U32" i="156" s="1"/>
  <c r="R32" i="156"/>
  <c r="S32" i="156" s="1"/>
  <c r="P32" i="156"/>
  <c r="Q32" i="156" s="1"/>
  <c r="L32" i="156"/>
  <c r="M32" i="156" s="1"/>
  <c r="N32" i="156" s="1"/>
  <c r="C32" i="156"/>
  <c r="T31" i="156"/>
  <c r="U31" i="156" s="1"/>
  <c r="S31" i="156"/>
  <c r="R31" i="156"/>
  <c r="P31" i="156"/>
  <c r="Q31" i="156" s="1"/>
  <c r="L31" i="156"/>
  <c r="M31" i="156" s="1"/>
  <c r="N31" i="156" s="1"/>
  <c r="V31" i="156" s="1"/>
  <c r="C31" i="156"/>
  <c r="T30" i="156"/>
  <c r="U30" i="156" s="1"/>
  <c r="R30" i="156"/>
  <c r="S30" i="156" s="1"/>
  <c r="Q30" i="156"/>
  <c r="P30" i="156"/>
  <c r="L30" i="156"/>
  <c r="M30" i="156" s="1"/>
  <c r="N30" i="156" s="1"/>
  <c r="C30" i="156"/>
  <c r="U29" i="156"/>
  <c r="T29" i="156"/>
  <c r="R29" i="156"/>
  <c r="S29" i="156" s="1"/>
  <c r="Q29" i="156"/>
  <c r="P29" i="156"/>
  <c r="M29" i="156"/>
  <c r="N29" i="156" s="1"/>
  <c r="L29" i="156"/>
  <c r="C29" i="156"/>
  <c r="T28" i="156"/>
  <c r="U28" i="156" s="1"/>
  <c r="R28" i="156"/>
  <c r="S28" i="156" s="1"/>
  <c r="P28" i="156"/>
  <c r="Q28" i="156" s="1"/>
  <c r="L28" i="156"/>
  <c r="M28" i="156" s="1"/>
  <c r="N28" i="156" s="1"/>
  <c r="C28" i="156"/>
  <c r="T27" i="156"/>
  <c r="U27" i="156" s="1"/>
  <c r="S27" i="156"/>
  <c r="R27" i="156"/>
  <c r="P27" i="156"/>
  <c r="Q27" i="156" s="1"/>
  <c r="L27" i="156"/>
  <c r="M27" i="156" s="1"/>
  <c r="N27" i="156" s="1"/>
  <c r="V27" i="156" s="1"/>
  <c r="C27" i="156"/>
  <c r="T26" i="156"/>
  <c r="U26" i="156" s="1"/>
  <c r="R26" i="156"/>
  <c r="S26" i="156" s="1"/>
  <c r="Q26" i="156"/>
  <c r="P26" i="156"/>
  <c r="L26" i="156"/>
  <c r="M26" i="156" s="1"/>
  <c r="N26" i="156" s="1"/>
  <c r="C26" i="156"/>
  <c r="U25" i="156"/>
  <c r="T25" i="156"/>
  <c r="R25" i="156"/>
  <c r="S25" i="156" s="1"/>
  <c r="Q25" i="156"/>
  <c r="P25" i="156"/>
  <c r="N25" i="156"/>
  <c r="V25" i="156" s="1"/>
  <c r="M25" i="156"/>
  <c r="L25" i="156"/>
  <c r="C25" i="156"/>
  <c r="T24" i="156"/>
  <c r="U24" i="156" s="1"/>
  <c r="R24" i="156"/>
  <c r="S24" i="156" s="1"/>
  <c r="P24" i="156"/>
  <c r="Q24" i="156" s="1"/>
  <c r="L24" i="156"/>
  <c r="M24" i="156" s="1"/>
  <c r="N24" i="156" s="1"/>
  <c r="C24" i="156"/>
  <c r="T23" i="156"/>
  <c r="U23" i="156" s="1"/>
  <c r="S23" i="156"/>
  <c r="R23" i="156"/>
  <c r="P23" i="156"/>
  <c r="Q23" i="156" s="1"/>
  <c r="L23" i="156"/>
  <c r="M23" i="156" s="1"/>
  <c r="N23" i="156" s="1"/>
  <c r="C23" i="156"/>
  <c r="T22" i="156"/>
  <c r="U22" i="156" s="1"/>
  <c r="R22" i="156"/>
  <c r="S22" i="156" s="1"/>
  <c r="P22" i="156"/>
  <c r="Q22" i="156" s="1"/>
  <c r="M22" i="156"/>
  <c r="N22" i="156" s="1"/>
  <c r="L22" i="156"/>
  <c r="C22" i="156"/>
  <c r="T21" i="156"/>
  <c r="U21" i="156" s="1"/>
  <c r="P21" i="156"/>
  <c r="Q21" i="156" s="1"/>
  <c r="L21" i="156"/>
  <c r="M21" i="156" s="1"/>
  <c r="N21" i="156" s="1"/>
  <c r="O21" i="156" s="1"/>
  <c r="C21" i="156"/>
  <c r="T20" i="156"/>
  <c r="U20" i="156" s="1"/>
  <c r="R20" i="156"/>
  <c r="S20" i="156" s="1"/>
  <c r="P20" i="156"/>
  <c r="Q20" i="156" s="1"/>
  <c r="L20" i="156"/>
  <c r="M20" i="156" s="1"/>
  <c r="N20" i="156" s="1"/>
  <c r="C20" i="156"/>
  <c r="T19" i="156"/>
  <c r="U19" i="156" s="1"/>
  <c r="P19" i="156"/>
  <c r="Q19" i="156" s="1"/>
  <c r="L19" i="156"/>
  <c r="M19" i="156" s="1"/>
  <c r="N19" i="156" s="1"/>
  <c r="C19" i="156"/>
  <c r="T18" i="156"/>
  <c r="U18" i="156" s="1"/>
  <c r="P18" i="156"/>
  <c r="Q18" i="156" s="1"/>
  <c r="M18" i="156"/>
  <c r="N18" i="156" s="1"/>
  <c r="L18" i="156"/>
  <c r="C18" i="156"/>
  <c r="T17" i="156"/>
  <c r="U17" i="156" s="1"/>
  <c r="R17" i="156"/>
  <c r="S17" i="156" s="1"/>
  <c r="P17" i="156"/>
  <c r="Q17" i="156" s="1"/>
  <c r="L17" i="156"/>
  <c r="M17" i="156" s="1"/>
  <c r="N17" i="156" s="1"/>
  <c r="O17" i="156" s="1"/>
  <c r="C17" i="156"/>
  <c r="T16" i="156"/>
  <c r="U16" i="156" s="1"/>
  <c r="R16" i="156"/>
  <c r="S16" i="156" s="1"/>
  <c r="P16" i="156"/>
  <c r="Q16" i="156" s="1"/>
  <c r="L16" i="156"/>
  <c r="M16" i="156" s="1"/>
  <c r="N16" i="156" s="1"/>
  <c r="C16" i="156"/>
  <c r="T15" i="156"/>
  <c r="U15" i="156" s="1"/>
  <c r="S15" i="156"/>
  <c r="R15" i="156"/>
  <c r="L15" i="156"/>
  <c r="M15" i="156" s="1"/>
  <c r="N15" i="156" s="1"/>
  <c r="C15" i="156"/>
  <c r="T14" i="156"/>
  <c r="U14" i="156" s="1"/>
  <c r="R14" i="156"/>
  <c r="S14" i="156" s="1"/>
  <c r="M14" i="156"/>
  <c r="N14" i="156" s="1"/>
  <c r="L14" i="156"/>
  <c r="C14" i="156"/>
  <c r="T13" i="156"/>
  <c r="U13" i="156" s="1"/>
  <c r="R13" i="156"/>
  <c r="S13" i="156" s="1"/>
  <c r="P13" i="156"/>
  <c r="Q13" i="156" s="1"/>
  <c r="L13" i="156"/>
  <c r="M13" i="156" s="1"/>
  <c r="N13" i="156" s="1"/>
  <c r="O13" i="156" s="1"/>
  <c r="T12" i="156"/>
  <c r="U12" i="156" s="1"/>
  <c r="R12" i="156"/>
  <c r="S12" i="156" s="1"/>
  <c r="P12" i="156"/>
  <c r="Q12" i="156" s="1"/>
  <c r="L12" i="156"/>
  <c r="M12" i="156" s="1"/>
  <c r="N12" i="156" s="1"/>
  <c r="C12" i="156"/>
  <c r="R11" i="156"/>
  <c r="S11" i="156" s="1"/>
  <c r="P11" i="156"/>
  <c r="Q11" i="156" s="1"/>
  <c r="L11" i="156"/>
  <c r="M11" i="156" s="1"/>
  <c r="N11" i="156" s="1"/>
  <c r="C11" i="156"/>
  <c r="T10" i="156"/>
  <c r="U10" i="156" s="1"/>
  <c r="R10" i="156"/>
  <c r="S10" i="156" s="1"/>
  <c r="P10" i="156"/>
  <c r="Q10" i="156" s="1"/>
  <c r="L10" i="156"/>
  <c r="M10" i="156" s="1"/>
  <c r="N10" i="156" s="1"/>
  <c r="C10" i="156"/>
  <c r="R9" i="156"/>
  <c r="S9" i="156" s="1"/>
  <c r="P9" i="156"/>
  <c r="Q9" i="156" s="1"/>
  <c r="L9" i="156"/>
  <c r="M9" i="156" s="1"/>
  <c r="R8" i="156"/>
  <c r="S8" i="156" s="1"/>
  <c r="P8" i="156"/>
  <c r="Q8" i="156" s="1"/>
  <c r="N8" i="156"/>
  <c r="L8" i="156"/>
  <c r="C8" i="156"/>
  <c r="T7" i="156"/>
  <c r="U7" i="156" s="1"/>
  <c r="P7" i="156"/>
  <c r="Q7" i="156" s="1"/>
  <c r="O7" i="156"/>
  <c r="N7" i="156"/>
  <c r="L7" i="156"/>
  <c r="M7" i="156" s="1"/>
  <c r="R7" i="156" s="1"/>
  <c r="S7" i="156" s="1"/>
  <c r="C7" i="156"/>
  <c r="T6" i="156"/>
  <c r="U6" i="156" s="1"/>
  <c r="Q6" i="156"/>
  <c r="P6" i="156"/>
  <c r="N6" i="156"/>
  <c r="O6" i="156" s="1"/>
  <c r="L6" i="156"/>
  <c r="M6" i="156" s="1"/>
  <c r="R6" i="156" s="1"/>
  <c r="C6" i="156"/>
  <c r="U5" i="156"/>
  <c r="T5" i="156"/>
  <c r="Q5" i="156"/>
  <c r="P5" i="156"/>
  <c r="N5" i="156"/>
  <c r="O5" i="156" s="1"/>
  <c r="M5" i="156"/>
  <c r="R5" i="156" s="1"/>
  <c r="S5" i="156" s="1"/>
  <c r="L5" i="156"/>
  <c r="C5" i="156"/>
  <c r="T4" i="156"/>
  <c r="P4" i="156"/>
  <c r="Q4" i="156" s="1"/>
  <c r="N4" i="156"/>
  <c r="L4" i="156"/>
  <c r="M4" i="156" s="1"/>
  <c r="C4" i="156"/>
  <c r="I2" i="156"/>
  <c r="D2" i="156"/>
  <c r="B85" i="155"/>
  <c r="I85" i="155" s="1"/>
  <c r="B84" i="155"/>
  <c r="K84" i="155" s="1"/>
  <c r="B83" i="155"/>
  <c r="J83" i="155" s="1"/>
  <c r="B82" i="155"/>
  <c r="G82" i="155" s="1"/>
  <c r="B81" i="155"/>
  <c r="B80" i="155"/>
  <c r="K80" i="155" s="1"/>
  <c r="B79" i="155"/>
  <c r="J79" i="155" s="1"/>
  <c r="B78" i="155"/>
  <c r="B77" i="155"/>
  <c r="J77" i="155" s="1"/>
  <c r="B76" i="155"/>
  <c r="J76" i="155" s="1"/>
  <c r="B75" i="155"/>
  <c r="J75" i="155" s="1"/>
  <c r="B74" i="155"/>
  <c r="I74" i="155" s="1"/>
  <c r="B73" i="155"/>
  <c r="J73" i="155" s="1"/>
  <c r="B72" i="155"/>
  <c r="J72" i="155" s="1"/>
  <c r="H71" i="155"/>
  <c r="D71" i="155"/>
  <c r="B71" i="155"/>
  <c r="J71" i="155" s="1"/>
  <c r="B70" i="155"/>
  <c r="I70" i="155" s="1"/>
  <c r="P69" i="155"/>
  <c r="B69" i="155"/>
  <c r="F69" i="155" s="1"/>
  <c r="B68" i="155"/>
  <c r="I68" i="155" s="1"/>
  <c r="B67" i="155"/>
  <c r="B66" i="155"/>
  <c r="D66" i="155" s="1"/>
  <c r="B65" i="155"/>
  <c r="B64" i="155"/>
  <c r="B63" i="155"/>
  <c r="I63" i="155" s="1"/>
  <c r="B62" i="155"/>
  <c r="K62" i="155" s="1"/>
  <c r="B61" i="155"/>
  <c r="B60" i="155"/>
  <c r="H60" i="155" s="1"/>
  <c r="H57" i="155"/>
  <c r="U54" i="155"/>
  <c r="T54" i="155"/>
  <c r="S54" i="155"/>
  <c r="R54" i="155"/>
  <c r="Q54" i="155"/>
  <c r="P54" i="155"/>
  <c r="O54" i="155"/>
  <c r="W54" i="155" s="1"/>
  <c r="N54" i="155"/>
  <c r="V54" i="155" s="1"/>
  <c r="M54" i="155"/>
  <c r="L54" i="155"/>
  <c r="C54" i="155"/>
  <c r="T53" i="155"/>
  <c r="U53" i="155" s="1"/>
  <c r="R53" i="155"/>
  <c r="S53" i="155" s="1"/>
  <c r="P53" i="155"/>
  <c r="Q53" i="155" s="1"/>
  <c r="L53" i="155"/>
  <c r="M53" i="155" s="1"/>
  <c r="N53" i="155" s="1"/>
  <c r="C53" i="155"/>
  <c r="U52" i="155"/>
  <c r="T52" i="155"/>
  <c r="S52" i="155"/>
  <c r="R52" i="155"/>
  <c r="Q52" i="155"/>
  <c r="P52" i="155"/>
  <c r="L52" i="155"/>
  <c r="M52" i="155" s="1"/>
  <c r="N52" i="155" s="1"/>
  <c r="C52" i="155"/>
  <c r="T51" i="155"/>
  <c r="U51" i="155" s="1"/>
  <c r="R51" i="155"/>
  <c r="S51" i="155" s="1"/>
  <c r="Q51" i="155"/>
  <c r="P51" i="155"/>
  <c r="N51" i="155"/>
  <c r="M51" i="155"/>
  <c r="L51" i="155"/>
  <c r="C51" i="155"/>
  <c r="U50" i="155"/>
  <c r="T50" i="155"/>
  <c r="S50" i="155"/>
  <c r="R50" i="155"/>
  <c r="Q50" i="155"/>
  <c r="P50" i="155"/>
  <c r="O50" i="155"/>
  <c r="W50" i="155" s="1"/>
  <c r="N50" i="155"/>
  <c r="V50" i="155" s="1"/>
  <c r="M50" i="155"/>
  <c r="L50" i="155"/>
  <c r="C50" i="155"/>
  <c r="T49" i="155"/>
  <c r="U49" i="155" s="1"/>
  <c r="S49" i="155"/>
  <c r="R49" i="155"/>
  <c r="P49" i="155"/>
  <c r="Q49" i="155" s="1"/>
  <c r="L49" i="155"/>
  <c r="M49" i="155" s="1"/>
  <c r="N49" i="155" s="1"/>
  <c r="C49" i="155"/>
  <c r="T48" i="155"/>
  <c r="U48" i="155" s="1"/>
  <c r="S48" i="155"/>
  <c r="R48" i="155"/>
  <c r="P48" i="155"/>
  <c r="Q48" i="155" s="1"/>
  <c r="M48" i="155"/>
  <c r="N48" i="155" s="1"/>
  <c r="L48" i="155"/>
  <c r="C48" i="155"/>
  <c r="V47" i="155"/>
  <c r="U47" i="155"/>
  <c r="T47" i="155"/>
  <c r="R47" i="155"/>
  <c r="S47" i="155" s="1"/>
  <c r="Q47" i="155"/>
  <c r="P47" i="155"/>
  <c r="N47" i="155"/>
  <c r="O47" i="155" s="1"/>
  <c r="M47" i="155"/>
  <c r="L47" i="155"/>
  <c r="C47" i="155"/>
  <c r="U46" i="155"/>
  <c r="T46" i="155"/>
  <c r="S46" i="155"/>
  <c r="R46" i="155"/>
  <c r="Q46" i="155"/>
  <c r="P46" i="155"/>
  <c r="O46" i="155"/>
  <c r="W46" i="155" s="1"/>
  <c r="N46" i="155"/>
  <c r="V46" i="155" s="1"/>
  <c r="M46" i="155"/>
  <c r="L46" i="155"/>
  <c r="C46" i="155"/>
  <c r="T45" i="155"/>
  <c r="U45" i="155" s="1"/>
  <c r="S45" i="155"/>
  <c r="R45" i="155"/>
  <c r="P45" i="155"/>
  <c r="Q45" i="155" s="1"/>
  <c r="L45" i="155"/>
  <c r="M45" i="155" s="1"/>
  <c r="N45" i="155" s="1"/>
  <c r="V45" i="155" s="1"/>
  <c r="C45" i="155"/>
  <c r="T44" i="155"/>
  <c r="U44" i="155" s="1"/>
  <c r="S44" i="155"/>
  <c r="R44" i="155"/>
  <c r="P44" i="155"/>
  <c r="Q44" i="155" s="1"/>
  <c r="L44" i="155"/>
  <c r="M44" i="155" s="1"/>
  <c r="N44" i="155" s="1"/>
  <c r="C44" i="155"/>
  <c r="T43" i="155"/>
  <c r="U43" i="155" s="1"/>
  <c r="R43" i="155"/>
  <c r="S43" i="155" s="1"/>
  <c r="Q43" i="155"/>
  <c r="P43" i="155"/>
  <c r="M43" i="155"/>
  <c r="N43" i="155" s="1"/>
  <c r="L43" i="155"/>
  <c r="C43" i="155"/>
  <c r="U42" i="155"/>
  <c r="T42" i="155"/>
  <c r="R42" i="155"/>
  <c r="S42" i="155" s="1"/>
  <c r="Q42" i="155"/>
  <c r="P42" i="155"/>
  <c r="N42" i="155"/>
  <c r="O42" i="155" s="1"/>
  <c r="M42" i="155"/>
  <c r="L42" i="155"/>
  <c r="C42" i="155"/>
  <c r="T41" i="155"/>
  <c r="U41" i="155" s="1"/>
  <c r="R41" i="155"/>
  <c r="S41" i="155" s="1"/>
  <c r="P41" i="155"/>
  <c r="Q41" i="155" s="1"/>
  <c r="L41" i="155"/>
  <c r="M41" i="155" s="1"/>
  <c r="N41" i="155" s="1"/>
  <c r="C41" i="155"/>
  <c r="T40" i="155"/>
  <c r="U40" i="155" s="1"/>
  <c r="S40" i="155"/>
  <c r="R40" i="155"/>
  <c r="P40" i="155"/>
  <c r="Q40" i="155" s="1"/>
  <c r="L40" i="155"/>
  <c r="M40" i="155" s="1"/>
  <c r="N40" i="155" s="1"/>
  <c r="C40" i="155"/>
  <c r="T39" i="155"/>
  <c r="U39" i="155" s="1"/>
  <c r="R39" i="155"/>
  <c r="S39" i="155" s="1"/>
  <c r="Q39" i="155"/>
  <c r="P39" i="155"/>
  <c r="M39" i="155"/>
  <c r="N39" i="155" s="1"/>
  <c r="L39" i="155"/>
  <c r="C39" i="155"/>
  <c r="U38" i="155"/>
  <c r="T38" i="155"/>
  <c r="R38" i="155"/>
  <c r="S38" i="155" s="1"/>
  <c r="Q38" i="155"/>
  <c r="P38" i="155"/>
  <c r="N38" i="155"/>
  <c r="O38" i="155" s="1"/>
  <c r="W38" i="155" s="1"/>
  <c r="M38" i="155"/>
  <c r="L38" i="155"/>
  <c r="C38" i="155"/>
  <c r="T37" i="155"/>
  <c r="U37" i="155" s="1"/>
  <c r="R37" i="155"/>
  <c r="S37" i="155" s="1"/>
  <c r="P37" i="155"/>
  <c r="Q37" i="155" s="1"/>
  <c r="L37" i="155"/>
  <c r="M37" i="155" s="1"/>
  <c r="N37" i="155" s="1"/>
  <c r="C37" i="155"/>
  <c r="T36" i="155"/>
  <c r="U36" i="155" s="1"/>
  <c r="S36" i="155"/>
  <c r="R36" i="155"/>
  <c r="P36" i="155"/>
  <c r="Q36" i="155" s="1"/>
  <c r="L36" i="155"/>
  <c r="M36" i="155" s="1"/>
  <c r="N36" i="155" s="1"/>
  <c r="C36" i="155"/>
  <c r="T35" i="155"/>
  <c r="U35" i="155" s="1"/>
  <c r="R35" i="155"/>
  <c r="S35" i="155" s="1"/>
  <c r="Q35" i="155"/>
  <c r="P35" i="155"/>
  <c r="M35" i="155"/>
  <c r="N35" i="155" s="1"/>
  <c r="L35" i="155"/>
  <c r="C35" i="155"/>
  <c r="U34" i="155"/>
  <c r="T34" i="155"/>
  <c r="R34" i="155"/>
  <c r="S34" i="155" s="1"/>
  <c r="Q34" i="155"/>
  <c r="P34" i="155"/>
  <c r="N34" i="155"/>
  <c r="O34" i="155" s="1"/>
  <c r="W34" i="155" s="1"/>
  <c r="M34" i="155"/>
  <c r="L34" i="155"/>
  <c r="C34" i="155"/>
  <c r="T33" i="155"/>
  <c r="U33" i="155" s="1"/>
  <c r="R33" i="155"/>
  <c r="S33" i="155" s="1"/>
  <c r="P33" i="155"/>
  <c r="Q33" i="155" s="1"/>
  <c r="L33" i="155"/>
  <c r="M33" i="155" s="1"/>
  <c r="N33" i="155" s="1"/>
  <c r="C33" i="155"/>
  <c r="T32" i="155"/>
  <c r="U32" i="155" s="1"/>
  <c r="S32" i="155"/>
  <c r="R32" i="155"/>
  <c r="P32" i="155"/>
  <c r="Q32" i="155" s="1"/>
  <c r="L32" i="155"/>
  <c r="M32" i="155" s="1"/>
  <c r="N32" i="155" s="1"/>
  <c r="C32" i="155"/>
  <c r="T31" i="155"/>
  <c r="U31" i="155" s="1"/>
  <c r="R31" i="155"/>
  <c r="S31" i="155" s="1"/>
  <c r="Q31" i="155"/>
  <c r="P31" i="155"/>
  <c r="M31" i="155"/>
  <c r="N31" i="155" s="1"/>
  <c r="L31" i="155"/>
  <c r="C31" i="155"/>
  <c r="U30" i="155"/>
  <c r="T30" i="155"/>
  <c r="R30" i="155"/>
  <c r="S30" i="155" s="1"/>
  <c r="Q30" i="155"/>
  <c r="P30" i="155"/>
  <c r="N30" i="155"/>
  <c r="O30" i="155" s="1"/>
  <c r="W30" i="155" s="1"/>
  <c r="M30" i="155"/>
  <c r="L30" i="155"/>
  <c r="C30" i="155"/>
  <c r="T29" i="155"/>
  <c r="U29" i="155" s="1"/>
  <c r="R29" i="155"/>
  <c r="S29" i="155" s="1"/>
  <c r="P29" i="155"/>
  <c r="Q29" i="155" s="1"/>
  <c r="L29" i="155"/>
  <c r="M29" i="155" s="1"/>
  <c r="N29" i="155" s="1"/>
  <c r="C29" i="155"/>
  <c r="T28" i="155"/>
  <c r="U28" i="155" s="1"/>
  <c r="S28" i="155"/>
  <c r="R28" i="155"/>
  <c r="P28" i="155"/>
  <c r="Q28" i="155" s="1"/>
  <c r="L28" i="155"/>
  <c r="M28" i="155" s="1"/>
  <c r="N28" i="155" s="1"/>
  <c r="C28" i="155"/>
  <c r="T27" i="155"/>
  <c r="U27" i="155" s="1"/>
  <c r="R27" i="155"/>
  <c r="S27" i="155" s="1"/>
  <c r="Q27" i="155"/>
  <c r="P27" i="155"/>
  <c r="M27" i="155"/>
  <c r="N27" i="155" s="1"/>
  <c r="L27" i="155"/>
  <c r="C27" i="155"/>
  <c r="U26" i="155"/>
  <c r="T26" i="155"/>
  <c r="R26" i="155"/>
  <c r="S26" i="155" s="1"/>
  <c r="Q26" i="155"/>
  <c r="P26" i="155"/>
  <c r="N26" i="155"/>
  <c r="O26" i="155" s="1"/>
  <c r="M26" i="155"/>
  <c r="L26" i="155"/>
  <c r="C26" i="155"/>
  <c r="T25" i="155"/>
  <c r="U25" i="155" s="1"/>
  <c r="S25" i="155"/>
  <c r="R25" i="155"/>
  <c r="P25" i="155"/>
  <c r="Q25" i="155" s="1"/>
  <c r="L25" i="155"/>
  <c r="M25" i="155" s="1"/>
  <c r="N25" i="155" s="1"/>
  <c r="C25" i="155"/>
  <c r="T24" i="155"/>
  <c r="U24" i="155" s="1"/>
  <c r="S24" i="155"/>
  <c r="R24" i="155"/>
  <c r="P24" i="155"/>
  <c r="Q24" i="155" s="1"/>
  <c r="L24" i="155"/>
  <c r="M24" i="155" s="1"/>
  <c r="N24" i="155" s="1"/>
  <c r="C24" i="155"/>
  <c r="U23" i="155"/>
  <c r="T23" i="155"/>
  <c r="R23" i="155"/>
  <c r="S23" i="155" s="1"/>
  <c r="Q23" i="155"/>
  <c r="P23" i="155"/>
  <c r="M23" i="155"/>
  <c r="N23" i="155" s="1"/>
  <c r="L23" i="155"/>
  <c r="C23" i="155"/>
  <c r="U22" i="155"/>
  <c r="T22" i="155"/>
  <c r="R22" i="155"/>
  <c r="S22" i="155" s="1"/>
  <c r="Q22" i="155"/>
  <c r="P22" i="155"/>
  <c r="N22" i="155"/>
  <c r="O22" i="155" s="1"/>
  <c r="W22" i="155" s="1"/>
  <c r="M22" i="155"/>
  <c r="L22" i="155"/>
  <c r="C22" i="155"/>
  <c r="T21" i="155"/>
  <c r="U21" i="155" s="1"/>
  <c r="S21" i="155"/>
  <c r="R21" i="155"/>
  <c r="P21" i="155"/>
  <c r="Q21" i="155" s="1"/>
  <c r="L21" i="155"/>
  <c r="M21" i="155" s="1"/>
  <c r="N21" i="155" s="1"/>
  <c r="C21" i="155"/>
  <c r="T20" i="155"/>
  <c r="U20" i="155" s="1"/>
  <c r="S20" i="155"/>
  <c r="R20" i="155"/>
  <c r="P20" i="155"/>
  <c r="Q20" i="155" s="1"/>
  <c r="L20" i="155"/>
  <c r="M20" i="155" s="1"/>
  <c r="N20" i="155" s="1"/>
  <c r="C20" i="155"/>
  <c r="U19" i="155"/>
  <c r="T19" i="155"/>
  <c r="R19" i="155"/>
  <c r="S19" i="155" s="1"/>
  <c r="Q19" i="155"/>
  <c r="P19" i="155"/>
  <c r="M19" i="155"/>
  <c r="N19" i="155" s="1"/>
  <c r="L19" i="155"/>
  <c r="C19" i="155"/>
  <c r="U18" i="155"/>
  <c r="T18" i="155"/>
  <c r="R18" i="155"/>
  <c r="S18" i="155" s="1"/>
  <c r="Q18" i="155"/>
  <c r="P18" i="155"/>
  <c r="N18" i="155"/>
  <c r="O18" i="155" s="1"/>
  <c r="W18" i="155" s="1"/>
  <c r="M18" i="155"/>
  <c r="L18" i="155"/>
  <c r="C18" i="155"/>
  <c r="T17" i="155"/>
  <c r="U17" i="155" s="1"/>
  <c r="S17" i="155"/>
  <c r="R17" i="155"/>
  <c r="P17" i="155"/>
  <c r="Q17" i="155" s="1"/>
  <c r="L17" i="155"/>
  <c r="M17" i="155" s="1"/>
  <c r="N17" i="155" s="1"/>
  <c r="C17" i="155"/>
  <c r="T16" i="155"/>
  <c r="U16" i="155" s="1"/>
  <c r="S16" i="155"/>
  <c r="R16" i="155"/>
  <c r="P16" i="155"/>
  <c r="Q16" i="155" s="1"/>
  <c r="L16" i="155"/>
  <c r="M16" i="155" s="1"/>
  <c r="N16" i="155" s="1"/>
  <c r="C16" i="155"/>
  <c r="U15" i="155"/>
  <c r="T15" i="155"/>
  <c r="R15" i="155"/>
  <c r="S15" i="155" s="1"/>
  <c r="Q15" i="155"/>
  <c r="P15" i="155"/>
  <c r="M15" i="155"/>
  <c r="N15" i="155" s="1"/>
  <c r="L15" i="155"/>
  <c r="C15" i="155"/>
  <c r="U14" i="155"/>
  <c r="T14" i="155"/>
  <c r="R14" i="155"/>
  <c r="S14" i="155" s="1"/>
  <c r="Q14" i="155"/>
  <c r="P14" i="155"/>
  <c r="N14" i="155"/>
  <c r="O14" i="155" s="1"/>
  <c r="W14" i="155" s="1"/>
  <c r="M14" i="155"/>
  <c r="L14" i="155"/>
  <c r="C14" i="155"/>
  <c r="T13" i="155"/>
  <c r="U13" i="155" s="1"/>
  <c r="S13" i="155"/>
  <c r="R13" i="155"/>
  <c r="P13" i="155"/>
  <c r="Q13" i="155" s="1"/>
  <c r="L13" i="155"/>
  <c r="M13" i="155" s="1"/>
  <c r="N13" i="155" s="1"/>
  <c r="C13" i="155"/>
  <c r="T12" i="155"/>
  <c r="U12" i="155" s="1"/>
  <c r="S12" i="155"/>
  <c r="R12" i="155"/>
  <c r="P12" i="155"/>
  <c r="Q12" i="155" s="1"/>
  <c r="L12" i="155"/>
  <c r="M12" i="155" s="1"/>
  <c r="N12" i="155" s="1"/>
  <c r="C12" i="155"/>
  <c r="U11" i="155"/>
  <c r="T11" i="155"/>
  <c r="R11" i="155"/>
  <c r="S11" i="155" s="1"/>
  <c r="Q11" i="155"/>
  <c r="P11" i="155"/>
  <c r="M11" i="155"/>
  <c r="N11" i="155" s="1"/>
  <c r="L11" i="155"/>
  <c r="C11" i="155"/>
  <c r="T10" i="155"/>
  <c r="U10" i="155" s="1"/>
  <c r="R10" i="155"/>
  <c r="S10" i="155" s="1"/>
  <c r="P10" i="155"/>
  <c r="Q10" i="155" s="1"/>
  <c r="L10" i="155"/>
  <c r="M10" i="155" s="1"/>
  <c r="N10" i="155" s="1"/>
  <c r="O10" i="155" s="1"/>
  <c r="C10" i="155"/>
  <c r="T9" i="155"/>
  <c r="U9" i="155" s="1"/>
  <c r="P9" i="155"/>
  <c r="Q9" i="155" s="1"/>
  <c r="L9" i="155"/>
  <c r="M9" i="155" s="1"/>
  <c r="N9" i="155" s="1"/>
  <c r="C9" i="155"/>
  <c r="T8" i="155"/>
  <c r="U8" i="155" s="1"/>
  <c r="R8" i="155"/>
  <c r="S8" i="155" s="1"/>
  <c r="P8" i="155"/>
  <c r="Q8" i="155" s="1"/>
  <c r="L8" i="155"/>
  <c r="M8" i="155" s="1"/>
  <c r="N8" i="155" s="1"/>
  <c r="C8" i="155"/>
  <c r="T7" i="155"/>
  <c r="U7" i="155" s="1"/>
  <c r="R7" i="155"/>
  <c r="S7" i="155" s="1"/>
  <c r="P7" i="155"/>
  <c r="Q7" i="155" s="1"/>
  <c r="L7" i="155"/>
  <c r="M7" i="155" s="1"/>
  <c r="N7" i="155" s="1"/>
  <c r="C7" i="155"/>
  <c r="T6" i="155"/>
  <c r="U6" i="155" s="1"/>
  <c r="P6" i="155"/>
  <c r="Q6" i="155" s="1"/>
  <c r="L6" i="155"/>
  <c r="M6" i="155" s="1"/>
  <c r="N6" i="155" s="1"/>
  <c r="C6" i="155"/>
  <c r="P5" i="155"/>
  <c r="Q5" i="155" s="1"/>
  <c r="N5" i="155"/>
  <c r="O5" i="155" s="1"/>
  <c r="L5" i="155"/>
  <c r="M5" i="155" s="1"/>
  <c r="R5" i="155" s="1"/>
  <c r="S5" i="155" s="1"/>
  <c r="C5" i="155"/>
  <c r="P4" i="155"/>
  <c r="N4" i="155"/>
  <c r="L4" i="155"/>
  <c r="C4" i="155"/>
  <c r="I2" i="155"/>
  <c r="D2" i="155"/>
  <c r="B85" i="154"/>
  <c r="B84" i="154"/>
  <c r="B83" i="154"/>
  <c r="D83" i="154" s="1"/>
  <c r="B82" i="154"/>
  <c r="B81" i="154"/>
  <c r="B80" i="154"/>
  <c r="B79" i="154"/>
  <c r="K79" i="154" s="1"/>
  <c r="E78" i="154"/>
  <c r="B78" i="154"/>
  <c r="C78" i="154" s="1"/>
  <c r="B77" i="154"/>
  <c r="K77" i="154" s="1"/>
  <c r="B76" i="154"/>
  <c r="B75" i="154"/>
  <c r="K75" i="154" s="1"/>
  <c r="B74" i="154"/>
  <c r="C74" i="154" s="1"/>
  <c r="B73" i="154"/>
  <c r="K73" i="154" s="1"/>
  <c r="B72" i="154"/>
  <c r="B71" i="154"/>
  <c r="B70" i="154"/>
  <c r="J70" i="154" s="1"/>
  <c r="P69" i="154"/>
  <c r="B69" i="154"/>
  <c r="I69" i="154" s="1"/>
  <c r="B68" i="154"/>
  <c r="F68" i="154" s="1"/>
  <c r="B67" i="154"/>
  <c r="I67" i="154" s="1"/>
  <c r="B66" i="154"/>
  <c r="B65" i="154"/>
  <c r="B64" i="154"/>
  <c r="F64" i="154" s="1"/>
  <c r="B63" i="154"/>
  <c r="K63" i="154" s="1"/>
  <c r="B62" i="154"/>
  <c r="B61" i="154"/>
  <c r="B60" i="154"/>
  <c r="K60" i="154" s="1"/>
  <c r="H57" i="154"/>
  <c r="U54" i="154"/>
  <c r="T54" i="154"/>
  <c r="R54" i="154"/>
  <c r="S54" i="154" s="1"/>
  <c r="Q54" i="154"/>
  <c r="P54" i="154"/>
  <c r="M54" i="154"/>
  <c r="N54" i="154" s="1"/>
  <c r="L54" i="154"/>
  <c r="C54" i="154"/>
  <c r="T53" i="154"/>
  <c r="U53" i="154" s="1"/>
  <c r="R53" i="154"/>
  <c r="S53" i="154" s="1"/>
  <c r="P53" i="154"/>
  <c r="Q53" i="154" s="1"/>
  <c r="L53" i="154"/>
  <c r="M53" i="154" s="1"/>
  <c r="N53" i="154" s="1"/>
  <c r="O53" i="154" s="1"/>
  <c r="W53" i="154" s="1"/>
  <c r="C53" i="154"/>
  <c r="T52" i="154"/>
  <c r="U52" i="154" s="1"/>
  <c r="S52" i="154"/>
  <c r="R52" i="154"/>
  <c r="P52" i="154"/>
  <c r="Q52" i="154" s="1"/>
  <c r="L52" i="154"/>
  <c r="M52" i="154" s="1"/>
  <c r="N52" i="154" s="1"/>
  <c r="V52" i="154" s="1"/>
  <c r="C52" i="154"/>
  <c r="T51" i="154"/>
  <c r="U51" i="154" s="1"/>
  <c r="R51" i="154"/>
  <c r="S51" i="154" s="1"/>
  <c r="Q51" i="154"/>
  <c r="P51" i="154"/>
  <c r="L51" i="154"/>
  <c r="M51" i="154" s="1"/>
  <c r="N51" i="154" s="1"/>
  <c r="C51" i="154"/>
  <c r="U50" i="154"/>
  <c r="T50" i="154"/>
  <c r="R50" i="154"/>
  <c r="S50" i="154" s="1"/>
  <c r="Q50" i="154"/>
  <c r="P50" i="154"/>
  <c r="M50" i="154"/>
  <c r="N50" i="154" s="1"/>
  <c r="L50" i="154"/>
  <c r="C50" i="154"/>
  <c r="T49" i="154"/>
  <c r="U49" i="154" s="1"/>
  <c r="R49" i="154"/>
  <c r="S49" i="154" s="1"/>
  <c r="P49" i="154"/>
  <c r="Q49" i="154" s="1"/>
  <c r="L49" i="154"/>
  <c r="M49" i="154" s="1"/>
  <c r="N49" i="154" s="1"/>
  <c r="O49" i="154" s="1"/>
  <c r="W49" i="154" s="1"/>
  <c r="C49" i="154"/>
  <c r="T48" i="154"/>
  <c r="U48" i="154" s="1"/>
  <c r="S48" i="154"/>
  <c r="R48" i="154"/>
  <c r="P48" i="154"/>
  <c r="Q48" i="154" s="1"/>
  <c r="L48" i="154"/>
  <c r="M48" i="154" s="1"/>
  <c r="N48" i="154" s="1"/>
  <c r="V48" i="154" s="1"/>
  <c r="C48" i="154"/>
  <c r="U47" i="154"/>
  <c r="T47" i="154"/>
  <c r="R47" i="154"/>
  <c r="S47" i="154" s="1"/>
  <c r="Q47" i="154"/>
  <c r="P47" i="154"/>
  <c r="L47" i="154"/>
  <c r="M47" i="154" s="1"/>
  <c r="N47" i="154" s="1"/>
  <c r="C47" i="154"/>
  <c r="U46" i="154"/>
  <c r="T46" i="154"/>
  <c r="R46" i="154"/>
  <c r="S46" i="154" s="1"/>
  <c r="Q46" i="154"/>
  <c r="P46" i="154"/>
  <c r="M46" i="154"/>
  <c r="N46" i="154" s="1"/>
  <c r="L46" i="154"/>
  <c r="C46" i="154"/>
  <c r="T45" i="154"/>
  <c r="U45" i="154" s="1"/>
  <c r="R45" i="154"/>
  <c r="S45" i="154" s="1"/>
  <c r="P45" i="154"/>
  <c r="Q45" i="154" s="1"/>
  <c r="L45" i="154"/>
  <c r="M45" i="154" s="1"/>
  <c r="N45" i="154" s="1"/>
  <c r="C45" i="154"/>
  <c r="T44" i="154"/>
  <c r="U44" i="154" s="1"/>
  <c r="S44" i="154"/>
  <c r="R44" i="154"/>
  <c r="P44" i="154"/>
  <c r="Q44" i="154" s="1"/>
  <c r="L44" i="154"/>
  <c r="M44" i="154" s="1"/>
  <c r="N44" i="154" s="1"/>
  <c r="V44" i="154" s="1"/>
  <c r="C44" i="154"/>
  <c r="U43" i="154"/>
  <c r="T43" i="154"/>
  <c r="R43" i="154"/>
  <c r="S43" i="154" s="1"/>
  <c r="Q43" i="154"/>
  <c r="P43" i="154"/>
  <c r="L43" i="154"/>
  <c r="M43" i="154" s="1"/>
  <c r="N43" i="154" s="1"/>
  <c r="C43" i="154"/>
  <c r="U42" i="154"/>
  <c r="T42" i="154"/>
  <c r="R42" i="154"/>
  <c r="S42" i="154" s="1"/>
  <c r="Q42" i="154"/>
  <c r="P42" i="154"/>
  <c r="M42" i="154"/>
  <c r="N42" i="154" s="1"/>
  <c r="L42" i="154"/>
  <c r="C42" i="154"/>
  <c r="T41" i="154"/>
  <c r="U41" i="154" s="1"/>
  <c r="R41" i="154"/>
  <c r="S41" i="154" s="1"/>
  <c r="P41" i="154"/>
  <c r="Q41" i="154" s="1"/>
  <c r="L41" i="154"/>
  <c r="M41" i="154" s="1"/>
  <c r="N41" i="154" s="1"/>
  <c r="C41" i="154"/>
  <c r="T40" i="154"/>
  <c r="U40" i="154" s="1"/>
  <c r="S40" i="154"/>
  <c r="R40" i="154"/>
  <c r="P40" i="154"/>
  <c r="Q40" i="154" s="1"/>
  <c r="L40" i="154"/>
  <c r="M40" i="154" s="1"/>
  <c r="N40" i="154" s="1"/>
  <c r="V40" i="154" s="1"/>
  <c r="C40" i="154"/>
  <c r="U39" i="154"/>
  <c r="T39" i="154"/>
  <c r="R39" i="154"/>
  <c r="S39" i="154" s="1"/>
  <c r="Q39" i="154"/>
  <c r="P39" i="154"/>
  <c r="L39" i="154"/>
  <c r="M39" i="154" s="1"/>
  <c r="N39" i="154" s="1"/>
  <c r="C39" i="154"/>
  <c r="U38" i="154"/>
  <c r="T38" i="154"/>
  <c r="R38" i="154"/>
  <c r="S38" i="154" s="1"/>
  <c r="Q38" i="154"/>
  <c r="P38" i="154"/>
  <c r="M38" i="154"/>
  <c r="N38" i="154" s="1"/>
  <c r="L38" i="154"/>
  <c r="C38" i="154"/>
  <c r="T37" i="154"/>
  <c r="U37" i="154" s="1"/>
  <c r="R37" i="154"/>
  <c r="S37" i="154" s="1"/>
  <c r="P37" i="154"/>
  <c r="Q37" i="154" s="1"/>
  <c r="L37" i="154"/>
  <c r="M37" i="154" s="1"/>
  <c r="N37" i="154" s="1"/>
  <c r="C37" i="154"/>
  <c r="T36" i="154"/>
  <c r="U36" i="154" s="1"/>
  <c r="S36" i="154"/>
  <c r="R36" i="154"/>
  <c r="P36" i="154"/>
  <c r="Q36" i="154" s="1"/>
  <c r="L36" i="154"/>
  <c r="M36" i="154" s="1"/>
  <c r="N36" i="154" s="1"/>
  <c r="V36" i="154" s="1"/>
  <c r="C36" i="154"/>
  <c r="U35" i="154"/>
  <c r="T35" i="154"/>
  <c r="R35" i="154"/>
  <c r="S35" i="154" s="1"/>
  <c r="Q35" i="154"/>
  <c r="P35" i="154"/>
  <c r="L35" i="154"/>
  <c r="M35" i="154" s="1"/>
  <c r="N35" i="154" s="1"/>
  <c r="C35" i="154"/>
  <c r="U34" i="154"/>
  <c r="T34" i="154"/>
  <c r="R34" i="154"/>
  <c r="S34" i="154" s="1"/>
  <c r="Q34" i="154"/>
  <c r="P34" i="154"/>
  <c r="M34" i="154"/>
  <c r="N34" i="154" s="1"/>
  <c r="L34" i="154"/>
  <c r="C34" i="154"/>
  <c r="T33" i="154"/>
  <c r="U33" i="154" s="1"/>
  <c r="R33" i="154"/>
  <c r="S33" i="154" s="1"/>
  <c r="P33" i="154"/>
  <c r="Q33" i="154" s="1"/>
  <c r="L33" i="154"/>
  <c r="M33" i="154" s="1"/>
  <c r="N33" i="154" s="1"/>
  <c r="C33" i="154"/>
  <c r="T32" i="154"/>
  <c r="U32" i="154" s="1"/>
  <c r="S32" i="154"/>
  <c r="R32" i="154"/>
  <c r="P32" i="154"/>
  <c r="Q32" i="154" s="1"/>
  <c r="L32" i="154"/>
  <c r="M32" i="154" s="1"/>
  <c r="N32" i="154" s="1"/>
  <c r="V32" i="154" s="1"/>
  <c r="C32" i="154"/>
  <c r="U31" i="154"/>
  <c r="T31" i="154"/>
  <c r="R31" i="154"/>
  <c r="S31" i="154" s="1"/>
  <c r="Q31" i="154"/>
  <c r="P31" i="154"/>
  <c r="L31" i="154"/>
  <c r="M31" i="154" s="1"/>
  <c r="N31" i="154" s="1"/>
  <c r="C31" i="154"/>
  <c r="U30" i="154"/>
  <c r="T30" i="154"/>
  <c r="S30" i="154"/>
  <c r="R30" i="154"/>
  <c r="Q30" i="154"/>
  <c r="P30" i="154"/>
  <c r="M30" i="154"/>
  <c r="N30" i="154" s="1"/>
  <c r="L30" i="154"/>
  <c r="C30" i="154"/>
  <c r="T29" i="154"/>
  <c r="U29" i="154" s="1"/>
  <c r="S29" i="154"/>
  <c r="R29" i="154"/>
  <c r="P29" i="154"/>
  <c r="Q29" i="154" s="1"/>
  <c r="O29" i="154"/>
  <c r="W29" i="154" s="1"/>
  <c r="N29" i="154"/>
  <c r="L29" i="154"/>
  <c r="M29" i="154" s="1"/>
  <c r="C29" i="154"/>
  <c r="U28" i="154"/>
  <c r="T28" i="154"/>
  <c r="S28" i="154"/>
  <c r="R28" i="154"/>
  <c r="Q28" i="154"/>
  <c r="P28" i="154"/>
  <c r="M28" i="154"/>
  <c r="N28" i="154" s="1"/>
  <c r="V28" i="154" s="1"/>
  <c r="L28" i="154"/>
  <c r="C28" i="154"/>
  <c r="U27" i="154"/>
  <c r="T27" i="154"/>
  <c r="R27" i="154"/>
  <c r="S27" i="154" s="1"/>
  <c r="P27" i="154"/>
  <c r="Q27" i="154" s="1"/>
  <c r="L27" i="154"/>
  <c r="M27" i="154" s="1"/>
  <c r="N27" i="154" s="1"/>
  <c r="C27" i="154"/>
  <c r="T26" i="154"/>
  <c r="U26" i="154" s="1"/>
  <c r="S26" i="154"/>
  <c r="R26" i="154"/>
  <c r="P26" i="154"/>
  <c r="Q26" i="154" s="1"/>
  <c r="L26" i="154"/>
  <c r="M26" i="154" s="1"/>
  <c r="N26" i="154" s="1"/>
  <c r="C26" i="154"/>
  <c r="U25" i="154"/>
  <c r="T25" i="154"/>
  <c r="R25" i="154"/>
  <c r="S25" i="154" s="1"/>
  <c r="Q25" i="154"/>
  <c r="P25" i="154"/>
  <c r="M25" i="154"/>
  <c r="N25" i="154" s="1"/>
  <c r="L25" i="154"/>
  <c r="C25" i="154"/>
  <c r="U24" i="154"/>
  <c r="T24" i="154"/>
  <c r="R24" i="154"/>
  <c r="S24" i="154" s="1"/>
  <c r="Q24" i="154"/>
  <c r="P24" i="154"/>
  <c r="N24" i="154"/>
  <c r="O24" i="154" s="1"/>
  <c r="W24" i="154" s="1"/>
  <c r="M24" i="154"/>
  <c r="L24" i="154"/>
  <c r="C24" i="154"/>
  <c r="T23" i="154"/>
  <c r="U23" i="154" s="1"/>
  <c r="S23" i="154"/>
  <c r="R23" i="154"/>
  <c r="P23" i="154"/>
  <c r="Q23" i="154" s="1"/>
  <c r="L23" i="154"/>
  <c r="M23" i="154" s="1"/>
  <c r="N23" i="154" s="1"/>
  <c r="C23" i="154"/>
  <c r="T22" i="154"/>
  <c r="U22" i="154" s="1"/>
  <c r="R22" i="154"/>
  <c r="S22" i="154" s="1"/>
  <c r="P22" i="154"/>
  <c r="Q22" i="154" s="1"/>
  <c r="L22" i="154"/>
  <c r="M22" i="154" s="1"/>
  <c r="N22" i="154" s="1"/>
  <c r="C22" i="154"/>
  <c r="U21" i="154"/>
  <c r="T21" i="154"/>
  <c r="R21" i="154"/>
  <c r="S21" i="154" s="1"/>
  <c r="Q21" i="154"/>
  <c r="P21" i="154"/>
  <c r="M21" i="154"/>
  <c r="N21" i="154" s="1"/>
  <c r="L21" i="154"/>
  <c r="C21" i="154"/>
  <c r="U20" i="154"/>
  <c r="T20" i="154"/>
  <c r="R20" i="154"/>
  <c r="S20" i="154" s="1"/>
  <c r="Q20" i="154"/>
  <c r="P20" i="154"/>
  <c r="N20" i="154"/>
  <c r="O20" i="154" s="1"/>
  <c r="W20" i="154" s="1"/>
  <c r="M20" i="154"/>
  <c r="L20" i="154"/>
  <c r="C20" i="154"/>
  <c r="T19" i="154"/>
  <c r="U19" i="154" s="1"/>
  <c r="S19" i="154"/>
  <c r="R19" i="154"/>
  <c r="P19" i="154"/>
  <c r="Q19" i="154" s="1"/>
  <c r="L19" i="154"/>
  <c r="M19" i="154" s="1"/>
  <c r="N19" i="154" s="1"/>
  <c r="C19" i="154"/>
  <c r="T18" i="154"/>
  <c r="U18" i="154" s="1"/>
  <c r="S18" i="154"/>
  <c r="R18" i="154"/>
  <c r="P18" i="154"/>
  <c r="Q18" i="154" s="1"/>
  <c r="L18" i="154"/>
  <c r="M18" i="154" s="1"/>
  <c r="N18" i="154" s="1"/>
  <c r="C18" i="154"/>
  <c r="U17" i="154"/>
  <c r="T17" i="154"/>
  <c r="R17" i="154"/>
  <c r="S17" i="154" s="1"/>
  <c r="Q17" i="154"/>
  <c r="P17" i="154"/>
  <c r="M17" i="154"/>
  <c r="N17" i="154" s="1"/>
  <c r="L17" i="154"/>
  <c r="C17" i="154"/>
  <c r="U16" i="154"/>
  <c r="T16" i="154"/>
  <c r="R16" i="154"/>
  <c r="S16" i="154" s="1"/>
  <c r="Q16" i="154"/>
  <c r="P16" i="154"/>
  <c r="N16" i="154"/>
  <c r="O16" i="154" s="1"/>
  <c r="M16" i="154"/>
  <c r="L16" i="154"/>
  <c r="C16" i="154"/>
  <c r="T15" i="154"/>
  <c r="U15" i="154" s="1"/>
  <c r="S15" i="154"/>
  <c r="R15" i="154"/>
  <c r="P15" i="154"/>
  <c r="Q15" i="154" s="1"/>
  <c r="L15" i="154"/>
  <c r="M15" i="154" s="1"/>
  <c r="N15" i="154" s="1"/>
  <c r="C15" i="154"/>
  <c r="T14" i="154"/>
  <c r="U14" i="154" s="1"/>
  <c r="S14" i="154"/>
  <c r="R14" i="154"/>
  <c r="P14" i="154"/>
  <c r="Q14" i="154" s="1"/>
  <c r="L14" i="154"/>
  <c r="M14" i="154" s="1"/>
  <c r="N14" i="154" s="1"/>
  <c r="C14" i="154"/>
  <c r="U13" i="154"/>
  <c r="T13" i="154"/>
  <c r="R13" i="154"/>
  <c r="S13" i="154" s="1"/>
  <c r="Q13" i="154"/>
  <c r="P13" i="154"/>
  <c r="M13" i="154"/>
  <c r="N13" i="154" s="1"/>
  <c r="L13" i="154"/>
  <c r="C13" i="154"/>
  <c r="U12" i="154"/>
  <c r="T12" i="154"/>
  <c r="R12" i="154"/>
  <c r="S12" i="154" s="1"/>
  <c r="Q12" i="154"/>
  <c r="P12" i="154"/>
  <c r="N12" i="154"/>
  <c r="O12" i="154" s="1"/>
  <c r="M12" i="154"/>
  <c r="L12" i="154"/>
  <c r="C12" i="154"/>
  <c r="T11" i="154"/>
  <c r="U11" i="154" s="1"/>
  <c r="S11" i="154"/>
  <c r="R11" i="154"/>
  <c r="P11" i="154"/>
  <c r="Q11" i="154" s="1"/>
  <c r="L11" i="154"/>
  <c r="M11" i="154" s="1"/>
  <c r="N11" i="154" s="1"/>
  <c r="C11" i="154"/>
  <c r="T10" i="154"/>
  <c r="U10" i="154" s="1"/>
  <c r="S10" i="154"/>
  <c r="R10" i="154"/>
  <c r="P10" i="154"/>
  <c r="Q10" i="154" s="1"/>
  <c r="L10" i="154"/>
  <c r="M10" i="154" s="1"/>
  <c r="N10" i="154" s="1"/>
  <c r="C10" i="154"/>
  <c r="R9" i="154"/>
  <c r="S9" i="154" s="1"/>
  <c r="Q9" i="154"/>
  <c r="P9" i="154"/>
  <c r="L9" i="154"/>
  <c r="M9" i="154" s="1"/>
  <c r="C9" i="154"/>
  <c r="R8" i="154"/>
  <c r="S8" i="154" s="1"/>
  <c r="P8" i="154"/>
  <c r="Q8" i="154" s="1"/>
  <c r="L8" i="154"/>
  <c r="C8" i="154"/>
  <c r="T7" i="154"/>
  <c r="U7" i="154" s="1"/>
  <c r="P7" i="154"/>
  <c r="Q7" i="154" s="1"/>
  <c r="N7" i="154"/>
  <c r="V7" i="154" s="1"/>
  <c r="L7" i="154"/>
  <c r="M7" i="154" s="1"/>
  <c r="R7" i="154" s="1"/>
  <c r="S7" i="154" s="1"/>
  <c r="C7" i="154"/>
  <c r="T6" i="154"/>
  <c r="U6" i="154" s="1"/>
  <c r="P6" i="154"/>
  <c r="Q6" i="154" s="1"/>
  <c r="L6" i="154"/>
  <c r="M6" i="154" s="1"/>
  <c r="R6" i="154" s="1"/>
  <c r="S6" i="154" s="1"/>
  <c r="C6" i="154"/>
  <c r="T5" i="154"/>
  <c r="U5" i="154" s="1"/>
  <c r="P5" i="154"/>
  <c r="Q5" i="154" s="1"/>
  <c r="N5" i="154"/>
  <c r="O5" i="154" s="1"/>
  <c r="L5" i="154"/>
  <c r="C5" i="154"/>
  <c r="T4" i="154"/>
  <c r="U4" i="154" s="1"/>
  <c r="Q4" i="154"/>
  <c r="P4" i="154"/>
  <c r="N4" i="154"/>
  <c r="L4" i="154"/>
  <c r="M4" i="154" s="1"/>
  <c r="C4" i="154"/>
  <c r="I2" i="154"/>
  <c r="D2" i="154"/>
  <c r="B85" i="153"/>
  <c r="H85" i="153" s="1"/>
  <c r="B84" i="153"/>
  <c r="J84" i="153" s="1"/>
  <c r="B83" i="153"/>
  <c r="B82" i="153"/>
  <c r="H82" i="153" s="1"/>
  <c r="B81" i="153"/>
  <c r="H81" i="153" s="1"/>
  <c r="B80" i="153"/>
  <c r="B79" i="153"/>
  <c r="H79" i="153" s="1"/>
  <c r="B78" i="153"/>
  <c r="H78" i="153" s="1"/>
  <c r="B77" i="153"/>
  <c r="H77" i="153" s="1"/>
  <c r="B76" i="153"/>
  <c r="B75" i="153"/>
  <c r="H75" i="153" s="1"/>
  <c r="B74" i="153"/>
  <c r="J74" i="153" s="1"/>
  <c r="B73" i="153"/>
  <c r="H73" i="153" s="1"/>
  <c r="B72" i="153"/>
  <c r="H72" i="153" s="1"/>
  <c r="B71" i="153"/>
  <c r="D71" i="153" s="1"/>
  <c r="B70" i="153"/>
  <c r="P69" i="153"/>
  <c r="B69" i="153"/>
  <c r="I69" i="153" s="1"/>
  <c r="B68" i="153"/>
  <c r="B67" i="153"/>
  <c r="F67" i="153" s="1"/>
  <c r="B66" i="153"/>
  <c r="B65" i="153"/>
  <c r="M65" i="153" s="1"/>
  <c r="B64" i="153"/>
  <c r="K64" i="153" s="1"/>
  <c r="B63" i="153"/>
  <c r="K63" i="153" s="1"/>
  <c r="B62" i="153"/>
  <c r="B61" i="153"/>
  <c r="M61" i="153" s="1"/>
  <c r="B60" i="153"/>
  <c r="J60" i="153" s="1"/>
  <c r="H57" i="153"/>
  <c r="W54" i="153"/>
  <c r="T54" i="153"/>
  <c r="U54" i="153" s="1"/>
  <c r="R54" i="153"/>
  <c r="S54" i="153" s="1"/>
  <c r="P54" i="153"/>
  <c r="Q54" i="153" s="1"/>
  <c r="L54" i="153"/>
  <c r="M54" i="153" s="1"/>
  <c r="N54" i="153" s="1"/>
  <c r="O54" i="153" s="1"/>
  <c r="C54" i="153"/>
  <c r="T53" i="153"/>
  <c r="U53" i="153" s="1"/>
  <c r="S53" i="153"/>
  <c r="R53" i="153"/>
  <c r="P53" i="153"/>
  <c r="Q53" i="153" s="1"/>
  <c r="O53" i="153"/>
  <c r="M53" i="153"/>
  <c r="N53" i="153" s="1"/>
  <c r="L53" i="153"/>
  <c r="C53" i="153"/>
  <c r="V52" i="153"/>
  <c r="U52" i="153"/>
  <c r="T52" i="153"/>
  <c r="R52" i="153"/>
  <c r="S52" i="153" s="1"/>
  <c r="Q52" i="153"/>
  <c r="P52" i="153"/>
  <c r="M52" i="153"/>
  <c r="N52" i="153" s="1"/>
  <c r="O52" i="153" s="1"/>
  <c r="L52" i="153"/>
  <c r="C52" i="153"/>
  <c r="U51" i="153"/>
  <c r="T51" i="153"/>
  <c r="R51" i="153"/>
  <c r="S51" i="153" s="1"/>
  <c r="Q51" i="153"/>
  <c r="P51" i="153"/>
  <c r="M51" i="153"/>
  <c r="N51" i="153" s="1"/>
  <c r="O51" i="153" s="1"/>
  <c r="W51" i="153" s="1"/>
  <c r="L51" i="153"/>
  <c r="C51" i="153"/>
  <c r="V50" i="153"/>
  <c r="U50" i="153"/>
  <c r="T50" i="153"/>
  <c r="R50" i="153"/>
  <c r="S50" i="153" s="1"/>
  <c r="Q50" i="153"/>
  <c r="P50" i="153"/>
  <c r="N50" i="153"/>
  <c r="O50" i="153" s="1"/>
  <c r="M50" i="153"/>
  <c r="L50" i="153"/>
  <c r="C50" i="153"/>
  <c r="T49" i="153"/>
  <c r="U49" i="153" s="1"/>
  <c r="S49" i="153"/>
  <c r="R49" i="153"/>
  <c r="P49" i="153"/>
  <c r="Q49" i="153" s="1"/>
  <c r="O49" i="153"/>
  <c r="W49" i="153" s="1"/>
  <c r="L49" i="153"/>
  <c r="M49" i="153" s="1"/>
  <c r="N49" i="153" s="1"/>
  <c r="C49" i="153"/>
  <c r="T48" i="153"/>
  <c r="U48" i="153" s="1"/>
  <c r="S48" i="153"/>
  <c r="R48" i="153"/>
  <c r="P48" i="153"/>
  <c r="Q48" i="153" s="1"/>
  <c r="L48" i="153"/>
  <c r="M48" i="153" s="1"/>
  <c r="N48" i="153" s="1"/>
  <c r="C48" i="153"/>
  <c r="U47" i="153"/>
  <c r="T47" i="153"/>
  <c r="R47" i="153"/>
  <c r="S47" i="153" s="1"/>
  <c r="Q47" i="153"/>
  <c r="P47" i="153"/>
  <c r="M47" i="153"/>
  <c r="N47" i="153" s="1"/>
  <c r="O47" i="153" s="1"/>
  <c r="L47" i="153"/>
  <c r="C47" i="153"/>
  <c r="U46" i="153"/>
  <c r="T46" i="153"/>
  <c r="R46" i="153"/>
  <c r="S46" i="153" s="1"/>
  <c r="Q46" i="153"/>
  <c r="P46" i="153"/>
  <c r="N46" i="153"/>
  <c r="O46" i="153" s="1"/>
  <c r="W46" i="153" s="1"/>
  <c r="M46" i="153"/>
  <c r="L46" i="153"/>
  <c r="C46" i="153"/>
  <c r="T45" i="153"/>
  <c r="U45" i="153" s="1"/>
  <c r="S45" i="153"/>
  <c r="R45" i="153"/>
  <c r="P45" i="153"/>
  <c r="Q45" i="153" s="1"/>
  <c r="W45" i="153" s="1"/>
  <c r="O45" i="153"/>
  <c r="L45" i="153"/>
  <c r="M45" i="153" s="1"/>
  <c r="N45" i="153" s="1"/>
  <c r="C45" i="153"/>
  <c r="U44" i="153"/>
  <c r="T44" i="153"/>
  <c r="S44" i="153"/>
  <c r="R44" i="153"/>
  <c r="Q44" i="153"/>
  <c r="P44" i="153"/>
  <c r="L44" i="153"/>
  <c r="M44" i="153" s="1"/>
  <c r="N44" i="153" s="1"/>
  <c r="C44" i="153"/>
  <c r="V43" i="153"/>
  <c r="U43" i="153"/>
  <c r="T43" i="153"/>
  <c r="R43" i="153"/>
  <c r="S43" i="153" s="1"/>
  <c r="Q43" i="153"/>
  <c r="P43" i="153"/>
  <c r="M43" i="153"/>
  <c r="N43" i="153" s="1"/>
  <c r="O43" i="153" s="1"/>
  <c r="L43" i="153"/>
  <c r="C43" i="153"/>
  <c r="U42" i="153"/>
  <c r="T42" i="153"/>
  <c r="R42" i="153"/>
  <c r="S42" i="153" s="1"/>
  <c r="Q42" i="153"/>
  <c r="P42" i="153"/>
  <c r="N42" i="153"/>
  <c r="O42" i="153" s="1"/>
  <c r="M42" i="153"/>
  <c r="L42" i="153"/>
  <c r="C42" i="153"/>
  <c r="T41" i="153"/>
  <c r="U41" i="153" s="1"/>
  <c r="S41" i="153"/>
  <c r="R41" i="153"/>
  <c r="P41" i="153"/>
  <c r="Q41" i="153" s="1"/>
  <c r="O41" i="153"/>
  <c r="W41" i="153" s="1"/>
  <c r="L41" i="153"/>
  <c r="M41" i="153" s="1"/>
  <c r="N41" i="153" s="1"/>
  <c r="C41" i="153"/>
  <c r="T40" i="153"/>
  <c r="U40" i="153" s="1"/>
  <c r="S40" i="153"/>
  <c r="R40" i="153"/>
  <c r="P40" i="153"/>
  <c r="Q40" i="153" s="1"/>
  <c r="L40" i="153"/>
  <c r="M40" i="153" s="1"/>
  <c r="N40" i="153" s="1"/>
  <c r="C40" i="153"/>
  <c r="V39" i="153"/>
  <c r="U39" i="153"/>
  <c r="T39" i="153"/>
  <c r="R39" i="153"/>
  <c r="S39" i="153" s="1"/>
  <c r="Q39" i="153"/>
  <c r="P39" i="153"/>
  <c r="M39" i="153"/>
  <c r="N39" i="153" s="1"/>
  <c r="O39" i="153" s="1"/>
  <c r="L39" i="153"/>
  <c r="C39" i="153"/>
  <c r="V38" i="153"/>
  <c r="U38" i="153"/>
  <c r="T38" i="153"/>
  <c r="R38" i="153"/>
  <c r="S38" i="153" s="1"/>
  <c r="Q38" i="153"/>
  <c r="P38" i="153"/>
  <c r="N38" i="153"/>
  <c r="O38" i="153" s="1"/>
  <c r="M38" i="153"/>
  <c r="L38" i="153"/>
  <c r="C38" i="153"/>
  <c r="T37" i="153"/>
  <c r="U37" i="153" s="1"/>
  <c r="S37" i="153"/>
  <c r="R37" i="153"/>
  <c r="P37" i="153"/>
  <c r="Q37" i="153" s="1"/>
  <c r="O37" i="153"/>
  <c r="W37" i="153" s="1"/>
  <c r="L37" i="153"/>
  <c r="M37" i="153" s="1"/>
  <c r="N37" i="153" s="1"/>
  <c r="C37" i="153"/>
  <c r="T36" i="153"/>
  <c r="U36" i="153" s="1"/>
  <c r="S36" i="153"/>
  <c r="R36" i="153"/>
  <c r="P36" i="153"/>
  <c r="Q36" i="153" s="1"/>
  <c r="L36" i="153"/>
  <c r="M36" i="153" s="1"/>
  <c r="N36" i="153" s="1"/>
  <c r="C36" i="153"/>
  <c r="U35" i="153"/>
  <c r="T35" i="153"/>
  <c r="R35" i="153"/>
  <c r="S35" i="153" s="1"/>
  <c r="Q35" i="153"/>
  <c r="P35" i="153"/>
  <c r="M35" i="153"/>
  <c r="N35" i="153" s="1"/>
  <c r="O35" i="153" s="1"/>
  <c r="W35" i="153" s="1"/>
  <c r="L35" i="153"/>
  <c r="C35" i="153"/>
  <c r="T34" i="153"/>
  <c r="U34" i="153" s="1"/>
  <c r="R34" i="153"/>
  <c r="S34" i="153" s="1"/>
  <c r="P34" i="153"/>
  <c r="Q34" i="153" s="1"/>
  <c r="L34" i="153"/>
  <c r="M34" i="153" s="1"/>
  <c r="N34" i="153" s="1"/>
  <c r="V34" i="153" s="1"/>
  <c r="C34" i="153"/>
  <c r="T33" i="153"/>
  <c r="U33" i="153" s="1"/>
  <c r="S33" i="153"/>
  <c r="R33" i="153"/>
  <c r="Q33" i="153"/>
  <c r="P33" i="153"/>
  <c r="M33" i="153"/>
  <c r="N33" i="153" s="1"/>
  <c r="L33" i="153"/>
  <c r="C33" i="153"/>
  <c r="T32" i="153"/>
  <c r="U32" i="153" s="1"/>
  <c r="R32" i="153"/>
  <c r="S32" i="153" s="1"/>
  <c r="P32" i="153"/>
  <c r="Q32" i="153" s="1"/>
  <c r="L32" i="153"/>
  <c r="M32" i="153" s="1"/>
  <c r="N32" i="153" s="1"/>
  <c r="C32" i="153"/>
  <c r="T31" i="153"/>
  <c r="U31" i="153" s="1"/>
  <c r="S31" i="153"/>
  <c r="R31" i="153"/>
  <c r="P31" i="153"/>
  <c r="Q31" i="153" s="1"/>
  <c r="L31" i="153"/>
  <c r="M31" i="153" s="1"/>
  <c r="N31" i="153" s="1"/>
  <c r="V31" i="153" s="1"/>
  <c r="C31" i="153"/>
  <c r="T30" i="153"/>
  <c r="U30" i="153" s="1"/>
  <c r="R30" i="153"/>
  <c r="S30" i="153" s="1"/>
  <c r="Q30" i="153"/>
  <c r="P30" i="153"/>
  <c r="L30" i="153"/>
  <c r="M30" i="153" s="1"/>
  <c r="N30" i="153" s="1"/>
  <c r="C30" i="153"/>
  <c r="U29" i="153"/>
  <c r="T29" i="153"/>
  <c r="R29" i="153"/>
  <c r="S29" i="153" s="1"/>
  <c r="Q29" i="153"/>
  <c r="P29" i="153"/>
  <c r="M29" i="153"/>
  <c r="N29" i="153" s="1"/>
  <c r="L29" i="153"/>
  <c r="C29" i="153"/>
  <c r="T28" i="153"/>
  <c r="U28" i="153" s="1"/>
  <c r="R28" i="153"/>
  <c r="S28" i="153" s="1"/>
  <c r="P28" i="153"/>
  <c r="Q28" i="153" s="1"/>
  <c r="L28" i="153"/>
  <c r="M28" i="153" s="1"/>
  <c r="N28" i="153" s="1"/>
  <c r="C28" i="153"/>
  <c r="T27" i="153"/>
  <c r="U27" i="153" s="1"/>
  <c r="S27" i="153"/>
  <c r="R27" i="153"/>
  <c r="P27" i="153"/>
  <c r="Q27" i="153" s="1"/>
  <c r="M27" i="153"/>
  <c r="N27" i="153" s="1"/>
  <c r="V27" i="153" s="1"/>
  <c r="L27" i="153"/>
  <c r="C27" i="153"/>
  <c r="U26" i="153"/>
  <c r="T26" i="153"/>
  <c r="R26" i="153"/>
  <c r="S26" i="153" s="1"/>
  <c r="P26" i="153"/>
  <c r="Q26" i="153" s="1"/>
  <c r="L26" i="153"/>
  <c r="M26" i="153" s="1"/>
  <c r="N26" i="153" s="1"/>
  <c r="C26" i="153"/>
  <c r="T25" i="153"/>
  <c r="U25" i="153" s="1"/>
  <c r="R25" i="153"/>
  <c r="S25" i="153" s="1"/>
  <c r="P25" i="153"/>
  <c r="Q25" i="153" s="1"/>
  <c r="M25" i="153"/>
  <c r="N25" i="153" s="1"/>
  <c r="L25" i="153"/>
  <c r="C25" i="153"/>
  <c r="T24" i="153"/>
  <c r="U24" i="153" s="1"/>
  <c r="R24" i="153"/>
  <c r="S24" i="153" s="1"/>
  <c r="P24" i="153"/>
  <c r="Q24" i="153" s="1"/>
  <c r="L24" i="153"/>
  <c r="M24" i="153" s="1"/>
  <c r="N24" i="153" s="1"/>
  <c r="C24" i="153"/>
  <c r="T23" i="153"/>
  <c r="U23" i="153" s="1"/>
  <c r="R23" i="153"/>
  <c r="S23" i="153" s="1"/>
  <c r="P23" i="153"/>
  <c r="Q23" i="153" s="1"/>
  <c r="M23" i="153"/>
  <c r="N23" i="153" s="1"/>
  <c r="V23" i="153" s="1"/>
  <c r="L23" i="153"/>
  <c r="C23" i="153"/>
  <c r="T22" i="153"/>
  <c r="U22" i="153" s="1"/>
  <c r="R22" i="153"/>
  <c r="S22" i="153" s="1"/>
  <c r="P22" i="153"/>
  <c r="Q22" i="153" s="1"/>
  <c r="L22" i="153"/>
  <c r="M22" i="153" s="1"/>
  <c r="N22" i="153" s="1"/>
  <c r="C22" i="153"/>
  <c r="T21" i="153"/>
  <c r="U21" i="153" s="1"/>
  <c r="R21" i="153"/>
  <c r="S21" i="153" s="1"/>
  <c r="Q21" i="153"/>
  <c r="P21" i="153"/>
  <c r="L21" i="153"/>
  <c r="M21" i="153" s="1"/>
  <c r="N21" i="153" s="1"/>
  <c r="C21" i="153"/>
  <c r="T20" i="153"/>
  <c r="U20" i="153" s="1"/>
  <c r="R20" i="153"/>
  <c r="S20" i="153" s="1"/>
  <c r="P20" i="153"/>
  <c r="Q20" i="153" s="1"/>
  <c r="L20" i="153"/>
  <c r="M20" i="153" s="1"/>
  <c r="N20" i="153" s="1"/>
  <c r="C20" i="153"/>
  <c r="T19" i="153"/>
  <c r="U19" i="153" s="1"/>
  <c r="R19" i="153"/>
  <c r="S19" i="153" s="1"/>
  <c r="P19" i="153"/>
  <c r="Q19" i="153" s="1"/>
  <c r="L19" i="153"/>
  <c r="M19" i="153" s="1"/>
  <c r="N19" i="153" s="1"/>
  <c r="V19" i="153" s="1"/>
  <c r="C19" i="153"/>
  <c r="T18" i="153"/>
  <c r="U18" i="153" s="1"/>
  <c r="R18" i="153"/>
  <c r="S18" i="153" s="1"/>
  <c r="P18" i="153"/>
  <c r="Q18" i="153" s="1"/>
  <c r="L18" i="153"/>
  <c r="M18" i="153" s="1"/>
  <c r="N18" i="153" s="1"/>
  <c r="C18" i="153"/>
  <c r="T17" i="153"/>
  <c r="U17" i="153" s="1"/>
  <c r="R17" i="153"/>
  <c r="S17" i="153" s="1"/>
  <c r="P17" i="153"/>
  <c r="Q17" i="153" s="1"/>
  <c r="M17" i="153"/>
  <c r="N17" i="153" s="1"/>
  <c r="L17" i="153"/>
  <c r="C17" i="153"/>
  <c r="T16" i="153"/>
  <c r="U16" i="153" s="1"/>
  <c r="R16" i="153"/>
  <c r="S16" i="153" s="1"/>
  <c r="P16" i="153"/>
  <c r="Q16" i="153" s="1"/>
  <c r="L16" i="153"/>
  <c r="M16" i="153" s="1"/>
  <c r="N16" i="153" s="1"/>
  <c r="C16" i="153"/>
  <c r="T15" i="153"/>
  <c r="U15" i="153" s="1"/>
  <c r="R15" i="153"/>
  <c r="S15" i="153" s="1"/>
  <c r="P15" i="153"/>
  <c r="Q15" i="153" s="1"/>
  <c r="M15" i="153"/>
  <c r="N15" i="153" s="1"/>
  <c r="V15" i="153" s="1"/>
  <c r="L15" i="153"/>
  <c r="C15" i="153"/>
  <c r="T14" i="153"/>
  <c r="U14" i="153" s="1"/>
  <c r="R14" i="153"/>
  <c r="S14" i="153" s="1"/>
  <c r="P14" i="153"/>
  <c r="Q14" i="153" s="1"/>
  <c r="L14" i="153"/>
  <c r="M14" i="153" s="1"/>
  <c r="N14" i="153" s="1"/>
  <c r="C14" i="153"/>
  <c r="U13" i="153"/>
  <c r="T13" i="153"/>
  <c r="R13" i="153"/>
  <c r="S13" i="153" s="1"/>
  <c r="Q13" i="153"/>
  <c r="P13" i="153"/>
  <c r="L13" i="153"/>
  <c r="M13" i="153" s="1"/>
  <c r="N13" i="153" s="1"/>
  <c r="C13" i="153"/>
  <c r="T12" i="153"/>
  <c r="U12" i="153" s="1"/>
  <c r="R12" i="153"/>
  <c r="S12" i="153" s="1"/>
  <c r="P12" i="153"/>
  <c r="Q12" i="153" s="1"/>
  <c r="L12" i="153"/>
  <c r="M12" i="153" s="1"/>
  <c r="N12" i="153" s="1"/>
  <c r="C12" i="153"/>
  <c r="R11" i="153"/>
  <c r="S11" i="153" s="1"/>
  <c r="P11" i="153"/>
  <c r="Q11" i="153" s="1"/>
  <c r="N11" i="153"/>
  <c r="O11" i="153" s="1"/>
  <c r="L11" i="153"/>
  <c r="M11" i="153" s="1"/>
  <c r="T11" i="153" s="1"/>
  <c r="U11" i="153" s="1"/>
  <c r="C11" i="153"/>
  <c r="T10" i="153"/>
  <c r="U10" i="153" s="1"/>
  <c r="P10" i="153"/>
  <c r="Q10" i="153" s="1"/>
  <c r="N10" i="153"/>
  <c r="O10" i="153" s="1"/>
  <c r="L10" i="153"/>
  <c r="M10" i="153" s="1"/>
  <c r="R10" i="153" s="1"/>
  <c r="C10" i="153"/>
  <c r="R9" i="153"/>
  <c r="P9" i="153"/>
  <c r="N9" i="153"/>
  <c r="L9" i="153"/>
  <c r="M9" i="153" s="1"/>
  <c r="T9" i="153" s="1"/>
  <c r="U9" i="153" s="1"/>
  <c r="C9" i="153"/>
  <c r="P8" i="153"/>
  <c r="Q8" i="153" s="1"/>
  <c r="N8" i="153"/>
  <c r="O8" i="153" s="1"/>
  <c r="L8" i="153"/>
  <c r="M8" i="153" s="1"/>
  <c r="R8" i="153" s="1"/>
  <c r="S8" i="153" s="1"/>
  <c r="C8" i="153"/>
  <c r="T7" i="153"/>
  <c r="U7" i="153" s="1"/>
  <c r="P7" i="153"/>
  <c r="Q7" i="153" s="1"/>
  <c r="N7" i="153"/>
  <c r="O7" i="153" s="1"/>
  <c r="L7" i="153"/>
  <c r="M7" i="153" s="1"/>
  <c r="R7" i="153" s="1"/>
  <c r="S7" i="153" s="1"/>
  <c r="C7" i="153"/>
  <c r="P6" i="153"/>
  <c r="N6" i="153"/>
  <c r="O6" i="153" s="1"/>
  <c r="L6" i="153"/>
  <c r="M6" i="153" s="1"/>
  <c r="R6" i="153" s="1"/>
  <c r="S6" i="153" s="1"/>
  <c r="C6" i="153"/>
  <c r="U5" i="153"/>
  <c r="T5" i="153"/>
  <c r="P5" i="153"/>
  <c r="Q5" i="153" s="1"/>
  <c r="N5" i="153"/>
  <c r="O5" i="153" s="1"/>
  <c r="L5" i="153"/>
  <c r="M5" i="153" s="1"/>
  <c r="R5" i="153" s="1"/>
  <c r="S5" i="153" s="1"/>
  <c r="C5" i="153"/>
  <c r="T4" i="153"/>
  <c r="P4" i="153"/>
  <c r="N4" i="153"/>
  <c r="O4" i="153" s="1"/>
  <c r="L4" i="153"/>
  <c r="C4" i="153"/>
  <c r="I2" i="153"/>
  <c r="D2" i="153"/>
  <c r="C4" i="152"/>
  <c r="C11" i="152"/>
  <c r="C8" i="152"/>
  <c r="C14" i="152"/>
  <c r="C5" i="152"/>
  <c r="C6" i="152"/>
  <c r="C7" i="152"/>
  <c r="C9" i="152"/>
  <c r="C10" i="152"/>
  <c r="C12" i="152"/>
  <c r="C13" i="152"/>
  <c r="B85" i="152"/>
  <c r="J85" i="152" s="1"/>
  <c r="B84" i="152"/>
  <c r="K84" i="152" s="1"/>
  <c r="B83" i="152"/>
  <c r="J83" i="152" s="1"/>
  <c r="B82" i="152"/>
  <c r="C82" i="152" s="1"/>
  <c r="B81" i="152"/>
  <c r="B80" i="152"/>
  <c r="B79" i="152"/>
  <c r="F79" i="152" s="1"/>
  <c r="B78" i="152"/>
  <c r="B77" i="152"/>
  <c r="F77" i="152" s="1"/>
  <c r="B76" i="152"/>
  <c r="B75" i="152"/>
  <c r="F75" i="152" s="1"/>
  <c r="B74" i="152"/>
  <c r="F74" i="152" s="1"/>
  <c r="B73" i="152"/>
  <c r="F73" i="152" s="1"/>
  <c r="B72" i="152"/>
  <c r="B71" i="152"/>
  <c r="F71" i="152" s="1"/>
  <c r="B70" i="152"/>
  <c r="P69" i="152"/>
  <c r="B69" i="152"/>
  <c r="B68" i="152"/>
  <c r="K68" i="152" s="1"/>
  <c r="B67" i="152"/>
  <c r="K67" i="152" s="1"/>
  <c r="B66" i="152"/>
  <c r="B65" i="152"/>
  <c r="M65" i="152" s="1"/>
  <c r="B64" i="152"/>
  <c r="K64" i="152" s="1"/>
  <c r="B63" i="152"/>
  <c r="B62" i="152"/>
  <c r="G62" i="152" s="1"/>
  <c r="B61" i="152"/>
  <c r="B60" i="152"/>
  <c r="I60" i="152" s="1"/>
  <c r="H57" i="152"/>
  <c r="T54" i="152"/>
  <c r="U54" i="152" s="1"/>
  <c r="R54" i="152"/>
  <c r="S54" i="152" s="1"/>
  <c r="P54" i="152"/>
  <c r="Q54" i="152" s="1"/>
  <c r="L54" i="152"/>
  <c r="M54" i="152" s="1"/>
  <c r="N54" i="152" s="1"/>
  <c r="O54" i="152" s="1"/>
  <c r="W54" i="152" s="1"/>
  <c r="C54" i="152"/>
  <c r="T53" i="152"/>
  <c r="U53" i="152" s="1"/>
  <c r="S53" i="152"/>
  <c r="R53" i="152"/>
  <c r="P53" i="152"/>
  <c r="Q53" i="152" s="1"/>
  <c r="L53" i="152"/>
  <c r="M53" i="152" s="1"/>
  <c r="N53" i="152" s="1"/>
  <c r="V53" i="152" s="1"/>
  <c r="C53" i="152"/>
  <c r="T52" i="152"/>
  <c r="U52" i="152" s="1"/>
  <c r="S52" i="152"/>
  <c r="R52" i="152"/>
  <c r="P52" i="152"/>
  <c r="Q52" i="152" s="1"/>
  <c r="L52" i="152"/>
  <c r="M52" i="152" s="1"/>
  <c r="N52" i="152" s="1"/>
  <c r="C52" i="152"/>
  <c r="T51" i="152"/>
  <c r="U51" i="152" s="1"/>
  <c r="R51" i="152"/>
  <c r="S51" i="152" s="1"/>
  <c r="P51" i="152"/>
  <c r="Q51" i="152" s="1"/>
  <c r="M51" i="152"/>
  <c r="N51" i="152" s="1"/>
  <c r="L51" i="152"/>
  <c r="C51" i="152"/>
  <c r="U50" i="152"/>
  <c r="T50" i="152"/>
  <c r="R50" i="152"/>
  <c r="S50" i="152" s="1"/>
  <c r="Q50" i="152"/>
  <c r="P50" i="152"/>
  <c r="N50" i="152"/>
  <c r="O50" i="152" s="1"/>
  <c r="M50" i="152"/>
  <c r="L50" i="152"/>
  <c r="C50" i="152"/>
  <c r="T49" i="152"/>
  <c r="U49" i="152" s="1"/>
  <c r="S49" i="152"/>
  <c r="R49" i="152"/>
  <c r="P49" i="152"/>
  <c r="Q49" i="152" s="1"/>
  <c r="N49" i="152"/>
  <c r="L49" i="152"/>
  <c r="M49" i="152" s="1"/>
  <c r="C49" i="152"/>
  <c r="U48" i="152"/>
  <c r="T48" i="152"/>
  <c r="S48" i="152"/>
  <c r="R48" i="152"/>
  <c r="Q48" i="152"/>
  <c r="P48" i="152"/>
  <c r="L48" i="152"/>
  <c r="M48" i="152" s="1"/>
  <c r="N48" i="152" s="1"/>
  <c r="C48" i="152"/>
  <c r="T47" i="152"/>
  <c r="U47" i="152" s="1"/>
  <c r="R47" i="152"/>
  <c r="S47" i="152" s="1"/>
  <c r="Q47" i="152"/>
  <c r="P47" i="152"/>
  <c r="N47" i="152"/>
  <c r="M47" i="152"/>
  <c r="L47" i="152"/>
  <c r="C47" i="152"/>
  <c r="W46" i="152"/>
  <c r="U46" i="152"/>
  <c r="T46" i="152"/>
  <c r="S46" i="152"/>
  <c r="R46" i="152"/>
  <c r="Q46" i="152"/>
  <c r="P46" i="152"/>
  <c r="O46" i="152"/>
  <c r="N46" i="152"/>
  <c r="V46" i="152" s="1"/>
  <c r="M46" i="152"/>
  <c r="L46" i="152"/>
  <c r="C46" i="152"/>
  <c r="T45" i="152"/>
  <c r="U45" i="152" s="1"/>
  <c r="S45" i="152"/>
  <c r="R45" i="152"/>
  <c r="P45" i="152"/>
  <c r="Q45" i="152" s="1"/>
  <c r="N45" i="152"/>
  <c r="L45" i="152"/>
  <c r="M45" i="152" s="1"/>
  <c r="C45" i="152"/>
  <c r="U44" i="152"/>
  <c r="T44" i="152"/>
  <c r="S44" i="152"/>
  <c r="R44" i="152"/>
  <c r="Q44" i="152"/>
  <c r="P44" i="152"/>
  <c r="L44" i="152"/>
  <c r="M44" i="152" s="1"/>
  <c r="N44" i="152" s="1"/>
  <c r="C44" i="152"/>
  <c r="T43" i="152"/>
  <c r="U43" i="152" s="1"/>
  <c r="R43" i="152"/>
  <c r="S43" i="152" s="1"/>
  <c r="Q43" i="152"/>
  <c r="P43" i="152"/>
  <c r="N43" i="152"/>
  <c r="M43" i="152"/>
  <c r="L43" i="152"/>
  <c r="C43" i="152"/>
  <c r="U42" i="152"/>
  <c r="T42" i="152"/>
  <c r="S42" i="152"/>
  <c r="R42" i="152"/>
  <c r="Q42" i="152"/>
  <c r="P42" i="152"/>
  <c r="O42" i="152"/>
  <c r="W42" i="152" s="1"/>
  <c r="N42" i="152"/>
  <c r="V42" i="152" s="1"/>
  <c r="M42" i="152"/>
  <c r="L42" i="152"/>
  <c r="C42" i="152"/>
  <c r="T41" i="152"/>
  <c r="U41" i="152" s="1"/>
  <c r="S41" i="152"/>
  <c r="R41" i="152"/>
  <c r="P41" i="152"/>
  <c r="Q41" i="152" s="1"/>
  <c r="N41" i="152"/>
  <c r="L41" i="152"/>
  <c r="M41" i="152" s="1"/>
  <c r="C41" i="152"/>
  <c r="U40" i="152"/>
  <c r="T40" i="152"/>
  <c r="S40" i="152"/>
  <c r="R40" i="152"/>
  <c r="Q40" i="152"/>
  <c r="P40" i="152"/>
  <c r="L40" i="152"/>
  <c r="M40" i="152" s="1"/>
  <c r="N40" i="152" s="1"/>
  <c r="C40" i="152"/>
  <c r="T39" i="152"/>
  <c r="U39" i="152" s="1"/>
  <c r="R39" i="152"/>
  <c r="S39" i="152" s="1"/>
  <c r="Q39" i="152"/>
  <c r="P39" i="152"/>
  <c r="N39" i="152"/>
  <c r="M39" i="152"/>
  <c r="L39" i="152"/>
  <c r="C39" i="152"/>
  <c r="W38" i="152"/>
  <c r="U38" i="152"/>
  <c r="T38" i="152"/>
  <c r="S38" i="152"/>
  <c r="R38" i="152"/>
  <c r="Q38" i="152"/>
  <c r="P38" i="152"/>
  <c r="O38" i="152"/>
  <c r="N38" i="152"/>
  <c r="V38" i="152" s="1"/>
  <c r="M38" i="152"/>
  <c r="L38" i="152"/>
  <c r="C38" i="152"/>
  <c r="T37" i="152"/>
  <c r="U37" i="152" s="1"/>
  <c r="S37" i="152"/>
  <c r="R37" i="152"/>
  <c r="P37" i="152"/>
  <c r="Q37" i="152" s="1"/>
  <c r="N37" i="152"/>
  <c r="M37" i="152"/>
  <c r="L37" i="152"/>
  <c r="C37" i="152"/>
  <c r="W36" i="152"/>
  <c r="U36" i="152"/>
  <c r="T36" i="152"/>
  <c r="S36" i="152"/>
  <c r="R36" i="152"/>
  <c r="Q36" i="152"/>
  <c r="P36" i="152"/>
  <c r="O36" i="152"/>
  <c r="N36" i="152"/>
  <c r="V36" i="152" s="1"/>
  <c r="M36" i="152"/>
  <c r="L36" i="152"/>
  <c r="C36" i="152"/>
  <c r="T35" i="152"/>
  <c r="U35" i="152" s="1"/>
  <c r="S35" i="152"/>
  <c r="R35" i="152"/>
  <c r="P35" i="152"/>
  <c r="Q35" i="152" s="1"/>
  <c r="L35" i="152"/>
  <c r="M35" i="152" s="1"/>
  <c r="N35" i="152" s="1"/>
  <c r="C35" i="152"/>
  <c r="U34" i="152"/>
  <c r="T34" i="152"/>
  <c r="S34" i="152"/>
  <c r="R34" i="152"/>
  <c r="Q34" i="152"/>
  <c r="P34" i="152"/>
  <c r="M34" i="152"/>
  <c r="N34" i="152" s="1"/>
  <c r="L34" i="152"/>
  <c r="C34" i="152"/>
  <c r="T33" i="152"/>
  <c r="U33" i="152" s="1"/>
  <c r="R33" i="152"/>
  <c r="S33" i="152" s="1"/>
  <c r="P33" i="152"/>
  <c r="Q33" i="152" s="1"/>
  <c r="L33" i="152"/>
  <c r="M33" i="152" s="1"/>
  <c r="N33" i="152" s="1"/>
  <c r="C33" i="152"/>
  <c r="U32" i="152"/>
  <c r="T32" i="152"/>
  <c r="S32" i="152"/>
  <c r="R32" i="152"/>
  <c r="Q32" i="152"/>
  <c r="P32" i="152"/>
  <c r="O32" i="152"/>
  <c r="W32" i="152" s="1"/>
  <c r="M32" i="152"/>
  <c r="N32" i="152" s="1"/>
  <c r="V32" i="152" s="1"/>
  <c r="L32" i="152"/>
  <c r="C32" i="152"/>
  <c r="T31" i="152"/>
  <c r="U31" i="152" s="1"/>
  <c r="R31" i="152"/>
  <c r="S31" i="152" s="1"/>
  <c r="P31" i="152"/>
  <c r="Q31" i="152" s="1"/>
  <c r="L31" i="152"/>
  <c r="M31" i="152" s="1"/>
  <c r="N31" i="152" s="1"/>
  <c r="C31" i="152"/>
  <c r="U30" i="152"/>
  <c r="T30" i="152"/>
  <c r="S30" i="152"/>
  <c r="R30" i="152"/>
  <c r="Q30" i="152"/>
  <c r="P30" i="152"/>
  <c r="M30" i="152"/>
  <c r="N30" i="152" s="1"/>
  <c r="L30" i="152"/>
  <c r="C30" i="152"/>
  <c r="T29" i="152"/>
  <c r="U29" i="152" s="1"/>
  <c r="R29" i="152"/>
  <c r="S29" i="152" s="1"/>
  <c r="P29" i="152"/>
  <c r="Q29" i="152" s="1"/>
  <c r="L29" i="152"/>
  <c r="M29" i="152" s="1"/>
  <c r="N29" i="152" s="1"/>
  <c r="C29" i="152"/>
  <c r="U28" i="152"/>
  <c r="T28" i="152"/>
  <c r="S28" i="152"/>
  <c r="R28" i="152"/>
  <c r="Q28" i="152"/>
  <c r="P28" i="152"/>
  <c r="M28" i="152"/>
  <c r="N28" i="152" s="1"/>
  <c r="V28" i="152" s="1"/>
  <c r="L28" i="152"/>
  <c r="C28" i="152"/>
  <c r="T27" i="152"/>
  <c r="U27" i="152" s="1"/>
  <c r="R27" i="152"/>
  <c r="S27" i="152" s="1"/>
  <c r="P27" i="152"/>
  <c r="Q27" i="152" s="1"/>
  <c r="L27" i="152"/>
  <c r="M27" i="152" s="1"/>
  <c r="N27" i="152" s="1"/>
  <c r="C27" i="152"/>
  <c r="U26" i="152"/>
  <c r="T26" i="152"/>
  <c r="S26" i="152"/>
  <c r="R26" i="152"/>
  <c r="Q26" i="152"/>
  <c r="P26" i="152"/>
  <c r="M26" i="152"/>
  <c r="N26" i="152" s="1"/>
  <c r="L26" i="152"/>
  <c r="C26" i="152"/>
  <c r="T25" i="152"/>
  <c r="U25" i="152" s="1"/>
  <c r="R25" i="152"/>
  <c r="S25" i="152" s="1"/>
  <c r="P25" i="152"/>
  <c r="Q25" i="152" s="1"/>
  <c r="L25" i="152"/>
  <c r="M25" i="152" s="1"/>
  <c r="N25" i="152" s="1"/>
  <c r="C25" i="152"/>
  <c r="U24" i="152"/>
  <c r="T24" i="152"/>
  <c r="S24" i="152"/>
  <c r="R24" i="152"/>
  <c r="Q24" i="152"/>
  <c r="P24" i="152"/>
  <c r="M24" i="152"/>
  <c r="N24" i="152" s="1"/>
  <c r="V24" i="152" s="1"/>
  <c r="L24" i="152"/>
  <c r="C24" i="152"/>
  <c r="T23" i="152"/>
  <c r="U23" i="152" s="1"/>
  <c r="R23" i="152"/>
  <c r="S23" i="152" s="1"/>
  <c r="P23" i="152"/>
  <c r="Q23" i="152" s="1"/>
  <c r="L23" i="152"/>
  <c r="M23" i="152" s="1"/>
  <c r="N23" i="152" s="1"/>
  <c r="C23" i="152"/>
  <c r="U22" i="152"/>
  <c r="T22" i="152"/>
  <c r="S22" i="152"/>
  <c r="R22" i="152"/>
  <c r="Q22" i="152"/>
  <c r="P22" i="152"/>
  <c r="M22" i="152"/>
  <c r="N22" i="152" s="1"/>
  <c r="V22" i="152" s="1"/>
  <c r="L22" i="152"/>
  <c r="C22" i="152"/>
  <c r="T21" i="152"/>
  <c r="U21" i="152" s="1"/>
  <c r="R21" i="152"/>
  <c r="S21" i="152" s="1"/>
  <c r="P21" i="152"/>
  <c r="Q21" i="152" s="1"/>
  <c r="L21" i="152"/>
  <c r="M21" i="152" s="1"/>
  <c r="N21" i="152" s="1"/>
  <c r="C21" i="152"/>
  <c r="U20" i="152"/>
  <c r="T20" i="152"/>
  <c r="S20" i="152"/>
  <c r="R20" i="152"/>
  <c r="Q20" i="152"/>
  <c r="P20" i="152"/>
  <c r="M20" i="152"/>
  <c r="N20" i="152" s="1"/>
  <c r="V20" i="152" s="1"/>
  <c r="L20" i="152"/>
  <c r="C20" i="152"/>
  <c r="T19" i="152"/>
  <c r="U19" i="152" s="1"/>
  <c r="R19" i="152"/>
  <c r="S19" i="152" s="1"/>
  <c r="P19" i="152"/>
  <c r="Q19" i="152" s="1"/>
  <c r="L19" i="152"/>
  <c r="M19" i="152" s="1"/>
  <c r="N19" i="152" s="1"/>
  <c r="C19" i="152"/>
  <c r="U18" i="152"/>
  <c r="T18" i="152"/>
  <c r="S18" i="152"/>
  <c r="R18" i="152"/>
  <c r="Q18" i="152"/>
  <c r="P18" i="152"/>
  <c r="M18" i="152"/>
  <c r="N18" i="152" s="1"/>
  <c r="V18" i="152" s="1"/>
  <c r="L18" i="152"/>
  <c r="C18" i="152"/>
  <c r="T17" i="152"/>
  <c r="U17" i="152" s="1"/>
  <c r="R17" i="152"/>
  <c r="S17" i="152" s="1"/>
  <c r="P17" i="152"/>
  <c r="Q17" i="152" s="1"/>
  <c r="L17" i="152"/>
  <c r="M17" i="152" s="1"/>
  <c r="N17" i="152" s="1"/>
  <c r="C17" i="152"/>
  <c r="U16" i="152"/>
  <c r="T16" i="152"/>
  <c r="S16" i="152"/>
  <c r="R16" i="152"/>
  <c r="Q16" i="152"/>
  <c r="P16" i="152"/>
  <c r="M16" i="152"/>
  <c r="N16" i="152" s="1"/>
  <c r="V16" i="152" s="1"/>
  <c r="L16" i="152"/>
  <c r="C16" i="152"/>
  <c r="T15" i="152"/>
  <c r="U15" i="152" s="1"/>
  <c r="R15" i="152"/>
  <c r="S15" i="152" s="1"/>
  <c r="P15" i="152"/>
  <c r="Q15" i="152" s="1"/>
  <c r="L15" i="152"/>
  <c r="M15" i="152" s="1"/>
  <c r="N15" i="152" s="1"/>
  <c r="C15" i="152"/>
  <c r="T14" i="152"/>
  <c r="U14" i="152" s="1"/>
  <c r="R14" i="152"/>
  <c r="S14" i="152" s="1"/>
  <c r="P14" i="152"/>
  <c r="Q14" i="152" s="1"/>
  <c r="L14" i="152"/>
  <c r="M14" i="152" s="1"/>
  <c r="N14" i="152" s="1"/>
  <c r="O14" i="152" s="1"/>
  <c r="T13" i="152"/>
  <c r="U13" i="152" s="1"/>
  <c r="R13" i="152"/>
  <c r="S13" i="152" s="1"/>
  <c r="L13" i="152"/>
  <c r="M13" i="152" s="1"/>
  <c r="T12" i="152"/>
  <c r="U12" i="152" s="1"/>
  <c r="L12" i="152"/>
  <c r="M12" i="152" s="1"/>
  <c r="R12" i="152" s="1"/>
  <c r="S12" i="152" s="1"/>
  <c r="T11" i="152"/>
  <c r="U11" i="152" s="1"/>
  <c r="R11" i="152"/>
  <c r="S11" i="152" s="1"/>
  <c r="L11" i="152"/>
  <c r="M11" i="152" s="1"/>
  <c r="P11" i="152" s="1"/>
  <c r="Q11" i="152" s="1"/>
  <c r="T10" i="152"/>
  <c r="U10" i="152" s="1"/>
  <c r="P10" i="152"/>
  <c r="Q10" i="152" s="1"/>
  <c r="L10" i="152"/>
  <c r="M10" i="152" s="1"/>
  <c r="R10" i="152" s="1"/>
  <c r="S10" i="152" s="1"/>
  <c r="T9" i="152"/>
  <c r="U9" i="152" s="1"/>
  <c r="R9" i="152"/>
  <c r="S9" i="152" s="1"/>
  <c r="L9" i="152"/>
  <c r="M9" i="152" s="1"/>
  <c r="P9" i="152" s="1"/>
  <c r="R8" i="152"/>
  <c r="S8" i="152" s="1"/>
  <c r="P8" i="152"/>
  <c r="Q8" i="152" s="1"/>
  <c r="L8" i="152"/>
  <c r="M8" i="152" s="1"/>
  <c r="T7" i="152"/>
  <c r="P7" i="152"/>
  <c r="L7" i="152"/>
  <c r="M7" i="152" s="1"/>
  <c r="R7" i="152" s="1"/>
  <c r="S7" i="152" s="1"/>
  <c r="T6" i="152"/>
  <c r="U6" i="152" s="1"/>
  <c r="P6" i="152"/>
  <c r="Q6" i="152" s="1"/>
  <c r="L6" i="152"/>
  <c r="M6" i="152" s="1"/>
  <c r="T5" i="152"/>
  <c r="U5" i="152" s="1"/>
  <c r="R5" i="152"/>
  <c r="S5" i="152" s="1"/>
  <c r="M5" i="152"/>
  <c r="N5" i="152" s="1"/>
  <c r="O5" i="152" s="1"/>
  <c r="L5" i="152"/>
  <c r="T4" i="152"/>
  <c r="U4" i="152" s="1"/>
  <c r="L4" i="152"/>
  <c r="I2" i="152"/>
  <c r="D2" i="152"/>
  <c r="G61" i="177" l="1"/>
  <c r="V6" i="177"/>
  <c r="F61" i="177"/>
  <c r="F82" i="177" s="1"/>
  <c r="P53" i="177"/>
  <c r="E61" i="177"/>
  <c r="E82" i="177" s="1"/>
  <c r="V12" i="177"/>
  <c r="V11" i="177"/>
  <c r="C61" i="177"/>
  <c r="V5" i="177"/>
  <c r="V4" i="177"/>
  <c r="N53" i="177"/>
  <c r="T17" i="177"/>
  <c r="V17" i="177" s="1"/>
  <c r="N17" i="177"/>
  <c r="O12" i="177"/>
  <c r="W12" i="177" s="1"/>
  <c r="K82" i="177"/>
  <c r="T82" i="177" s="1"/>
  <c r="M67" i="177"/>
  <c r="L81" i="177"/>
  <c r="L77" i="177"/>
  <c r="G82" i="177"/>
  <c r="L78" i="177"/>
  <c r="M66" i="177"/>
  <c r="L68" i="177"/>
  <c r="I57" i="177"/>
  <c r="I82" i="177" s="1"/>
  <c r="U17" i="177"/>
  <c r="L73" i="177"/>
  <c r="L69" i="177"/>
  <c r="M53" i="177"/>
  <c r="M65" i="177"/>
  <c r="M64" i="177"/>
  <c r="M63" i="177"/>
  <c r="L58" i="177"/>
  <c r="L74" i="177"/>
  <c r="L70" i="177"/>
  <c r="L66" i="177"/>
  <c r="W4" i="177"/>
  <c r="T53" i="177"/>
  <c r="L79" i="177"/>
  <c r="L72" i="177"/>
  <c r="L80" i="177"/>
  <c r="L59" i="177"/>
  <c r="L75" i="177"/>
  <c r="L71" i="177"/>
  <c r="L56" i="177"/>
  <c r="D67" i="177"/>
  <c r="L67" i="177" s="1"/>
  <c r="W6" i="177"/>
  <c r="S53" i="177"/>
  <c r="H61" i="177"/>
  <c r="H82" i="177" s="1"/>
  <c r="D57" i="176"/>
  <c r="M64" i="176" s="1"/>
  <c r="P53" i="176"/>
  <c r="W16" i="176"/>
  <c r="V16" i="176"/>
  <c r="V53" i="176" s="1"/>
  <c r="V8" i="176"/>
  <c r="V6" i="176"/>
  <c r="C67" i="176"/>
  <c r="C82" i="176" s="1"/>
  <c r="L58" i="176"/>
  <c r="L79" i="176"/>
  <c r="J61" i="176"/>
  <c r="J82" i="176" s="1"/>
  <c r="M65" i="176"/>
  <c r="K82" i="176"/>
  <c r="T82" i="176" s="1"/>
  <c r="V9" i="176"/>
  <c r="L80" i="176"/>
  <c r="L76" i="176"/>
  <c r="L59" i="176"/>
  <c r="O7" i="176"/>
  <c r="W7" i="176" s="1"/>
  <c r="N53" i="176"/>
  <c r="Q53" i="176"/>
  <c r="L81" i="176"/>
  <c r="I82" i="176"/>
  <c r="L60" i="176"/>
  <c r="L63" i="176"/>
  <c r="M66" i="176"/>
  <c r="F82" i="176"/>
  <c r="U53" i="176"/>
  <c r="O53" i="176"/>
  <c r="W4" i="176"/>
  <c r="L77" i="176"/>
  <c r="L62" i="176"/>
  <c r="G82" i="176"/>
  <c r="L65" i="176"/>
  <c r="L64" i="176"/>
  <c r="S53" i="176"/>
  <c r="H67" i="176"/>
  <c r="H82" i="176" s="1"/>
  <c r="M67" i="176"/>
  <c r="W5" i="176"/>
  <c r="E82" i="176"/>
  <c r="L78" i="176"/>
  <c r="L56" i="176"/>
  <c r="D61" i="176"/>
  <c r="I61" i="175"/>
  <c r="T53" i="175"/>
  <c r="W10" i="175"/>
  <c r="V10" i="175"/>
  <c r="E61" i="175"/>
  <c r="E82" i="175" s="1"/>
  <c r="G61" i="175"/>
  <c r="G82" i="175" s="1"/>
  <c r="V7" i="175"/>
  <c r="O6" i="175"/>
  <c r="W6" i="175" s="1"/>
  <c r="C61" i="175"/>
  <c r="V5" i="175"/>
  <c r="D61" i="175"/>
  <c r="M70" i="175" s="1"/>
  <c r="C67" i="175"/>
  <c r="M64" i="175"/>
  <c r="L60" i="175"/>
  <c r="L59" i="175"/>
  <c r="L80" i="175"/>
  <c r="F82" i="175"/>
  <c r="K82" i="175"/>
  <c r="T82" i="175" s="1"/>
  <c r="I82" i="175"/>
  <c r="N53" i="175"/>
  <c r="V20" i="175"/>
  <c r="V12" i="175"/>
  <c r="V24" i="175"/>
  <c r="O24" i="175"/>
  <c r="W24" i="175" s="1"/>
  <c r="L65" i="175"/>
  <c r="L78" i="175"/>
  <c r="L63" i="175"/>
  <c r="V15" i="175"/>
  <c r="V8" i="175"/>
  <c r="L76" i="175"/>
  <c r="M66" i="175"/>
  <c r="M67" i="175"/>
  <c r="L56" i="175"/>
  <c r="L57" i="175"/>
  <c r="M63" i="175"/>
  <c r="L62" i="175"/>
  <c r="M65" i="175"/>
  <c r="L81" i="175"/>
  <c r="L77" i="175"/>
  <c r="L64" i="175"/>
  <c r="J82" i="175"/>
  <c r="O53" i="175"/>
  <c r="L58" i="175"/>
  <c r="R53" i="175"/>
  <c r="S4" i="175"/>
  <c r="M64" i="174"/>
  <c r="L65" i="174"/>
  <c r="L58" i="174"/>
  <c r="V10" i="174"/>
  <c r="T9" i="174"/>
  <c r="N9" i="174"/>
  <c r="T23" i="174"/>
  <c r="N23" i="174"/>
  <c r="V25" i="174"/>
  <c r="O22" i="174"/>
  <c r="W22" i="174" s="1"/>
  <c r="O11" i="174"/>
  <c r="W11" i="174" s="1"/>
  <c r="M65" i="174"/>
  <c r="L59" i="174"/>
  <c r="W30" i="173"/>
  <c r="V31" i="173"/>
  <c r="V36" i="173"/>
  <c r="W36" i="173"/>
  <c r="V47" i="173"/>
  <c r="L64" i="174"/>
  <c r="L76" i="174"/>
  <c r="L81" i="174"/>
  <c r="L60" i="174"/>
  <c r="L62" i="174"/>
  <c r="M66" i="174"/>
  <c r="M67" i="174"/>
  <c r="E82" i="174"/>
  <c r="L77" i="174"/>
  <c r="K82" i="174"/>
  <c r="T82" i="174" s="1"/>
  <c r="L80" i="174"/>
  <c r="C82" i="174"/>
  <c r="L56" i="174"/>
  <c r="Q53" i="174"/>
  <c r="F61" i="174"/>
  <c r="F82" i="174" s="1"/>
  <c r="J82" i="174"/>
  <c r="L78" i="174"/>
  <c r="L57" i="174"/>
  <c r="M53" i="174"/>
  <c r="R4" i="174"/>
  <c r="L63" i="174"/>
  <c r="D67" i="174"/>
  <c r="D61" i="174"/>
  <c r="M70" i="174" s="1"/>
  <c r="W38" i="173"/>
  <c r="V32" i="173"/>
  <c r="W29" i="173"/>
  <c r="V28" i="173"/>
  <c r="V30" i="173"/>
  <c r="V38" i="173"/>
  <c r="V40" i="173"/>
  <c r="V43" i="173"/>
  <c r="W46" i="173"/>
  <c r="V46" i="173"/>
  <c r="W40" i="173"/>
  <c r="V25" i="173"/>
  <c r="V21" i="173"/>
  <c r="V18" i="173"/>
  <c r="G57" i="173"/>
  <c r="V14" i="173"/>
  <c r="U53" i="173"/>
  <c r="J57" i="173"/>
  <c r="J82" i="173" s="1"/>
  <c r="C57" i="173"/>
  <c r="F61" i="173"/>
  <c r="F82" i="173" s="1"/>
  <c r="C61" i="173"/>
  <c r="O5" i="173"/>
  <c r="V26" i="173"/>
  <c r="W15" i="173"/>
  <c r="E61" i="173"/>
  <c r="E82" i="173" s="1"/>
  <c r="Q53" i="173"/>
  <c r="V20" i="173"/>
  <c r="V19" i="173"/>
  <c r="W19" i="173"/>
  <c r="L63" i="173"/>
  <c r="V7" i="173"/>
  <c r="P53" i="173"/>
  <c r="W6" i="173"/>
  <c r="L77" i="173"/>
  <c r="L74" i="173"/>
  <c r="L65" i="173"/>
  <c r="V13" i="173"/>
  <c r="O13" i="173"/>
  <c r="W13" i="173" s="1"/>
  <c r="L80" i="173"/>
  <c r="L81" i="173"/>
  <c r="L75" i="173"/>
  <c r="K82" i="173"/>
  <c r="T82" i="173" s="1"/>
  <c r="I82" i="173"/>
  <c r="L58" i="173"/>
  <c r="O11" i="173"/>
  <c r="W11" i="173" s="1"/>
  <c r="V6" i="173"/>
  <c r="V10" i="173"/>
  <c r="O10" i="173"/>
  <c r="W10" i="173" s="1"/>
  <c r="V8" i="173"/>
  <c r="O8" i="173"/>
  <c r="W8" i="173" s="1"/>
  <c r="V16" i="173"/>
  <c r="O16" i="173"/>
  <c r="W16" i="173" s="1"/>
  <c r="L76" i="173"/>
  <c r="N53" i="173"/>
  <c r="V15" i="173"/>
  <c r="M53" i="173"/>
  <c r="R4" i="173"/>
  <c r="L69" i="173"/>
  <c r="L79" i="173"/>
  <c r="L71" i="173"/>
  <c r="L70" i="173"/>
  <c r="L62" i="173"/>
  <c r="L68" i="173"/>
  <c r="D57" i="173"/>
  <c r="L67" i="173"/>
  <c r="L66" i="173"/>
  <c r="L59" i="173"/>
  <c r="L72" i="173"/>
  <c r="L60" i="173"/>
  <c r="L56" i="173"/>
  <c r="L73" i="173"/>
  <c r="L64" i="173"/>
  <c r="C57" i="172"/>
  <c r="O25" i="172"/>
  <c r="O53" i="172" s="1"/>
  <c r="O14" i="172"/>
  <c r="W14" i="172" s="1"/>
  <c r="O10" i="172"/>
  <c r="W10" i="172" s="1"/>
  <c r="V6" i="172"/>
  <c r="D61" i="172"/>
  <c r="W5" i="172"/>
  <c r="C61" i="172"/>
  <c r="C82" i="172" s="1"/>
  <c r="N53" i="172"/>
  <c r="V16" i="172"/>
  <c r="V18" i="172"/>
  <c r="V21" i="172"/>
  <c r="V17" i="172"/>
  <c r="V9" i="172"/>
  <c r="G82" i="172"/>
  <c r="K82" i="172"/>
  <c r="T82" i="172" s="1"/>
  <c r="E82" i="172"/>
  <c r="L65" i="172"/>
  <c r="H82" i="172"/>
  <c r="L59" i="172"/>
  <c r="L58" i="172"/>
  <c r="L72" i="172"/>
  <c r="L71" i="172"/>
  <c r="F82" i="172"/>
  <c r="L74" i="172"/>
  <c r="L77" i="172"/>
  <c r="L68" i="172"/>
  <c r="L64" i="172"/>
  <c r="L60" i="172"/>
  <c r="L63" i="172"/>
  <c r="L79" i="172"/>
  <c r="L70" i="172"/>
  <c r="L62" i="172"/>
  <c r="L73" i="172"/>
  <c r="L56" i="172"/>
  <c r="L80" i="172"/>
  <c r="L81" i="172"/>
  <c r="L66" i="172"/>
  <c r="L69" i="172"/>
  <c r="L76" i="172"/>
  <c r="L75" i="172"/>
  <c r="L67" i="172"/>
  <c r="T53" i="172"/>
  <c r="I57" i="172"/>
  <c r="I82" i="172" s="1"/>
  <c r="U4" i="172"/>
  <c r="J61" i="172" s="1"/>
  <c r="L58" i="171"/>
  <c r="V19" i="171"/>
  <c r="V13" i="171"/>
  <c r="W14" i="171"/>
  <c r="W13" i="171"/>
  <c r="V18" i="171"/>
  <c r="W21" i="171"/>
  <c r="V12" i="171"/>
  <c r="W18" i="171"/>
  <c r="P53" i="171"/>
  <c r="V24" i="171"/>
  <c r="M66" i="171"/>
  <c r="I57" i="171"/>
  <c r="I82" i="171" s="1"/>
  <c r="V16" i="171"/>
  <c r="V27" i="171"/>
  <c r="U4" i="171"/>
  <c r="J57" i="171" s="1"/>
  <c r="O27" i="171"/>
  <c r="W27" i="171" s="1"/>
  <c r="V15" i="171"/>
  <c r="W19" i="171"/>
  <c r="V14" i="171"/>
  <c r="Q53" i="171"/>
  <c r="V28" i="171"/>
  <c r="F61" i="171"/>
  <c r="F82" i="171" s="1"/>
  <c r="W24" i="171"/>
  <c r="V21" i="171"/>
  <c r="W15" i="171"/>
  <c r="M65" i="171"/>
  <c r="L77" i="171"/>
  <c r="L64" i="171"/>
  <c r="L71" i="171"/>
  <c r="L67" i="171"/>
  <c r="L78" i="171"/>
  <c r="L76" i="171"/>
  <c r="M67" i="171"/>
  <c r="L72" i="171"/>
  <c r="L68" i="171"/>
  <c r="L65" i="171"/>
  <c r="E82" i="171"/>
  <c r="L80" i="171"/>
  <c r="L75" i="171"/>
  <c r="M64" i="171"/>
  <c r="L79" i="171"/>
  <c r="C82" i="171"/>
  <c r="L56" i="171"/>
  <c r="M53" i="171"/>
  <c r="R4" i="171"/>
  <c r="G57" i="171" s="1"/>
  <c r="J61" i="171"/>
  <c r="L81" i="171"/>
  <c r="K82" i="171"/>
  <c r="T82" i="171" s="1"/>
  <c r="L73" i="171"/>
  <c r="L69" i="171"/>
  <c r="L60" i="171"/>
  <c r="L74" i="171"/>
  <c r="L70" i="171"/>
  <c r="L66" i="171"/>
  <c r="L63" i="171"/>
  <c r="L62" i="171"/>
  <c r="O53" i="171"/>
  <c r="C65" i="170"/>
  <c r="V10" i="170"/>
  <c r="C61" i="170"/>
  <c r="C86" i="170" s="1"/>
  <c r="V9" i="170"/>
  <c r="G61" i="170"/>
  <c r="W9" i="170"/>
  <c r="L63" i="170"/>
  <c r="J65" i="170"/>
  <c r="J86" i="170" s="1"/>
  <c r="N57" i="170"/>
  <c r="K86" i="170"/>
  <c r="T86" i="170" s="1"/>
  <c r="F86" i="170"/>
  <c r="V7" i="170"/>
  <c r="O7" i="170"/>
  <c r="V11" i="170"/>
  <c r="O11" i="170"/>
  <c r="W11" i="170" s="1"/>
  <c r="L80" i="170"/>
  <c r="L85" i="170"/>
  <c r="L66" i="170"/>
  <c r="V13" i="170"/>
  <c r="L60" i="170"/>
  <c r="W13" i="170"/>
  <c r="V5" i="170"/>
  <c r="O5" i="170"/>
  <c r="W5" i="170" s="1"/>
  <c r="L82" i="170"/>
  <c r="I86" i="170"/>
  <c r="L68" i="170"/>
  <c r="L64" i="170"/>
  <c r="L62" i="170"/>
  <c r="L81" i="170"/>
  <c r="M57" i="170"/>
  <c r="R4" i="170"/>
  <c r="L84" i="170"/>
  <c r="L67" i="170"/>
  <c r="E86" i="170"/>
  <c r="L69" i="170"/>
  <c r="V15" i="169"/>
  <c r="D65" i="169"/>
  <c r="M78" i="169" s="1"/>
  <c r="N57" i="169"/>
  <c r="V9" i="169"/>
  <c r="V8" i="169"/>
  <c r="C61" i="169"/>
  <c r="L61" i="169" s="1"/>
  <c r="C65" i="169"/>
  <c r="M68" i="169"/>
  <c r="L63" i="169"/>
  <c r="G65" i="169"/>
  <c r="G86" i="169" s="1"/>
  <c r="V10" i="169"/>
  <c r="V7" i="169"/>
  <c r="L82" i="169"/>
  <c r="E86" i="169"/>
  <c r="L85" i="169"/>
  <c r="L62" i="169"/>
  <c r="M75" i="169"/>
  <c r="M74" i="169"/>
  <c r="M73" i="169"/>
  <c r="M72" i="169"/>
  <c r="M71" i="169"/>
  <c r="D86" i="169"/>
  <c r="M70" i="169"/>
  <c r="M67" i="169"/>
  <c r="L81" i="169"/>
  <c r="M69" i="169"/>
  <c r="L64" i="169"/>
  <c r="L67" i="169"/>
  <c r="J86" i="169"/>
  <c r="I86" i="169"/>
  <c r="S4" i="169"/>
  <c r="R57" i="169"/>
  <c r="L66" i="169"/>
  <c r="L68" i="169"/>
  <c r="F86" i="169"/>
  <c r="L84" i="169"/>
  <c r="L80" i="169"/>
  <c r="L69" i="169"/>
  <c r="L60" i="169"/>
  <c r="K86" i="169"/>
  <c r="T86" i="169" s="1"/>
  <c r="O57" i="169"/>
  <c r="T10" i="168"/>
  <c r="I65" i="168" s="1"/>
  <c r="R10" i="168"/>
  <c r="S10" i="168" s="1"/>
  <c r="D61" i="168"/>
  <c r="M73" i="168" s="1"/>
  <c r="L68" i="168"/>
  <c r="L67" i="168"/>
  <c r="L69" i="168"/>
  <c r="E86" i="168"/>
  <c r="L83" i="168"/>
  <c r="K86" i="168"/>
  <c r="T86" i="168" s="1"/>
  <c r="L70" i="168"/>
  <c r="C86" i="168"/>
  <c r="L84" i="168"/>
  <c r="L85" i="168"/>
  <c r="L75" i="168"/>
  <c r="L81" i="168"/>
  <c r="M57" i="168"/>
  <c r="R4" i="168"/>
  <c r="L62" i="168"/>
  <c r="L77" i="168"/>
  <c r="M76" i="168"/>
  <c r="L71" i="168"/>
  <c r="L73" i="168"/>
  <c r="L80" i="168"/>
  <c r="L72" i="168"/>
  <c r="L74" i="168"/>
  <c r="I61" i="168"/>
  <c r="U10" i="168"/>
  <c r="J61" i="168" s="1"/>
  <c r="O57" i="168"/>
  <c r="T57" i="168"/>
  <c r="L76" i="168"/>
  <c r="L64" i="168"/>
  <c r="L79" i="168"/>
  <c r="L78" i="168"/>
  <c r="L66" i="168"/>
  <c r="L63" i="168"/>
  <c r="F65" i="168"/>
  <c r="Q57" i="168"/>
  <c r="L60" i="168"/>
  <c r="J65" i="168"/>
  <c r="V10" i="168"/>
  <c r="R4" i="167"/>
  <c r="S4" i="167" s="1"/>
  <c r="R8" i="167"/>
  <c r="S8" i="167" s="1"/>
  <c r="N8" i="167"/>
  <c r="O8" i="167" s="1"/>
  <c r="R6" i="167"/>
  <c r="S6" i="167" s="1"/>
  <c r="S57" i="167" s="1"/>
  <c r="N6" i="167"/>
  <c r="O6" i="167" s="1"/>
  <c r="N5" i="167"/>
  <c r="O5" i="167" s="1"/>
  <c r="N7" i="167"/>
  <c r="N9" i="167"/>
  <c r="O9" i="167" s="1"/>
  <c r="W9" i="167" s="1"/>
  <c r="O12" i="167"/>
  <c r="W12" i="167" s="1"/>
  <c r="V12" i="167"/>
  <c r="O13" i="167"/>
  <c r="W13" i="167" s="1"/>
  <c r="V13" i="167"/>
  <c r="O16" i="167"/>
  <c r="W16" i="167" s="1"/>
  <c r="V16" i="167"/>
  <c r="O17" i="167"/>
  <c r="W17" i="167" s="1"/>
  <c r="V17" i="167"/>
  <c r="O20" i="167"/>
  <c r="W20" i="167" s="1"/>
  <c r="V20" i="167"/>
  <c r="O21" i="167"/>
  <c r="W21" i="167" s="1"/>
  <c r="V21" i="167"/>
  <c r="O24" i="167"/>
  <c r="W24" i="167" s="1"/>
  <c r="V24" i="167"/>
  <c r="O25" i="167"/>
  <c r="W25" i="167" s="1"/>
  <c r="V25" i="167"/>
  <c r="O28" i="167"/>
  <c r="W28" i="167" s="1"/>
  <c r="V28" i="167"/>
  <c r="O29" i="167"/>
  <c r="W29" i="167" s="1"/>
  <c r="V29" i="167"/>
  <c r="O34" i="167"/>
  <c r="W34" i="167" s="1"/>
  <c r="V34" i="167"/>
  <c r="W5" i="167"/>
  <c r="V8" i="167"/>
  <c r="O38" i="167"/>
  <c r="W38" i="167" s="1"/>
  <c r="V38" i="167"/>
  <c r="W8" i="167"/>
  <c r="V10" i="167"/>
  <c r="O10" i="167"/>
  <c r="W10" i="167" s="1"/>
  <c r="O11" i="167"/>
  <c r="W11" i="167" s="1"/>
  <c r="V11" i="167"/>
  <c r="V14" i="167"/>
  <c r="O14" i="167"/>
  <c r="W14" i="167" s="1"/>
  <c r="O15" i="167"/>
  <c r="W15" i="167" s="1"/>
  <c r="V15" i="167"/>
  <c r="V18" i="167"/>
  <c r="O18" i="167"/>
  <c r="W18" i="167" s="1"/>
  <c r="O19" i="167"/>
  <c r="W19" i="167" s="1"/>
  <c r="V19" i="167"/>
  <c r="V22" i="167"/>
  <c r="O22" i="167"/>
  <c r="W22" i="167" s="1"/>
  <c r="O23" i="167"/>
  <c r="W23" i="167" s="1"/>
  <c r="V23" i="167"/>
  <c r="V26" i="167"/>
  <c r="O26" i="167"/>
  <c r="W26" i="167" s="1"/>
  <c r="O27" i="167"/>
  <c r="W27" i="167" s="1"/>
  <c r="V27" i="167"/>
  <c r="V30" i="167"/>
  <c r="O30" i="167"/>
  <c r="W30" i="167" s="1"/>
  <c r="V7" i="167"/>
  <c r="V33" i="167"/>
  <c r="V37" i="167"/>
  <c r="O43" i="167"/>
  <c r="W43" i="167" s="1"/>
  <c r="V43" i="167"/>
  <c r="O47" i="167"/>
  <c r="W47" i="167" s="1"/>
  <c r="V47" i="167"/>
  <c r="V52" i="167"/>
  <c r="O52" i="167"/>
  <c r="W52" i="167" s="1"/>
  <c r="O7" i="167"/>
  <c r="W7" i="167" s="1"/>
  <c r="V32" i="167"/>
  <c r="V36" i="167"/>
  <c r="V40" i="167"/>
  <c r="V42" i="167"/>
  <c r="O42" i="167"/>
  <c r="W42" i="167" s="1"/>
  <c r="O44" i="167"/>
  <c r="W44" i="167" s="1"/>
  <c r="V44" i="167"/>
  <c r="V46" i="167"/>
  <c r="O46" i="167"/>
  <c r="W46" i="167" s="1"/>
  <c r="V48" i="167"/>
  <c r="O48" i="167"/>
  <c r="W48" i="167" s="1"/>
  <c r="M57" i="167"/>
  <c r="U57" i="167"/>
  <c r="D65" i="167"/>
  <c r="V9" i="167"/>
  <c r="O31" i="167"/>
  <c r="W31" i="167" s="1"/>
  <c r="V31" i="167"/>
  <c r="O35" i="167"/>
  <c r="W35" i="167" s="1"/>
  <c r="V35" i="167"/>
  <c r="O39" i="167"/>
  <c r="W39" i="167" s="1"/>
  <c r="V39" i="167"/>
  <c r="V41" i="167"/>
  <c r="O51" i="167"/>
  <c r="W51" i="167" s="1"/>
  <c r="V51" i="167"/>
  <c r="V53" i="167"/>
  <c r="O53" i="167"/>
  <c r="W53" i="167" s="1"/>
  <c r="L57" i="167"/>
  <c r="P4" i="167"/>
  <c r="V4" i="167" s="1"/>
  <c r="I65" i="167"/>
  <c r="T57" i="167"/>
  <c r="O45" i="167"/>
  <c r="W45" i="167" s="1"/>
  <c r="V45" i="167"/>
  <c r="V49" i="167"/>
  <c r="O49" i="167"/>
  <c r="W49" i="167" s="1"/>
  <c r="O50" i="167"/>
  <c r="W50" i="167" s="1"/>
  <c r="O54" i="167"/>
  <c r="W54" i="167" s="1"/>
  <c r="C60" i="167"/>
  <c r="H60" i="167"/>
  <c r="M61" i="167"/>
  <c r="I61" i="167"/>
  <c r="E61" i="167"/>
  <c r="G61" i="167"/>
  <c r="E62" i="167"/>
  <c r="J62" i="167"/>
  <c r="C63" i="167"/>
  <c r="I63" i="167"/>
  <c r="J65" i="167"/>
  <c r="D66" i="167"/>
  <c r="I66" i="167"/>
  <c r="K67" i="167"/>
  <c r="G67" i="167"/>
  <c r="C67" i="167"/>
  <c r="H67" i="167"/>
  <c r="E69" i="167"/>
  <c r="J69" i="167"/>
  <c r="I82" i="167"/>
  <c r="E82" i="167"/>
  <c r="H82" i="167"/>
  <c r="D82" i="167"/>
  <c r="K82" i="167"/>
  <c r="G82" i="167"/>
  <c r="C82" i="167"/>
  <c r="D60" i="167"/>
  <c r="J60" i="167"/>
  <c r="F62" i="167"/>
  <c r="E63" i="167"/>
  <c r="J63" i="167"/>
  <c r="K64" i="167"/>
  <c r="G64" i="167"/>
  <c r="C64" i="167"/>
  <c r="H64" i="167"/>
  <c r="M64" i="167"/>
  <c r="E66" i="167"/>
  <c r="J66" i="167"/>
  <c r="K68" i="167"/>
  <c r="G68" i="167"/>
  <c r="C68" i="167"/>
  <c r="H68" i="167"/>
  <c r="M68" i="167"/>
  <c r="F82" i="167"/>
  <c r="F60" i="167"/>
  <c r="H62" i="167"/>
  <c r="D62" i="167"/>
  <c r="G62" i="167"/>
  <c r="M62" i="167"/>
  <c r="F63" i="167"/>
  <c r="K65" i="167"/>
  <c r="M65" i="167"/>
  <c r="K69" i="167"/>
  <c r="G69" i="167"/>
  <c r="C69" i="167"/>
  <c r="H69" i="167"/>
  <c r="M60" i="167"/>
  <c r="I60" i="167"/>
  <c r="E60" i="167"/>
  <c r="G60" i="167"/>
  <c r="H63" i="167"/>
  <c r="D63" i="167"/>
  <c r="G63" i="167"/>
  <c r="M63" i="167"/>
  <c r="K66" i="167"/>
  <c r="G66" i="167"/>
  <c r="C66" i="167"/>
  <c r="H66" i="167"/>
  <c r="M66" i="167"/>
  <c r="F81" i="167"/>
  <c r="J81" i="167"/>
  <c r="F85" i="167"/>
  <c r="J85" i="167"/>
  <c r="F80" i="167"/>
  <c r="J80" i="167"/>
  <c r="C81" i="167"/>
  <c r="G81" i="167"/>
  <c r="K81" i="167"/>
  <c r="F84" i="167"/>
  <c r="J84" i="167"/>
  <c r="C85" i="167"/>
  <c r="G85" i="167"/>
  <c r="K85" i="167"/>
  <c r="F70" i="167"/>
  <c r="L70" i="167" s="1"/>
  <c r="F71" i="167"/>
  <c r="L71" i="167" s="1"/>
  <c r="F72" i="167"/>
  <c r="L72" i="167" s="1"/>
  <c r="F73" i="167"/>
  <c r="L73" i="167" s="1"/>
  <c r="F74" i="167"/>
  <c r="L74" i="167" s="1"/>
  <c r="F75" i="167"/>
  <c r="L75" i="167" s="1"/>
  <c r="F76" i="167"/>
  <c r="L76" i="167" s="1"/>
  <c r="F77" i="167"/>
  <c r="L77" i="167" s="1"/>
  <c r="F78" i="167"/>
  <c r="L78" i="167" s="1"/>
  <c r="F79" i="167"/>
  <c r="L79" i="167" s="1"/>
  <c r="C80" i="167"/>
  <c r="G80" i="167"/>
  <c r="D81" i="167"/>
  <c r="F83" i="167"/>
  <c r="L83" i="167" s="1"/>
  <c r="C84" i="167"/>
  <c r="G84" i="167"/>
  <c r="D85" i="167"/>
  <c r="N9" i="166"/>
  <c r="O9" i="166" s="1"/>
  <c r="N6" i="166"/>
  <c r="O6" i="166" s="1"/>
  <c r="N7" i="166"/>
  <c r="O7" i="166" s="1"/>
  <c r="N10" i="166"/>
  <c r="V10" i="166" s="1"/>
  <c r="N12" i="166"/>
  <c r="O12" i="166" s="1"/>
  <c r="N5" i="166"/>
  <c r="O5" i="166" s="1"/>
  <c r="W5" i="166" s="1"/>
  <c r="N8" i="166"/>
  <c r="O8" i="166" s="1"/>
  <c r="W8" i="166"/>
  <c r="W7" i="166"/>
  <c r="O10" i="166"/>
  <c r="W10" i="166" s="1"/>
  <c r="V6" i="166"/>
  <c r="W11" i="166"/>
  <c r="V11" i="166"/>
  <c r="W12" i="166"/>
  <c r="W6" i="166"/>
  <c r="V15" i="166"/>
  <c r="O19" i="166"/>
  <c r="W19" i="166" s="1"/>
  <c r="V19" i="166"/>
  <c r="O23" i="166"/>
  <c r="W23" i="166" s="1"/>
  <c r="V23" i="166"/>
  <c r="V28" i="166"/>
  <c r="O28" i="166"/>
  <c r="W28" i="166" s="1"/>
  <c r="O32" i="166"/>
  <c r="W32" i="166" s="1"/>
  <c r="V32" i="166"/>
  <c r="O35" i="166"/>
  <c r="W35" i="166" s="1"/>
  <c r="V35" i="166"/>
  <c r="V48" i="166"/>
  <c r="O48" i="166"/>
  <c r="W48" i="166" s="1"/>
  <c r="V49" i="166"/>
  <c r="O49" i="166"/>
  <c r="W49" i="166" s="1"/>
  <c r="U57" i="166"/>
  <c r="J65" i="166"/>
  <c r="V7" i="166"/>
  <c r="E65" i="166"/>
  <c r="O21" i="166"/>
  <c r="W21" i="166" s="1"/>
  <c r="V21" i="166"/>
  <c r="O25" i="166"/>
  <c r="W25" i="166" s="1"/>
  <c r="V25" i="166"/>
  <c r="W30" i="166"/>
  <c r="O31" i="166"/>
  <c r="W31" i="166" s="1"/>
  <c r="V31" i="166"/>
  <c r="O44" i="166"/>
  <c r="W44" i="166" s="1"/>
  <c r="V44" i="166"/>
  <c r="W46" i="166"/>
  <c r="O47" i="166"/>
  <c r="W47" i="166" s="1"/>
  <c r="V47" i="166"/>
  <c r="Q57" i="166"/>
  <c r="O13" i="166"/>
  <c r="W13" i="166" s="1"/>
  <c r="V13" i="166"/>
  <c r="O17" i="166"/>
  <c r="W17" i="166" s="1"/>
  <c r="V17" i="166"/>
  <c r="O20" i="166"/>
  <c r="W20" i="166" s="1"/>
  <c r="V20" i="166"/>
  <c r="V22" i="166"/>
  <c r="O22" i="166"/>
  <c r="W22" i="166" s="1"/>
  <c r="O24" i="166"/>
  <c r="W24" i="166" s="1"/>
  <c r="V24" i="166"/>
  <c r="O27" i="166"/>
  <c r="W27" i="166" s="1"/>
  <c r="V27" i="166"/>
  <c r="V29" i="166"/>
  <c r="O29" i="166"/>
  <c r="W29" i="166" s="1"/>
  <c r="O40" i="166"/>
  <c r="W40" i="166" s="1"/>
  <c r="V40" i="166"/>
  <c r="W42" i="166"/>
  <c r="O43" i="166"/>
  <c r="W43" i="166" s="1"/>
  <c r="V43" i="166"/>
  <c r="R4" i="166"/>
  <c r="V4" i="166" s="1"/>
  <c r="M57" i="166"/>
  <c r="I65" i="166"/>
  <c r="W9" i="166"/>
  <c r="O16" i="166"/>
  <c r="W16" i="166" s="1"/>
  <c r="V16" i="166"/>
  <c r="O26" i="166"/>
  <c r="W26" i="166" s="1"/>
  <c r="V26" i="166"/>
  <c r="O36" i="166"/>
  <c r="W36" i="166" s="1"/>
  <c r="V36" i="166"/>
  <c r="W38" i="166"/>
  <c r="O39" i="166"/>
  <c r="W39" i="166" s="1"/>
  <c r="V39" i="166"/>
  <c r="O51" i="166"/>
  <c r="W51" i="166" s="1"/>
  <c r="V51" i="166"/>
  <c r="M60" i="166"/>
  <c r="I60" i="166"/>
  <c r="E60" i="166"/>
  <c r="K60" i="166"/>
  <c r="F60" i="166"/>
  <c r="J60" i="166"/>
  <c r="D60" i="166"/>
  <c r="M67" i="166" s="1"/>
  <c r="F65" i="166"/>
  <c r="V30" i="166"/>
  <c r="V34" i="166"/>
  <c r="V38" i="166"/>
  <c r="V42" i="166"/>
  <c r="V46" i="166"/>
  <c r="V50" i="166"/>
  <c r="V53" i="166"/>
  <c r="O53" i="166"/>
  <c r="W53" i="166" s="1"/>
  <c r="V12" i="166"/>
  <c r="C60" i="166"/>
  <c r="M61" i="166"/>
  <c r="I61" i="166"/>
  <c r="E61" i="166"/>
  <c r="J61" i="166"/>
  <c r="D61" i="166"/>
  <c r="H61" i="166"/>
  <c r="C61" i="166"/>
  <c r="H81" i="166"/>
  <c r="D81" i="166"/>
  <c r="K81" i="166"/>
  <c r="G81" i="166"/>
  <c r="C81" i="166"/>
  <c r="F81" i="166"/>
  <c r="E81" i="166"/>
  <c r="V9" i="166"/>
  <c r="V33" i="166"/>
  <c r="V37" i="166"/>
  <c r="V41" i="166"/>
  <c r="V45" i="166"/>
  <c r="O54" i="166"/>
  <c r="W54" i="166" s="1"/>
  <c r="G60" i="166"/>
  <c r="F61" i="166"/>
  <c r="K67" i="166"/>
  <c r="G67" i="166"/>
  <c r="C67" i="166"/>
  <c r="J67" i="166"/>
  <c r="E67" i="166"/>
  <c r="I67" i="166"/>
  <c r="D67" i="166"/>
  <c r="I81" i="166"/>
  <c r="K66" i="166"/>
  <c r="G66" i="166"/>
  <c r="C66" i="166"/>
  <c r="F66" i="166"/>
  <c r="J66" i="166"/>
  <c r="E66" i="166"/>
  <c r="M66" i="166"/>
  <c r="L57" i="166"/>
  <c r="P57" i="166"/>
  <c r="O33" i="166"/>
  <c r="W33" i="166" s="1"/>
  <c r="O37" i="166"/>
  <c r="W37" i="166" s="1"/>
  <c r="O41" i="166"/>
  <c r="W41" i="166" s="1"/>
  <c r="O45" i="166"/>
  <c r="W45" i="166" s="1"/>
  <c r="V52" i="166"/>
  <c r="O52" i="166"/>
  <c r="W52" i="166" s="1"/>
  <c r="T57" i="166"/>
  <c r="H60" i="166"/>
  <c r="G61" i="166"/>
  <c r="H63" i="166"/>
  <c r="D63" i="166"/>
  <c r="K63" i="166"/>
  <c r="F63" i="166"/>
  <c r="J63" i="166"/>
  <c r="E63" i="166"/>
  <c r="M63" i="166"/>
  <c r="H66" i="166"/>
  <c r="F67" i="166"/>
  <c r="J81" i="166"/>
  <c r="F62" i="166"/>
  <c r="K64" i="166"/>
  <c r="G64" i="166"/>
  <c r="C64" i="166"/>
  <c r="H64" i="166"/>
  <c r="M64" i="166"/>
  <c r="K68" i="166"/>
  <c r="G68" i="166"/>
  <c r="C68" i="166"/>
  <c r="H68" i="166"/>
  <c r="I82" i="166"/>
  <c r="E82" i="166"/>
  <c r="H82" i="166"/>
  <c r="D82" i="166"/>
  <c r="J82" i="166"/>
  <c r="H62" i="166"/>
  <c r="D62" i="166"/>
  <c r="G62" i="166"/>
  <c r="M62" i="166"/>
  <c r="K65" i="166"/>
  <c r="G65" i="166"/>
  <c r="M65" i="166"/>
  <c r="D68" i="166"/>
  <c r="I68" i="166"/>
  <c r="K69" i="166"/>
  <c r="G69" i="166"/>
  <c r="C69" i="166"/>
  <c r="H69" i="166"/>
  <c r="C82" i="166"/>
  <c r="K82" i="166"/>
  <c r="H85" i="166"/>
  <c r="D85" i="166"/>
  <c r="K85" i="166"/>
  <c r="G85" i="166"/>
  <c r="C85" i="166"/>
  <c r="J85" i="166"/>
  <c r="F80" i="166"/>
  <c r="J80" i="166"/>
  <c r="F84" i="166"/>
  <c r="J84" i="166"/>
  <c r="F70" i="166"/>
  <c r="L70" i="166" s="1"/>
  <c r="F71" i="166"/>
  <c r="L71" i="166" s="1"/>
  <c r="F72" i="166"/>
  <c r="L72" i="166" s="1"/>
  <c r="F73" i="166"/>
  <c r="L73" i="166" s="1"/>
  <c r="F74" i="166"/>
  <c r="L74" i="166" s="1"/>
  <c r="F75" i="166"/>
  <c r="L75" i="166" s="1"/>
  <c r="F76" i="166"/>
  <c r="L76" i="166" s="1"/>
  <c r="F77" i="166"/>
  <c r="L77" i="166" s="1"/>
  <c r="F78" i="166"/>
  <c r="L78" i="166" s="1"/>
  <c r="F79" i="166"/>
  <c r="L79" i="166" s="1"/>
  <c r="C80" i="166"/>
  <c r="G80" i="166"/>
  <c r="F83" i="166"/>
  <c r="L83" i="166" s="1"/>
  <c r="C84" i="166"/>
  <c r="G84" i="166"/>
  <c r="R11" i="165"/>
  <c r="S11" i="165" s="1"/>
  <c r="R10" i="165"/>
  <c r="S10" i="165" s="1"/>
  <c r="N10" i="165"/>
  <c r="V10" i="165" s="1"/>
  <c r="R16" i="165"/>
  <c r="S16" i="165" s="1"/>
  <c r="N16" i="165"/>
  <c r="O16" i="165" s="1"/>
  <c r="R14" i="165"/>
  <c r="S14" i="165" s="1"/>
  <c r="N14" i="165"/>
  <c r="V14" i="165" s="1"/>
  <c r="N11" i="165"/>
  <c r="O11" i="165" s="1"/>
  <c r="W11" i="165" s="1"/>
  <c r="N19" i="165"/>
  <c r="O19" i="165" s="1"/>
  <c r="N9" i="165"/>
  <c r="O9" i="165" s="1"/>
  <c r="W9" i="165" s="1"/>
  <c r="N12" i="165"/>
  <c r="O12" i="165" s="1"/>
  <c r="W12" i="165" s="1"/>
  <c r="K61" i="165"/>
  <c r="E61" i="165"/>
  <c r="M6" i="165"/>
  <c r="R6" i="165" s="1"/>
  <c r="S6" i="165" s="1"/>
  <c r="Q6" i="165"/>
  <c r="O10" i="165"/>
  <c r="W10" i="165" s="1"/>
  <c r="W18" i="165"/>
  <c r="I61" i="165"/>
  <c r="V19" i="165"/>
  <c r="O44" i="165"/>
  <c r="W44" i="165" s="1"/>
  <c r="V44" i="165"/>
  <c r="V15" i="165"/>
  <c r="W19" i="165"/>
  <c r="V22" i="165"/>
  <c r="O22" i="165"/>
  <c r="W22" i="165" s="1"/>
  <c r="V26" i="165"/>
  <c r="O26" i="165"/>
  <c r="W26" i="165" s="1"/>
  <c r="V30" i="165"/>
  <c r="O30" i="165"/>
  <c r="W30" i="165" s="1"/>
  <c r="V35" i="165"/>
  <c r="O35" i="165"/>
  <c r="W35" i="165" s="1"/>
  <c r="W37" i="165"/>
  <c r="M57" i="165"/>
  <c r="R4" i="165"/>
  <c r="V4" i="165" s="1"/>
  <c r="W7" i="165"/>
  <c r="V7" i="165"/>
  <c r="V8" i="165"/>
  <c r="W15" i="165"/>
  <c r="W16" i="165"/>
  <c r="O36" i="165"/>
  <c r="W36" i="165" s="1"/>
  <c r="V36" i="165"/>
  <c r="O42" i="165"/>
  <c r="W42" i="165" s="1"/>
  <c r="V42" i="165"/>
  <c r="O40" i="165"/>
  <c r="W40" i="165" s="1"/>
  <c r="V40" i="165"/>
  <c r="O48" i="165"/>
  <c r="W48" i="165" s="1"/>
  <c r="V48" i="165"/>
  <c r="W13" i="165"/>
  <c r="V16" i="165"/>
  <c r="W17" i="165"/>
  <c r="O23" i="165"/>
  <c r="W23" i="165" s="1"/>
  <c r="V23" i="165"/>
  <c r="O27" i="165"/>
  <c r="W27" i="165" s="1"/>
  <c r="V27" i="165"/>
  <c r="V31" i="165"/>
  <c r="O31" i="165"/>
  <c r="W31" i="165" s="1"/>
  <c r="V34" i="165"/>
  <c r="O34" i="165"/>
  <c r="W34" i="165" s="1"/>
  <c r="O38" i="165"/>
  <c r="W38" i="165" s="1"/>
  <c r="V38" i="165"/>
  <c r="Q57" i="165"/>
  <c r="W5" i="165"/>
  <c r="W8" i="165"/>
  <c r="V18" i="165"/>
  <c r="O20" i="165"/>
  <c r="W20" i="165" s="1"/>
  <c r="V20" i="165"/>
  <c r="O21" i="165"/>
  <c r="W21" i="165" s="1"/>
  <c r="V21" i="165"/>
  <c r="O24" i="165"/>
  <c r="W24" i="165" s="1"/>
  <c r="V24" i="165"/>
  <c r="O25" i="165"/>
  <c r="W25" i="165" s="1"/>
  <c r="V25" i="165"/>
  <c r="O28" i="165"/>
  <c r="W28" i="165" s="1"/>
  <c r="V28" i="165"/>
  <c r="O29" i="165"/>
  <c r="W29" i="165" s="1"/>
  <c r="V29" i="165"/>
  <c r="O32" i="165"/>
  <c r="W32" i="165" s="1"/>
  <c r="V32" i="165"/>
  <c r="O33" i="165"/>
  <c r="W33" i="165" s="1"/>
  <c r="V33" i="165"/>
  <c r="O51" i="165"/>
  <c r="W51" i="165" s="1"/>
  <c r="V51" i="165"/>
  <c r="V53" i="165"/>
  <c r="O53" i="165"/>
  <c r="W53" i="165" s="1"/>
  <c r="O39" i="165"/>
  <c r="W39" i="165" s="1"/>
  <c r="O43" i="165"/>
  <c r="W43" i="165" s="1"/>
  <c r="O47" i="165"/>
  <c r="W47" i="165" s="1"/>
  <c r="V5" i="165"/>
  <c r="V13" i="165"/>
  <c r="V17" i="165"/>
  <c r="V37" i="165"/>
  <c r="O45" i="165"/>
  <c r="W45" i="165" s="1"/>
  <c r="V45" i="165"/>
  <c r="O46" i="165"/>
  <c r="W46" i="165" s="1"/>
  <c r="V46" i="165"/>
  <c r="O49" i="165"/>
  <c r="W49" i="165" s="1"/>
  <c r="V49" i="165"/>
  <c r="O50" i="165"/>
  <c r="W50" i="165" s="1"/>
  <c r="V50" i="165"/>
  <c r="V54" i="165"/>
  <c r="O54" i="165"/>
  <c r="W54" i="165" s="1"/>
  <c r="K65" i="165"/>
  <c r="L57" i="165"/>
  <c r="P57" i="165"/>
  <c r="E65" i="165"/>
  <c r="C61" i="165"/>
  <c r="O41" i="165"/>
  <c r="W41" i="165" s="1"/>
  <c r="V52" i="165"/>
  <c r="O52" i="165"/>
  <c r="W52" i="165" s="1"/>
  <c r="F62" i="165"/>
  <c r="H64" i="165"/>
  <c r="D64" i="165"/>
  <c r="G64" i="165"/>
  <c r="M64" i="165"/>
  <c r="F65" i="165"/>
  <c r="C67" i="165"/>
  <c r="I67" i="165"/>
  <c r="H68" i="165"/>
  <c r="D68" i="165"/>
  <c r="G68" i="165"/>
  <c r="F69" i="165"/>
  <c r="D70" i="165"/>
  <c r="I70" i="165"/>
  <c r="K71" i="165"/>
  <c r="G71" i="165"/>
  <c r="C71" i="165"/>
  <c r="H71" i="165"/>
  <c r="D74" i="165"/>
  <c r="I74" i="165"/>
  <c r="K75" i="165"/>
  <c r="G75" i="165"/>
  <c r="C75" i="165"/>
  <c r="H75" i="165"/>
  <c r="K79" i="165"/>
  <c r="G79" i="165"/>
  <c r="C79" i="165"/>
  <c r="H79" i="165"/>
  <c r="H80" i="165"/>
  <c r="D80" i="165"/>
  <c r="G80" i="165"/>
  <c r="I81" i="165"/>
  <c r="E81" i="165"/>
  <c r="G81" i="165"/>
  <c r="M62" i="165"/>
  <c r="I62" i="165"/>
  <c r="E62" i="165"/>
  <c r="G62" i="165"/>
  <c r="G65" i="165"/>
  <c r="M65" i="165"/>
  <c r="E67" i="165"/>
  <c r="J67" i="165"/>
  <c r="H69" i="165"/>
  <c r="D69" i="165"/>
  <c r="G69" i="165"/>
  <c r="E70" i="165"/>
  <c r="J70" i="165"/>
  <c r="K72" i="165"/>
  <c r="G72" i="165"/>
  <c r="C72" i="165"/>
  <c r="H72" i="165"/>
  <c r="E74" i="165"/>
  <c r="J74" i="165"/>
  <c r="I75" i="165"/>
  <c r="K76" i="165"/>
  <c r="G76" i="165"/>
  <c r="C76" i="165"/>
  <c r="H76" i="165"/>
  <c r="D79" i="165"/>
  <c r="I79" i="165"/>
  <c r="C80" i="165"/>
  <c r="I80" i="165"/>
  <c r="C81" i="165"/>
  <c r="H81" i="165"/>
  <c r="C62" i="165"/>
  <c r="H62" i="165"/>
  <c r="M63" i="165"/>
  <c r="I63" i="165"/>
  <c r="E63" i="165"/>
  <c r="G63" i="165"/>
  <c r="E64" i="165"/>
  <c r="J64" i="165"/>
  <c r="H66" i="165"/>
  <c r="D66" i="165"/>
  <c r="G66" i="165"/>
  <c r="M66" i="165"/>
  <c r="F67" i="165"/>
  <c r="E68" i="165"/>
  <c r="J68" i="165"/>
  <c r="C69" i="165"/>
  <c r="I69" i="165"/>
  <c r="E71" i="165"/>
  <c r="J71" i="165"/>
  <c r="D72" i="165"/>
  <c r="I72" i="165"/>
  <c r="K73" i="165"/>
  <c r="G73" i="165"/>
  <c r="C73" i="165"/>
  <c r="H73" i="165"/>
  <c r="E75" i="165"/>
  <c r="J75" i="165"/>
  <c r="D76" i="165"/>
  <c r="I76" i="165"/>
  <c r="K77" i="165"/>
  <c r="G77" i="165"/>
  <c r="C77" i="165"/>
  <c r="H77" i="165"/>
  <c r="E79" i="165"/>
  <c r="J79" i="165"/>
  <c r="E80" i="165"/>
  <c r="J80" i="165"/>
  <c r="D81" i="165"/>
  <c r="J81" i="165"/>
  <c r="J61" i="165"/>
  <c r="H67" i="165"/>
  <c r="D67" i="165"/>
  <c r="G67" i="165"/>
  <c r="M67" i="165"/>
  <c r="K70" i="165"/>
  <c r="G70" i="165"/>
  <c r="C70" i="165"/>
  <c r="H70" i="165"/>
  <c r="K74" i="165"/>
  <c r="G74" i="165"/>
  <c r="C74" i="165"/>
  <c r="H74" i="165"/>
  <c r="K78" i="165"/>
  <c r="G78" i="165"/>
  <c r="C78" i="165"/>
  <c r="H78" i="165"/>
  <c r="F79" i="165"/>
  <c r="F80" i="165"/>
  <c r="K80" i="165"/>
  <c r="F81" i="165"/>
  <c r="K81" i="165"/>
  <c r="F60" i="165"/>
  <c r="F61" i="165"/>
  <c r="F82" i="165"/>
  <c r="L82" i="165" s="1"/>
  <c r="C83" i="165"/>
  <c r="G83" i="165"/>
  <c r="K83" i="165"/>
  <c r="D84" i="165"/>
  <c r="H84" i="165"/>
  <c r="E85" i="165"/>
  <c r="I85" i="165"/>
  <c r="F85" i="165"/>
  <c r="J85" i="165"/>
  <c r="F84" i="165"/>
  <c r="J84" i="165"/>
  <c r="C85" i="165"/>
  <c r="G85" i="165"/>
  <c r="K85" i="165"/>
  <c r="F83" i="165"/>
  <c r="C84" i="165"/>
  <c r="G84" i="165"/>
  <c r="D85" i="165"/>
  <c r="N12" i="164"/>
  <c r="C61" i="164" s="1"/>
  <c r="N10" i="164"/>
  <c r="O10" i="164" s="1"/>
  <c r="N9" i="164"/>
  <c r="O9" i="164" s="1"/>
  <c r="N7" i="164"/>
  <c r="O7" i="164" s="1"/>
  <c r="N6" i="164"/>
  <c r="O6" i="164" s="1"/>
  <c r="R5" i="164"/>
  <c r="S5" i="164" s="1"/>
  <c r="N5" i="164"/>
  <c r="O5" i="164" s="1"/>
  <c r="W5" i="164" s="1"/>
  <c r="N8" i="164"/>
  <c r="O8" i="164" s="1"/>
  <c r="W8" i="164" s="1"/>
  <c r="W6" i="164"/>
  <c r="W10" i="164"/>
  <c r="V7" i="164"/>
  <c r="W9" i="164"/>
  <c r="V11" i="164"/>
  <c r="O21" i="164"/>
  <c r="W21" i="164" s="1"/>
  <c r="V21" i="164"/>
  <c r="W7" i="164"/>
  <c r="W11" i="164"/>
  <c r="O13" i="164"/>
  <c r="W13" i="164" s="1"/>
  <c r="V13" i="164"/>
  <c r="O14" i="164"/>
  <c r="W14" i="164" s="1"/>
  <c r="V14" i="164"/>
  <c r="O17" i="164"/>
  <c r="W17" i="164" s="1"/>
  <c r="V17" i="164"/>
  <c r="O18" i="164"/>
  <c r="W18" i="164" s="1"/>
  <c r="V18" i="164"/>
  <c r="V19" i="164"/>
  <c r="O19" i="164"/>
  <c r="W19" i="164" s="1"/>
  <c r="O20" i="164"/>
  <c r="W20" i="164" s="1"/>
  <c r="V20" i="164"/>
  <c r="O23" i="164"/>
  <c r="W23" i="164" s="1"/>
  <c r="V23" i="164"/>
  <c r="O28" i="164"/>
  <c r="W28" i="164" s="1"/>
  <c r="V28" i="164"/>
  <c r="V15" i="164"/>
  <c r="O15" i="164"/>
  <c r="W15" i="164" s="1"/>
  <c r="O16" i="164"/>
  <c r="W16" i="164" s="1"/>
  <c r="V16" i="164"/>
  <c r="O22" i="164"/>
  <c r="W22" i="164" s="1"/>
  <c r="V22" i="164"/>
  <c r="V25" i="164"/>
  <c r="O25" i="164"/>
  <c r="W25" i="164" s="1"/>
  <c r="W26" i="164"/>
  <c r="O27" i="164"/>
  <c r="W27" i="164" s="1"/>
  <c r="V27" i="164"/>
  <c r="V12" i="164"/>
  <c r="O31" i="164"/>
  <c r="W31" i="164" s="1"/>
  <c r="V31" i="164"/>
  <c r="O35" i="164"/>
  <c r="W35" i="164" s="1"/>
  <c r="V35" i="164"/>
  <c r="O39" i="164"/>
  <c r="W39" i="164" s="1"/>
  <c r="V39" i="164"/>
  <c r="O43" i="164"/>
  <c r="W43" i="164" s="1"/>
  <c r="V43" i="164"/>
  <c r="O47" i="164"/>
  <c r="W47" i="164" s="1"/>
  <c r="V47" i="164"/>
  <c r="K61" i="164"/>
  <c r="V9" i="164"/>
  <c r="O12" i="164"/>
  <c r="O24" i="164"/>
  <c r="W24" i="164" s="1"/>
  <c r="V26" i="164"/>
  <c r="V49" i="164"/>
  <c r="O49" i="164"/>
  <c r="W49" i="164" s="1"/>
  <c r="V53" i="164"/>
  <c r="O53" i="164"/>
  <c r="W53" i="164" s="1"/>
  <c r="L57" i="164"/>
  <c r="P57" i="164"/>
  <c r="T57" i="164"/>
  <c r="V6" i="164"/>
  <c r="V10" i="164"/>
  <c r="O29" i="164"/>
  <c r="W29" i="164" s="1"/>
  <c r="O33" i="164"/>
  <c r="W33" i="164" s="1"/>
  <c r="O37" i="164"/>
  <c r="W37" i="164" s="1"/>
  <c r="O41" i="164"/>
  <c r="W41" i="164" s="1"/>
  <c r="O45" i="164"/>
  <c r="W45" i="164" s="1"/>
  <c r="O51" i="164"/>
  <c r="W51" i="164" s="1"/>
  <c r="V51" i="164"/>
  <c r="H63" i="164"/>
  <c r="D63" i="164"/>
  <c r="K63" i="164"/>
  <c r="F63" i="164"/>
  <c r="J63" i="164"/>
  <c r="E63" i="164"/>
  <c r="I63" i="164"/>
  <c r="C63" i="164"/>
  <c r="I65" i="164"/>
  <c r="M4" i="164"/>
  <c r="N4" i="164" s="1"/>
  <c r="O4" i="164" s="1"/>
  <c r="Q4" i="164"/>
  <c r="U4" i="164"/>
  <c r="U57" i="164" s="1"/>
  <c r="W30" i="164"/>
  <c r="O32" i="164"/>
  <c r="W32" i="164" s="1"/>
  <c r="V32" i="164"/>
  <c r="W34" i="164"/>
  <c r="O36" i="164"/>
  <c r="W36" i="164" s="1"/>
  <c r="V36" i="164"/>
  <c r="W38" i="164"/>
  <c r="O40" i="164"/>
  <c r="W40" i="164" s="1"/>
  <c r="V40" i="164"/>
  <c r="W42" i="164"/>
  <c r="O44" i="164"/>
  <c r="W44" i="164" s="1"/>
  <c r="V44" i="164"/>
  <c r="W46" i="164"/>
  <c r="V48" i="164"/>
  <c r="O48" i="164"/>
  <c r="W48" i="164" s="1"/>
  <c r="V50" i="164"/>
  <c r="W52" i="164"/>
  <c r="V54" i="164"/>
  <c r="M60" i="164"/>
  <c r="I60" i="164"/>
  <c r="E60" i="164"/>
  <c r="K60" i="164"/>
  <c r="F60" i="164"/>
  <c r="J60" i="164"/>
  <c r="D60" i="164"/>
  <c r="M67" i="164" s="1"/>
  <c r="H60" i="164"/>
  <c r="C60" i="164"/>
  <c r="G63" i="164"/>
  <c r="K66" i="164"/>
  <c r="G66" i="164"/>
  <c r="C66" i="164"/>
  <c r="F66" i="164"/>
  <c r="J66" i="164"/>
  <c r="E66" i="164"/>
  <c r="I66" i="164"/>
  <c r="D66" i="164"/>
  <c r="I82" i="164"/>
  <c r="E82" i="164"/>
  <c r="H82" i="164"/>
  <c r="D82" i="164"/>
  <c r="K82" i="164"/>
  <c r="G82" i="164"/>
  <c r="C82" i="164"/>
  <c r="M61" i="164"/>
  <c r="I61" i="164"/>
  <c r="E61" i="164"/>
  <c r="G61" i="164"/>
  <c r="E62" i="164"/>
  <c r="E65" i="164"/>
  <c r="K67" i="164"/>
  <c r="G67" i="164"/>
  <c r="C67" i="164"/>
  <c r="H67" i="164"/>
  <c r="E69" i="164"/>
  <c r="F82" i="164"/>
  <c r="V52" i="164"/>
  <c r="K64" i="164"/>
  <c r="G64" i="164"/>
  <c r="C64" i="164"/>
  <c r="H64" i="164"/>
  <c r="M64" i="164"/>
  <c r="K68" i="164"/>
  <c r="G68" i="164"/>
  <c r="C68" i="164"/>
  <c r="H68" i="164"/>
  <c r="J82" i="164"/>
  <c r="H62" i="164"/>
  <c r="D62" i="164"/>
  <c r="G62" i="164"/>
  <c r="M62" i="164"/>
  <c r="D64" i="164"/>
  <c r="I64" i="164"/>
  <c r="K65" i="164"/>
  <c r="M65" i="164"/>
  <c r="D68" i="164"/>
  <c r="I68" i="164"/>
  <c r="K69" i="164"/>
  <c r="G69" i="164"/>
  <c r="C69" i="164"/>
  <c r="H69" i="164"/>
  <c r="F81" i="164"/>
  <c r="J81" i="164"/>
  <c r="F85" i="164"/>
  <c r="J85" i="164"/>
  <c r="F80" i="164"/>
  <c r="J80" i="164"/>
  <c r="C81" i="164"/>
  <c r="G81" i="164"/>
  <c r="K81" i="164"/>
  <c r="F84" i="164"/>
  <c r="J84" i="164"/>
  <c r="C85" i="164"/>
  <c r="G85" i="164"/>
  <c r="K85" i="164"/>
  <c r="F70" i="164"/>
  <c r="L70" i="164" s="1"/>
  <c r="F71" i="164"/>
  <c r="L71" i="164" s="1"/>
  <c r="F72" i="164"/>
  <c r="L72" i="164" s="1"/>
  <c r="F73" i="164"/>
  <c r="L73" i="164" s="1"/>
  <c r="F74" i="164"/>
  <c r="L74" i="164" s="1"/>
  <c r="F75" i="164"/>
  <c r="L75" i="164" s="1"/>
  <c r="F76" i="164"/>
  <c r="L76" i="164" s="1"/>
  <c r="F77" i="164"/>
  <c r="L77" i="164" s="1"/>
  <c r="F78" i="164"/>
  <c r="L78" i="164" s="1"/>
  <c r="F79" i="164"/>
  <c r="L79" i="164" s="1"/>
  <c r="C80" i="164"/>
  <c r="G80" i="164"/>
  <c r="D81" i="164"/>
  <c r="F83" i="164"/>
  <c r="L83" i="164" s="1"/>
  <c r="C84" i="164"/>
  <c r="G84" i="164"/>
  <c r="D85" i="164"/>
  <c r="T12" i="163"/>
  <c r="U12" i="163" s="1"/>
  <c r="W12" i="163" s="1"/>
  <c r="N12" i="163"/>
  <c r="O12" i="163" s="1"/>
  <c r="P11" i="163"/>
  <c r="Q11" i="163" s="1"/>
  <c r="N11" i="163"/>
  <c r="O11" i="163" s="1"/>
  <c r="R10" i="163"/>
  <c r="S10" i="163" s="1"/>
  <c r="R9" i="163"/>
  <c r="S9" i="163" s="1"/>
  <c r="N8" i="163"/>
  <c r="O8" i="163" s="1"/>
  <c r="W8" i="163" s="1"/>
  <c r="R6" i="163"/>
  <c r="S6" i="163" s="1"/>
  <c r="N6" i="163"/>
  <c r="C61" i="163" s="1"/>
  <c r="V9" i="163"/>
  <c r="O9" i="163"/>
  <c r="W9" i="163" s="1"/>
  <c r="N5" i="163"/>
  <c r="O5" i="163" s="1"/>
  <c r="W5" i="163" s="1"/>
  <c r="N7" i="163"/>
  <c r="O7" i="163" s="1"/>
  <c r="O10" i="163"/>
  <c r="W10" i="163" s="1"/>
  <c r="N18" i="163"/>
  <c r="O18" i="163" s="1"/>
  <c r="N19" i="163"/>
  <c r="O19" i="163" s="1"/>
  <c r="V13" i="163"/>
  <c r="W16" i="163"/>
  <c r="V18" i="163"/>
  <c r="O30" i="163"/>
  <c r="W30" i="163" s="1"/>
  <c r="V30" i="163"/>
  <c r="V24" i="163"/>
  <c r="O24" i="163"/>
  <c r="W24" i="163" s="1"/>
  <c r="O38" i="163"/>
  <c r="W38" i="163" s="1"/>
  <c r="V38" i="163"/>
  <c r="W7" i="163"/>
  <c r="W18" i="163"/>
  <c r="V20" i="163"/>
  <c r="O20" i="163"/>
  <c r="W20" i="163" s="1"/>
  <c r="O22" i="163"/>
  <c r="W22" i="163" s="1"/>
  <c r="V22" i="163"/>
  <c r="O23" i="163"/>
  <c r="W23" i="163" s="1"/>
  <c r="V23" i="163"/>
  <c r="I61" i="163"/>
  <c r="U6" i="163"/>
  <c r="V8" i="163"/>
  <c r="V14" i="163"/>
  <c r="V17" i="163"/>
  <c r="O26" i="163"/>
  <c r="W26" i="163" s="1"/>
  <c r="V26" i="163"/>
  <c r="O34" i="163"/>
  <c r="W34" i="163" s="1"/>
  <c r="V34" i="163"/>
  <c r="K65" i="163"/>
  <c r="L57" i="163"/>
  <c r="E65" i="163"/>
  <c r="T57" i="163"/>
  <c r="M4" i="163"/>
  <c r="N4" i="163" s="1"/>
  <c r="Q4" i="163"/>
  <c r="Q57" i="163" s="1"/>
  <c r="U4" i="163"/>
  <c r="O13" i="163"/>
  <c r="W13" i="163" s="1"/>
  <c r="O17" i="163"/>
  <c r="W17" i="163" s="1"/>
  <c r="O21" i="163"/>
  <c r="W21" i="163" s="1"/>
  <c r="V28" i="163"/>
  <c r="V32" i="163"/>
  <c r="V36" i="163"/>
  <c r="O40" i="163"/>
  <c r="W40" i="163" s="1"/>
  <c r="V40" i="163"/>
  <c r="W42" i="163"/>
  <c r="O44" i="163"/>
  <c r="W44" i="163" s="1"/>
  <c r="V44" i="163"/>
  <c r="W46" i="163"/>
  <c r="O48" i="163"/>
  <c r="W48" i="163" s="1"/>
  <c r="V48" i="163"/>
  <c r="V50" i="163"/>
  <c r="O50" i="163"/>
  <c r="W50" i="163" s="1"/>
  <c r="V52" i="163"/>
  <c r="O52" i="163"/>
  <c r="W52" i="163" s="1"/>
  <c r="W53" i="163"/>
  <c r="K61" i="163"/>
  <c r="V12" i="163"/>
  <c r="V15" i="163"/>
  <c r="V16" i="163"/>
  <c r="V19" i="163"/>
  <c r="O27" i="163"/>
  <c r="W27" i="163" s="1"/>
  <c r="V27" i="163"/>
  <c r="O31" i="163"/>
  <c r="W31" i="163" s="1"/>
  <c r="V31" i="163"/>
  <c r="O35" i="163"/>
  <c r="W35" i="163" s="1"/>
  <c r="V35" i="163"/>
  <c r="O39" i="163"/>
  <c r="W39" i="163" s="1"/>
  <c r="V39" i="163"/>
  <c r="O43" i="163"/>
  <c r="W43" i="163" s="1"/>
  <c r="V43" i="163"/>
  <c r="O47" i="163"/>
  <c r="W47" i="163" s="1"/>
  <c r="V47" i="163"/>
  <c r="O54" i="163"/>
  <c r="W54" i="163" s="1"/>
  <c r="V54" i="163"/>
  <c r="O37" i="163"/>
  <c r="W37" i="163" s="1"/>
  <c r="V42" i="163"/>
  <c r="V46" i="163"/>
  <c r="V51" i="163"/>
  <c r="O51" i="163"/>
  <c r="W51" i="163" s="1"/>
  <c r="V53" i="163"/>
  <c r="W11" i="163"/>
  <c r="W15" i="163"/>
  <c r="W19" i="163"/>
  <c r="P57" i="163"/>
  <c r="I65" i="163"/>
  <c r="I70" i="163"/>
  <c r="E70" i="163"/>
  <c r="H70" i="163"/>
  <c r="D70" i="163"/>
  <c r="J70" i="163"/>
  <c r="I72" i="163"/>
  <c r="E72" i="163"/>
  <c r="H72" i="163"/>
  <c r="D72" i="163"/>
  <c r="J72" i="163"/>
  <c r="I74" i="163"/>
  <c r="E74" i="163"/>
  <c r="H74" i="163"/>
  <c r="D74" i="163"/>
  <c r="J74" i="163"/>
  <c r="I76" i="163"/>
  <c r="E76" i="163"/>
  <c r="H76" i="163"/>
  <c r="D76" i="163"/>
  <c r="J76" i="163"/>
  <c r="I78" i="163"/>
  <c r="E78" i="163"/>
  <c r="H78" i="163"/>
  <c r="D78" i="163"/>
  <c r="J78" i="163"/>
  <c r="I83" i="163"/>
  <c r="E83" i="163"/>
  <c r="H83" i="163"/>
  <c r="D83" i="163"/>
  <c r="J83" i="163"/>
  <c r="E61" i="163"/>
  <c r="J61" i="163"/>
  <c r="K62" i="163"/>
  <c r="G62" i="163"/>
  <c r="C62" i="163"/>
  <c r="H62" i="163"/>
  <c r="M62" i="163"/>
  <c r="C70" i="163"/>
  <c r="K70" i="163"/>
  <c r="C72" i="163"/>
  <c r="K72" i="163"/>
  <c r="C74" i="163"/>
  <c r="K74" i="163"/>
  <c r="C76" i="163"/>
  <c r="K76" i="163"/>
  <c r="C78" i="163"/>
  <c r="K78" i="163"/>
  <c r="F82" i="163"/>
  <c r="C83" i="163"/>
  <c r="K83" i="163"/>
  <c r="H60" i="163"/>
  <c r="D60" i="163"/>
  <c r="G60" i="163"/>
  <c r="M60" i="163"/>
  <c r="F61" i="163"/>
  <c r="D62" i="163"/>
  <c r="I62" i="163"/>
  <c r="K63" i="163"/>
  <c r="G63" i="163"/>
  <c r="C63" i="163"/>
  <c r="H63" i="163"/>
  <c r="M63" i="163"/>
  <c r="F70" i="163"/>
  <c r="I71" i="163"/>
  <c r="E71" i="163"/>
  <c r="H71" i="163"/>
  <c r="D71" i="163"/>
  <c r="J71" i="163"/>
  <c r="F72" i="163"/>
  <c r="I73" i="163"/>
  <c r="E73" i="163"/>
  <c r="H73" i="163"/>
  <c r="D73" i="163"/>
  <c r="J73" i="163"/>
  <c r="F74" i="163"/>
  <c r="I75" i="163"/>
  <c r="E75" i="163"/>
  <c r="H75" i="163"/>
  <c r="D75" i="163"/>
  <c r="J75" i="163"/>
  <c r="F76" i="163"/>
  <c r="I77" i="163"/>
  <c r="E77" i="163"/>
  <c r="H77" i="163"/>
  <c r="D77" i="163"/>
  <c r="J77" i="163"/>
  <c r="F78" i="163"/>
  <c r="I79" i="163"/>
  <c r="E79" i="163"/>
  <c r="H79" i="163"/>
  <c r="D79" i="163"/>
  <c r="J79" i="163"/>
  <c r="F83" i="163"/>
  <c r="H61" i="163"/>
  <c r="D61" i="163"/>
  <c r="G61" i="163"/>
  <c r="M61" i="163"/>
  <c r="G70" i="163"/>
  <c r="G72" i="163"/>
  <c r="G74" i="163"/>
  <c r="G76" i="163"/>
  <c r="G78" i="163"/>
  <c r="H82" i="163"/>
  <c r="D82" i="163"/>
  <c r="K82" i="163"/>
  <c r="G82" i="163"/>
  <c r="C82" i="163"/>
  <c r="J82" i="163"/>
  <c r="G83" i="163"/>
  <c r="F81" i="163"/>
  <c r="J81" i="163"/>
  <c r="F85" i="163"/>
  <c r="J85" i="163"/>
  <c r="F64" i="163"/>
  <c r="L64" i="163" s="1"/>
  <c r="F66" i="163"/>
  <c r="L66" i="163" s="1"/>
  <c r="F67" i="163"/>
  <c r="L67" i="163" s="1"/>
  <c r="F68" i="163"/>
  <c r="L68" i="163" s="1"/>
  <c r="F69" i="163"/>
  <c r="L69" i="163" s="1"/>
  <c r="F80" i="163"/>
  <c r="L80" i="163" s="1"/>
  <c r="C81" i="163"/>
  <c r="G81" i="163"/>
  <c r="F84" i="163"/>
  <c r="L84" i="163" s="1"/>
  <c r="C85" i="163"/>
  <c r="G85" i="163"/>
  <c r="N19" i="162"/>
  <c r="T19" i="162"/>
  <c r="U19" i="162" s="1"/>
  <c r="R17" i="162"/>
  <c r="S17" i="162" s="1"/>
  <c r="N15" i="162"/>
  <c r="P15" i="162"/>
  <c r="Q15" i="162" s="1"/>
  <c r="P13" i="162"/>
  <c r="Q13" i="162" s="1"/>
  <c r="N11" i="162"/>
  <c r="P11" i="162"/>
  <c r="Q11" i="162" s="1"/>
  <c r="P57" i="162"/>
  <c r="N10" i="162"/>
  <c r="O10" i="162" s="1"/>
  <c r="I63" i="161"/>
  <c r="D80" i="155"/>
  <c r="J70" i="157"/>
  <c r="D77" i="157"/>
  <c r="G71" i="158"/>
  <c r="G79" i="158"/>
  <c r="J61" i="161"/>
  <c r="D63" i="161"/>
  <c r="J63" i="161"/>
  <c r="G66" i="161"/>
  <c r="M66" i="161"/>
  <c r="H71" i="161"/>
  <c r="H73" i="161"/>
  <c r="H75" i="161"/>
  <c r="H77" i="161"/>
  <c r="H79" i="161"/>
  <c r="C84" i="161"/>
  <c r="H84" i="161"/>
  <c r="E85" i="161"/>
  <c r="K66" i="162"/>
  <c r="C67" i="152"/>
  <c r="D72" i="155"/>
  <c r="E80" i="155"/>
  <c r="I63" i="158"/>
  <c r="E77" i="158"/>
  <c r="J63" i="159"/>
  <c r="C61" i="161"/>
  <c r="E63" i="161"/>
  <c r="G64" i="161"/>
  <c r="M64" i="161"/>
  <c r="C66" i="161"/>
  <c r="H66" i="161"/>
  <c r="G67" i="161"/>
  <c r="G68" i="161"/>
  <c r="G69" i="161"/>
  <c r="G70" i="161"/>
  <c r="C71" i="161"/>
  <c r="K71" i="161"/>
  <c r="G72" i="161"/>
  <c r="C73" i="161"/>
  <c r="K73" i="161"/>
  <c r="G74" i="161"/>
  <c r="C75" i="161"/>
  <c r="K75" i="161"/>
  <c r="G76" i="161"/>
  <c r="C77" i="161"/>
  <c r="K77" i="161"/>
  <c r="G78" i="161"/>
  <c r="C79" i="161"/>
  <c r="K79" i="161"/>
  <c r="E80" i="161"/>
  <c r="K80" i="161"/>
  <c r="H83" i="161"/>
  <c r="D84" i="161"/>
  <c r="I84" i="161"/>
  <c r="F85" i="161"/>
  <c r="D60" i="162"/>
  <c r="I60" i="162"/>
  <c r="F63" i="162"/>
  <c r="C64" i="162"/>
  <c r="E66" i="162"/>
  <c r="C68" i="162"/>
  <c r="J70" i="162"/>
  <c r="I74" i="162"/>
  <c r="F77" i="162"/>
  <c r="E78" i="162"/>
  <c r="D82" i="162"/>
  <c r="I82" i="162"/>
  <c r="E83" i="162"/>
  <c r="E84" i="162"/>
  <c r="K61" i="154"/>
  <c r="H72" i="155"/>
  <c r="K60" i="159"/>
  <c r="E67" i="159"/>
  <c r="E61" i="161"/>
  <c r="D66" i="161"/>
  <c r="I66" i="161"/>
  <c r="H70" i="161"/>
  <c r="D71" i="161"/>
  <c r="H72" i="161"/>
  <c r="D73" i="161"/>
  <c r="H74" i="161"/>
  <c r="D75" i="161"/>
  <c r="H76" i="161"/>
  <c r="D77" i="161"/>
  <c r="H78" i="161"/>
  <c r="D79" i="161"/>
  <c r="G80" i="161"/>
  <c r="E84" i="161"/>
  <c r="K84" i="161"/>
  <c r="E60" i="162"/>
  <c r="K60" i="162"/>
  <c r="J63" i="162"/>
  <c r="F66" i="162"/>
  <c r="J74" i="162"/>
  <c r="I78" i="162"/>
  <c r="E82" i="162"/>
  <c r="K82" i="162"/>
  <c r="H83" i="162"/>
  <c r="I84" i="162"/>
  <c r="G60" i="162"/>
  <c r="M60" i="162"/>
  <c r="J78" i="162"/>
  <c r="G82" i="162"/>
  <c r="I83" i="162"/>
  <c r="T6" i="162"/>
  <c r="U6" i="162" s="1"/>
  <c r="N6" i="162"/>
  <c r="O6" i="162" s="1"/>
  <c r="G61" i="162"/>
  <c r="K61" i="162"/>
  <c r="L57" i="162"/>
  <c r="N7" i="162"/>
  <c r="V7" i="162" s="1"/>
  <c r="N9" i="162"/>
  <c r="O9" i="162" s="1"/>
  <c r="W9" i="162" s="1"/>
  <c r="W6" i="162"/>
  <c r="W10" i="162"/>
  <c r="O12" i="162"/>
  <c r="W12" i="162" s="1"/>
  <c r="V12" i="162"/>
  <c r="O16" i="162"/>
  <c r="W16" i="162" s="1"/>
  <c r="V16" i="162"/>
  <c r="O20" i="162"/>
  <c r="W20" i="162" s="1"/>
  <c r="V20" i="162"/>
  <c r="O24" i="162"/>
  <c r="W24" i="162" s="1"/>
  <c r="V24" i="162"/>
  <c r="O28" i="162"/>
  <c r="W28" i="162" s="1"/>
  <c r="V28" i="162"/>
  <c r="O32" i="162"/>
  <c r="W32" i="162" s="1"/>
  <c r="V32" i="162"/>
  <c r="V35" i="162"/>
  <c r="O35" i="162"/>
  <c r="W35" i="162" s="1"/>
  <c r="V37" i="162"/>
  <c r="O37" i="162"/>
  <c r="W37" i="162" s="1"/>
  <c r="O5" i="162"/>
  <c r="W5" i="162" s="1"/>
  <c r="V5" i="162"/>
  <c r="V11" i="162"/>
  <c r="O11" i="162"/>
  <c r="W11" i="162" s="1"/>
  <c r="O13" i="162"/>
  <c r="W13" i="162" s="1"/>
  <c r="V13" i="162"/>
  <c r="V15" i="162"/>
  <c r="O15" i="162"/>
  <c r="O17" i="162"/>
  <c r="W17" i="162" s="1"/>
  <c r="V17" i="162"/>
  <c r="V19" i="162"/>
  <c r="O19" i="162"/>
  <c r="W19" i="162" s="1"/>
  <c r="O21" i="162"/>
  <c r="W21" i="162" s="1"/>
  <c r="V21" i="162"/>
  <c r="V23" i="162"/>
  <c r="O23" i="162"/>
  <c r="W23" i="162" s="1"/>
  <c r="O25" i="162"/>
  <c r="W25" i="162" s="1"/>
  <c r="V25" i="162"/>
  <c r="V27" i="162"/>
  <c r="O27" i="162"/>
  <c r="W27" i="162" s="1"/>
  <c r="O29" i="162"/>
  <c r="W29" i="162" s="1"/>
  <c r="V29" i="162"/>
  <c r="V31" i="162"/>
  <c r="O31" i="162"/>
  <c r="W31" i="162" s="1"/>
  <c r="O33" i="162"/>
  <c r="W33" i="162" s="1"/>
  <c r="V33" i="162"/>
  <c r="V36" i="162"/>
  <c r="O36" i="162"/>
  <c r="W36" i="162" s="1"/>
  <c r="O42" i="162"/>
  <c r="W42" i="162" s="1"/>
  <c r="V42" i="162"/>
  <c r="O14" i="162"/>
  <c r="W14" i="162" s="1"/>
  <c r="V14" i="162"/>
  <c r="O18" i="162"/>
  <c r="W18" i="162" s="1"/>
  <c r="V18" i="162"/>
  <c r="O22" i="162"/>
  <c r="W22" i="162" s="1"/>
  <c r="V22" i="162"/>
  <c r="O26" i="162"/>
  <c r="W26" i="162" s="1"/>
  <c r="V26" i="162"/>
  <c r="O30" i="162"/>
  <c r="W30" i="162" s="1"/>
  <c r="V30" i="162"/>
  <c r="O34" i="162"/>
  <c r="W34" i="162" s="1"/>
  <c r="V34" i="162"/>
  <c r="O38" i="162"/>
  <c r="W38" i="162" s="1"/>
  <c r="V38" i="162"/>
  <c r="O7" i="162"/>
  <c r="W7" i="162" s="1"/>
  <c r="O41" i="162"/>
  <c r="W41" i="162" s="1"/>
  <c r="V50" i="162"/>
  <c r="V53" i="162"/>
  <c r="O53" i="162"/>
  <c r="W53" i="162" s="1"/>
  <c r="S8" i="162"/>
  <c r="H61" i="162" s="1"/>
  <c r="O39" i="162"/>
  <c r="W39" i="162" s="1"/>
  <c r="V39" i="162"/>
  <c r="V40" i="162"/>
  <c r="O43" i="162"/>
  <c r="W43" i="162" s="1"/>
  <c r="V43" i="162"/>
  <c r="V44" i="162"/>
  <c r="O44" i="162"/>
  <c r="W44" i="162" s="1"/>
  <c r="V6" i="162"/>
  <c r="V10" i="162"/>
  <c r="O47" i="162"/>
  <c r="W47" i="162" s="1"/>
  <c r="V47" i="162"/>
  <c r="V48" i="162"/>
  <c r="O48" i="162"/>
  <c r="W48" i="162" s="1"/>
  <c r="V52" i="162"/>
  <c r="O52" i="162"/>
  <c r="W52" i="162" s="1"/>
  <c r="V54" i="162"/>
  <c r="O54" i="162"/>
  <c r="W54" i="162" s="1"/>
  <c r="M4" i="162"/>
  <c r="R4" i="162" s="1"/>
  <c r="S4" i="162" s="1"/>
  <c r="Q4" i="162"/>
  <c r="U4" i="162"/>
  <c r="M8" i="162"/>
  <c r="R8" i="162" s="1"/>
  <c r="Q8" i="162"/>
  <c r="O51" i="162"/>
  <c r="W51" i="162" s="1"/>
  <c r="V51" i="162"/>
  <c r="K65" i="162"/>
  <c r="F62" i="162"/>
  <c r="H64" i="162"/>
  <c r="D64" i="162"/>
  <c r="G64" i="162"/>
  <c r="M64" i="162"/>
  <c r="H68" i="162"/>
  <c r="D68" i="162"/>
  <c r="G68" i="162"/>
  <c r="F69" i="162"/>
  <c r="K71" i="162"/>
  <c r="G71" i="162"/>
  <c r="C71" i="162"/>
  <c r="H71" i="162"/>
  <c r="K75" i="162"/>
  <c r="G75" i="162"/>
  <c r="C75" i="162"/>
  <c r="H75" i="162"/>
  <c r="K79" i="162"/>
  <c r="G79" i="162"/>
  <c r="C79" i="162"/>
  <c r="H79" i="162"/>
  <c r="H80" i="162"/>
  <c r="D80" i="162"/>
  <c r="G80" i="162"/>
  <c r="I81" i="162"/>
  <c r="E81" i="162"/>
  <c r="G81" i="162"/>
  <c r="M62" i="162"/>
  <c r="I62" i="162"/>
  <c r="E62" i="162"/>
  <c r="G62" i="162"/>
  <c r="M65" i="162"/>
  <c r="H69" i="162"/>
  <c r="D69" i="162"/>
  <c r="G69" i="162"/>
  <c r="K72" i="162"/>
  <c r="G72" i="162"/>
  <c r="C72" i="162"/>
  <c r="H72" i="162"/>
  <c r="K76" i="162"/>
  <c r="G76" i="162"/>
  <c r="C76" i="162"/>
  <c r="H76" i="162"/>
  <c r="D79" i="162"/>
  <c r="I79" i="162"/>
  <c r="C80" i="162"/>
  <c r="I80" i="162"/>
  <c r="C81" i="162"/>
  <c r="H81" i="162"/>
  <c r="C62" i="162"/>
  <c r="H62" i="162"/>
  <c r="M63" i="162"/>
  <c r="I63" i="162"/>
  <c r="E63" i="162"/>
  <c r="G63" i="162"/>
  <c r="E64" i="162"/>
  <c r="J64" i="162"/>
  <c r="H66" i="162"/>
  <c r="D66" i="162"/>
  <c r="G66" i="162"/>
  <c r="M66" i="162"/>
  <c r="E68" i="162"/>
  <c r="J68" i="162"/>
  <c r="C69" i="162"/>
  <c r="I69" i="162"/>
  <c r="E71" i="162"/>
  <c r="J71" i="162"/>
  <c r="D72" i="162"/>
  <c r="I72" i="162"/>
  <c r="K73" i="162"/>
  <c r="G73" i="162"/>
  <c r="C73" i="162"/>
  <c r="H73" i="162"/>
  <c r="E75" i="162"/>
  <c r="J75" i="162"/>
  <c r="D76" i="162"/>
  <c r="I76" i="162"/>
  <c r="K77" i="162"/>
  <c r="G77" i="162"/>
  <c r="C77" i="162"/>
  <c r="H77" i="162"/>
  <c r="E79" i="162"/>
  <c r="J79" i="162"/>
  <c r="E80" i="162"/>
  <c r="J80" i="162"/>
  <c r="D81" i="162"/>
  <c r="J81" i="162"/>
  <c r="D62" i="162"/>
  <c r="J62" i="162"/>
  <c r="C63" i="162"/>
  <c r="H63" i="162"/>
  <c r="F64" i="162"/>
  <c r="K64" i="162"/>
  <c r="E65" i="162"/>
  <c r="C66" i="162"/>
  <c r="I66" i="162"/>
  <c r="H67" i="162"/>
  <c r="D67" i="162"/>
  <c r="G67" i="162"/>
  <c r="M67" i="162"/>
  <c r="F68" i="162"/>
  <c r="K68" i="162"/>
  <c r="E69" i="162"/>
  <c r="J69" i="162"/>
  <c r="K70" i="162"/>
  <c r="G70" i="162"/>
  <c r="C70" i="162"/>
  <c r="H70" i="162"/>
  <c r="F71" i="162"/>
  <c r="E72" i="162"/>
  <c r="J72" i="162"/>
  <c r="D73" i="162"/>
  <c r="I73" i="162"/>
  <c r="K74" i="162"/>
  <c r="G74" i="162"/>
  <c r="C74" i="162"/>
  <c r="H74" i="162"/>
  <c r="F75" i="162"/>
  <c r="E76" i="162"/>
  <c r="J76" i="162"/>
  <c r="D77" i="162"/>
  <c r="I77" i="162"/>
  <c r="K78" i="162"/>
  <c r="G78" i="162"/>
  <c r="C78" i="162"/>
  <c r="H78" i="162"/>
  <c r="F79" i="162"/>
  <c r="F80" i="162"/>
  <c r="K80" i="162"/>
  <c r="F81" i="162"/>
  <c r="K81" i="162"/>
  <c r="F60" i="162"/>
  <c r="F61" i="162"/>
  <c r="F82" i="162"/>
  <c r="C83" i="162"/>
  <c r="G83" i="162"/>
  <c r="K83" i="162"/>
  <c r="D84" i="162"/>
  <c r="H84" i="162"/>
  <c r="E85" i="162"/>
  <c r="I85" i="162"/>
  <c r="F85" i="162"/>
  <c r="J85" i="162"/>
  <c r="F84" i="162"/>
  <c r="J84" i="162"/>
  <c r="C85" i="162"/>
  <c r="G85" i="162"/>
  <c r="K85" i="162"/>
  <c r="F83" i="162"/>
  <c r="C84" i="162"/>
  <c r="G84" i="162"/>
  <c r="D85" i="162"/>
  <c r="N7" i="161"/>
  <c r="R7" i="161"/>
  <c r="S7" i="161" s="1"/>
  <c r="T57" i="161"/>
  <c r="E65" i="161"/>
  <c r="V5" i="161"/>
  <c r="O8" i="161"/>
  <c r="W8" i="161" s="1"/>
  <c r="V8" i="161"/>
  <c r="O27" i="161"/>
  <c r="W27" i="161" s="1"/>
  <c r="V27" i="161"/>
  <c r="O43" i="161"/>
  <c r="W43" i="161" s="1"/>
  <c r="V43" i="161"/>
  <c r="W6" i="161"/>
  <c r="O7" i="161"/>
  <c r="V7" i="161"/>
  <c r="O20" i="161"/>
  <c r="W20" i="161" s="1"/>
  <c r="V20" i="161"/>
  <c r="W22" i="161"/>
  <c r="O23" i="161"/>
  <c r="W23" i="161" s="1"/>
  <c r="V23" i="161"/>
  <c r="O36" i="161"/>
  <c r="W36" i="161" s="1"/>
  <c r="V36" i="161"/>
  <c r="W38" i="161"/>
  <c r="O39" i="161"/>
  <c r="W39" i="161" s="1"/>
  <c r="V39" i="161"/>
  <c r="O11" i="161"/>
  <c r="W11" i="161" s="1"/>
  <c r="V11" i="161"/>
  <c r="O16" i="161"/>
  <c r="W16" i="161" s="1"/>
  <c r="V16" i="161"/>
  <c r="W18" i="161"/>
  <c r="O19" i="161"/>
  <c r="W19" i="161" s="1"/>
  <c r="V19" i="161"/>
  <c r="O32" i="161"/>
  <c r="W32" i="161" s="1"/>
  <c r="V32" i="161"/>
  <c r="W34" i="161"/>
  <c r="O35" i="161"/>
  <c r="W35" i="161" s="1"/>
  <c r="V35" i="161"/>
  <c r="O48" i="161"/>
  <c r="W48" i="161" s="1"/>
  <c r="V48" i="161"/>
  <c r="O24" i="161"/>
  <c r="W24" i="161" s="1"/>
  <c r="V24" i="161"/>
  <c r="O40" i="161"/>
  <c r="W40" i="161" s="1"/>
  <c r="V40" i="161"/>
  <c r="O12" i="161"/>
  <c r="W12" i="161" s="1"/>
  <c r="V12" i="161"/>
  <c r="O15" i="161"/>
  <c r="W15" i="161" s="1"/>
  <c r="V15" i="161"/>
  <c r="O28" i="161"/>
  <c r="W28" i="161" s="1"/>
  <c r="V28" i="161"/>
  <c r="O31" i="161"/>
  <c r="W31" i="161" s="1"/>
  <c r="V31" i="161"/>
  <c r="O44" i="161"/>
  <c r="W44" i="161" s="1"/>
  <c r="V44" i="161"/>
  <c r="O47" i="161"/>
  <c r="W47" i="161" s="1"/>
  <c r="V47" i="161"/>
  <c r="M57" i="161"/>
  <c r="R4" i="161"/>
  <c r="V6" i="161"/>
  <c r="V10" i="161"/>
  <c r="V14" i="161"/>
  <c r="V18" i="161"/>
  <c r="V22" i="161"/>
  <c r="V26" i="161"/>
  <c r="V30" i="161"/>
  <c r="V34" i="161"/>
  <c r="V38" i="161"/>
  <c r="V42" i="161"/>
  <c r="V46" i="161"/>
  <c r="U4" i="161"/>
  <c r="U57" i="161" s="1"/>
  <c r="V51" i="161"/>
  <c r="O51" i="161"/>
  <c r="W51" i="161" s="1"/>
  <c r="V9" i="161"/>
  <c r="V13" i="161"/>
  <c r="V17" i="161"/>
  <c r="V21" i="161"/>
  <c r="V25" i="161"/>
  <c r="V29" i="161"/>
  <c r="V33" i="161"/>
  <c r="V37" i="161"/>
  <c r="V41" i="161"/>
  <c r="V45" i="161"/>
  <c r="O49" i="161"/>
  <c r="W49" i="161" s="1"/>
  <c r="P57" i="161"/>
  <c r="I65" i="161"/>
  <c r="H81" i="161"/>
  <c r="D81" i="161"/>
  <c r="K81" i="161"/>
  <c r="G81" i="161"/>
  <c r="C81" i="161"/>
  <c r="I81" i="161"/>
  <c r="F81" i="161"/>
  <c r="E81" i="161"/>
  <c r="K65" i="161"/>
  <c r="L57" i="161"/>
  <c r="Q4" i="161"/>
  <c r="Q57" i="161" s="1"/>
  <c r="O9" i="161"/>
  <c r="W9" i="161" s="1"/>
  <c r="O13" i="161"/>
  <c r="W13" i="161" s="1"/>
  <c r="O17" i="161"/>
  <c r="W17" i="161" s="1"/>
  <c r="O21" i="161"/>
  <c r="W21" i="161" s="1"/>
  <c r="O25" i="161"/>
  <c r="W25" i="161" s="1"/>
  <c r="O29" i="161"/>
  <c r="W29" i="161" s="1"/>
  <c r="O33" i="161"/>
  <c r="W33" i="161" s="1"/>
  <c r="O37" i="161"/>
  <c r="W37" i="161" s="1"/>
  <c r="O41" i="161"/>
  <c r="W41" i="161" s="1"/>
  <c r="O45" i="161"/>
  <c r="W45" i="161" s="1"/>
  <c r="V50" i="161"/>
  <c r="O50" i="161"/>
  <c r="W50" i="161" s="1"/>
  <c r="V52" i="161"/>
  <c r="O52" i="161"/>
  <c r="W52" i="161" s="1"/>
  <c r="W53" i="161"/>
  <c r="J81" i="161"/>
  <c r="O54" i="161"/>
  <c r="W54" i="161" s="1"/>
  <c r="V54" i="161"/>
  <c r="K62" i="161"/>
  <c r="G62" i="161"/>
  <c r="C62" i="161"/>
  <c r="H62" i="161"/>
  <c r="M62" i="161"/>
  <c r="I82" i="161"/>
  <c r="E82" i="161"/>
  <c r="H82" i="161"/>
  <c r="D82" i="161"/>
  <c r="J82" i="161"/>
  <c r="N57" i="161"/>
  <c r="V4" i="161"/>
  <c r="H60" i="161"/>
  <c r="D60" i="161"/>
  <c r="G60" i="161"/>
  <c r="M60" i="161"/>
  <c r="F61" i="161"/>
  <c r="D62" i="161"/>
  <c r="I62" i="161"/>
  <c r="K63" i="161"/>
  <c r="G63" i="161"/>
  <c r="C63" i="161"/>
  <c r="H63" i="161"/>
  <c r="M63" i="161"/>
  <c r="J65" i="161"/>
  <c r="C82" i="161"/>
  <c r="K82" i="161"/>
  <c r="O4" i="161"/>
  <c r="H61" i="161"/>
  <c r="D61" i="161"/>
  <c r="G61" i="161"/>
  <c r="M61" i="161"/>
  <c r="E62" i="161"/>
  <c r="J62" i="161"/>
  <c r="C65" i="161"/>
  <c r="F82" i="161"/>
  <c r="H85" i="161"/>
  <c r="D85" i="161"/>
  <c r="K85" i="161"/>
  <c r="G85" i="161"/>
  <c r="C85" i="161"/>
  <c r="J85" i="161"/>
  <c r="F64" i="161"/>
  <c r="L64" i="161" s="1"/>
  <c r="F66" i="161"/>
  <c r="L66" i="161" s="1"/>
  <c r="F67" i="161"/>
  <c r="L67" i="161" s="1"/>
  <c r="F68" i="161"/>
  <c r="L68" i="161" s="1"/>
  <c r="F69" i="161"/>
  <c r="L69" i="161" s="1"/>
  <c r="E70" i="161"/>
  <c r="I70" i="161"/>
  <c r="E71" i="161"/>
  <c r="I71" i="161"/>
  <c r="E72" i="161"/>
  <c r="I72" i="161"/>
  <c r="E73" i="161"/>
  <c r="I73" i="161"/>
  <c r="E74" i="161"/>
  <c r="I74" i="161"/>
  <c r="E75" i="161"/>
  <c r="I75" i="161"/>
  <c r="E76" i="161"/>
  <c r="I76" i="161"/>
  <c r="E77" i="161"/>
  <c r="I77" i="161"/>
  <c r="E78" i="161"/>
  <c r="I78" i="161"/>
  <c r="E79" i="161"/>
  <c r="I79" i="161"/>
  <c r="F80" i="161"/>
  <c r="L80" i="161" s="1"/>
  <c r="E83" i="161"/>
  <c r="I83" i="161"/>
  <c r="F84" i="161"/>
  <c r="L84" i="161" s="1"/>
  <c r="F70" i="161"/>
  <c r="F71" i="161"/>
  <c r="F72" i="161"/>
  <c r="F73" i="161"/>
  <c r="F74" i="161"/>
  <c r="F75" i="161"/>
  <c r="F76" i="161"/>
  <c r="F77" i="161"/>
  <c r="F78" i="161"/>
  <c r="F79" i="161"/>
  <c r="F83" i="161"/>
  <c r="T6" i="160"/>
  <c r="U6" i="160" s="1"/>
  <c r="R6" i="160"/>
  <c r="S6" i="160" s="1"/>
  <c r="S57" i="160" s="1"/>
  <c r="H75" i="155"/>
  <c r="C71" i="156"/>
  <c r="C72" i="156"/>
  <c r="D73" i="156"/>
  <c r="C74" i="156"/>
  <c r="C75" i="156"/>
  <c r="C76" i="156"/>
  <c r="D77" i="156"/>
  <c r="C79" i="156"/>
  <c r="C63" i="157"/>
  <c r="E67" i="157"/>
  <c r="F69" i="157"/>
  <c r="E69" i="158"/>
  <c r="D70" i="158"/>
  <c r="D74" i="158"/>
  <c r="D78" i="158"/>
  <c r="F66" i="159"/>
  <c r="D82" i="159"/>
  <c r="D75" i="152"/>
  <c r="E67" i="154"/>
  <c r="C70" i="156"/>
  <c r="C78" i="156"/>
  <c r="D83" i="152"/>
  <c r="J72" i="153"/>
  <c r="F79" i="153"/>
  <c r="G74" i="154"/>
  <c r="G60" i="155"/>
  <c r="I66" i="155"/>
  <c r="E68" i="155"/>
  <c r="D79" i="155"/>
  <c r="D70" i="156"/>
  <c r="D71" i="156"/>
  <c r="H72" i="156"/>
  <c r="H73" i="156"/>
  <c r="D74" i="156"/>
  <c r="D75" i="156"/>
  <c r="H76" i="156"/>
  <c r="H77" i="156"/>
  <c r="D78" i="156"/>
  <c r="D79" i="156"/>
  <c r="C66" i="157"/>
  <c r="I67" i="157"/>
  <c r="F68" i="158"/>
  <c r="J69" i="158"/>
  <c r="K70" i="158"/>
  <c r="K74" i="158"/>
  <c r="K78" i="158"/>
  <c r="D84" i="158"/>
  <c r="E63" i="159"/>
  <c r="J66" i="159"/>
  <c r="C61" i="160"/>
  <c r="C63" i="160"/>
  <c r="J72" i="160"/>
  <c r="D82" i="160"/>
  <c r="C84" i="160"/>
  <c r="H66" i="155"/>
  <c r="D68" i="155"/>
  <c r="C83" i="155"/>
  <c r="J68" i="155"/>
  <c r="H70" i="156"/>
  <c r="H74" i="156"/>
  <c r="H78" i="156"/>
  <c r="G64" i="157"/>
  <c r="K66" i="157"/>
  <c r="D83" i="157"/>
  <c r="I68" i="158"/>
  <c r="F63" i="159"/>
  <c r="E61" i="160"/>
  <c r="H63" i="160"/>
  <c r="H76" i="160"/>
  <c r="I82" i="160"/>
  <c r="G84" i="160"/>
  <c r="J62" i="160"/>
  <c r="D78" i="160"/>
  <c r="F81" i="160"/>
  <c r="J64" i="158"/>
  <c r="H83" i="158"/>
  <c r="J67" i="152"/>
  <c r="E75" i="152"/>
  <c r="F63" i="153"/>
  <c r="C64" i="153"/>
  <c r="F77" i="153"/>
  <c r="F67" i="154"/>
  <c r="G78" i="154"/>
  <c r="C76" i="155"/>
  <c r="C77" i="155"/>
  <c r="H79" i="155"/>
  <c r="F66" i="156"/>
  <c r="F63" i="157"/>
  <c r="D74" i="157"/>
  <c r="E77" i="157"/>
  <c r="I78" i="157"/>
  <c r="H83" i="157"/>
  <c r="C62" i="158"/>
  <c r="D64" i="158"/>
  <c r="D72" i="158"/>
  <c r="D76" i="158"/>
  <c r="E80" i="158"/>
  <c r="C83" i="158"/>
  <c r="I83" i="158"/>
  <c r="E84" i="158"/>
  <c r="F85" i="158"/>
  <c r="G63" i="153"/>
  <c r="E64" i="153"/>
  <c r="H84" i="153"/>
  <c r="E74" i="154"/>
  <c r="C72" i="155"/>
  <c r="C73" i="155"/>
  <c r="D75" i="155"/>
  <c r="D76" i="155"/>
  <c r="D84" i="155"/>
  <c r="I64" i="156"/>
  <c r="C67" i="157"/>
  <c r="E74" i="157"/>
  <c r="F77" i="157"/>
  <c r="E64" i="158"/>
  <c r="K72" i="158"/>
  <c r="K76" i="158"/>
  <c r="D83" i="158"/>
  <c r="K83" i="158"/>
  <c r="H84" i="158"/>
  <c r="G62" i="159"/>
  <c r="J67" i="159"/>
  <c r="H82" i="159"/>
  <c r="H61" i="160"/>
  <c r="E64" i="160"/>
  <c r="F66" i="160"/>
  <c r="E69" i="160"/>
  <c r="D73" i="160"/>
  <c r="F75" i="160"/>
  <c r="D77" i="160"/>
  <c r="H83" i="160"/>
  <c r="K84" i="160"/>
  <c r="I64" i="153"/>
  <c r="H76" i="155"/>
  <c r="I74" i="157"/>
  <c r="J77" i="157"/>
  <c r="F64" i="158"/>
  <c r="E83" i="158"/>
  <c r="D67" i="159"/>
  <c r="G81" i="159"/>
  <c r="K61" i="160"/>
  <c r="K64" i="160"/>
  <c r="I73" i="160"/>
  <c r="H77" i="160"/>
  <c r="G82" i="154"/>
  <c r="F82" i="154"/>
  <c r="J61" i="152"/>
  <c r="H61" i="152"/>
  <c r="C61" i="152"/>
  <c r="G66" i="153"/>
  <c r="K66" i="153"/>
  <c r="J80" i="153"/>
  <c r="E80" i="153"/>
  <c r="D80" i="153"/>
  <c r="G72" i="154"/>
  <c r="E72" i="154"/>
  <c r="G76" i="154"/>
  <c r="E76" i="154"/>
  <c r="I80" i="154"/>
  <c r="H80" i="154"/>
  <c r="K84" i="156"/>
  <c r="D84" i="156"/>
  <c r="K66" i="152"/>
  <c r="F66" i="152"/>
  <c r="H62" i="153"/>
  <c r="G62" i="153"/>
  <c r="F75" i="153"/>
  <c r="I80" i="153"/>
  <c r="C72" i="154"/>
  <c r="C76" i="154"/>
  <c r="D80" i="154"/>
  <c r="J78" i="155"/>
  <c r="H78" i="155"/>
  <c r="D78" i="155"/>
  <c r="C78" i="155"/>
  <c r="K80" i="152"/>
  <c r="E80" i="152"/>
  <c r="C80" i="152"/>
  <c r="I85" i="154"/>
  <c r="F85" i="154"/>
  <c r="E85" i="154"/>
  <c r="I78" i="152"/>
  <c r="J78" i="152"/>
  <c r="E78" i="152"/>
  <c r="I80" i="152"/>
  <c r="G83" i="154"/>
  <c r="K83" i="154"/>
  <c r="E83" i="154"/>
  <c r="J60" i="152"/>
  <c r="H60" i="152"/>
  <c r="D60" i="152"/>
  <c r="M67" i="152" s="1"/>
  <c r="D78" i="152"/>
  <c r="K81" i="152"/>
  <c r="D81" i="152"/>
  <c r="C81" i="152"/>
  <c r="C60" i="152"/>
  <c r="I67" i="152"/>
  <c r="F67" i="152"/>
  <c r="E67" i="152"/>
  <c r="J82" i="152"/>
  <c r="H82" i="152"/>
  <c r="H71" i="153"/>
  <c r="F71" i="153"/>
  <c r="K80" i="153"/>
  <c r="K72" i="154"/>
  <c r="K76" i="154"/>
  <c r="J74" i="155"/>
  <c r="H74" i="155"/>
  <c r="D74" i="155"/>
  <c r="C74" i="155"/>
  <c r="I78" i="155"/>
  <c r="I67" i="156"/>
  <c r="J67" i="156"/>
  <c r="E67" i="156"/>
  <c r="D67" i="156"/>
  <c r="F62" i="157"/>
  <c r="K62" i="157"/>
  <c r="I64" i="155"/>
  <c r="J64" i="155"/>
  <c r="E64" i="155"/>
  <c r="D64" i="155"/>
  <c r="J70" i="155"/>
  <c r="H70" i="155"/>
  <c r="D70" i="155"/>
  <c r="C70" i="155"/>
  <c r="K60" i="156"/>
  <c r="F60" i="156"/>
  <c r="D60" i="156"/>
  <c r="M60" i="157"/>
  <c r="K60" i="157"/>
  <c r="E73" i="157"/>
  <c r="I73" i="157"/>
  <c r="F73" i="157"/>
  <c r="J73" i="157"/>
  <c r="D73" i="157"/>
  <c r="J82" i="157"/>
  <c r="I82" i="157"/>
  <c r="D82" i="157"/>
  <c r="H82" i="157"/>
  <c r="J67" i="154"/>
  <c r="K74" i="154"/>
  <c r="K78" i="154"/>
  <c r="I71" i="155"/>
  <c r="D73" i="155"/>
  <c r="I75" i="155"/>
  <c r="D77" i="155"/>
  <c r="I79" i="155"/>
  <c r="H83" i="155"/>
  <c r="E66" i="157"/>
  <c r="F70" i="157"/>
  <c r="E70" i="157"/>
  <c r="F78" i="157"/>
  <c r="E78" i="157"/>
  <c r="C82" i="157"/>
  <c r="K82" i="157"/>
  <c r="E62" i="158"/>
  <c r="E70" i="158"/>
  <c r="J71" i="158"/>
  <c r="H71" i="158"/>
  <c r="C71" i="158"/>
  <c r="I71" i="158"/>
  <c r="E72" i="158"/>
  <c r="J73" i="158"/>
  <c r="H73" i="158"/>
  <c r="C73" i="158"/>
  <c r="I73" i="158"/>
  <c r="E74" i="158"/>
  <c r="J75" i="158"/>
  <c r="H75" i="158"/>
  <c r="C75" i="158"/>
  <c r="I75" i="158"/>
  <c r="E76" i="158"/>
  <c r="J77" i="158"/>
  <c r="H77" i="158"/>
  <c r="C77" i="158"/>
  <c r="I77" i="158"/>
  <c r="E78" i="158"/>
  <c r="J79" i="158"/>
  <c r="H79" i="158"/>
  <c r="C79" i="158"/>
  <c r="I79" i="158"/>
  <c r="H80" i="158"/>
  <c r="F82" i="158"/>
  <c r="J70" i="159"/>
  <c r="K70" i="159"/>
  <c r="E70" i="159"/>
  <c r="I70" i="159"/>
  <c r="D70" i="159"/>
  <c r="H70" i="159"/>
  <c r="C70" i="159"/>
  <c r="J72" i="159"/>
  <c r="K72" i="159"/>
  <c r="E72" i="159"/>
  <c r="I72" i="159"/>
  <c r="D72" i="159"/>
  <c r="H72" i="159"/>
  <c r="C72" i="159"/>
  <c r="J74" i="159"/>
  <c r="K74" i="159"/>
  <c r="E74" i="159"/>
  <c r="I74" i="159"/>
  <c r="D74" i="159"/>
  <c r="H74" i="159"/>
  <c r="C74" i="159"/>
  <c r="J76" i="159"/>
  <c r="K76" i="159"/>
  <c r="E76" i="159"/>
  <c r="I76" i="159"/>
  <c r="D76" i="159"/>
  <c r="H76" i="159"/>
  <c r="C76" i="159"/>
  <c r="J78" i="159"/>
  <c r="K78" i="159"/>
  <c r="E78" i="159"/>
  <c r="I78" i="159"/>
  <c r="D78" i="159"/>
  <c r="H78" i="159"/>
  <c r="C78" i="159"/>
  <c r="K63" i="152"/>
  <c r="C64" i="152"/>
  <c r="E68" i="153"/>
  <c r="D79" i="153"/>
  <c r="J81" i="153"/>
  <c r="C84" i="153"/>
  <c r="D64" i="154"/>
  <c r="D67" i="154"/>
  <c r="C60" i="155"/>
  <c r="C62" i="155"/>
  <c r="C71" i="155"/>
  <c r="I72" i="155"/>
  <c r="H73" i="155"/>
  <c r="C75" i="155"/>
  <c r="I76" i="155"/>
  <c r="H77" i="155"/>
  <c r="C79" i="155"/>
  <c r="E63" i="156"/>
  <c r="E66" i="156"/>
  <c r="J71" i="156"/>
  <c r="H71" i="156"/>
  <c r="J72" i="156"/>
  <c r="D72" i="156"/>
  <c r="J73" i="156"/>
  <c r="C73" i="156"/>
  <c r="J75" i="156"/>
  <c r="H75" i="156"/>
  <c r="J76" i="156"/>
  <c r="D76" i="156"/>
  <c r="J77" i="156"/>
  <c r="C77" i="156"/>
  <c r="J79" i="156"/>
  <c r="H79" i="156"/>
  <c r="K80" i="156"/>
  <c r="E80" i="156"/>
  <c r="J83" i="156"/>
  <c r="C83" i="156"/>
  <c r="K63" i="157"/>
  <c r="D63" i="157"/>
  <c r="J63" i="157"/>
  <c r="I66" i="157"/>
  <c r="D70" i="157"/>
  <c r="D78" i="157"/>
  <c r="E82" i="157"/>
  <c r="J83" i="157"/>
  <c r="E83" i="157"/>
  <c r="K84" i="157"/>
  <c r="E84" i="157"/>
  <c r="J68" i="158"/>
  <c r="D68" i="158"/>
  <c r="F69" i="158"/>
  <c r="I69" i="158"/>
  <c r="D71" i="158"/>
  <c r="K71" i="158"/>
  <c r="D73" i="158"/>
  <c r="K73" i="158"/>
  <c r="D75" i="158"/>
  <c r="K75" i="158"/>
  <c r="D77" i="158"/>
  <c r="K77" i="158"/>
  <c r="D79" i="158"/>
  <c r="K79" i="158"/>
  <c r="I68" i="159"/>
  <c r="H68" i="159"/>
  <c r="D68" i="159"/>
  <c r="G70" i="159"/>
  <c r="G72" i="159"/>
  <c r="G74" i="159"/>
  <c r="G76" i="159"/>
  <c r="G78" i="159"/>
  <c r="I73" i="155"/>
  <c r="I77" i="155"/>
  <c r="J66" i="157"/>
  <c r="G82" i="157"/>
  <c r="K62" i="158"/>
  <c r="I62" i="158"/>
  <c r="I66" i="158"/>
  <c r="D66" i="158"/>
  <c r="J70" i="158"/>
  <c r="H70" i="158"/>
  <c r="C70" i="158"/>
  <c r="I70" i="158"/>
  <c r="J72" i="158"/>
  <c r="H72" i="158"/>
  <c r="C72" i="158"/>
  <c r="I72" i="158"/>
  <c r="J74" i="158"/>
  <c r="H74" i="158"/>
  <c r="C74" i="158"/>
  <c r="I74" i="158"/>
  <c r="J76" i="158"/>
  <c r="H76" i="158"/>
  <c r="C76" i="158"/>
  <c r="I76" i="158"/>
  <c r="J78" i="158"/>
  <c r="H78" i="158"/>
  <c r="C78" i="158"/>
  <c r="I78" i="158"/>
  <c r="K80" i="158"/>
  <c r="D80" i="158"/>
  <c r="H69" i="159"/>
  <c r="F69" i="159"/>
  <c r="J71" i="159"/>
  <c r="K71" i="159"/>
  <c r="E71" i="159"/>
  <c r="I71" i="159"/>
  <c r="D71" i="159"/>
  <c r="H71" i="159"/>
  <c r="C71" i="159"/>
  <c r="J73" i="159"/>
  <c r="K73" i="159"/>
  <c r="E73" i="159"/>
  <c r="I73" i="159"/>
  <c r="D73" i="159"/>
  <c r="H73" i="159"/>
  <c r="C73" i="159"/>
  <c r="J75" i="159"/>
  <c r="K75" i="159"/>
  <c r="E75" i="159"/>
  <c r="I75" i="159"/>
  <c r="D75" i="159"/>
  <c r="H75" i="159"/>
  <c r="C75" i="159"/>
  <c r="J77" i="159"/>
  <c r="K77" i="159"/>
  <c r="E77" i="159"/>
  <c r="I77" i="159"/>
  <c r="D77" i="159"/>
  <c r="H77" i="159"/>
  <c r="C77" i="159"/>
  <c r="J79" i="159"/>
  <c r="K79" i="159"/>
  <c r="E79" i="159"/>
  <c r="I79" i="159"/>
  <c r="D79" i="159"/>
  <c r="H79" i="159"/>
  <c r="C79" i="159"/>
  <c r="I70" i="156"/>
  <c r="I74" i="156"/>
  <c r="I78" i="156"/>
  <c r="J67" i="157"/>
  <c r="J74" i="157"/>
  <c r="G83" i="158"/>
  <c r="I84" i="158"/>
  <c r="I81" i="159"/>
  <c r="C85" i="159"/>
  <c r="I68" i="160"/>
  <c r="I71" i="160"/>
  <c r="I80" i="160"/>
  <c r="C81" i="159"/>
  <c r="K81" i="159"/>
  <c r="I83" i="159"/>
  <c r="G85" i="159"/>
  <c r="G61" i="160"/>
  <c r="M61" i="160"/>
  <c r="K63" i="160"/>
  <c r="F64" i="160"/>
  <c r="I66" i="160"/>
  <c r="C68" i="160"/>
  <c r="J68" i="160"/>
  <c r="D71" i="160"/>
  <c r="J71" i="160"/>
  <c r="H75" i="160"/>
  <c r="D79" i="160"/>
  <c r="C80" i="160"/>
  <c r="K80" i="160"/>
  <c r="H81" i="160"/>
  <c r="E82" i="160"/>
  <c r="K82" i="160"/>
  <c r="I84" i="160"/>
  <c r="E81" i="159"/>
  <c r="K85" i="159"/>
  <c r="I64" i="160"/>
  <c r="K66" i="160"/>
  <c r="E68" i="160"/>
  <c r="K68" i="160"/>
  <c r="E71" i="160"/>
  <c r="F79" i="160"/>
  <c r="E80" i="160"/>
  <c r="G82" i="160"/>
  <c r="D61" i="160"/>
  <c r="I61" i="160"/>
  <c r="C64" i="160"/>
  <c r="G80" i="160"/>
  <c r="C82" i="160"/>
  <c r="H82" i="160"/>
  <c r="E84" i="160"/>
  <c r="E65" i="160"/>
  <c r="R4" i="160"/>
  <c r="S4" i="160" s="1"/>
  <c r="O7" i="160"/>
  <c r="W7" i="160" s="1"/>
  <c r="V7" i="160"/>
  <c r="O10" i="160"/>
  <c r="W10" i="160" s="1"/>
  <c r="V10" i="160"/>
  <c r="O15" i="160"/>
  <c r="W15" i="160" s="1"/>
  <c r="V15" i="160"/>
  <c r="O18" i="160"/>
  <c r="W18" i="160" s="1"/>
  <c r="V18" i="160"/>
  <c r="O23" i="160"/>
  <c r="W23" i="160" s="1"/>
  <c r="V23" i="160"/>
  <c r="O26" i="160"/>
  <c r="W26" i="160" s="1"/>
  <c r="V26" i="160"/>
  <c r="O31" i="160"/>
  <c r="W31" i="160" s="1"/>
  <c r="V31" i="160"/>
  <c r="O36" i="160"/>
  <c r="W36" i="160" s="1"/>
  <c r="V36" i="160"/>
  <c r="O48" i="160"/>
  <c r="W48" i="160" s="1"/>
  <c r="V48" i="160"/>
  <c r="T57" i="160"/>
  <c r="I60" i="160"/>
  <c r="U4" i="160"/>
  <c r="Q57" i="160"/>
  <c r="V8" i="160"/>
  <c r="O8" i="160"/>
  <c r="W8" i="160" s="1"/>
  <c r="O9" i="160"/>
  <c r="W9" i="160" s="1"/>
  <c r="V9" i="160"/>
  <c r="V12" i="160"/>
  <c r="O12" i="160"/>
  <c r="W12" i="160" s="1"/>
  <c r="O13" i="160"/>
  <c r="W13" i="160" s="1"/>
  <c r="V13" i="160"/>
  <c r="V16" i="160"/>
  <c r="O16" i="160"/>
  <c r="W16" i="160" s="1"/>
  <c r="O17" i="160"/>
  <c r="W17" i="160" s="1"/>
  <c r="V17" i="160"/>
  <c r="V20" i="160"/>
  <c r="O20" i="160"/>
  <c r="W20" i="160" s="1"/>
  <c r="O21" i="160"/>
  <c r="W21" i="160" s="1"/>
  <c r="V21" i="160"/>
  <c r="V24" i="160"/>
  <c r="O24" i="160"/>
  <c r="W24" i="160" s="1"/>
  <c r="O25" i="160"/>
  <c r="W25" i="160" s="1"/>
  <c r="V25" i="160"/>
  <c r="V28" i="160"/>
  <c r="O28" i="160"/>
  <c r="W28" i="160" s="1"/>
  <c r="O29" i="160"/>
  <c r="W29" i="160" s="1"/>
  <c r="V29" i="160"/>
  <c r="V32" i="160"/>
  <c r="O32" i="160"/>
  <c r="W32" i="160" s="1"/>
  <c r="V33" i="160"/>
  <c r="O33" i="160"/>
  <c r="W33" i="160" s="1"/>
  <c r="O11" i="160"/>
  <c r="W11" i="160" s="1"/>
  <c r="V11" i="160"/>
  <c r="O14" i="160"/>
  <c r="W14" i="160" s="1"/>
  <c r="V14" i="160"/>
  <c r="O19" i="160"/>
  <c r="W19" i="160" s="1"/>
  <c r="V19" i="160"/>
  <c r="O22" i="160"/>
  <c r="W22" i="160" s="1"/>
  <c r="V22" i="160"/>
  <c r="O27" i="160"/>
  <c r="W27" i="160" s="1"/>
  <c r="V27" i="160"/>
  <c r="O30" i="160"/>
  <c r="W30" i="160" s="1"/>
  <c r="V30" i="160"/>
  <c r="V6" i="160"/>
  <c r="O40" i="160"/>
  <c r="W40" i="160" s="1"/>
  <c r="V40" i="160"/>
  <c r="O44" i="160"/>
  <c r="W44" i="160" s="1"/>
  <c r="V44" i="160"/>
  <c r="W5" i="160"/>
  <c r="O38" i="160"/>
  <c r="W38" i="160" s="1"/>
  <c r="V38" i="160"/>
  <c r="O42" i="160"/>
  <c r="W42" i="160" s="1"/>
  <c r="V42" i="160"/>
  <c r="O46" i="160"/>
  <c r="W46" i="160" s="1"/>
  <c r="V46" i="160"/>
  <c r="D60" i="160"/>
  <c r="H60" i="160"/>
  <c r="V5" i="160"/>
  <c r="V53" i="160"/>
  <c r="O53" i="160"/>
  <c r="W53" i="160" s="1"/>
  <c r="L57" i="160"/>
  <c r="K60" i="160"/>
  <c r="P57" i="160"/>
  <c r="E60" i="160"/>
  <c r="O37" i="160"/>
  <c r="W37" i="160" s="1"/>
  <c r="O41" i="160"/>
  <c r="W41" i="160" s="1"/>
  <c r="O45" i="160"/>
  <c r="W45" i="160" s="1"/>
  <c r="O49" i="160"/>
  <c r="W49" i="160" s="1"/>
  <c r="W52" i="160"/>
  <c r="V52" i="160"/>
  <c r="O54" i="160"/>
  <c r="W54" i="160" s="1"/>
  <c r="V54" i="160"/>
  <c r="M57" i="160"/>
  <c r="C60" i="160"/>
  <c r="N57" i="160"/>
  <c r="R57" i="160"/>
  <c r="G60" i="160"/>
  <c r="V4" i="160"/>
  <c r="O34" i="160"/>
  <c r="W34" i="160" s="1"/>
  <c r="O35" i="160"/>
  <c r="W35" i="160" s="1"/>
  <c r="O39" i="160"/>
  <c r="W39" i="160" s="1"/>
  <c r="O43" i="160"/>
  <c r="W43" i="160" s="1"/>
  <c r="O47" i="160"/>
  <c r="W47" i="160" s="1"/>
  <c r="W50" i="160"/>
  <c r="V50" i="160"/>
  <c r="J60" i="160"/>
  <c r="M62" i="160"/>
  <c r="I62" i="160"/>
  <c r="E62" i="160"/>
  <c r="G62" i="160"/>
  <c r="H65" i="160"/>
  <c r="D65" i="160"/>
  <c r="M65" i="160"/>
  <c r="E67" i="160"/>
  <c r="J67" i="160"/>
  <c r="H69" i="160"/>
  <c r="D69" i="160"/>
  <c r="G69" i="160"/>
  <c r="E70" i="160"/>
  <c r="J70" i="160"/>
  <c r="K72" i="160"/>
  <c r="G72" i="160"/>
  <c r="C72" i="160"/>
  <c r="H72" i="160"/>
  <c r="E74" i="160"/>
  <c r="J74" i="160"/>
  <c r="C62" i="160"/>
  <c r="H62" i="160"/>
  <c r="M63" i="160"/>
  <c r="I63" i="160"/>
  <c r="E63" i="160"/>
  <c r="G63" i="160"/>
  <c r="C65" i="160"/>
  <c r="I65" i="160"/>
  <c r="H66" i="160"/>
  <c r="D66" i="160"/>
  <c r="G66" i="160"/>
  <c r="M66" i="160"/>
  <c r="F67" i="160"/>
  <c r="C69" i="160"/>
  <c r="I69" i="160"/>
  <c r="D72" i="160"/>
  <c r="I72" i="160"/>
  <c r="K73" i="160"/>
  <c r="G73" i="160"/>
  <c r="C73" i="160"/>
  <c r="H73" i="160"/>
  <c r="I76" i="160"/>
  <c r="E76" i="160"/>
  <c r="K76" i="160"/>
  <c r="G76" i="160"/>
  <c r="C76" i="160"/>
  <c r="J76" i="160"/>
  <c r="I78" i="160"/>
  <c r="E78" i="160"/>
  <c r="K78" i="160"/>
  <c r="G78" i="160"/>
  <c r="C78" i="160"/>
  <c r="J78" i="160"/>
  <c r="I83" i="160"/>
  <c r="E83" i="160"/>
  <c r="K83" i="160"/>
  <c r="G83" i="160"/>
  <c r="C83" i="160"/>
  <c r="J83" i="160"/>
  <c r="H85" i="160"/>
  <c r="D85" i="160"/>
  <c r="K85" i="160"/>
  <c r="G85" i="160"/>
  <c r="C85" i="160"/>
  <c r="I85" i="160"/>
  <c r="E85" i="160"/>
  <c r="H67" i="160"/>
  <c r="D67" i="160"/>
  <c r="G67" i="160"/>
  <c r="K70" i="160"/>
  <c r="G70" i="160"/>
  <c r="C70" i="160"/>
  <c r="H70" i="160"/>
  <c r="K74" i="160"/>
  <c r="G74" i="160"/>
  <c r="C74" i="160"/>
  <c r="H74" i="160"/>
  <c r="F85" i="160"/>
  <c r="F62" i="160"/>
  <c r="K62" i="160"/>
  <c r="D63" i="160"/>
  <c r="J63" i="160"/>
  <c r="H64" i="160"/>
  <c r="D64" i="160"/>
  <c r="G64" i="160"/>
  <c r="M64" i="160"/>
  <c r="F65" i="160"/>
  <c r="K65" i="160"/>
  <c r="E66" i="160"/>
  <c r="J66" i="160"/>
  <c r="C67" i="160"/>
  <c r="I67" i="160"/>
  <c r="H68" i="160"/>
  <c r="D68" i="160"/>
  <c r="G68" i="160"/>
  <c r="F69" i="160"/>
  <c r="K69" i="160"/>
  <c r="D70" i="160"/>
  <c r="I70" i="160"/>
  <c r="K71" i="160"/>
  <c r="G71" i="160"/>
  <c r="C71" i="160"/>
  <c r="H71" i="160"/>
  <c r="F72" i="160"/>
  <c r="E73" i="160"/>
  <c r="J73" i="160"/>
  <c r="D74" i="160"/>
  <c r="I74" i="160"/>
  <c r="I75" i="160"/>
  <c r="E75" i="160"/>
  <c r="K75" i="160"/>
  <c r="G75" i="160"/>
  <c r="C75" i="160"/>
  <c r="J75" i="160"/>
  <c r="F76" i="160"/>
  <c r="I77" i="160"/>
  <c r="E77" i="160"/>
  <c r="K77" i="160"/>
  <c r="G77" i="160"/>
  <c r="C77" i="160"/>
  <c r="J77" i="160"/>
  <c r="F78" i="160"/>
  <c r="I79" i="160"/>
  <c r="E79" i="160"/>
  <c r="K79" i="160"/>
  <c r="G79" i="160"/>
  <c r="C79" i="160"/>
  <c r="J79" i="160"/>
  <c r="K81" i="160"/>
  <c r="G81" i="160"/>
  <c r="C81" i="160"/>
  <c r="I81" i="160"/>
  <c r="E81" i="160"/>
  <c r="J81" i="160"/>
  <c r="F83" i="160"/>
  <c r="J85" i="160"/>
  <c r="F60" i="160"/>
  <c r="F61" i="160"/>
  <c r="D80" i="160"/>
  <c r="H80" i="160"/>
  <c r="F82" i="160"/>
  <c r="D84" i="160"/>
  <c r="H84" i="160"/>
  <c r="F80" i="160"/>
  <c r="F84" i="160"/>
  <c r="N5" i="159"/>
  <c r="O5" i="159" s="1"/>
  <c r="T13" i="159"/>
  <c r="U13" i="159" s="1"/>
  <c r="N13" i="159"/>
  <c r="V13" i="159" s="1"/>
  <c r="N12" i="159"/>
  <c r="O12" i="159" s="1"/>
  <c r="N14" i="159"/>
  <c r="O14" i="159" s="1"/>
  <c r="W14" i="159" s="1"/>
  <c r="V10" i="159"/>
  <c r="V9" i="159"/>
  <c r="O9" i="159"/>
  <c r="W9" i="159" s="1"/>
  <c r="T7" i="159"/>
  <c r="U7" i="159" s="1"/>
  <c r="R7" i="159"/>
  <c r="S7" i="159" s="1"/>
  <c r="V7" i="159"/>
  <c r="O7" i="159"/>
  <c r="V5" i="159"/>
  <c r="H65" i="159"/>
  <c r="O22" i="159"/>
  <c r="W22" i="159" s="1"/>
  <c r="V22" i="159"/>
  <c r="O25" i="159"/>
  <c r="W25" i="159" s="1"/>
  <c r="V25" i="159"/>
  <c r="O30" i="159"/>
  <c r="W30" i="159" s="1"/>
  <c r="V30" i="159"/>
  <c r="V36" i="159"/>
  <c r="O36" i="159"/>
  <c r="W36" i="159" s="1"/>
  <c r="O38" i="159"/>
  <c r="W38" i="159" s="1"/>
  <c r="V38" i="159"/>
  <c r="F60" i="159"/>
  <c r="W12" i="159"/>
  <c r="O18" i="159"/>
  <c r="W18" i="159" s="1"/>
  <c r="V18" i="159"/>
  <c r="O29" i="159"/>
  <c r="W29" i="159" s="1"/>
  <c r="V29" i="159"/>
  <c r="U14" i="159"/>
  <c r="O26" i="159"/>
  <c r="W26" i="159" s="1"/>
  <c r="V26" i="159"/>
  <c r="V6" i="159"/>
  <c r="V8" i="159"/>
  <c r="V16" i="159"/>
  <c r="W23" i="159"/>
  <c r="W27" i="159"/>
  <c r="W31" i="159"/>
  <c r="O33" i="159"/>
  <c r="W33" i="159" s="1"/>
  <c r="V33" i="159"/>
  <c r="O34" i="159"/>
  <c r="W34" i="159" s="1"/>
  <c r="V34" i="159"/>
  <c r="Q6" i="159"/>
  <c r="W6" i="159" s="1"/>
  <c r="O13" i="159"/>
  <c r="W13" i="159" s="1"/>
  <c r="V40" i="159"/>
  <c r="O40" i="159"/>
  <c r="W40" i="159" s="1"/>
  <c r="O41" i="159"/>
  <c r="W41" i="159" s="1"/>
  <c r="V41" i="159"/>
  <c r="V43" i="159"/>
  <c r="O43" i="159"/>
  <c r="W43" i="159" s="1"/>
  <c r="V48" i="159"/>
  <c r="O48" i="159"/>
  <c r="W48" i="159" s="1"/>
  <c r="Q4" i="159"/>
  <c r="P57" i="159"/>
  <c r="D60" i="159"/>
  <c r="O42" i="159"/>
  <c r="W42" i="159" s="1"/>
  <c r="V42" i="159"/>
  <c r="C61" i="159"/>
  <c r="S57" i="159"/>
  <c r="H61" i="159"/>
  <c r="U5" i="159"/>
  <c r="W5" i="159" s="1"/>
  <c r="W10" i="159"/>
  <c r="M11" i="159"/>
  <c r="V12" i="159"/>
  <c r="O35" i="159"/>
  <c r="W35" i="159" s="1"/>
  <c r="O37" i="159"/>
  <c r="W37" i="159" s="1"/>
  <c r="V37" i="159"/>
  <c r="O46" i="159"/>
  <c r="W46" i="159" s="1"/>
  <c r="V46" i="159"/>
  <c r="V20" i="159"/>
  <c r="D61" i="159"/>
  <c r="W8" i="159"/>
  <c r="F65" i="159"/>
  <c r="W16" i="159"/>
  <c r="W20" i="159"/>
  <c r="V23" i="159"/>
  <c r="V27" i="159"/>
  <c r="V31" i="159"/>
  <c r="V32" i="159"/>
  <c r="O32" i="159"/>
  <c r="W32" i="159" s="1"/>
  <c r="V39" i="159"/>
  <c r="O39" i="159"/>
  <c r="W39" i="159" s="1"/>
  <c r="V44" i="159"/>
  <c r="O44" i="159"/>
  <c r="W44" i="159" s="1"/>
  <c r="O45" i="159"/>
  <c r="W45" i="159" s="1"/>
  <c r="V45" i="159"/>
  <c r="V47" i="159"/>
  <c r="O47" i="159"/>
  <c r="W47" i="159" s="1"/>
  <c r="O50" i="159"/>
  <c r="W50" i="159" s="1"/>
  <c r="V50" i="159"/>
  <c r="O54" i="159"/>
  <c r="W54" i="159" s="1"/>
  <c r="V54" i="159"/>
  <c r="M4" i="159"/>
  <c r="N4" i="159" s="1"/>
  <c r="O4" i="159" s="1"/>
  <c r="K61" i="159"/>
  <c r="R57" i="159"/>
  <c r="O49" i="159"/>
  <c r="W49" i="159" s="1"/>
  <c r="Q51" i="159"/>
  <c r="O52" i="159"/>
  <c r="W52" i="159" s="1"/>
  <c r="O53" i="159"/>
  <c r="W53" i="159" s="1"/>
  <c r="K64" i="159"/>
  <c r="G64" i="159"/>
  <c r="C64" i="159"/>
  <c r="F64" i="159"/>
  <c r="J64" i="159"/>
  <c r="E64" i="159"/>
  <c r="M64" i="159"/>
  <c r="K80" i="159"/>
  <c r="G80" i="159"/>
  <c r="C80" i="159"/>
  <c r="I80" i="159"/>
  <c r="E80" i="159"/>
  <c r="H80" i="159"/>
  <c r="F80" i="159"/>
  <c r="D64" i="159"/>
  <c r="K65" i="159"/>
  <c r="C65" i="159"/>
  <c r="J65" i="159"/>
  <c r="E65" i="159"/>
  <c r="M65" i="159"/>
  <c r="K68" i="159"/>
  <c r="G68" i="159"/>
  <c r="C68" i="159"/>
  <c r="F68" i="159"/>
  <c r="J68" i="159"/>
  <c r="E68" i="159"/>
  <c r="D80" i="159"/>
  <c r="W51" i="159"/>
  <c r="L57" i="159"/>
  <c r="H62" i="159"/>
  <c r="D62" i="159"/>
  <c r="J62" i="159"/>
  <c r="E62" i="159"/>
  <c r="I62" i="159"/>
  <c r="C62" i="159"/>
  <c r="M62" i="159"/>
  <c r="H64" i="159"/>
  <c r="K69" i="159"/>
  <c r="G69" i="159"/>
  <c r="C69" i="159"/>
  <c r="J69" i="159"/>
  <c r="E69" i="159"/>
  <c r="I69" i="159"/>
  <c r="D69" i="159"/>
  <c r="J80" i="159"/>
  <c r="K84" i="159"/>
  <c r="G84" i="159"/>
  <c r="C84" i="159"/>
  <c r="I84" i="159"/>
  <c r="E84" i="159"/>
  <c r="H84" i="159"/>
  <c r="D84" i="159"/>
  <c r="J84" i="159"/>
  <c r="F84" i="159"/>
  <c r="M60" i="159"/>
  <c r="E60" i="159"/>
  <c r="G60" i="159"/>
  <c r="H63" i="159"/>
  <c r="D63" i="159"/>
  <c r="G63" i="159"/>
  <c r="M63" i="159"/>
  <c r="K66" i="159"/>
  <c r="G66" i="159"/>
  <c r="C66" i="159"/>
  <c r="H66" i="159"/>
  <c r="M66" i="159"/>
  <c r="C60" i="159"/>
  <c r="H60" i="159"/>
  <c r="M61" i="159"/>
  <c r="E61" i="159"/>
  <c r="G61" i="159"/>
  <c r="C63" i="159"/>
  <c r="I63" i="159"/>
  <c r="D66" i="159"/>
  <c r="I66" i="159"/>
  <c r="K67" i="159"/>
  <c r="G67" i="159"/>
  <c r="C67" i="159"/>
  <c r="H67" i="159"/>
  <c r="F82" i="159"/>
  <c r="J82" i="159"/>
  <c r="C83" i="159"/>
  <c r="G83" i="159"/>
  <c r="K83" i="159"/>
  <c r="E85" i="159"/>
  <c r="I85" i="159"/>
  <c r="F81" i="159"/>
  <c r="J81" i="159"/>
  <c r="C82" i="159"/>
  <c r="G82" i="159"/>
  <c r="K82" i="159"/>
  <c r="F85" i="159"/>
  <c r="J85" i="159"/>
  <c r="F70" i="159"/>
  <c r="F71" i="159"/>
  <c r="F72" i="159"/>
  <c r="F73" i="159"/>
  <c r="F74" i="159"/>
  <c r="F75" i="159"/>
  <c r="F76" i="159"/>
  <c r="F77" i="159"/>
  <c r="F78" i="159"/>
  <c r="F79" i="159"/>
  <c r="D81" i="159"/>
  <c r="E82" i="159"/>
  <c r="F83" i="159"/>
  <c r="D85" i="159"/>
  <c r="E65" i="158"/>
  <c r="N5" i="158"/>
  <c r="O5" i="158" s="1"/>
  <c r="T14" i="158"/>
  <c r="U14" i="158" s="1"/>
  <c r="N14" i="158"/>
  <c r="O14" i="158" s="1"/>
  <c r="T6" i="158"/>
  <c r="N6" i="158"/>
  <c r="O6" i="158" s="1"/>
  <c r="D65" i="158" s="1"/>
  <c r="R10" i="158"/>
  <c r="S10" i="158" s="1"/>
  <c r="N10" i="158"/>
  <c r="O10" i="158" s="1"/>
  <c r="N8" i="158"/>
  <c r="O8" i="158" s="1"/>
  <c r="W8" i="158" s="1"/>
  <c r="N11" i="158"/>
  <c r="O11" i="158" s="1"/>
  <c r="W11" i="158" s="1"/>
  <c r="N13" i="158"/>
  <c r="O13" i="158" s="1"/>
  <c r="N12" i="158"/>
  <c r="S13" i="158"/>
  <c r="W13" i="158" s="1"/>
  <c r="G60" i="158"/>
  <c r="V28" i="158"/>
  <c r="O28" i="158"/>
  <c r="W28" i="158" s="1"/>
  <c r="V30" i="158"/>
  <c r="O30" i="158"/>
  <c r="W30" i="158" s="1"/>
  <c r="O35" i="158"/>
  <c r="W35" i="158" s="1"/>
  <c r="V35" i="158"/>
  <c r="O37" i="158"/>
  <c r="W37" i="158" s="1"/>
  <c r="V37" i="158"/>
  <c r="O41" i="158"/>
  <c r="W41" i="158" s="1"/>
  <c r="V41" i="158"/>
  <c r="O45" i="158"/>
  <c r="W45" i="158" s="1"/>
  <c r="V45" i="158"/>
  <c r="V49" i="158"/>
  <c r="O49" i="158"/>
  <c r="W49" i="158" s="1"/>
  <c r="W50" i="158"/>
  <c r="O51" i="158"/>
  <c r="W51" i="158" s="1"/>
  <c r="V51" i="158"/>
  <c r="V53" i="158"/>
  <c r="O53" i="158"/>
  <c r="W53" i="158" s="1"/>
  <c r="G61" i="158"/>
  <c r="S5" i="158"/>
  <c r="H60" i="158" s="1"/>
  <c r="R57" i="158"/>
  <c r="W7" i="158"/>
  <c r="O15" i="158"/>
  <c r="W15" i="158" s="1"/>
  <c r="V15" i="158"/>
  <c r="S57" i="158"/>
  <c r="W9" i="158"/>
  <c r="V9" i="158"/>
  <c r="W10" i="158"/>
  <c r="V13" i="158"/>
  <c r="W14" i="158"/>
  <c r="O17" i="158"/>
  <c r="W17" i="158" s="1"/>
  <c r="V17" i="158"/>
  <c r="O21" i="158"/>
  <c r="W21" i="158" s="1"/>
  <c r="V21" i="158"/>
  <c r="O25" i="158"/>
  <c r="W25" i="158" s="1"/>
  <c r="V25" i="158"/>
  <c r="V32" i="158"/>
  <c r="O32" i="158"/>
  <c r="W32" i="158" s="1"/>
  <c r="V34" i="158"/>
  <c r="O34" i="158"/>
  <c r="W34" i="158" s="1"/>
  <c r="O39" i="158"/>
  <c r="W39" i="158" s="1"/>
  <c r="V39" i="158"/>
  <c r="O43" i="158"/>
  <c r="W43" i="158" s="1"/>
  <c r="V43" i="158"/>
  <c r="O47" i="158"/>
  <c r="W47" i="158" s="1"/>
  <c r="V47" i="158"/>
  <c r="O18" i="158"/>
  <c r="W18" i="158" s="1"/>
  <c r="V18" i="158"/>
  <c r="V20" i="158"/>
  <c r="O20" i="158"/>
  <c r="W20" i="158" s="1"/>
  <c r="O22" i="158"/>
  <c r="W22" i="158" s="1"/>
  <c r="V22" i="158"/>
  <c r="V24" i="158"/>
  <c r="O24" i="158"/>
  <c r="W24" i="158" s="1"/>
  <c r="O26" i="158"/>
  <c r="W26" i="158" s="1"/>
  <c r="V26" i="158"/>
  <c r="O31" i="158"/>
  <c r="W31" i="158" s="1"/>
  <c r="V31" i="158"/>
  <c r="O33" i="158"/>
  <c r="W33" i="158" s="1"/>
  <c r="V33" i="158"/>
  <c r="V5" i="158"/>
  <c r="O19" i="158"/>
  <c r="W19" i="158" s="1"/>
  <c r="V19" i="158"/>
  <c r="O23" i="158"/>
  <c r="W23" i="158" s="1"/>
  <c r="V23" i="158"/>
  <c r="O27" i="158"/>
  <c r="W27" i="158" s="1"/>
  <c r="V27" i="158"/>
  <c r="O29" i="158"/>
  <c r="W29" i="158" s="1"/>
  <c r="V29" i="158"/>
  <c r="V36" i="158"/>
  <c r="O36" i="158"/>
  <c r="W36" i="158" s="1"/>
  <c r="V38" i="158"/>
  <c r="O38" i="158"/>
  <c r="W38" i="158" s="1"/>
  <c r="W40" i="158"/>
  <c r="V42" i="158"/>
  <c r="O42" i="158"/>
  <c r="W42" i="158" s="1"/>
  <c r="W44" i="158"/>
  <c r="V46" i="158"/>
  <c r="O46" i="158"/>
  <c r="W46" i="158" s="1"/>
  <c r="W48" i="158"/>
  <c r="K67" i="158"/>
  <c r="G67" i="158"/>
  <c r="C67" i="158"/>
  <c r="J67" i="158"/>
  <c r="E67" i="158"/>
  <c r="I67" i="158"/>
  <c r="D67" i="158"/>
  <c r="L57" i="158"/>
  <c r="P57" i="158"/>
  <c r="V10" i="158"/>
  <c r="V14" i="158"/>
  <c r="V7" i="158"/>
  <c r="V50" i="158"/>
  <c r="M60" i="158"/>
  <c r="E60" i="158"/>
  <c r="K60" i="158"/>
  <c r="K61" i="158"/>
  <c r="F65" i="158"/>
  <c r="H67" i="158"/>
  <c r="V52" i="158"/>
  <c r="O52" i="158"/>
  <c r="W52" i="158" s="1"/>
  <c r="H63" i="158"/>
  <c r="D63" i="158"/>
  <c r="K63" i="158"/>
  <c r="F63" i="158"/>
  <c r="J63" i="158"/>
  <c r="E63" i="158"/>
  <c r="M63" i="158"/>
  <c r="F67" i="158"/>
  <c r="H81" i="158"/>
  <c r="D81" i="158"/>
  <c r="K81" i="158"/>
  <c r="G81" i="158"/>
  <c r="C81" i="158"/>
  <c r="F81" i="158"/>
  <c r="E81" i="158"/>
  <c r="M4" i="158"/>
  <c r="N4" i="158" s="1"/>
  <c r="O4" i="158" s="1"/>
  <c r="Q4" i="158"/>
  <c r="F60" i="158" s="1"/>
  <c r="V40" i="158"/>
  <c r="V44" i="158"/>
  <c r="V48" i="158"/>
  <c r="C60" i="158"/>
  <c r="M61" i="158"/>
  <c r="E61" i="158"/>
  <c r="D61" i="158"/>
  <c r="C61" i="158"/>
  <c r="G63" i="158"/>
  <c r="K66" i="158"/>
  <c r="G66" i="158"/>
  <c r="C66" i="158"/>
  <c r="F66" i="158"/>
  <c r="J66" i="158"/>
  <c r="E66" i="158"/>
  <c r="M66" i="158"/>
  <c r="J81" i="158"/>
  <c r="F62" i="158"/>
  <c r="K64" i="158"/>
  <c r="G64" i="158"/>
  <c r="C64" i="158"/>
  <c r="H64" i="158"/>
  <c r="M64" i="158"/>
  <c r="K68" i="158"/>
  <c r="G68" i="158"/>
  <c r="C68" i="158"/>
  <c r="H68" i="158"/>
  <c r="I82" i="158"/>
  <c r="E82" i="158"/>
  <c r="H82" i="158"/>
  <c r="D82" i="158"/>
  <c r="J82" i="158"/>
  <c r="H62" i="158"/>
  <c r="D62" i="158"/>
  <c r="G62" i="158"/>
  <c r="M62" i="158"/>
  <c r="K65" i="158"/>
  <c r="G65" i="158"/>
  <c r="C65" i="158"/>
  <c r="H65" i="158"/>
  <c r="M65" i="158"/>
  <c r="K69" i="158"/>
  <c r="G69" i="158"/>
  <c r="C69" i="158"/>
  <c r="H69" i="158"/>
  <c r="C82" i="158"/>
  <c r="K82" i="158"/>
  <c r="H85" i="158"/>
  <c r="D85" i="158"/>
  <c r="K85" i="158"/>
  <c r="G85" i="158"/>
  <c r="C85" i="158"/>
  <c r="J85" i="158"/>
  <c r="F80" i="158"/>
  <c r="J80" i="158"/>
  <c r="F84" i="158"/>
  <c r="J84" i="158"/>
  <c r="F70" i="158"/>
  <c r="F71" i="158"/>
  <c r="F72" i="158"/>
  <c r="F73" i="158"/>
  <c r="F74" i="158"/>
  <c r="F75" i="158"/>
  <c r="F76" i="158"/>
  <c r="F77" i="158"/>
  <c r="F78" i="158"/>
  <c r="F79" i="158"/>
  <c r="C80" i="158"/>
  <c r="G80" i="158"/>
  <c r="F83" i="158"/>
  <c r="C84" i="158"/>
  <c r="G84" i="158"/>
  <c r="N14" i="157"/>
  <c r="O14" i="157" s="1"/>
  <c r="H60" i="157"/>
  <c r="G60" i="157"/>
  <c r="E60" i="157"/>
  <c r="J60" i="157"/>
  <c r="I60" i="157"/>
  <c r="R9" i="157"/>
  <c r="S9" i="157" s="1"/>
  <c r="R16" i="157"/>
  <c r="N16" i="157"/>
  <c r="O16" i="157" s="1"/>
  <c r="P15" i="157"/>
  <c r="Q15" i="157" s="1"/>
  <c r="N15" i="157"/>
  <c r="O15" i="157" s="1"/>
  <c r="W15" i="157" s="1"/>
  <c r="R19" i="157"/>
  <c r="S19" i="157" s="1"/>
  <c r="N19" i="157"/>
  <c r="O19" i="157" s="1"/>
  <c r="N20" i="157"/>
  <c r="N11" i="157"/>
  <c r="V11" i="157" s="1"/>
  <c r="N6" i="157"/>
  <c r="O6" i="157" s="1"/>
  <c r="N10" i="157"/>
  <c r="O10" i="157" s="1"/>
  <c r="N5" i="157"/>
  <c r="O5" i="157" s="1"/>
  <c r="N7" i="157"/>
  <c r="O7" i="157" s="1"/>
  <c r="W7" i="157" s="1"/>
  <c r="N12" i="157"/>
  <c r="O12" i="157" s="1"/>
  <c r="W12" i="157" s="1"/>
  <c r="N17" i="157"/>
  <c r="O17" i="157" s="1"/>
  <c r="N18" i="157"/>
  <c r="N21" i="157"/>
  <c r="O21" i="157" s="1"/>
  <c r="V18" i="157"/>
  <c r="V22" i="157"/>
  <c r="O18" i="157"/>
  <c r="S16" i="157"/>
  <c r="W16" i="157" s="1"/>
  <c r="S6" i="157"/>
  <c r="W6" i="157" s="1"/>
  <c r="W19" i="157"/>
  <c r="S5" i="157"/>
  <c r="V5" i="157"/>
  <c r="S10" i="157"/>
  <c r="W14" i="157"/>
  <c r="W18" i="157"/>
  <c r="P57" i="157"/>
  <c r="Q4" i="157"/>
  <c r="E61" i="157"/>
  <c r="Q8" i="157"/>
  <c r="F61" i="157" s="1"/>
  <c r="V14" i="157"/>
  <c r="W17" i="157"/>
  <c r="V21" i="157"/>
  <c r="O24" i="157"/>
  <c r="W24" i="157" s="1"/>
  <c r="V24" i="157"/>
  <c r="V28" i="157"/>
  <c r="O28" i="157"/>
  <c r="W28" i="157" s="1"/>
  <c r="V32" i="157"/>
  <c r="O32" i="157"/>
  <c r="W32" i="157" s="1"/>
  <c r="L57" i="157"/>
  <c r="M4" i="157"/>
  <c r="K61" i="157"/>
  <c r="M8" i="157"/>
  <c r="V9" i="157"/>
  <c r="V20" i="157"/>
  <c r="O20" i="157"/>
  <c r="W20" i="157" s="1"/>
  <c r="W21" i="157"/>
  <c r="V23" i="157"/>
  <c r="V27" i="157"/>
  <c r="V31" i="157"/>
  <c r="O47" i="157"/>
  <c r="W47" i="157" s="1"/>
  <c r="V47" i="157"/>
  <c r="O50" i="157"/>
  <c r="W50" i="157" s="1"/>
  <c r="V50" i="157"/>
  <c r="O9" i="157"/>
  <c r="W9" i="157" s="1"/>
  <c r="V12" i="157"/>
  <c r="O22" i="157"/>
  <c r="W22" i="157" s="1"/>
  <c r="O26" i="157"/>
  <c r="W26" i="157" s="1"/>
  <c r="O30" i="157"/>
  <c r="W30" i="157" s="1"/>
  <c r="O34" i="157"/>
  <c r="W34" i="157" s="1"/>
  <c r="O43" i="157"/>
  <c r="W43" i="157" s="1"/>
  <c r="V43" i="157"/>
  <c r="O46" i="157"/>
  <c r="W46" i="157" s="1"/>
  <c r="V46" i="157"/>
  <c r="K65" i="157"/>
  <c r="O13" i="157"/>
  <c r="W13" i="157" s="1"/>
  <c r="V13" i="157"/>
  <c r="O25" i="157"/>
  <c r="W25" i="157" s="1"/>
  <c r="V25" i="157"/>
  <c r="O29" i="157"/>
  <c r="W29" i="157" s="1"/>
  <c r="V29" i="157"/>
  <c r="O33" i="157"/>
  <c r="W33" i="157" s="1"/>
  <c r="V33" i="157"/>
  <c r="V35" i="157"/>
  <c r="O35" i="157"/>
  <c r="W35" i="157" s="1"/>
  <c r="V39" i="157"/>
  <c r="O39" i="157"/>
  <c r="W39" i="157" s="1"/>
  <c r="O42" i="157"/>
  <c r="W42" i="157" s="1"/>
  <c r="V42" i="157"/>
  <c r="O37" i="157"/>
  <c r="W37" i="157" s="1"/>
  <c r="V37" i="157"/>
  <c r="O38" i="157"/>
  <c r="W38" i="157" s="1"/>
  <c r="V38" i="157"/>
  <c r="O51" i="157"/>
  <c r="W51" i="157" s="1"/>
  <c r="V51" i="157"/>
  <c r="O40" i="157"/>
  <c r="W40" i="157" s="1"/>
  <c r="O44" i="157"/>
  <c r="W44" i="157" s="1"/>
  <c r="O48" i="157"/>
  <c r="W48" i="157" s="1"/>
  <c r="O52" i="157"/>
  <c r="W52" i="157" s="1"/>
  <c r="V36" i="157"/>
  <c r="H68" i="157"/>
  <c r="D68" i="157"/>
  <c r="K68" i="157"/>
  <c r="F68" i="157"/>
  <c r="J68" i="157"/>
  <c r="E68" i="157"/>
  <c r="I68" i="157"/>
  <c r="C68" i="157"/>
  <c r="K71" i="157"/>
  <c r="G71" i="157"/>
  <c r="C71" i="157"/>
  <c r="F71" i="157"/>
  <c r="J71" i="157"/>
  <c r="E71" i="157"/>
  <c r="I71" i="157"/>
  <c r="D71" i="157"/>
  <c r="H64" i="157"/>
  <c r="D64" i="157"/>
  <c r="K64" i="157"/>
  <c r="F64" i="157"/>
  <c r="J64" i="157"/>
  <c r="E64" i="157"/>
  <c r="I64" i="157"/>
  <c r="C64" i="157"/>
  <c r="K75" i="157"/>
  <c r="G75" i="157"/>
  <c r="C75" i="157"/>
  <c r="H75" i="157"/>
  <c r="K79" i="157"/>
  <c r="G79" i="157"/>
  <c r="C79" i="157"/>
  <c r="H79" i="157"/>
  <c r="H80" i="157"/>
  <c r="D80" i="157"/>
  <c r="G80" i="157"/>
  <c r="I81" i="157"/>
  <c r="E81" i="157"/>
  <c r="G81" i="157"/>
  <c r="V54" i="157"/>
  <c r="M62" i="157"/>
  <c r="I62" i="157"/>
  <c r="E62" i="157"/>
  <c r="G62" i="157"/>
  <c r="M65" i="157"/>
  <c r="H69" i="157"/>
  <c r="D69" i="157"/>
  <c r="G69" i="157"/>
  <c r="K72" i="157"/>
  <c r="G72" i="157"/>
  <c r="C72" i="157"/>
  <c r="H72" i="157"/>
  <c r="D75" i="157"/>
  <c r="I75" i="157"/>
  <c r="K76" i="157"/>
  <c r="G76" i="157"/>
  <c r="C76" i="157"/>
  <c r="H76" i="157"/>
  <c r="D79" i="157"/>
  <c r="I79" i="157"/>
  <c r="C80" i="157"/>
  <c r="I80" i="157"/>
  <c r="C81" i="157"/>
  <c r="H81" i="157"/>
  <c r="C62" i="157"/>
  <c r="H62" i="157"/>
  <c r="M63" i="157"/>
  <c r="I63" i="157"/>
  <c r="E63" i="157"/>
  <c r="G63" i="157"/>
  <c r="I65" i="157"/>
  <c r="H66" i="157"/>
  <c r="D66" i="157"/>
  <c r="G66" i="157"/>
  <c r="M66" i="157"/>
  <c r="F67" i="157"/>
  <c r="C69" i="157"/>
  <c r="I69" i="157"/>
  <c r="D72" i="157"/>
  <c r="I72" i="157"/>
  <c r="K73" i="157"/>
  <c r="G73" i="157"/>
  <c r="C73" i="157"/>
  <c r="H73" i="157"/>
  <c r="E75" i="157"/>
  <c r="J75" i="157"/>
  <c r="D76" i="157"/>
  <c r="I76" i="157"/>
  <c r="K77" i="157"/>
  <c r="G77" i="157"/>
  <c r="C77" i="157"/>
  <c r="H77" i="157"/>
  <c r="E79" i="157"/>
  <c r="J79" i="157"/>
  <c r="E80" i="157"/>
  <c r="J80" i="157"/>
  <c r="D81" i="157"/>
  <c r="J81" i="157"/>
  <c r="D62" i="157"/>
  <c r="J62" i="157"/>
  <c r="E65" i="157"/>
  <c r="J65" i="157"/>
  <c r="H67" i="157"/>
  <c r="D67" i="157"/>
  <c r="G67" i="157"/>
  <c r="E69" i="157"/>
  <c r="J69" i="157"/>
  <c r="K70" i="157"/>
  <c r="G70" i="157"/>
  <c r="C70" i="157"/>
  <c r="H70" i="157"/>
  <c r="E72" i="157"/>
  <c r="J72" i="157"/>
  <c r="K74" i="157"/>
  <c r="G74" i="157"/>
  <c r="C74" i="157"/>
  <c r="H74" i="157"/>
  <c r="F75" i="157"/>
  <c r="E76" i="157"/>
  <c r="J76" i="157"/>
  <c r="K78" i="157"/>
  <c r="G78" i="157"/>
  <c r="C78" i="157"/>
  <c r="H78" i="157"/>
  <c r="F79" i="157"/>
  <c r="F80" i="157"/>
  <c r="K80" i="157"/>
  <c r="F81" i="157"/>
  <c r="K81" i="157"/>
  <c r="F60" i="157"/>
  <c r="F82" i="157"/>
  <c r="C83" i="157"/>
  <c r="G83" i="157"/>
  <c r="K83" i="157"/>
  <c r="D84" i="157"/>
  <c r="H84" i="157"/>
  <c r="E85" i="157"/>
  <c r="I85" i="157"/>
  <c r="F85" i="157"/>
  <c r="J85" i="157"/>
  <c r="F84" i="157"/>
  <c r="J84" i="157"/>
  <c r="C85" i="157"/>
  <c r="G85" i="157"/>
  <c r="K85" i="157"/>
  <c r="F83" i="157"/>
  <c r="C84" i="157"/>
  <c r="G84" i="157"/>
  <c r="D85" i="157"/>
  <c r="T9" i="156"/>
  <c r="U9" i="156" s="1"/>
  <c r="N9" i="156"/>
  <c r="O9" i="156" s="1"/>
  <c r="R21" i="156"/>
  <c r="S21" i="156" s="1"/>
  <c r="W21" i="156"/>
  <c r="R19" i="156"/>
  <c r="S19" i="156" s="1"/>
  <c r="R18" i="156"/>
  <c r="S18" i="156" s="1"/>
  <c r="W17" i="156"/>
  <c r="J68" i="154"/>
  <c r="J71" i="154"/>
  <c r="I71" i="154"/>
  <c r="D71" i="154"/>
  <c r="H71" i="154"/>
  <c r="H79" i="154"/>
  <c r="K84" i="154"/>
  <c r="D84" i="154"/>
  <c r="E60" i="152"/>
  <c r="K60" i="152"/>
  <c r="D61" i="152"/>
  <c r="I61" i="152"/>
  <c r="E64" i="152"/>
  <c r="C68" i="152"/>
  <c r="D71" i="152"/>
  <c r="D74" i="152"/>
  <c r="J74" i="152"/>
  <c r="I75" i="152"/>
  <c r="F78" i="152"/>
  <c r="D79" i="152"/>
  <c r="J80" i="152"/>
  <c r="H81" i="152"/>
  <c r="D82" i="152"/>
  <c r="I82" i="152"/>
  <c r="E83" i="152"/>
  <c r="E84" i="152"/>
  <c r="C60" i="153"/>
  <c r="H60" i="153"/>
  <c r="C67" i="153"/>
  <c r="J67" i="153"/>
  <c r="C69" i="153"/>
  <c r="D73" i="153"/>
  <c r="G80" i="153"/>
  <c r="C82" i="153"/>
  <c r="K82" i="153"/>
  <c r="D84" i="153"/>
  <c r="I84" i="153"/>
  <c r="F61" i="154"/>
  <c r="G60" i="154"/>
  <c r="E64" i="154"/>
  <c r="D68" i="154"/>
  <c r="C70" i="154"/>
  <c r="H70" i="154"/>
  <c r="C71" i="154"/>
  <c r="K71" i="154"/>
  <c r="C73" i="154"/>
  <c r="C75" i="154"/>
  <c r="C77" i="154"/>
  <c r="C79" i="154"/>
  <c r="E84" i="154"/>
  <c r="J68" i="152"/>
  <c r="J71" i="152"/>
  <c r="G60" i="153"/>
  <c r="M60" i="153"/>
  <c r="I67" i="153"/>
  <c r="I82" i="153"/>
  <c r="G70" i="154"/>
  <c r="J73" i="154"/>
  <c r="I73" i="154"/>
  <c r="D73" i="154"/>
  <c r="H73" i="154"/>
  <c r="J75" i="154"/>
  <c r="I75" i="154"/>
  <c r="D75" i="154"/>
  <c r="H75" i="154"/>
  <c r="J77" i="154"/>
  <c r="I77" i="154"/>
  <c r="D77" i="154"/>
  <c r="H77" i="154"/>
  <c r="J79" i="154"/>
  <c r="I79" i="154"/>
  <c r="D79" i="154"/>
  <c r="G60" i="152"/>
  <c r="M60" i="152"/>
  <c r="E61" i="152"/>
  <c r="K61" i="152"/>
  <c r="I64" i="152"/>
  <c r="E68" i="152"/>
  <c r="E71" i="152"/>
  <c r="E74" i="152"/>
  <c r="J75" i="152"/>
  <c r="E79" i="152"/>
  <c r="J81" i="152"/>
  <c r="E82" i="152"/>
  <c r="K82" i="152"/>
  <c r="H83" i="152"/>
  <c r="I84" i="152"/>
  <c r="D60" i="153"/>
  <c r="M67" i="153" s="1"/>
  <c r="I60" i="153"/>
  <c r="J64" i="153"/>
  <c r="E67" i="153"/>
  <c r="K67" i="153"/>
  <c r="G69" i="153"/>
  <c r="F73" i="153"/>
  <c r="D75" i="153"/>
  <c r="D77" i="153"/>
  <c r="C80" i="153"/>
  <c r="H80" i="153"/>
  <c r="E82" i="153"/>
  <c r="E84" i="153"/>
  <c r="K84" i="153"/>
  <c r="I64" i="154"/>
  <c r="E68" i="154"/>
  <c r="D70" i="154"/>
  <c r="I70" i="154"/>
  <c r="E71" i="154"/>
  <c r="J72" i="154"/>
  <c r="I72" i="154"/>
  <c r="D72" i="154"/>
  <c r="H72" i="154"/>
  <c r="E73" i="154"/>
  <c r="J74" i="154"/>
  <c r="I74" i="154"/>
  <c r="D74" i="154"/>
  <c r="H74" i="154"/>
  <c r="E75" i="154"/>
  <c r="J76" i="154"/>
  <c r="I76" i="154"/>
  <c r="D76" i="154"/>
  <c r="H76" i="154"/>
  <c r="E77" i="154"/>
  <c r="J78" i="154"/>
  <c r="I78" i="154"/>
  <c r="D78" i="154"/>
  <c r="H78" i="154"/>
  <c r="E79" i="154"/>
  <c r="K80" i="154"/>
  <c r="E80" i="154"/>
  <c r="J83" i="154"/>
  <c r="H83" i="154"/>
  <c r="C83" i="154"/>
  <c r="I83" i="154"/>
  <c r="H84" i="154"/>
  <c r="I74" i="152"/>
  <c r="J79" i="152"/>
  <c r="G61" i="152"/>
  <c r="M61" i="152"/>
  <c r="J64" i="152"/>
  <c r="I68" i="152"/>
  <c r="I71" i="152"/>
  <c r="I79" i="152"/>
  <c r="G82" i="152"/>
  <c r="I83" i="152"/>
  <c r="E60" i="153"/>
  <c r="K60" i="153"/>
  <c r="G82" i="153"/>
  <c r="G84" i="153"/>
  <c r="J64" i="154"/>
  <c r="I68" i="154"/>
  <c r="E70" i="154"/>
  <c r="K70" i="154"/>
  <c r="G71" i="154"/>
  <c r="G73" i="154"/>
  <c r="G75" i="154"/>
  <c r="G77" i="154"/>
  <c r="G79" i="154"/>
  <c r="I84" i="154"/>
  <c r="J69" i="155"/>
  <c r="E62" i="155"/>
  <c r="F64" i="155"/>
  <c r="F68" i="155"/>
  <c r="D69" i="155"/>
  <c r="E70" i="155"/>
  <c r="K70" i="155"/>
  <c r="E71" i="155"/>
  <c r="K71" i="155"/>
  <c r="E72" i="155"/>
  <c r="K72" i="155"/>
  <c r="E73" i="155"/>
  <c r="K73" i="155"/>
  <c r="E74" i="155"/>
  <c r="K74" i="155"/>
  <c r="E75" i="155"/>
  <c r="K75" i="155"/>
  <c r="E76" i="155"/>
  <c r="K76" i="155"/>
  <c r="E77" i="155"/>
  <c r="K77" i="155"/>
  <c r="E78" i="155"/>
  <c r="K78" i="155"/>
  <c r="E79" i="155"/>
  <c r="K79" i="155"/>
  <c r="H80" i="155"/>
  <c r="F82" i="155"/>
  <c r="D83" i="155"/>
  <c r="I83" i="155"/>
  <c r="E84" i="155"/>
  <c r="E85" i="155"/>
  <c r="J60" i="156"/>
  <c r="F67" i="156"/>
  <c r="D68" i="156"/>
  <c r="E70" i="156"/>
  <c r="K70" i="156"/>
  <c r="E71" i="156"/>
  <c r="K71" i="156"/>
  <c r="E72" i="156"/>
  <c r="K72" i="156"/>
  <c r="E73" i="156"/>
  <c r="K73" i="156"/>
  <c r="E74" i="156"/>
  <c r="K74" i="156"/>
  <c r="E75" i="156"/>
  <c r="K75" i="156"/>
  <c r="E76" i="156"/>
  <c r="K76" i="156"/>
  <c r="E77" i="156"/>
  <c r="K77" i="156"/>
  <c r="E78" i="156"/>
  <c r="K78" i="156"/>
  <c r="E79" i="156"/>
  <c r="K79" i="156"/>
  <c r="H80" i="156"/>
  <c r="F82" i="156"/>
  <c r="D83" i="156"/>
  <c r="I83" i="156"/>
  <c r="E84" i="156"/>
  <c r="E85" i="156"/>
  <c r="I62" i="155"/>
  <c r="E69" i="155"/>
  <c r="G70" i="155"/>
  <c r="G71" i="155"/>
  <c r="G72" i="155"/>
  <c r="G73" i="155"/>
  <c r="G74" i="155"/>
  <c r="G75" i="155"/>
  <c r="G76" i="155"/>
  <c r="G77" i="155"/>
  <c r="G78" i="155"/>
  <c r="G79" i="155"/>
  <c r="I80" i="155"/>
  <c r="E83" i="155"/>
  <c r="K83" i="155"/>
  <c r="H84" i="155"/>
  <c r="F85" i="155"/>
  <c r="H68" i="156"/>
  <c r="G70" i="156"/>
  <c r="G71" i="156"/>
  <c r="G72" i="156"/>
  <c r="G73" i="156"/>
  <c r="G74" i="156"/>
  <c r="G75" i="156"/>
  <c r="G76" i="156"/>
  <c r="G77" i="156"/>
  <c r="G78" i="156"/>
  <c r="G79" i="156"/>
  <c r="I80" i="156"/>
  <c r="E83" i="156"/>
  <c r="K83" i="156"/>
  <c r="H84" i="156"/>
  <c r="F85" i="156"/>
  <c r="J62" i="155"/>
  <c r="I69" i="155"/>
  <c r="G83" i="155"/>
  <c r="I84" i="155"/>
  <c r="G83" i="156"/>
  <c r="I84" i="156"/>
  <c r="P15" i="156"/>
  <c r="Q15" i="156" s="1"/>
  <c r="P14" i="156"/>
  <c r="Q14" i="156" s="1"/>
  <c r="W13" i="156"/>
  <c r="T11" i="156"/>
  <c r="U11" i="156" s="1"/>
  <c r="H61" i="156"/>
  <c r="W9" i="156"/>
  <c r="C61" i="156"/>
  <c r="F61" i="156"/>
  <c r="O14" i="156"/>
  <c r="W14" i="156" s="1"/>
  <c r="V14" i="156"/>
  <c r="O22" i="156"/>
  <c r="W22" i="156" s="1"/>
  <c r="V22" i="156"/>
  <c r="O33" i="156"/>
  <c r="W33" i="156" s="1"/>
  <c r="V33" i="156"/>
  <c r="O38" i="156"/>
  <c r="W38" i="156" s="1"/>
  <c r="V38" i="156"/>
  <c r="O40" i="156"/>
  <c r="W40" i="156" s="1"/>
  <c r="V40" i="156"/>
  <c r="S6" i="156"/>
  <c r="V6" i="156"/>
  <c r="W7" i="156"/>
  <c r="V12" i="156"/>
  <c r="O12" i="156"/>
  <c r="W12" i="156" s="1"/>
  <c r="V15" i="156"/>
  <c r="O15" i="156"/>
  <c r="W15" i="156" s="1"/>
  <c r="V20" i="156"/>
  <c r="O20" i="156"/>
  <c r="W20" i="156" s="1"/>
  <c r="V23" i="156"/>
  <c r="O23" i="156"/>
  <c r="W23" i="156" s="1"/>
  <c r="O26" i="156"/>
  <c r="W26" i="156" s="1"/>
  <c r="V26" i="156"/>
  <c r="O28" i="156"/>
  <c r="W28" i="156" s="1"/>
  <c r="V28" i="156"/>
  <c r="O37" i="156"/>
  <c r="W37" i="156" s="1"/>
  <c r="V37" i="156"/>
  <c r="O42" i="156"/>
  <c r="W42" i="156" s="1"/>
  <c r="V42" i="156"/>
  <c r="O44" i="156"/>
  <c r="W44" i="156" s="1"/>
  <c r="V44" i="156"/>
  <c r="Q57" i="156"/>
  <c r="O10" i="156"/>
  <c r="W10" i="156" s="1"/>
  <c r="V10" i="156"/>
  <c r="O18" i="156"/>
  <c r="W18" i="156" s="1"/>
  <c r="V18" i="156"/>
  <c r="O30" i="156"/>
  <c r="W30" i="156" s="1"/>
  <c r="V30" i="156"/>
  <c r="O32" i="156"/>
  <c r="W32" i="156" s="1"/>
  <c r="V32" i="156"/>
  <c r="O41" i="156"/>
  <c r="W41" i="156" s="1"/>
  <c r="V41" i="156"/>
  <c r="O46" i="156"/>
  <c r="W46" i="156" s="1"/>
  <c r="V46" i="156"/>
  <c r="V48" i="156"/>
  <c r="O48" i="156"/>
  <c r="W48" i="156" s="1"/>
  <c r="W5" i="156"/>
  <c r="V11" i="156"/>
  <c r="O11" i="156"/>
  <c r="W11" i="156" s="1"/>
  <c r="V16" i="156"/>
  <c r="O16" i="156"/>
  <c r="W16" i="156" s="1"/>
  <c r="V19" i="156"/>
  <c r="O19" i="156"/>
  <c r="V24" i="156"/>
  <c r="O24" i="156"/>
  <c r="W24" i="156" s="1"/>
  <c r="O29" i="156"/>
  <c r="W29" i="156" s="1"/>
  <c r="V29" i="156"/>
  <c r="O34" i="156"/>
  <c r="W34" i="156" s="1"/>
  <c r="V34" i="156"/>
  <c r="O36" i="156"/>
  <c r="W36" i="156" s="1"/>
  <c r="V36" i="156"/>
  <c r="O45" i="156"/>
  <c r="W45" i="156" s="1"/>
  <c r="V45" i="156"/>
  <c r="V7" i="156"/>
  <c r="V9" i="156"/>
  <c r="V13" i="156"/>
  <c r="V17" i="156"/>
  <c r="V21" i="156"/>
  <c r="M57" i="156"/>
  <c r="R4" i="156"/>
  <c r="V5" i="156"/>
  <c r="M8" i="156"/>
  <c r="T8" i="156" s="1"/>
  <c r="U8" i="156" s="1"/>
  <c r="J61" i="156" s="1"/>
  <c r="K61" i="156"/>
  <c r="O25" i="156"/>
  <c r="W25" i="156" s="1"/>
  <c r="W51" i="156"/>
  <c r="L57" i="156"/>
  <c r="H62" i="156"/>
  <c r="D62" i="156"/>
  <c r="J62" i="156"/>
  <c r="E62" i="156"/>
  <c r="I62" i="156"/>
  <c r="C62" i="156"/>
  <c r="M62" i="156"/>
  <c r="F65" i="156"/>
  <c r="K69" i="156"/>
  <c r="G69" i="156"/>
  <c r="C69" i="156"/>
  <c r="J69" i="156"/>
  <c r="E69" i="156"/>
  <c r="I69" i="156"/>
  <c r="D69" i="156"/>
  <c r="H81" i="156"/>
  <c r="D81" i="156"/>
  <c r="K81" i="156"/>
  <c r="G81" i="156"/>
  <c r="C81" i="156"/>
  <c r="F81" i="156"/>
  <c r="E81" i="156"/>
  <c r="N57" i="156"/>
  <c r="W6" i="156"/>
  <c r="O27" i="156"/>
  <c r="W27" i="156" s="1"/>
  <c r="O31" i="156"/>
  <c r="W31" i="156" s="1"/>
  <c r="O35" i="156"/>
  <c r="W35" i="156" s="1"/>
  <c r="O39" i="156"/>
  <c r="W39" i="156" s="1"/>
  <c r="O43" i="156"/>
  <c r="W43" i="156" s="1"/>
  <c r="O47" i="156"/>
  <c r="W47" i="156" s="1"/>
  <c r="O50" i="156"/>
  <c r="W50" i="156" s="1"/>
  <c r="V50" i="156"/>
  <c r="O54" i="156"/>
  <c r="W54" i="156" s="1"/>
  <c r="V54" i="156"/>
  <c r="P57" i="156"/>
  <c r="F62" i="156"/>
  <c r="F69" i="156"/>
  <c r="I81" i="156"/>
  <c r="O4" i="156"/>
  <c r="T57" i="156"/>
  <c r="U4" i="156"/>
  <c r="U57" i="156" s="1"/>
  <c r="O8" i="156"/>
  <c r="O49" i="156"/>
  <c r="W49" i="156" s="1"/>
  <c r="V51" i="156"/>
  <c r="O52" i="156"/>
  <c r="W52" i="156" s="1"/>
  <c r="O53" i="156"/>
  <c r="W53" i="156" s="1"/>
  <c r="G62" i="156"/>
  <c r="K64" i="156"/>
  <c r="G64" i="156"/>
  <c r="C64" i="156"/>
  <c r="F64" i="156"/>
  <c r="J64" i="156"/>
  <c r="E64" i="156"/>
  <c r="M64" i="156"/>
  <c r="H69" i="156"/>
  <c r="J81" i="156"/>
  <c r="K62" i="156"/>
  <c r="D64" i="156"/>
  <c r="K65" i="156"/>
  <c r="G65" i="156"/>
  <c r="C65" i="156"/>
  <c r="E65" i="156"/>
  <c r="I65" i="156"/>
  <c r="M65" i="156"/>
  <c r="K68" i="156"/>
  <c r="G68" i="156"/>
  <c r="C68" i="156"/>
  <c r="F68" i="156"/>
  <c r="J68" i="156"/>
  <c r="E68" i="156"/>
  <c r="M60" i="156"/>
  <c r="I60" i="156"/>
  <c r="E60" i="156"/>
  <c r="G60" i="156"/>
  <c r="H63" i="156"/>
  <c r="D63" i="156"/>
  <c r="G63" i="156"/>
  <c r="M63" i="156"/>
  <c r="K66" i="156"/>
  <c r="G66" i="156"/>
  <c r="C66" i="156"/>
  <c r="H66" i="156"/>
  <c r="M66" i="156"/>
  <c r="I82" i="156"/>
  <c r="E82" i="156"/>
  <c r="H82" i="156"/>
  <c r="D82" i="156"/>
  <c r="J82" i="156"/>
  <c r="C60" i="156"/>
  <c r="H60" i="156"/>
  <c r="M61" i="156"/>
  <c r="I61" i="156"/>
  <c r="E61" i="156"/>
  <c r="G61" i="156"/>
  <c r="C63" i="156"/>
  <c r="I63" i="156"/>
  <c r="D66" i="156"/>
  <c r="I66" i="156"/>
  <c r="K67" i="156"/>
  <c r="G67" i="156"/>
  <c r="C67" i="156"/>
  <c r="H67" i="156"/>
  <c r="M67" i="156"/>
  <c r="C82" i="156"/>
  <c r="K82" i="156"/>
  <c r="H85" i="156"/>
  <c r="D85" i="156"/>
  <c r="K85" i="156"/>
  <c r="G85" i="156"/>
  <c r="C85" i="156"/>
  <c r="J85" i="156"/>
  <c r="F80" i="156"/>
  <c r="J80" i="156"/>
  <c r="F84" i="156"/>
  <c r="J84" i="156"/>
  <c r="F70" i="156"/>
  <c r="F71" i="156"/>
  <c r="F72" i="156"/>
  <c r="F73" i="156"/>
  <c r="F74" i="156"/>
  <c r="F75" i="156"/>
  <c r="F76" i="156"/>
  <c r="F77" i="156"/>
  <c r="F78" i="156"/>
  <c r="F79" i="156"/>
  <c r="C80" i="156"/>
  <c r="G80" i="156"/>
  <c r="F83" i="156"/>
  <c r="C84" i="156"/>
  <c r="G84" i="156"/>
  <c r="R9" i="155"/>
  <c r="S9" i="155" s="1"/>
  <c r="R6" i="155"/>
  <c r="S6" i="155" s="1"/>
  <c r="N57" i="155"/>
  <c r="T5" i="155"/>
  <c r="U5" i="155" s="1"/>
  <c r="K61" i="155"/>
  <c r="O4" i="155"/>
  <c r="D61" i="155" s="1"/>
  <c r="O6" i="155"/>
  <c r="W6" i="155" s="1"/>
  <c r="V6" i="155"/>
  <c r="O8" i="155"/>
  <c r="W8" i="155" s="1"/>
  <c r="V8" i="155"/>
  <c r="V17" i="155"/>
  <c r="O17" i="155"/>
  <c r="W17" i="155" s="1"/>
  <c r="O19" i="155"/>
  <c r="W19" i="155" s="1"/>
  <c r="V19" i="155"/>
  <c r="O24" i="155"/>
  <c r="W24" i="155" s="1"/>
  <c r="V24" i="155"/>
  <c r="V28" i="155"/>
  <c r="O28" i="155"/>
  <c r="W28" i="155" s="1"/>
  <c r="O35" i="155"/>
  <c r="W35" i="155" s="1"/>
  <c r="V35" i="155"/>
  <c r="V37" i="155"/>
  <c r="O37" i="155"/>
  <c r="W37" i="155" s="1"/>
  <c r="V44" i="155"/>
  <c r="O44" i="155"/>
  <c r="W44" i="155" s="1"/>
  <c r="V49" i="155"/>
  <c r="O49" i="155"/>
  <c r="W49" i="155" s="1"/>
  <c r="O12" i="155"/>
  <c r="W12" i="155" s="1"/>
  <c r="V12" i="155"/>
  <c r="V21" i="155"/>
  <c r="O21" i="155"/>
  <c r="W21" i="155" s="1"/>
  <c r="O23" i="155"/>
  <c r="W23" i="155" s="1"/>
  <c r="V23" i="155"/>
  <c r="O31" i="155"/>
  <c r="W31" i="155" s="1"/>
  <c r="V31" i="155"/>
  <c r="V33" i="155"/>
  <c r="O33" i="155"/>
  <c r="W33" i="155" s="1"/>
  <c r="V40" i="155"/>
  <c r="O40" i="155"/>
  <c r="W40" i="155" s="1"/>
  <c r="V53" i="155"/>
  <c r="O53" i="155"/>
  <c r="W53" i="155" s="1"/>
  <c r="V9" i="155"/>
  <c r="O9" i="155"/>
  <c r="W9" i="155" s="1"/>
  <c r="W10" i="155"/>
  <c r="O11" i="155"/>
  <c r="W11" i="155" s="1"/>
  <c r="V11" i="155"/>
  <c r="O16" i="155"/>
  <c r="W16" i="155" s="1"/>
  <c r="V16" i="155"/>
  <c r="V25" i="155"/>
  <c r="O25" i="155"/>
  <c r="W25" i="155" s="1"/>
  <c r="W26" i="155"/>
  <c r="O27" i="155"/>
  <c r="W27" i="155" s="1"/>
  <c r="V27" i="155"/>
  <c r="V29" i="155"/>
  <c r="O29" i="155"/>
  <c r="W29" i="155" s="1"/>
  <c r="V36" i="155"/>
  <c r="O36" i="155"/>
  <c r="W36" i="155" s="1"/>
  <c r="W42" i="155"/>
  <c r="O43" i="155"/>
  <c r="W43" i="155" s="1"/>
  <c r="V43" i="155"/>
  <c r="W5" i="155"/>
  <c r="O7" i="155"/>
  <c r="W7" i="155" s="1"/>
  <c r="V7" i="155"/>
  <c r="V13" i="155"/>
  <c r="O13" i="155"/>
  <c r="W13" i="155" s="1"/>
  <c r="O15" i="155"/>
  <c r="W15" i="155" s="1"/>
  <c r="V15" i="155"/>
  <c r="O20" i="155"/>
  <c r="W20" i="155" s="1"/>
  <c r="V20" i="155"/>
  <c r="V32" i="155"/>
  <c r="O32" i="155"/>
  <c r="W32" i="155" s="1"/>
  <c r="O39" i="155"/>
  <c r="W39" i="155" s="1"/>
  <c r="V39" i="155"/>
  <c r="V41" i="155"/>
  <c r="O41" i="155"/>
  <c r="W41" i="155" s="1"/>
  <c r="V5" i="155"/>
  <c r="L57" i="155"/>
  <c r="P57" i="155"/>
  <c r="V10" i="155"/>
  <c r="V14" i="155"/>
  <c r="V18" i="155"/>
  <c r="V22" i="155"/>
  <c r="V26" i="155"/>
  <c r="V30" i="155"/>
  <c r="V34" i="155"/>
  <c r="V38" i="155"/>
  <c r="V42" i="155"/>
  <c r="V48" i="155"/>
  <c r="O48" i="155"/>
  <c r="W48" i="155" s="1"/>
  <c r="E65" i="155"/>
  <c r="K67" i="155"/>
  <c r="G67" i="155"/>
  <c r="C67" i="155"/>
  <c r="J67" i="155"/>
  <c r="E67" i="155"/>
  <c r="I67" i="155"/>
  <c r="D67" i="155"/>
  <c r="M4" i="155"/>
  <c r="T4" i="155" s="1"/>
  <c r="I65" i="155" s="1"/>
  <c r="Q4" i="155"/>
  <c r="U4" i="155"/>
  <c r="J61" i="155" s="1"/>
  <c r="O45" i="155"/>
  <c r="W45" i="155" s="1"/>
  <c r="V52" i="155"/>
  <c r="O52" i="155"/>
  <c r="W52" i="155" s="1"/>
  <c r="T57" i="155"/>
  <c r="H63" i="155"/>
  <c r="D63" i="155"/>
  <c r="K63" i="155"/>
  <c r="F63" i="155"/>
  <c r="J63" i="155"/>
  <c r="E63" i="155"/>
  <c r="M63" i="155"/>
  <c r="F67" i="155"/>
  <c r="H81" i="155"/>
  <c r="D81" i="155"/>
  <c r="K81" i="155"/>
  <c r="G81" i="155"/>
  <c r="C81" i="155"/>
  <c r="F81" i="155"/>
  <c r="E81" i="155"/>
  <c r="M60" i="155"/>
  <c r="I60" i="155"/>
  <c r="E60" i="155"/>
  <c r="K60" i="155"/>
  <c r="F60" i="155"/>
  <c r="J60" i="155"/>
  <c r="D60" i="155"/>
  <c r="M67" i="155" s="1"/>
  <c r="C63" i="155"/>
  <c r="F65" i="155"/>
  <c r="H67" i="155"/>
  <c r="I81" i="155"/>
  <c r="W47" i="155"/>
  <c r="O51" i="155"/>
  <c r="W51" i="155" s="1"/>
  <c r="V51" i="155"/>
  <c r="M61" i="155"/>
  <c r="I61" i="155"/>
  <c r="E61" i="155"/>
  <c r="C61" i="155"/>
  <c r="G63" i="155"/>
  <c r="K66" i="155"/>
  <c r="G66" i="155"/>
  <c r="C66" i="155"/>
  <c r="F66" i="155"/>
  <c r="J66" i="155"/>
  <c r="E66" i="155"/>
  <c r="M66" i="155"/>
  <c r="J81" i="155"/>
  <c r="F62" i="155"/>
  <c r="K64" i="155"/>
  <c r="G64" i="155"/>
  <c r="C64" i="155"/>
  <c r="H64" i="155"/>
  <c r="M64" i="155"/>
  <c r="K68" i="155"/>
  <c r="G68" i="155"/>
  <c r="C68" i="155"/>
  <c r="H68" i="155"/>
  <c r="I82" i="155"/>
  <c r="E82" i="155"/>
  <c r="H82" i="155"/>
  <c r="D82" i="155"/>
  <c r="J82" i="155"/>
  <c r="H62" i="155"/>
  <c r="D62" i="155"/>
  <c r="G62" i="155"/>
  <c r="M62" i="155"/>
  <c r="K65" i="155"/>
  <c r="C65" i="155"/>
  <c r="M65" i="155"/>
  <c r="K69" i="155"/>
  <c r="G69" i="155"/>
  <c r="C69" i="155"/>
  <c r="H69" i="155"/>
  <c r="C82" i="155"/>
  <c r="K82" i="155"/>
  <c r="H85" i="155"/>
  <c r="D85" i="155"/>
  <c r="K85" i="155"/>
  <c r="G85" i="155"/>
  <c r="C85" i="155"/>
  <c r="J85" i="155"/>
  <c r="F80" i="155"/>
  <c r="J80" i="155"/>
  <c r="F84" i="155"/>
  <c r="J84" i="155"/>
  <c r="F70" i="155"/>
  <c r="F71" i="155"/>
  <c r="F72" i="155"/>
  <c r="F73" i="155"/>
  <c r="F74" i="155"/>
  <c r="F75" i="155"/>
  <c r="F76" i="155"/>
  <c r="F77" i="155"/>
  <c r="F78" i="155"/>
  <c r="F79" i="155"/>
  <c r="C80" i="155"/>
  <c r="G80" i="155"/>
  <c r="F83" i="155"/>
  <c r="C84" i="155"/>
  <c r="G84" i="155"/>
  <c r="T9" i="154"/>
  <c r="U9" i="154" s="1"/>
  <c r="N9" i="154"/>
  <c r="O9" i="154" s="1"/>
  <c r="Q57" i="154"/>
  <c r="O7" i="154"/>
  <c r="W7" i="154" s="1"/>
  <c r="N6" i="154"/>
  <c r="O6" i="154" s="1"/>
  <c r="M8" i="154"/>
  <c r="L57" i="154"/>
  <c r="O14" i="154"/>
  <c r="W14" i="154" s="1"/>
  <c r="V14" i="154"/>
  <c r="O30" i="154"/>
  <c r="W30" i="154" s="1"/>
  <c r="V30" i="154"/>
  <c r="O47" i="154"/>
  <c r="W47" i="154" s="1"/>
  <c r="V47" i="154"/>
  <c r="O54" i="154"/>
  <c r="W54" i="154" s="1"/>
  <c r="V54" i="154"/>
  <c r="W12" i="154"/>
  <c r="O18" i="154"/>
  <c r="W18" i="154" s="1"/>
  <c r="V18" i="154"/>
  <c r="O33" i="154"/>
  <c r="W33" i="154" s="1"/>
  <c r="V33" i="154"/>
  <c r="O38" i="154"/>
  <c r="W38" i="154" s="1"/>
  <c r="V38" i="154"/>
  <c r="V6" i="154"/>
  <c r="J61" i="154"/>
  <c r="H61" i="154"/>
  <c r="W9" i="154"/>
  <c r="V15" i="154"/>
  <c r="O15" i="154"/>
  <c r="W15" i="154" s="1"/>
  <c r="W16" i="154"/>
  <c r="O17" i="154"/>
  <c r="W17" i="154" s="1"/>
  <c r="V17" i="154"/>
  <c r="O22" i="154"/>
  <c r="W22" i="154" s="1"/>
  <c r="V22" i="154"/>
  <c r="O26" i="154"/>
  <c r="W26" i="154" s="1"/>
  <c r="V26" i="154"/>
  <c r="O35" i="154"/>
  <c r="W35" i="154" s="1"/>
  <c r="V35" i="154"/>
  <c r="O43" i="154"/>
  <c r="W43" i="154" s="1"/>
  <c r="V43" i="154"/>
  <c r="O51" i="154"/>
  <c r="W51" i="154" s="1"/>
  <c r="V51" i="154"/>
  <c r="O27" i="154"/>
  <c r="W27" i="154" s="1"/>
  <c r="V27" i="154"/>
  <c r="O31" i="154"/>
  <c r="W31" i="154" s="1"/>
  <c r="V31" i="154"/>
  <c r="O39" i="154"/>
  <c r="W39" i="154" s="1"/>
  <c r="V39" i="154"/>
  <c r="V11" i="154"/>
  <c r="O11" i="154"/>
  <c r="W11" i="154" s="1"/>
  <c r="O13" i="154"/>
  <c r="W13" i="154" s="1"/>
  <c r="V13" i="154"/>
  <c r="O41" i="154"/>
  <c r="W41" i="154" s="1"/>
  <c r="V41" i="154"/>
  <c r="O46" i="154"/>
  <c r="W46" i="154" s="1"/>
  <c r="V46" i="154"/>
  <c r="W6" i="154"/>
  <c r="O10" i="154"/>
  <c r="W10" i="154" s="1"/>
  <c r="V10" i="154"/>
  <c r="V19" i="154"/>
  <c r="O19" i="154"/>
  <c r="W19" i="154" s="1"/>
  <c r="O21" i="154"/>
  <c r="W21" i="154" s="1"/>
  <c r="V21" i="154"/>
  <c r="V23" i="154"/>
  <c r="O23" i="154"/>
  <c r="W23" i="154" s="1"/>
  <c r="O25" i="154"/>
  <c r="W25" i="154" s="1"/>
  <c r="V25" i="154"/>
  <c r="O34" i="154"/>
  <c r="W34" i="154" s="1"/>
  <c r="V34" i="154"/>
  <c r="O37" i="154"/>
  <c r="W37" i="154" s="1"/>
  <c r="V37" i="154"/>
  <c r="O42" i="154"/>
  <c r="W42" i="154" s="1"/>
  <c r="V42" i="154"/>
  <c r="O45" i="154"/>
  <c r="W45" i="154" s="1"/>
  <c r="V45" i="154"/>
  <c r="O50" i="154"/>
  <c r="W50" i="154" s="1"/>
  <c r="V50" i="154"/>
  <c r="R4" i="154"/>
  <c r="V4" i="154"/>
  <c r="M5" i="154"/>
  <c r="R5" i="154" s="1"/>
  <c r="S5" i="154" s="1"/>
  <c r="W5" i="154" s="1"/>
  <c r="V12" i="154"/>
  <c r="V16" i="154"/>
  <c r="V20" i="154"/>
  <c r="V24" i="154"/>
  <c r="V49" i="154"/>
  <c r="V53" i="154"/>
  <c r="H62" i="154"/>
  <c r="D62" i="154"/>
  <c r="K62" i="154"/>
  <c r="F62" i="154"/>
  <c r="J62" i="154"/>
  <c r="E62" i="154"/>
  <c r="M62" i="154"/>
  <c r="K66" i="154"/>
  <c r="G66" i="154"/>
  <c r="C66" i="154"/>
  <c r="J66" i="154"/>
  <c r="E66" i="154"/>
  <c r="I66" i="154"/>
  <c r="D66" i="154"/>
  <c r="M66" i="154"/>
  <c r="O4" i="154"/>
  <c r="V9" i="154"/>
  <c r="O28" i="154"/>
  <c r="W28" i="154" s="1"/>
  <c r="V29" i="154"/>
  <c r="C62" i="154"/>
  <c r="H63" i="154"/>
  <c r="D63" i="154"/>
  <c r="J63" i="154"/>
  <c r="E63" i="154"/>
  <c r="I63" i="154"/>
  <c r="C63" i="154"/>
  <c r="M63" i="154"/>
  <c r="F66" i="154"/>
  <c r="K69" i="154"/>
  <c r="G69" i="154"/>
  <c r="C69" i="154"/>
  <c r="F69" i="154"/>
  <c r="J69" i="154"/>
  <c r="E69" i="154"/>
  <c r="H81" i="154"/>
  <c r="D81" i="154"/>
  <c r="K81" i="154"/>
  <c r="G81" i="154"/>
  <c r="C81" i="154"/>
  <c r="F81" i="154"/>
  <c r="E81" i="154"/>
  <c r="P57" i="154"/>
  <c r="O32" i="154"/>
  <c r="W32" i="154" s="1"/>
  <c r="O36" i="154"/>
  <c r="W36" i="154" s="1"/>
  <c r="O40" i="154"/>
  <c r="W40" i="154" s="1"/>
  <c r="O44" i="154"/>
  <c r="W44" i="154" s="1"/>
  <c r="O48" i="154"/>
  <c r="W48" i="154" s="1"/>
  <c r="O52" i="154"/>
  <c r="W52" i="154" s="1"/>
  <c r="M60" i="154"/>
  <c r="I60" i="154"/>
  <c r="E60" i="154"/>
  <c r="J60" i="154"/>
  <c r="D60" i="154"/>
  <c r="H60" i="154"/>
  <c r="C60" i="154"/>
  <c r="G62" i="154"/>
  <c r="F63" i="154"/>
  <c r="I65" i="154"/>
  <c r="H66" i="154"/>
  <c r="D69" i="154"/>
  <c r="I81" i="154"/>
  <c r="F60" i="154"/>
  <c r="I62" i="154"/>
  <c r="G63" i="154"/>
  <c r="K65" i="154"/>
  <c r="C65" i="154"/>
  <c r="F65" i="154"/>
  <c r="J65" i="154"/>
  <c r="E65" i="154"/>
  <c r="M65" i="154"/>
  <c r="H69" i="154"/>
  <c r="J81" i="154"/>
  <c r="M61" i="154"/>
  <c r="I61" i="154"/>
  <c r="E61" i="154"/>
  <c r="G61" i="154"/>
  <c r="K67" i="154"/>
  <c r="G67" i="154"/>
  <c r="C67" i="154"/>
  <c r="H67" i="154"/>
  <c r="M67" i="154"/>
  <c r="I82" i="154"/>
  <c r="E82" i="154"/>
  <c r="H82" i="154"/>
  <c r="D82" i="154"/>
  <c r="J82" i="154"/>
  <c r="K64" i="154"/>
  <c r="G64" i="154"/>
  <c r="C64" i="154"/>
  <c r="H64" i="154"/>
  <c r="M64" i="154"/>
  <c r="K68" i="154"/>
  <c r="G68" i="154"/>
  <c r="C68" i="154"/>
  <c r="H68" i="154"/>
  <c r="C82" i="154"/>
  <c r="K82" i="154"/>
  <c r="H85" i="154"/>
  <c r="D85" i="154"/>
  <c r="K85" i="154"/>
  <c r="G85" i="154"/>
  <c r="C85" i="154"/>
  <c r="J85" i="154"/>
  <c r="F80" i="154"/>
  <c r="J80" i="154"/>
  <c r="F84" i="154"/>
  <c r="J84" i="154"/>
  <c r="F70" i="154"/>
  <c r="F71" i="154"/>
  <c r="F72" i="154"/>
  <c r="F73" i="154"/>
  <c r="F74" i="154"/>
  <c r="F75" i="154"/>
  <c r="F76" i="154"/>
  <c r="F77" i="154"/>
  <c r="F78" i="154"/>
  <c r="F79" i="154"/>
  <c r="C80" i="154"/>
  <c r="G80" i="154"/>
  <c r="F83" i="154"/>
  <c r="C84" i="154"/>
  <c r="G84" i="154"/>
  <c r="T8" i="153"/>
  <c r="U8" i="153" s="1"/>
  <c r="C61" i="153"/>
  <c r="E61" i="153"/>
  <c r="K61" i="153"/>
  <c r="Q9" i="153"/>
  <c r="G61" i="153"/>
  <c r="T6" i="153"/>
  <c r="U6" i="153" s="1"/>
  <c r="J68" i="153" s="1"/>
  <c r="C68" i="153"/>
  <c r="I68" i="153"/>
  <c r="K68" i="153"/>
  <c r="V6" i="153"/>
  <c r="W5" i="153"/>
  <c r="O14" i="153"/>
  <c r="W14" i="153" s="1"/>
  <c r="V14" i="153"/>
  <c r="O22" i="153"/>
  <c r="W22" i="153" s="1"/>
  <c r="V22" i="153"/>
  <c r="O32" i="153"/>
  <c r="W32" i="153" s="1"/>
  <c r="V32" i="153"/>
  <c r="W7" i="153"/>
  <c r="O13" i="153"/>
  <c r="W13" i="153" s="1"/>
  <c r="V13" i="153"/>
  <c r="V16" i="153"/>
  <c r="O16" i="153"/>
  <c r="W16" i="153" s="1"/>
  <c r="O21" i="153"/>
  <c r="W21" i="153" s="1"/>
  <c r="V21" i="153"/>
  <c r="V24" i="153"/>
  <c r="O24" i="153"/>
  <c r="W24" i="153" s="1"/>
  <c r="O29" i="153"/>
  <c r="W29" i="153" s="1"/>
  <c r="V29" i="153"/>
  <c r="W8" i="153"/>
  <c r="S10" i="153"/>
  <c r="V10" i="153"/>
  <c r="O18" i="153"/>
  <c r="W18" i="153" s="1"/>
  <c r="V18" i="153"/>
  <c r="O26" i="153"/>
  <c r="W26" i="153" s="1"/>
  <c r="V26" i="153"/>
  <c r="O30" i="153"/>
  <c r="W30" i="153" s="1"/>
  <c r="V30" i="153"/>
  <c r="W11" i="153"/>
  <c r="V12" i="153"/>
  <c r="O12" i="153"/>
  <c r="W12" i="153" s="1"/>
  <c r="O17" i="153"/>
  <c r="W17" i="153" s="1"/>
  <c r="V17" i="153"/>
  <c r="V20" i="153"/>
  <c r="O20" i="153"/>
  <c r="W20" i="153" s="1"/>
  <c r="O25" i="153"/>
  <c r="W25" i="153" s="1"/>
  <c r="V25" i="153"/>
  <c r="O28" i="153"/>
  <c r="W28" i="153" s="1"/>
  <c r="V28" i="153"/>
  <c r="V11" i="153"/>
  <c r="V8" i="153"/>
  <c r="O27" i="153"/>
  <c r="W27" i="153" s="1"/>
  <c r="L57" i="153"/>
  <c r="M4" i="153"/>
  <c r="T57" i="153"/>
  <c r="U4" i="153"/>
  <c r="U57" i="153" s="1"/>
  <c r="P57" i="153"/>
  <c r="Q4" i="153"/>
  <c r="Q6" i="153"/>
  <c r="V7" i="153"/>
  <c r="I61" i="153"/>
  <c r="V9" i="153"/>
  <c r="O15" i="153"/>
  <c r="W15" i="153" s="1"/>
  <c r="O19" i="153"/>
  <c r="W19" i="153" s="1"/>
  <c r="O23" i="153"/>
  <c r="W23" i="153" s="1"/>
  <c r="V33" i="153"/>
  <c r="O33" i="153"/>
  <c r="W33" i="153" s="1"/>
  <c r="O36" i="153"/>
  <c r="W36" i="153" s="1"/>
  <c r="V36" i="153"/>
  <c r="V5" i="153"/>
  <c r="W10" i="153"/>
  <c r="O31" i="153"/>
  <c r="W31" i="153" s="1"/>
  <c r="O34" i="153"/>
  <c r="W34" i="153" s="1"/>
  <c r="W42" i="153"/>
  <c r="W47" i="153"/>
  <c r="O48" i="153"/>
  <c r="W48" i="153" s="1"/>
  <c r="V48" i="153"/>
  <c r="I70" i="153"/>
  <c r="E70" i="153"/>
  <c r="K70" i="153"/>
  <c r="G70" i="153"/>
  <c r="C70" i="153"/>
  <c r="F70" i="153"/>
  <c r="D70" i="153"/>
  <c r="J70" i="153"/>
  <c r="I83" i="153"/>
  <c r="E83" i="153"/>
  <c r="K83" i="153"/>
  <c r="G83" i="153"/>
  <c r="C83" i="153"/>
  <c r="F83" i="153"/>
  <c r="D83" i="153"/>
  <c r="J83" i="153"/>
  <c r="N57" i="153"/>
  <c r="W6" i="153"/>
  <c r="O9" i="153"/>
  <c r="O57" i="153" s="1"/>
  <c r="S9" i="153"/>
  <c r="H61" i="153" s="1"/>
  <c r="V35" i="153"/>
  <c r="W38" i="153"/>
  <c r="W43" i="153"/>
  <c r="O44" i="153"/>
  <c r="W44" i="153" s="1"/>
  <c r="V44" i="153"/>
  <c r="V46" i="153"/>
  <c r="V51" i="153"/>
  <c r="D65" i="153"/>
  <c r="K65" i="153"/>
  <c r="F65" i="153"/>
  <c r="J65" i="153"/>
  <c r="E65" i="153"/>
  <c r="C65" i="153"/>
  <c r="H70" i="153"/>
  <c r="H83" i="153"/>
  <c r="W39" i="153"/>
  <c r="O40" i="153"/>
  <c r="W40" i="153" s="1"/>
  <c r="V40" i="153"/>
  <c r="V42" i="153"/>
  <c r="V47" i="153"/>
  <c r="W50" i="153"/>
  <c r="W53" i="153"/>
  <c r="I65" i="153"/>
  <c r="I76" i="153"/>
  <c r="E76" i="153"/>
  <c r="K76" i="153"/>
  <c r="G76" i="153"/>
  <c r="C76" i="153"/>
  <c r="F76" i="153"/>
  <c r="D76" i="153"/>
  <c r="J76" i="153"/>
  <c r="H76" i="153"/>
  <c r="I78" i="153"/>
  <c r="E78" i="153"/>
  <c r="K78" i="153"/>
  <c r="G78" i="153"/>
  <c r="C78" i="153"/>
  <c r="F78" i="153"/>
  <c r="D78" i="153"/>
  <c r="J78" i="153"/>
  <c r="M62" i="153"/>
  <c r="I62" i="153"/>
  <c r="E62" i="153"/>
  <c r="K62" i="153"/>
  <c r="F62" i="153"/>
  <c r="J62" i="153"/>
  <c r="D62" i="153"/>
  <c r="H66" i="153"/>
  <c r="D66" i="153"/>
  <c r="J66" i="153"/>
  <c r="E66" i="153"/>
  <c r="I66" i="153"/>
  <c r="C66" i="153"/>
  <c r="M66" i="153"/>
  <c r="I74" i="153"/>
  <c r="E74" i="153"/>
  <c r="K74" i="153"/>
  <c r="G74" i="153"/>
  <c r="C74" i="153"/>
  <c r="F74" i="153"/>
  <c r="D74" i="153"/>
  <c r="V37" i="153"/>
  <c r="V41" i="153"/>
  <c r="V45" i="153"/>
  <c r="V49" i="153"/>
  <c r="W52" i="153"/>
  <c r="V54" i="153"/>
  <c r="C62" i="153"/>
  <c r="M63" i="153"/>
  <c r="I63" i="153"/>
  <c r="E63" i="153"/>
  <c r="J63" i="153"/>
  <c r="D63" i="153"/>
  <c r="H63" i="153"/>
  <c r="C63" i="153"/>
  <c r="F66" i="153"/>
  <c r="J69" i="153"/>
  <c r="H69" i="153"/>
  <c r="D69" i="153"/>
  <c r="F69" i="153"/>
  <c r="K69" i="153"/>
  <c r="E69" i="153"/>
  <c r="I72" i="153"/>
  <c r="E72" i="153"/>
  <c r="K72" i="153"/>
  <c r="G72" i="153"/>
  <c r="C72" i="153"/>
  <c r="F72" i="153"/>
  <c r="D72" i="153"/>
  <c r="H74" i="153"/>
  <c r="K81" i="153"/>
  <c r="G81" i="153"/>
  <c r="C81" i="153"/>
  <c r="I81" i="153"/>
  <c r="E81" i="153"/>
  <c r="F81" i="153"/>
  <c r="D81" i="153"/>
  <c r="J61" i="153"/>
  <c r="F64" i="153"/>
  <c r="H67" i="153"/>
  <c r="D67" i="153"/>
  <c r="G67" i="153"/>
  <c r="F68" i="153"/>
  <c r="V53" i="153"/>
  <c r="H64" i="153"/>
  <c r="D64" i="153"/>
  <c r="G64" i="153"/>
  <c r="M64" i="153"/>
  <c r="H68" i="153"/>
  <c r="D68" i="153"/>
  <c r="G68" i="153"/>
  <c r="I71" i="153"/>
  <c r="E71" i="153"/>
  <c r="K71" i="153"/>
  <c r="G71" i="153"/>
  <c r="C71" i="153"/>
  <c r="J71" i="153"/>
  <c r="I73" i="153"/>
  <c r="E73" i="153"/>
  <c r="K73" i="153"/>
  <c r="G73" i="153"/>
  <c r="C73" i="153"/>
  <c r="J73" i="153"/>
  <c r="I75" i="153"/>
  <c r="E75" i="153"/>
  <c r="K75" i="153"/>
  <c r="G75" i="153"/>
  <c r="C75" i="153"/>
  <c r="J75" i="153"/>
  <c r="I77" i="153"/>
  <c r="E77" i="153"/>
  <c r="K77" i="153"/>
  <c r="G77" i="153"/>
  <c r="C77" i="153"/>
  <c r="J77" i="153"/>
  <c r="I79" i="153"/>
  <c r="E79" i="153"/>
  <c r="K79" i="153"/>
  <c r="G79" i="153"/>
  <c r="C79" i="153"/>
  <c r="J79" i="153"/>
  <c r="F60" i="153"/>
  <c r="F61" i="153"/>
  <c r="F82" i="153"/>
  <c r="J82" i="153"/>
  <c r="E85" i="153"/>
  <c r="I85" i="153"/>
  <c r="F85" i="153"/>
  <c r="J85" i="153"/>
  <c r="F80" i="153"/>
  <c r="D82" i="153"/>
  <c r="F84" i="153"/>
  <c r="C85" i="153"/>
  <c r="G85" i="153"/>
  <c r="K85" i="153"/>
  <c r="D85" i="153"/>
  <c r="W14" i="152"/>
  <c r="N11" i="152"/>
  <c r="O11" i="152" s="1"/>
  <c r="W11" i="152" s="1"/>
  <c r="P5" i="152"/>
  <c r="Q5" i="152" s="1"/>
  <c r="W5" i="152" s="1"/>
  <c r="P13" i="152"/>
  <c r="Q13" i="152" s="1"/>
  <c r="W13" i="152" s="1"/>
  <c r="N13" i="152"/>
  <c r="O13" i="152" s="1"/>
  <c r="P12" i="152"/>
  <c r="Q12" i="152" s="1"/>
  <c r="N12" i="152"/>
  <c r="O12" i="152" s="1"/>
  <c r="W12" i="152" s="1"/>
  <c r="R6" i="152"/>
  <c r="N6" i="152"/>
  <c r="O6" i="152" s="1"/>
  <c r="T8" i="152"/>
  <c r="U8" i="152" s="1"/>
  <c r="N8" i="152"/>
  <c r="V8" i="152" s="1"/>
  <c r="M4" i="152"/>
  <c r="N7" i="152"/>
  <c r="N9" i="152"/>
  <c r="O9" i="152" s="1"/>
  <c r="V5" i="152"/>
  <c r="N10" i="152"/>
  <c r="O10" i="152" s="1"/>
  <c r="W10" i="152" s="1"/>
  <c r="O21" i="152"/>
  <c r="W21" i="152" s="1"/>
  <c r="V21" i="152"/>
  <c r="O29" i="152"/>
  <c r="W29" i="152" s="1"/>
  <c r="V29" i="152"/>
  <c r="Q9" i="152"/>
  <c r="O33" i="152"/>
  <c r="W33" i="152" s="1"/>
  <c r="V33" i="152"/>
  <c r="O17" i="152"/>
  <c r="W17" i="152" s="1"/>
  <c r="V17" i="152"/>
  <c r="O25" i="152"/>
  <c r="W25" i="152" s="1"/>
  <c r="V25" i="152"/>
  <c r="O15" i="152"/>
  <c r="W15" i="152" s="1"/>
  <c r="V15" i="152"/>
  <c r="O19" i="152"/>
  <c r="W19" i="152" s="1"/>
  <c r="V19" i="152"/>
  <c r="O23" i="152"/>
  <c r="W23" i="152" s="1"/>
  <c r="V23" i="152"/>
  <c r="I70" i="152"/>
  <c r="U7" i="152"/>
  <c r="J70" i="152" s="1"/>
  <c r="O26" i="152"/>
  <c r="W26" i="152" s="1"/>
  <c r="V26" i="152"/>
  <c r="O27" i="152"/>
  <c r="W27" i="152" s="1"/>
  <c r="V27" i="152"/>
  <c r="O34" i="152"/>
  <c r="W34" i="152" s="1"/>
  <c r="V34" i="152"/>
  <c r="O18" i="152"/>
  <c r="W18" i="152" s="1"/>
  <c r="O22" i="152"/>
  <c r="W22" i="152" s="1"/>
  <c r="V44" i="152"/>
  <c r="O44" i="152"/>
  <c r="W44" i="152" s="1"/>
  <c r="V49" i="152"/>
  <c r="O49" i="152"/>
  <c r="W49" i="152" s="1"/>
  <c r="O51" i="152"/>
  <c r="W51" i="152" s="1"/>
  <c r="V51" i="152"/>
  <c r="V40" i="152"/>
  <c r="O40" i="152"/>
  <c r="W40" i="152" s="1"/>
  <c r="V45" i="152"/>
  <c r="O45" i="152"/>
  <c r="W45" i="152" s="1"/>
  <c r="O47" i="152"/>
  <c r="W47" i="152" s="1"/>
  <c r="V47" i="152"/>
  <c r="V54" i="152"/>
  <c r="L57" i="152"/>
  <c r="E70" i="152"/>
  <c r="Q7" i="152"/>
  <c r="F70" i="152" s="1"/>
  <c r="O16" i="152"/>
  <c r="W16" i="152" s="1"/>
  <c r="O20" i="152"/>
  <c r="W20" i="152" s="1"/>
  <c r="O24" i="152"/>
  <c r="W24" i="152" s="1"/>
  <c r="O28" i="152"/>
  <c r="W28" i="152" s="1"/>
  <c r="V41" i="152"/>
  <c r="O41" i="152"/>
  <c r="W41" i="152" s="1"/>
  <c r="O43" i="152"/>
  <c r="W43" i="152" s="1"/>
  <c r="V43" i="152"/>
  <c r="V11" i="152"/>
  <c r="V14" i="152"/>
  <c r="O30" i="152"/>
  <c r="W30" i="152" s="1"/>
  <c r="V30" i="152"/>
  <c r="O31" i="152"/>
  <c r="W31" i="152" s="1"/>
  <c r="V31" i="152"/>
  <c r="O35" i="152"/>
  <c r="W35" i="152" s="1"/>
  <c r="V35" i="152"/>
  <c r="V37" i="152"/>
  <c r="O37" i="152"/>
  <c r="W37" i="152" s="1"/>
  <c r="O39" i="152"/>
  <c r="W39" i="152" s="1"/>
  <c r="V39" i="152"/>
  <c r="V48" i="152"/>
  <c r="O48" i="152"/>
  <c r="W48" i="152" s="1"/>
  <c r="T57" i="152"/>
  <c r="V50" i="152"/>
  <c r="O53" i="152"/>
  <c r="W53" i="152" s="1"/>
  <c r="K65" i="152"/>
  <c r="W50" i="152"/>
  <c r="O52" i="152"/>
  <c r="W52" i="152" s="1"/>
  <c r="V52" i="152"/>
  <c r="M62" i="152"/>
  <c r="I62" i="152"/>
  <c r="E62" i="152"/>
  <c r="K62" i="152"/>
  <c r="F62" i="152"/>
  <c r="J62" i="152"/>
  <c r="D62" i="152"/>
  <c r="H62" i="152"/>
  <c r="C62" i="152"/>
  <c r="H69" i="152"/>
  <c r="D69" i="152"/>
  <c r="G69" i="152"/>
  <c r="K72" i="152"/>
  <c r="G72" i="152"/>
  <c r="C72" i="152"/>
  <c r="H72" i="152"/>
  <c r="K76" i="152"/>
  <c r="G76" i="152"/>
  <c r="C76" i="152"/>
  <c r="H76" i="152"/>
  <c r="M63" i="152"/>
  <c r="I63" i="152"/>
  <c r="G63" i="152"/>
  <c r="H66" i="152"/>
  <c r="D66" i="152"/>
  <c r="G66" i="152"/>
  <c r="M66" i="152"/>
  <c r="C69" i="152"/>
  <c r="I69" i="152"/>
  <c r="D72" i="152"/>
  <c r="I72" i="152"/>
  <c r="K73" i="152"/>
  <c r="G73" i="152"/>
  <c r="C73" i="152"/>
  <c r="H73" i="152"/>
  <c r="D76" i="152"/>
  <c r="I76" i="152"/>
  <c r="K77" i="152"/>
  <c r="G77" i="152"/>
  <c r="C77" i="152"/>
  <c r="H77" i="152"/>
  <c r="C63" i="152"/>
  <c r="H63" i="152"/>
  <c r="F64" i="152"/>
  <c r="C66" i="152"/>
  <c r="I66" i="152"/>
  <c r="H67" i="152"/>
  <c r="D67" i="152"/>
  <c r="G67" i="152"/>
  <c r="F68" i="152"/>
  <c r="E69" i="152"/>
  <c r="J69" i="152"/>
  <c r="K70" i="152"/>
  <c r="G70" i="152"/>
  <c r="C70" i="152"/>
  <c r="H70" i="152"/>
  <c r="E72" i="152"/>
  <c r="J72" i="152"/>
  <c r="D73" i="152"/>
  <c r="I73" i="152"/>
  <c r="K74" i="152"/>
  <c r="G74" i="152"/>
  <c r="C74" i="152"/>
  <c r="H74" i="152"/>
  <c r="E76" i="152"/>
  <c r="J76" i="152"/>
  <c r="D77" i="152"/>
  <c r="I77" i="152"/>
  <c r="K78" i="152"/>
  <c r="G78" i="152"/>
  <c r="C78" i="152"/>
  <c r="H78" i="152"/>
  <c r="F80" i="152"/>
  <c r="F81" i="152"/>
  <c r="H85" i="152"/>
  <c r="D85" i="152"/>
  <c r="K85" i="152"/>
  <c r="G85" i="152"/>
  <c r="C85" i="152"/>
  <c r="I85" i="152"/>
  <c r="E85" i="152"/>
  <c r="D63" i="152"/>
  <c r="J63" i="152"/>
  <c r="H64" i="152"/>
  <c r="D64" i="152"/>
  <c r="G64" i="152"/>
  <c r="M64" i="152"/>
  <c r="E66" i="152"/>
  <c r="J66" i="152"/>
  <c r="H68" i="152"/>
  <c r="D68" i="152"/>
  <c r="G68" i="152"/>
  <c r="F69" i="152"/>
  <c r="K69" i="152"/>
  <c r="K71" i="152"/>
  <c r="G71" i="152"/>
  <c r="C71" i="152"/>
  <c r="H71" i="152"/>
  <c r="F72" i="152"/>
  <c r="E73" i="152"/>
  <c r="J73" i="152"/>
  <c r="K75" i="152"/>
  <c r="G75" i="152"/>
  <c r="C75" i="152"/>
  <c r="H75" i="152"/>
  <c r="F76" i="152"/>
  <c r="E77" i="152"/>
  <c r="J77" i="152"/>
  <c r="K79" i="152"/>
  <c r="G79" i="152"/>
  <c r="C79" i="152"/>
  <c r="H79" i="152"/>
  <c r="H80" i="152"/>
  <c r="D80" i="152"/>
  <c r="G80" i="152"/>
  <c r="I81" i="152"/>
  <c r="E81" i="152"/>
  <c r="G81" i="152"/>
  <c r="F85" i="152"/>
  <c r="F60" i="152"/>
  <c r="F61" i="152"/>
  <c r="F82" i="152"/>
  <c r="C83" i="152"/>
  <c r="G83" i="152"/>
  <c r="K83" i="152"/>
  <c r="D84" i="152"/>
  <c r="H84" i="152"/>
  <c r="F84" i="152"/>
  <c r="J84" i="152"/>
  <c r="F83" i="152"/>
  <c r="C84" i="152"/>
  <c r="G84" i="152"/>
  <c r="C8" i="151"/>
  <c r="C5" i="151"/>
  <c r="C4" i="151"/>
  <c r="C10" i="151"/>
  <c r="C9" i="151"/>
  <c r="C11" i="151"/>
  <c r="C12" i="151"/>
  <c r="C13" i="151"/>
  <c r="C14" i="151"/>
  <c r="C15" i="151"/>
  <c r="C16" i="151"/>
  <c r="C17" i="151"/>
  <c r="C18" i="151"/>
  <c r="C19" i="151"/>
  <c r="C20" i="151"/>
  <c r="C21" i="151"/>
  <c r="B85" i="151"/>
  <c r="H85" i="151" s="1"/>
  <c r="B84" i="151"/>
  <c r="K84" i="151" s="1"/>
  <c r="B83" i="151"/>
  <c r="J83" i="151" s="1"/>
  <c r="B82" i="151"/>
  <c r="B81" i="151"/>
  <c r="H81" i="151" s="1"/>
  <c r="B80" i="151"/>
  <c r="B79" i="151"/>
  <c r="B78" i="151"/>
  <c r="B77" i="151"/>
  <c r="B76" i="151"/>
  <c r="B75" i="151"/>
  <c r="B74" i="151"/>
  <c r="B73" i="151"/>
  <c r="E73" i="151" s="1"/>
  <c r="B72" i="151"/>
  <c r="K72" i="151" s="1"/>
  <c r="B71" i="151"/>
  <c r="K71" i="151" s="1"/>
  <c r="B70" i="151"/>
  <c r="P69" i="151"/>
  <c r="B69" i="151"/>
  <c r="I69" i="151" s="1"/>
  <c r="B68" i="151"/>
  <c r="H68" i="151" s="1"/>
  <c r="B67" i="151"/>
  <c r="I67" i="151" s="1"/>
  <c r="B66" i="151"/>
  <c r="E66" i="151" s="1"/>
  <c r="B65" i="151"/>
  <c r="B64" i="151"/>
  <c r="B63" i="151"/>
  <c r="B62" i="151"/>
  <c r="B61" i="151"/>
  <c r="H61" i="151" s="1"/>
  <c r="B60" i="151"/>
  <c r="K60" i="151" s="1"/>
  <c r="H57" i="151"/>
  <c r="U54" i="151"/>
  <c r="T54" i="151"/>
  <c r="R54" i="151"/>
  <c r="S54" i="151" s="1"/>
  <c r="Q54" i="151"/>
  <c r="P54" i="151"/>
  <c r="N54" i="151"/>
  <c r="O54" i="151" s="1"/>
  <c r="W54" i="151" s="1"/>
  <c r="M54" i="151"/>
  <c r="L54" i="151"/>
  <c r="C54" i="151"/>
  <c r="T53" i="151"/>
  <c r="U53" i="151" s="1"/>
  <c r="R53" i="151"/>
  <c r="S53" i="151" s="1"/>
  <c r="P53" i="151"/>
  <c r="Q53" i="151" s="1"/>
  <c r="L53" i="151"/>
  <c r="M53" i="151" s="1"/>
  <c r="N53" i="151" s="1"/>
  <c r="V53" i="151" s="1"/>
  <c r="C53" i="151"/>
  <c r="T52" i="151"/>
  <c r="U52" i="151" s="1"/>
  <c r="S52" i="151"/>
  <c r="R52" i="151"/>
  <c r="P52" i="151"/>
  <c r="Q52" i="151" s="1"/>
  <c r="M52" i="151"/>
  <c r="N52" i="151" s="1"/>
  <c r="L52" i="151"/>
  <c r="C52" i="151"/>
  <c r="U51" i="151"/>
  <c r="T51" i="151"/>
  <c r="R51" i="151"/>
  <c r="S51" i="151" s="1"/>
  <c r="P51" i="151"/>
  <c r="Q51" i="151" s="1"/>
  <c r="M51" i="151"/>
  <c r="N51" i="151" s="1"/>
  <c r="L51" i="151"/>
  <c r="C51" i="151"/>
  <c r="U50" i="151"/>
  <c r="T50" i="151"/>
  <c r="R50" i="151"/>
  <c r="S50" i="151" s="1"/>
  <c r="Q50" i="151"/>
  <c r="P50" i="151"/>
  <c r="N50" i="151"/>
  <c r="O50" i="151" s="1"/>
  <c r="M50" i="151"/>
  <c r="L50" i="151"/>
  <c r="C50" i="151"/>
  <c r="T49" i="151"/>
  <c r="U49" i="151" s="1"/>
  <c r="R49" i="151"/>
  <c r="S49" i="151" s="1"/>
  <c r="P49" i="151"/>
  <c r="Q49" i="151" s="1"/>
  <c r="O49" i="151"/>
  <c r="W49" i="151" s="1"/>
  <c r="L49" i="151"/>
  <c r="M49" i="151" s="1"/>
  <c r="N49" i="151" s="1"/>
  <c r="V49" i="151" s="1"/>
  <c r="C49" i="151"/>
  <c r="T48" i="151"/>
  <c r="U48" i="151" s="1"/>
  <c r="R48" i="151"/>
  <c r="S48" i="151" s="1"/>
  <c r="P48" i="151"/>
  <c r="Q48" i="151" s="1"/>
  <c r="N48" i="151"/>
  <c r="L48" i="151"/>
  <c r="M48" i="151" s="1"/>
  <c r="C48" i="151"/>
  <c r="T47" i="151"/>
  <c r="U47" i="151" s="1"/>
  <c r="S47" i="151"/>
  <c r="R47" i="151"/>
  <c r="P47" i="151"/>
  <c r="Q47" i="151" s="1"/>
  <c r="O47" i="151"/>
  <c r="W47" i="151" s="1"/>
  <c r="L47" i="151"/>
  <c r="M47" i="151" s="1"/>
  <c r="N47" i="151" s="1"/>
  <c r="V47" i="151" s="1"/>
  <c r="C47" i="151"/>
  <c r="T46" i="151"/>
  <c r="U46" i="151" s="1"/>
  <c r="R46" i="151"/>
  <c r="S46" i="151" s="1"/>
  <c r="P46" i="151"/>
  <c r="Q46" i="151" s="1"/>
  <c r="L46" i="151"/>
  <c r="M46" i="151" s="1"/>
  <c r="N46" i="151" s="1"/>
  <c r="C46" i="151"/>
  <c r="U45" i="151"/>
  <c r="T45" i="151"/>
  <c r="R45" i="151"/>
  <c r="S45" i="151" s="1"/>
  <c r="Q45" i="151"/>
  <c r="P45" i="151"/>
  <c r="M45" i="151"/>
  <c r="N45" i="151" s="1"/>
  <c r="L45" i="151"/>
  <c r="C45" i="151"/>
  <c r="T44" i="151"/>
  <c r="U44" i="151" s="1"/>
  <c r="R44" i="151"/>
  <c r="S44" i="151" s="1"/>
  <c r="P44" i="151"/>
  <c r="Q44" i="151" s="1"/>
  <c r="N44" i="151"/>
  <c r="O44" i="151" s="1"/>
  <c r="W44" i="151" s="1"/>
  <c r="L44" i="151"/>
  <c r="M44" i="151" s="1"/>
  <c r="C44" i="151"/>
  <c r="T43" i="151"/>
  <c r="U43" i="151" s="1"/>
  <c r="S43" i="151"/>
  <c r="R43" i="151"/>
  <c r="P43" i="151"/>
  <c r="Q43" i="151" s="1"/>
  <c r="O43" i="151"/>
  <c r="W43" i="151" s="1"/>
  <c r="L43" i="151"/>
  <c r="M43" i="151" s="1"/>
  <c r="N43" i="151" s="1"/>
  <c r="V43" i="151" s="1"/>
  <c r="C43" i="151"/>
  <c r="T42" i="151"/>
  <c r="U42" i="151" s="1"/>
  <c r="R42" i="151"/>
  <c r="S42" i="151" s="1"/>
  <c r="P42" i="151"/>
  <c r="Q42" i="151" s="1"/>
  <c r="L42" i="151"/>
  <c r="M42" i="151" s="1"/>
  <c r="N42" i="151" s="1"/>
  <c r="C42" i="151"/>
  <c r="U41" i="151"/>
  <c r="T41" i="151"/>
  <c r="R41" i="151"/>
  <c r="S41" i="151" s="1"/>
  <c r="Q41" i="151"/>
  <c r="P41" i="151"/>
  <c r="M41" i="151"/>
  <c r="N41" i="151" s="1"/>
  <c r="L41" i="151"/>
  <c r="C41" i="151"/>
  <c r="T40" i="151"/>
  <c r="U40" i="151" s="1"/>
  <c r="R40" i="151"/>
  <c r="S40" i="151" s="1"/>
  <c r="P40" i="151"/>
  <c r="Q40" i="151" s="1"/>
  <c r="N40" i="151"/>
  <c r="O40" i="151" s="1"/>
  <c r="W40" i="151" s="1"/>
  <c r="L40" i="151"/>
  <c r="M40" i="151" s="1"/>
  <c r="C40" i="151"/>
  <c r="T39" i="151"/>
  <c r="U39" i="151" s="1"/>
  <c r="S39" i="151"/>
  <c r="R39" i="151"/>
  <c r="P39" i="151"/>
  <c r="Q39" i="151" s="1"/>
  <c r="O39" i="151"/>
  <c r="W39" i="151" s="1"/>
  <c r="L39" i="151"/>
  <c r="M39" i="151" s="1"/>
  <c r="N39" i="151" s="1"/>
  <c r="V39" i="151" s="1"/>
  <c r="C39" i="151"/>
  <c r="T38" i="151"/>
  <c r="U38" i="151" s="1"/>
  <c r="R38" i="151"/>
  <c r="S38" i="151" s="1"/>
  <c r="P38" i="151"/>
  <c r="Q38" i="151" s="1"/>
  <c r="L38" i="151"/>
  <c r="M38" i="151" s="1"/>
  <c r="N38" i="151" s="1"/>
  <c r="C38" i="151"/>
  <c r="U37" i="151"/>
  <c r="T37" i="151"/>
  <c r="R37" i="151"/>
  <c r="S37" i="151" s="1"/>
  <c r="Q37" i="151"/>
  <c r="P37" i="151"/>
  <c r="M37" i="151"/>
  <c r="N37" i="151" s="1"/>
  <c r="L37" i="151"/>
  <c r="C37" i="151"/>
  <c r="T36" i="151"/>
  <c r="U36" i="151" s="1"/>
  <c r="R36" i="151"/>
  <c r="S36" i="151" s="1"/>
  <c r="P36" i="151"/>
  <c r="Q36" i="151" s="1"/>
  <c r="N36" i="151"/>
  <c r="O36" i="151" s="1"/>
  <c r="W36" i="151" s="1"/>
  <c r="L36" i="151"/>
  <c r="M36" i="151" s="1"/>
  <c r="C36" i="151"/>
  <c r="U35" i="151"/>
  <c r="T35" i="151"/>
  <c r="S35" i="151"/>
  <c r="R35" i="151"/>
  <c r="Q35" i="151"/>
  <c r="P35" i="151"/>
  <c r="O35" i="151"/>
  <c r="W35" i="151" s="1"/>
  <c r="M35" i="151"/>
  <c r="N35" i="151" s="1"/>
  <c r="V35" i="151" s="1"/>
  <c r="L35" i="151"/>
  <c r="C35" i="151"/>
  <c r="T34" i="151"/>
  <c r="U34" i="151" s="1"/>
  <c r="R34" i="151"/>
  <c r="S34" i="151" s="1"/>
  <c r="P34" i="151"/>
  <c r="Q34" i="151" s="1"/>
  <c r="L34" i="151"/>
  <c r="M34" i="151" s="1"/>
  <c r="N34" i="151" s="1"/>
  <c r="C34" i="151"/>
  <c r="U33" i="151"/>
  <c r="T33" i="151"/>
  <c r="S33" i="151"/>
  <c r="R33" i="151"/>
  <c r="Q33" i="151"/>
  <c r="P33" i="151"/>
  <c r="M33" i="151"/>
  <c r="N33" i="151" s="1"/>
  <c r="L33" i="151"/>
  <c r="C33" i="151"/>
  <c r="T32" i="151"/>
  <c r="U32" i="151" s="1"/>
  <c r="R32" i="151"/>
  <c r="S32" i="151" s="1"/>
  <c r="P32" i="151"/>
  <c r="Q32" i="151" s="1"/>
  <c r="N32" i="151"/>
  <c r="O32" i="151" s="1"/>
  <c r="W32" i="151" s="1"/>
  <c r="L32" i="151"/>
  <c r="M32" i="151" s="1"/>
  <c r="C32" i="151"/>
  <c r="U31" i="151"/>
  <c r="T31" i="151"/>
  <c r="S31" i="151"/>
  <c r="R31" i="151"/>
  <c r="Q31" i="151"/>
  <c r="P31" i="151"/>
  <c r="O31" i="151"/>
  <c r="W31" i="151" s="1"/>
  <c r="M31" i="151"/>
  <c r="N31" i="151" s="1"/>
  <c r="V31" i="151" s="1"/>
  <c r="L31" i="151"/>
  <c r="C31" i="151"/>
  <c r="T30" i="151"/>
  <c r="U30" i="151" s="1"/>
  <c r="R30" i="151"/>
  <c r="S30" i="151" s="1"/>
  <c r="P30" i="151"/>
  <c r="Q30" i="151" s="1"/>
  <c r="L30" i="151"/>
  <c r="M30" i="151" s="1"/>
  <c r="N30" i="151" s="1"/>
  <c r="C30" i="151"/>
  <c r="T29" i="151"/>
  <c r="U29" i="151" s="1"/>
  <c r="S29" i="151"/>
  <c r="R29" i="151"/>
  <c r="P29" i="151"/>
  <c r="Q29" i="151" s="1"/>
  <c r="M29" i="151"/>
  <c r="N29" i="151" s="1"/>
  <c r="L29" i="151"/>
  <c r="C29" i="151"/>
  <c r="V28" i="151"/>
  <c r="U28" i="151"/>
  <c r="T28" i="151"/>
  <c r="R28" i="151"/>
  <c r="S28" i="151" s="1"/>
  <c r="Q28" i="151"/>
  <c r="P28" i="151"/>
  <c r="N28" i="151"/>
  <c r="O28" i="151" s="1"/>
  <c r="M28" i="151"/>
  <c r="L28" i="151"/>
  <c r="C28" i="151"/>
  <c r="U27" i="151"/>
  <c r="T27" i="151"/>
  <c r="S27" i="151"/>
  <c r="R27" i="151"/>
  <c r="Q27" i="151"/>
  <c r="P27" i="151"/>
  <c r="O27" i="151"/>
  <c r="W27" i="151" s="1"/>
  <c r="N27" i="151"/>
  <c r="V27" i="151" s="1"/>
  <c r="M27" i="151"/>
  <c r="L27" i="151"/>
  <c r="C27" i="151"/>
  <c r="T26" i="151"/>
  <c r="U26" i="151" s="1"/>
  <c r="S26" i="151"/>
  <c r="R26" i="151"/>
  <c r="P26" i="151"/>
  <c r="Q26" i="151" s="1"/>
  <c r="O26" i="151"/>
  <c r="W26" i="151" s="1"/>
  <c r="L26" i="151"/>
  <c r="M26" i="151" s="1"/>
  <c r="N26" i="151" s="1"/>
  <c r="C26" i="151"/>
  <c r="T25" i="151"/>
  <c r="U25" i="151" s="1"/>
  <c r="S25" i="151"/>
  <c r="R25" i="151"/>
  <c r="P25" i="151"/>
  <c r="Q25" i="151" s="1"/>
  <c r="M25" i="151"/>
  <c r="N25" i="151" s="1"/>
  <c r="L25" i="151"/>
  <c r="C25" i="151"/>
  <c r="V24" i="151"/>
  <c r="U24" i="151"/>
  <c r="T24" i="151"/>
  <c r="R24" i="151"/>
  <c r="S24" i="151" s="1"/>
  <c r="Q24" i="151"/>
  <c r="P24" i="151"/>
  <c r="N24" i="151"/>
  <c r="O24" i="151" s="1"/>
  <c r="M24" i="151"/>
  <c r="L24" i="151"/>
  <c r="C24" i="151"/>
  <c r="T23" i="151"/>
  <c r="U23" i="151" s="1"/>
  <c r="S23" i="151"/>
  <c r="R23" i="151"/>
  <c r="P23" i="151"/>
  <c r="Q23" i="151" s="1"/>
  <c r="O23" i="151"/>
  <c r="W23" i="151" s="1"/>
  <c r="N23" i="151"/>
  <c r="V23" i="151" s="1"/>
  <c r="L23" i="151"/>
  <c r="M23" i="151" s="1"/>
  <c r="C23" i="151"/>
  <c r="U22" i="151"/>
  <c r="T22" i="151"/>
  <c r="S22" i="151"/>
  <c r="R22" i="151"/>
  <c r="Q22" i="151"/>
  <c r="P22" i="151"/>
  <c r="M22" i="151"/>
  <c r="N22" i="151" s="1"/>
  <c r="V22" i="151" s="1"/>
  <c r="L22" i="151"/>
  <c r="C22" i="151"/>
  <c r="U21" i="151"/>
  <c r="T21" i="151"/>
  <c r="R21" i="151"/>
  <c r="S21" i="151" s="1"/>
  <c r="P21" i="151"/>
  <c r="Q21" i="151" s="1"/>
  <c r="N21" i="151"/>
  <c r="O21" i="151" s="1"/>
  <c r="M21" i="151"/>
  <c r="L21" i="151"/>
  <c r="U20" i="151"/>
  <c r="T20" i="151"/>
  <c r="R20" i="151"/>
  <c r="S20" i="151" s="1"/>
  <c r="Q20" i="151"/>
  <c r="P20" i="151"/>
  <c r="L20" i="151"/>
  <c r="M20" i="151" s="1"/>
  <c r="N20" i="151" s="1"/>
  <c r="U19" i="151"/>
  <c r="T19" i="151"/>
  <c r="R19" i="151"/>
  <c r="S19" i="151" s="1"/>
  <c r="Q19" i="151"/>
  <c r="P19" i="151"/>
  <c r="M19" i="151"/>
  <c r="N19" i="151" s="1"/>
  <c r="L19" i="151"/>
  <c r="T18" i="151"/>
  <c r="U18" i="151" s="1"/>
  <c r="R18" i="151"/>
  <c r="S18" i="151" s="1"/>
  <c r="Q18" i="151"/>
  <c r="P18" i="151"/>
  <c r="N18" i="151"/>
  <c r="O18" i="151" s="1"/>
  <c r="M18" i="151"/>
  <c r="L18" i="151"/>
  <c r="U17" i="151"/>
  <c r="T17" i="151"/>
  <c r="R17" i="151"/>
  <c r="S17" i="151" s="1"/>
  <c r="P17" i="151"/>
  <c r="Q17" i="151" s="1"/>
  <c r="N17" i="151"/>
  <c r="O17" i="151" s="1"/>
  <c r="M17" i="151"/>
  <c r="L17" i="151"/>
  <c r="U16" i="151"/>
  <c r="T16" i="151"/>
  <c r="R16" i="151"/>
  <c r="S16" i="151" s="1"/>
  <c r="Q16" i="151"/>
  <c r="P16" i="151"/>
  <c r="M16" i="151"/>
  <c r="N16" i="151" s="1"/>
  <c r="L16" i="151"/>
  <c r="U15" i="151"/>
  <c r="T15" i="151"/>
  <c r="S15" i="151"/>
  <c r="R15" i="151"/>
  <c r="Q15" i="151"/>
  <c r="P15" i="151"/>
  <c r="M15" i="151"/>
  <c r="N15" i="151" s="1"/>
  <c r="L15" i="151"/>
  <c r="U14" i="151"/>
  <c r="T14" i="151"/>
  <c r="S14" i="151"/>
  <c r="R14" i="151"/>
  <c r="Q14" i="151"/>
  <c r="P14" i="151"/>
  <c r="M14" i="151"/>
  <c r="N14" i="151" s="1"/>
  <c r="L14" i="151"/>
  <c r="U13" i="151"/>
  <c r="T13" i="151"/>
  <c r="R13" i="151"/>
  <c r="S13" i="151" s="1"/>
  <c r="L13" i="151"/>
  <c r="M13" i="151" s="1"/>
  <c r="N13" i="151" s="1"/>
  <c r="T12" i="151"/>
  <c r="U12" i="151" s="1"/>
  <c r="R12" i="151"/>
  <c r="S12" i="151" s="1"/>
  <c r="L12" i="151"/>
  <c r="M12" i="151" s="1"/>
  <c r="N12" i="151" s="1"/>
  <c r="U11" i="151"/>
  <c r="T11" i="151"/>
  <c r="R11" i="151"/>
  <c r="S11" i="151" s="1"/>
  <c r="P11" i="151"/>
  <c r="Q11" i="151" s="1"/>
  <c r="L11" i="151"/>
  <c r="M11" i="151" s="1"/>
  <c r="N11" i="151" s="1"/>
  <c r="T10" i="151"/>
  <c r="U10" i="151" s="1"/>
  <c r="P10" i="151"/>
  <c r="Q10" i="151" s="1"/>
  <c r="L10" i="151"/>
  <c r="M10" i="151" s="1"/>
  <c r="T9" i="151"/>
  <c r="U9" i="151" s="1"/>
  <c r="R9" i="151"/>
  <c r="S9" i="151" s="1"/>
  <c r="P9" i="151"/>
  <c r="Q9" i="151" s="1"/>
  <c r="L9" i="151"/>
  <c r="M9" i="151" s="1"/>
  <c r="N9" i="151" s="1"/>
  <c r="T8" i="151"/>
  <c r="U8" i="151" s="1"/>
  <c r="R8" i="151"/>
  <c r="S8" i="151" s="1"/>
  <c r="P8" i="151"/>
  <c r="Q8" i="151" s="1"/>
  <c r="L8" i="151"/>
  <c r="M8" i="151" s="1"/>
  <c r="N8" i="151" s="1"/>
  <c r="T7" i="151"/>
  <c r="U7" i="151" s="1"/>
  <c r="P7" i="151"/>
  <c r="Q7" i="151" s="1"/>
  <c r="L7" i="151"/>
  <c r="M7" i="151" s="1"/>
  <c r="R7" i="151" s="1"/>
  <c r="S7" i="151" s="1"/>
  <c r="C7" i="151"/>
  <c r="U6" i="151"/>
  <c r="T6" i="151"/>
  <c r="R6" i="151"/>
  <c r="S6" i="151" s="1"/>
  <c r="L6" i="151"/>
  <c r="M6" i="151" s="1"/>
  <c r="C6" i="151"/>
  <c r="T5" i="151"/>
  <c r="U5" i="151" s="1"/>
  <c r="R5" i="151"/>
  <c r="S5" i="151" s="1"/>
  <c r="L5" i="151"/>
  <c r="M5" i="151" s="1"/>
  <c r="T4" i="151"/>
  <c r="U4" i="151" s="1"/>
  <c r="R4" i="151"/>
  <c r="S4" i="151" s="1"/>
  <c r="L4" i="151"/>
  <c r="M4" i="151" s="1"/>
  <c r="N4" i="151" s="1"/>
  <c r="O4" i="151" s="1"/>
  <c r="I2" i="151"/>
  <c r="D2" i="151"/>
  <c r="C10" i="150"/>
  <c r="C9" i="150"/>
  <c r="C8" i="150"/>
  <c r="C7" i="150"/>
  <c r="C6" i="150"/>
  <c r="C5" i="150"/>
  <c r="B85" i="150"/>
  <c r="B84" i="150"/>
  <c r="I84" i="150" s="1"/>
  <c r="B83" i="150"/>
  <c r="J83" i="150" s="1"/>
  <c r="B82" i="150"/>
  <c r="J82" i="150" s="1"/>
  <c r="B81" i="150"/>
  <c r="K81" i="150" s="1"/>
  <c r="B80" i="150"/>
  <c r="J80" i="150" s="1"/>
  <c r="B79" i="150"/>
  <c r="I79" i="150" s="1"/>
  <c r="B78" i="150"/>
  <c r="J78" i="150" s="1"/>
  <c r="B77" i="150"/>
  <c r="F77" i="150" s="1"/>
  <c r="B76" i="150"/>
  <c r="B75" i="150"/>
  <c r="I75" i="150" s="1"/>
  <c r="B74" i="150"/>
  <c r="J74" i="150" s="1"/>
  <c r="B73" i="150"/>
  <c r="I73" i="150" s="1"/>
  <c r="B72" i="150"/>
  <c r="J72" i="150" s="1"/>
  <c r="B71" i="150"/>
  <c r="I71" i="150" s="1"/>
  <c r="B70" i="150"/>
  <c r="P69" i="150"/>
  <c r="B69" i="150"/>
  <c r="J69" i="150" s="1"/>
  <c r="B68" i="150"/>
  <c r="I68" i="150" s="1"/>
  <c r="B67" i="150"/>
  <c r="J67" i="150" s="1"/>
  <c r="B66" i="150"/>
  <c r="K66" i="150" s="1"/>
  <c r="B65" i="150"/>
  <c r="M65" i="150" s="1"/>
  <c r="B64" i="150"/>
  <c r="I64" i="150" s="1"/>
  <c r="B63" i="150"/>
  <c r="C63" i="150" s="1"/>
  <c r="B62" i="150"/>
  <c r="J62" i="150" s="1"/>
  <c r="B61" i="150"/>
  <c r="M61" i="150" s="1"/>
  <c r="B60" i="150"/>
  <c r="J60" i="150" s="1"/>
  <c r="H57" i="150"/>
  <c r="T54" i="150"/>
  <c r="U54" i="150" s="1"/>
  <c r="R54" i="150"/>
  <c r="S54" i="150" s="1"/>
  <c r="P54" i="150"/>
  <c r="Q54" i="150" s="1"/>
  <c r="L54" i="150"/>
  <c r="M54" i="150" s="1"/>
  <c r="N54" i="150" s="1"/>
  <c r="O54" i="150" s="1"/>
  <c r="C54" i="150"/>
  <c r="T53" i="150"/>
  <c r="U53" i="150" s="1"/>
  <c r="R53" i="150"/>
  <c r="S53" i="150" s="1"/>
  <c r="P53" i="150"/>
  <c r="Q53" i="150" s="1"/>
  <c r="L53" i="150"/>
  <c r="M53" i="150" s="1"/>
  <c r="N53" i="150" s="1"/>
  <c r="C53" i="150"/>
  <c r="T52" i="150"/>
  <c r="U52" i="150" s="1"/>
  <c r="R52" i="150"/>
  <c r="S52" i="150" s="1"/>
  <c r="P52" i="150"/>
  <c r="Q52" i="150" s="1"/>
  <c r="L52" i="150"/>
  <c r="M52" i="150" s="1"/>
  <c r="N52" i="150" s="1"/>
  <c r="C52" i="150"/>
  <c r="T51" i="150"/>
  <c r="U51" i="150" s="1"/>
  <c r="R51" i="150"/>
  <c r="S51" i="150" s="1"/>
  <c r="P51" i="150"/>
  <c r="Q51" i="150" s="1"/>
  <c r="L51" i="150"/>
  <c r="M51" i="150" s="1"/>
  <c r="N51" i="150" s="1"/>
  <c r="O51" i="150" s="1"/>
  <c r="C51" i="150"/>
  <c r="T50" i="150"/>
  <c r="U50" i="150" s="1"/>
  <c r="R50" i="150"/>
  <c r="S50" i="150" s="1"/>
  <c r="P50" i="150"/>
  <c r="Q50" i="150" s="1"/>
  <c r="L50" i="150"/>
  <c r="M50" i="150" s="1"/>
  <c r="N50" i="150" s="1"/>
  <c r="O50" i="150" s="1"/>
  <c r="C50" i="150"/>
  <c r="T49" i="150"/>
  <c r="U49" i="150" s="1"/>
  <c r="R49" i="150"/>
  <c r="S49" i="150" s="1"/>
  <c r="P49" i="150"/>
  <c r="Q49" i="150" s="1"/>
  <c r="L49" i="150"/>
  <c r="M49" i="150" s="1"/>
  <c r="N49" i="150" s="1"/>
  <c r="C49" i="150"/>
  <c r="T48" i="150"/>
  <c r="U48" i="150" s="1"/>
  <c r="R48" i="150"/>
  <c r="S48" i="150" s="1"/>
  <c r="P48" i="150"/>
  <c r="Q48" i="150" s="1"/>
  <c r="L48" i="150"/>
  <c r="M48" i="150" s="1"/>
  <c r="N48" i="150" s="1"/>
  <c r="C48" i="150"/>
  <c r="T47" i="150"/>
  <c r="U47" i="150" s="1"/>
  <c r="R47" i="150"/>
  <c r="S47" i="150" s="1"/>
  <c r="P47" i="150"/>
  <c r="Q47" i="150" s="1"/>
  <c r="L47" i="150"/>
  <c r="M47" i="150" s="1"/>
  <c r="N47" i="150" s="1"/>
  <c r="O47" i="150" s="1"/>
  <c r="C47" i="150"/>
  <c r="T46" i="150"/>
  <c r="U46" i="150" s="1"/>
  <c r="R46" i="150"/>
  <c r="S46" i="150" s="1"/>
  <c r="P46" i="150"/>
  <c r="Q46" i="150" s="1"/>
  <c r="L46" i="150"/>
  <c r="M46" i="150" s="1"/>
  <c r="N46" i="150" s="1"/>
  <c r="C46" i="150"/>
  <c r="T45" i="150"/>
  <c r="U45" i="150" s="1"/>
  <c r="R45" i="150"/>
  <c r="S45" i="150" s="1"/>
  <c r="P45" i="150"/>
  <c r="Q45" i="150" s="1"/>
  <c r="L45" i="150"/>
  <c r="M45" i="150" s="1"/>
  <c r="N45" i="150" s="1"/>
  <c r="C45" i="150"/>
  <c r="T44" i="150"/>
  <c r="U44" i="150" s="1"/>
  <c r="R44" i="150"/>
  <c r="S44" i="150" s="1"/>
  <c r="P44" i="150"/>
  <c r="Q44" i="150" s="1"/>
  <c r="L44" i="150"/>
  <c r="M44" i="150" s="1"/>
  <c r="N44" i="150" s="1"/>
  <c r="C44" i="150"/>
  <c r="T43" i="150"/>
  <c r="U43" i="150" s="1"/>
  <c r="R43" i="150"/>
  <c r="S43" i="150" s="1"/>
  <c r="P43" i="150"/>
  <c r="Q43" i="150" s="1"/>
  <c r="L43" i="150"/>
  <c r="M43" i="150" s="1"/>
  <c r="N43" i="150" s="1"/>
  <c r="O43" i="150" s="1"/>
  <c r="C43" i="150"/>
  <c r="T42" i="150"/>
  <c r="U42" i="150" s="1"/>
  <c r="R42" i="150"/>
  <c r="S42" i="150" s="1"/>
  <c r="P42" i="150"/>
  <c r="Q42" i="150" s="1"/>
  <c r="L42" i="150"/>
  <c r="M42" i="150" s="1"/>
  <c r="N42" i="150" s="1"/>
  <c r="C42" i="150"/>
  <c r="T41" i="150"/>
  <c r="U41" i="150" s="1"/>
  <c r="R41" i="150"/>
  <c r="S41" i="150" s="1"/>
  <c r="P41" i="150"/>
  <c r="Q41" i="150" s="1"/>
  <c r="L41" i="150"/>
  <c r="M41" i="150" s="1"/>
  <c r="N41" i="150" s="1"/>
  <c r="C41" i="150"/>
  <c r="T40" i="150"/>
  <c r="U40" i="150" s="1"/>
  <c r="R40" i="150"/>
  <c r="S40" i="150" s="1"/>
  <c r="P40" i="150"/>
  <c r="Q40" i="150" s="1"/>
  <c r="L40" i="150"/>
  <c r="M40" i="150" s="1"/>
  <c r="N40" i="150" s="1"/>
  <c r="C40" i="150"/>
  <c r="T39" i="150"/>
  <c r="U39" i="150" s="1"/>
  <c r="R39" i="150"/>
  <c r="S39" i="150" s="1"/>
  <c r="P39" i="150"/>
  <c r="Q39" i="150" s="1"/>
  <c r="L39" i="150"/>
  <c r="M39" i="150" s="1"/>
  <c r="N39" i="150" s="1"/>
  <c r="O39" i="150" s="1"/>
  <c r="C39" i="150"/>
  <c r="T38" i="150"/>
  <c r="U38" i="150" s="1"/>
  <c r="R38" i="150"/>
  <c r="S38" i="150" s="1"/>
  <c r="P38" i="150"/>
  <c r="Q38" i="150" s="1"/>
  <c r="L38" i="150"/>
  <c r="M38" i="150" s="1"/>
  <c r="N38" i="150" s="1"/>
  <c r="C38" i="150"/>
  <c r="T37" i="150"/>
  <c r="U37" i="150" s="1"/>
  <c r="R37" i="150"/>
  <c r="S37" i="150" s="1"/>
  <c r="P37" i="150"/>
  <c r="Q37" i="150" s="1"/>
  <c r="L37" i="150"/>
  <c r="M37" i="150" s="1"/>
  <c r="N37" i="150" s="1"/>
  <c r="C37" i="150"/>
  <c r="T36" i="150"/>
  <c r="U36" i="150" s="1"/>
  <c r="R36" i="150"/>
  <c r="S36" i="150" s="1"/>
  <c r="P36" i="150"/>
  <c r="Q36" i="150" s="1"/>
  <c r="L36" i="150"/>
  <c r="M36" i="150" s="1"/>
  <c r="N36" i="150" s="1"/>
  <c r="C36" i="150"/>
  <c r="T35" i="150"/>
  <c r="U35" i="150" s="1"/>
  <c r="R35" i="150"/>
  <c r="S35" i="150" s="1"/>
  <c r="P35" i="150"/>
  <c r="Q35" i="150" s="1"/>
  <c r="L35" i="150"/>
  <c r="M35" i="150" s="1"/>
  <c r="N35" i="150" s="1"/>
  <c r="O35" i="150" s="1"/>
  <c r="C35" i="150"/>
  <c r="T34" i="150"/>
  <c r="U34" i="150" s="1"/>
  <c r="R34" i="150"/>
  <c r="S34" i="150" s="1"/>
  <c r="P34" i="150"/>
  <c r="Q34" i="150" s="1"/>
  <c r="L34" i="150"/>
  <c r="M34" i="150" s="1"/>
  <c r="N34" i="150" s="1"/>
  <c r="C34" i="150"/>
  <c r="T33" i="150"/>
  <c r="U33" i="150" s="1"/>
  <c r="R33" i="150"/>
  <c r="S33" i="150" s="1"/>
  <c r="P33" i="150"/>
  <c r="Q33" i="150" s="1"/>
  <c r="L33" i="150"/>
  <c r="M33" i="150" s="1"/>
  <c r="N33" i="150" s="1"/>
  <c r="C33" i="150"/>
  <c r="T32" i="150"/>
  <c r="U32" i="150" s="1"/>
  <c r="R32" i="150"/>
  <c r="S32" i="150" s="1"/>
  <c r="P32" i="150"/>
  <c r="Q32" i="150" s="1"/>
  <c r="L32" i="150"/>
  <c r="M32" i="150" s="1"/>
  <c r="N32" i="150" s="1"/>
  <c r="C32" i="150"/>
  <c r="T31" i="150"/>
  <c r="U31" i="150" s="1"/>
  <c r="R31" i="150"/>
  <c r="S31" i="150" s="1"/>
  <c r="P31" i="150"/>
  <c r="Q31" i="150" s="1"/>
  <c r="L31" i="150"/>
  <c r="M31" i="150" s="1"/>
  <c r="N31" i="150" s="1"/>
  <c r="O31" i="150" s="1"/>
  <c r="C31" i="150"/>
  <c r="T30" i="150"/>
  <c r="U30" i="150" s="1"/>
  <c r="R30" i="150"/>
  <c r="S30" i="150" s="1"/>
  <c r="P30" i="150"/>
  <c r="Q30" i="150" s="1"/>
  <c r="L30" i="150"/>
  <c r="M30" i="150" s="1"/>
  <c r="N30" i="150" s="1"/>
  <c r="C30" i="150"/>
  <c r="T29" i="150"/>
  <c r="U29" i="150" s="1"/>
  <c r="R29" i="150"/>
  <c r="S29" i="150" s="1"/>
  <c r="P29" i="150"/>
  <c r="Q29" i="150" s="1"/>
  <c r="L29" i="150"/>
  <c r="M29" i="150" s="1"/>
  <c r="N29" i="150" s="1"/>
  <c r="C29" i="150"/>
  <c r="T28" i="150"/>
  <c r="U28" i="150" s="1"/>
  <c r="R28" i="150"/>
  <c r="S28" i="150" s="1"/>
  <c r="P28" i="150"/>
  <c r="Q28" i="150" s="1"/>
  <c r="L28" i="150"/>
  <c r="M28" i="150" s="1"/>
  <c r="N28" i="150" s="1"/>
  <c r="C28" i="150"/>
  <c r="T27" i="150"/>
  <c r="U27" i="150" s="1"/>
  <c r="R27" i="150"/>
  <c r="S27" i="150" s="1"/>
  <c r="P27" i="150"/>
  <c r="Q27" i="150" s="1"/>
  <c r="L27" i="150"/>
  <c r="M27" i="150" s="1"/>
  <c r="N27" i="150" s="1"/>
  <c r="O27" i="150" s="1"/>
  <c r="C27" i="150"/>
  <c r="T26" i="150"/>
  <c r="U26" i="150" s="1"/>
  <c r="R26" i="150"/>
  <c r="S26" i="150" s="1"/>
  <c r="P26" i="150"/>
  <c r="Q26" i="150" s="1"/>
  <c r="L26" i="150"/>
  <c r="M26" i="150" s="1"/>
  <c r="N26" i="150" s="1"/>
  <c r="C26" i="150"/>
  <c r="T25" i="150"/>
  <c r="U25" i="150" s="1"/>
  <c r="R25" i="150"/>
  <c r="S25" i="150" s="1"/>
  <c r="P25" i="150"/>
  <c r="Q25" i="150" s="1"/>
  <c r="L25" i="150"/>
  <c r="M25" i="150" s="1"/>
  <c r="N25" i="150" s="1"/>
  <c r="C25" i="150"/>
  <c r="T24" i="150"/>
  <c r="U24" i="150" s="1"/>
  <c r="R24" i="150"/>
  <c r="S24" i="150" s="1"/>
  <c r="P24" i="150"/>
  <c r="Q24" i="150" s="1"/>
  <c r="L24" i="150"/>
  <c r="M24" i="150" s="1"/>
  <c r="N24" i="150" s="1"/>
  <c r="C24" i="150"/>
  <c r="T23" i="150"/>
  <c r="U23" i="150" s="1"/>
  <c r="R23" i="150"/>
  <c r="S23" i="150" s="1"/>
  <c r="P23" i="150"/>
  <c r="Q23" i="150" s="1"/>
  <c r="L23" i="150"/>
  <c r="M23" i="150" s="1"/>
  <c r="N23" i="150" s="1"/>
  <c r="O23" i="150" s="1"/>
  <c r="C23" i="150"/>
  <c r="T22" i="150"/>
  <c r="U22" i="150" s="1"/>
  <c r="R22" i="150"/>
  <c r="S22" i="150" s="1"/>
  <c r="P22" i="150"/>
  <c r="Q22" i="150" s="1"/>
  <c r="L22" i="150"/>
  <c r="M22" i="150" s="1"/>
  <c r="N22" i="150" s="1"/>
  <c r="C22" i="150"/>
  <c r="T21" i="150"/>
  <c r="U21" i="150" s="1"/>
  <c r="P21" i="150"/>
  <c r="Q21" i="150" s="1"/>
  <c r="L21" i="150"/>
  <c r="M21" i="150" s="1"/>
  <c r="N21" i="150" s="1"/>
  <c r="T20" i="150"/>
  <c r="U20" i="150" s="1"/>
  <c r="R20" i="150"/>
  <c r="S20" i="150" s="1"/>
  <c r="L20" i="150"/>
  <c r="M20" i="150" s="1"/>
  <c r="T19" i="150"/>
  <c r="U19" i="150" s="1"/>
  <c r="R19" i="150"/>
  <c r="S19" i="150" s="1"/>
  <c r="P19" i="150"/>
  <c r="Q19" i="150" s="1"/>
  <c r="L19" i="150"/>
  <c r="M19" i="150" s="1"/>
  <c r="N19" i="150" s="1"/>
  <c r="O19" i="150" s="1"/>
  <c r="T18" i="150"/>
  <c r="U18" i="150" s="1"/>
  <c r="R18" i="150"/>
  <c r="S18" i="150" s="1"/>
  <c r="L18" i="150"/>
  <c r="M18" i="150" s="1"/>
  <c r="N18" i="150" s="1"/>
  <c r="T17" i="150"/>
  <c r="U17" i="150" s="1"/>
  <c r="P17" i="150"/>
  <c r="Q17" i="150" s="1"/>
  <c r="L17" i="150"/>
  <c r="M17" i="150" s="1"/>
  <c r="N17" i="150" s="1"/>
  <c r="T16" i="150"/>
  <c r="U16" i="150" s="1"/>
  <c r="R16" i="150"/>
  <c r="S16" i="150" s="1"/>
  <c r="L16" i="150"/>
  <c r="M16" i="150" s="1"/>
  <c r="N16" i="150" s="1"/>
  <c r="T15" i="150"/>
  <c r="U15" i="150" s="1"/>
  <c r="R15" i="150"/>
  <c r="S15" i="150" s="1"/>
  <c r="L15" i="150"/>
  <c r="M15" i="150" s="1"/>
  <c r="T14" i="150"/>
  <c r="U14" i="150" s="1"/>
  <c r="P14" i="150"/>
  <c r="Q14" i="150" s="1"/>
  <c r="L14" i="150"/>
  <c r="M14" i="150" s="1"/>
  <c r="N14" i="150" s="1"/>
  <c r="T13" i="150"/>
  <c r="U13" i="150" s="1"/>
  <c r="R13" i="150"/>
  <c r="S13" i="150" s="1"/>
  <c r="P13" i="150"/>
  <c r="Q13" i="150" s="1"/>
  <c r="L13" i="150"/>
  <c r="M13" i="150" s="1"/>
  <c r="N13" i="150" s="1"/>
  <c r="T12" i="150"/>
  <c r="U12" i="150" s="1"/>
  <c r="P12" i="150"/>
  <c r="Q12" i="150" s="1"/>
  <c r="L12" i="150"/>
  <c r="M12" i="150" s="1"/>
  <c r="N12" i="150" s="1"/>
  <c r="P11" i="150"/>
  <c r="Q11" i="150" s="1"/>
  <c r="L11" i="150"/>
  <c r="M11" i="150" s="1"/>
  <c r="T11" i="150" s="1"/>
  <c r="U11" i="150" s="1"/>
  <c r="T10" i="150"/>
  <c r="U10" i="150" s="1"/>
  <c r="P10" i="150"/>
  <c r="Q10" i="150" s="1"/>
  <c r="L10" i="150"/>
  <c r="M10" i="150" s="1"/>
  <c r="R10" i="150" s="1"/>
  <c r="S10" i="150" s="1"/>
  <c r="P9" i="150"/>
  <c r="L9" i="150"/>
  <c r="T8" i="150"/>
  <c r="U8" i="150" s="1"/>
  <c r="L8" i="150"/>
  <c r="M8" i="150" s="1"/>
  <c r="R8" i="150" s="1"/>
  <c r="T7" i="150"/>
  <c r="U7" i="150" s="1"/>
  <c r="P7" i="150"/>
  <c r="Q7" i="150" s="1"/>
  <c r="L7" i="150"/>
  <c r="M7" i="150" s="1"/>
  <c r="R7" i="150" s="1"/>
  <c r="S7" i="150" s="1"/>
  <c r="T6" i="150"/>
  <c r="U6" i="150" s="1"/>
  <c r="L6" i="150"/>
  <c r="M6" i="150" s="1"/>
  <c r="R6" i="150" s="1"/>
  <c r="S6" i="150" s="1"/>
  <c r="T5" i="150"/>
  <c r="U5" i="150" s="1"/>
  <c r="P5" i="150"/>
  <c r="Q5" i="150" s="1"/>
  <c r="L5" i="150"/>
  <c r="M5" i="150" s="1"/>
  <c r="R5" i="150" s="1"/>
  <c r="S5" i="150" s="1"/>
  <c r="T4" i="150"/>
  <c r="U4" i="150" s="1"/>
  <c r="P4" i="150"/>
  <c r="Q4" i="150" s="1"/>
  <c r="N4" i="150"/>
  <c r="L4" i="150"/>
  <c r="M4" i="150" s="1"/>
  <c r="C4" i="150"/>
  <c r="I2" i="150"/>
  <c r="D2" i="150"/>
  <c r="B85" i="149"/>
  <c r="I85" i="149" s="1"/>
  <c r="B84" i="149"/>
  <c r="J84" i="149" s="1"/>
  <c r="B83" i="149"/>
  <c r="B82" i="149"/>
  <c r="J82" i="149" s="1"/>
  <c r="B81" i="149"/>
  <c r="J81" i="149" s="1"/>
  <c r="B80" i="149"/>
  <c r="H80" i="149" s="1"/>
  <c r="B79" i="149"/>
  <c r="J79" i="149" s="1"/>
  <c r="B78" i="149"/>
  <c r="H78" i="149" s="1"/>
  <c r="B77" i="149"/>
  <c r="D77" i="149" s="1"/>
  <c r="B76" i="149"/>
  <c r="B75" i="149"/>
  <c r="H75" i="149" s="1"/>
  <c r="B74" i="149"/>
  <c r="J74" i="149" s="1"/>
  <c r="B73" i="149"/>
  <c r="J73" i="149" s="1"/>
  <c r="B72" i="149"/>
  <c r="G72" i="149" s="1"/>
  <c r="B71" i="149"/>
  <c r="H71" i="149" s="1"/>
  <c r="B70" i="149"/>
  <c r="P69" i="149"/>
  <c r="B69" i="149"/>
  <c r="H69" i="149" s="1"/>
  <c r="B68" i="149"/>
  <c r="H68" i="149" s="1"/>
  <c r="B67" i="149"/>
  <c r="H67" i="149" s="1"/>
  <c r="B66" i="149"/>
  <c r="J66" i="149" s="1"/>
  <c r="B65" i="149"/>
  <c r="M65" i="149" s="1"/>
  <c r="B64" i="149"/>
  <c r="G64" i="149" s="1"/>
  <c r="B63" i="149"/>
  <c r="B62" i="149"/>
  <c r="J62" i="149" s="1"/>
  <c r="B61" i="149"/>
  <c r="B60" i="149"/>
  <c r="I60" i="149" s="1"/>
  <c r="H57" i="149"/>
  <c r="U54" i="149"/>
  <c r="T54" i="149"/>
  <c r="R54" i="149"/>
  <c r="S54" i="149" s="1"/>
  <c r="P54" i="149"/>
  <c r="V54" i="149" s="1"/>
  <c r="L54" i="149"/>
  <c r="M54" i="149" s="1"/>
  <c r="N54" i="149" s="1"/>
  <c r="O54" i="149" s="1"/>
  <c r="C54" i="149"/>
  <c r="U53" i="149"/>
  <c r="T53" i="149"/>
  <c r="R53" i="149"/>
  <c r="S53" i="149" s="1"/>
  <c r="Q53" i="149"/>
  <c r="P53" i="149"/>
  <c r="M53" i="149"/>
  <c r="N53" i="149" s="1"/>
  <c r="L53" i="149"/>
  <c r="C53" i="149"/>
  <c r="T52" i="149"/>
  <c r="U52" i="149" s="1"/>
  <c r="R52" i="149"/>
  <c r="S52" i="149" s="1"/>
  <c r="P52" i="149"/>
  <c r="Q52" i="149" s="1"/>
  <c r="L52" i="149"/>
  <c r="M52" i="149" s="1"/>
  <c r="N52" i="149" s="1"/>
  <c r="V52" i="149" s="1"/>
  <c r="C52" i="149"/>
  <c r="T51" i="149"/>
  <c r="U51" i="149" s="1"/>
  <c r="S51" i="149"/>
  <c r="R51" i="149"/>
  <c r="P51" i="149"/>
  <c r="Q51" i="149" s="1"/>
  <c r="M51" i="149"/>
  <c r="N51" i="149" s="1"/>
  <c r="V51" i="149" s="1"/>
  <c r="L51" i="149"/>
  <c r="C51" i="149"/>
  <c r="U50" i="149"/>
  <c r="T50" i="149"/>
  <c r="R50" i="149"/>
  <c r="S50" i="149" s="1"/>
  <c r="P50" i="149"/>
  <c r="Q50" i="149" s="1"/>
  <c r="L50" i="149"/>
  <c r="M50" i="149" s="1"/>
  <c r="N50" i="149" s="1"/>
  <c r="C50" i="149"/>
  <c r="U49" i="149"/>
  <c r="T49" i="149"/>
  <c r="R49" i="149"/>
  <c r="S49" i="149" s="1"/>
  <c r="Q49" i="149"/>
  <c r="P49" i="149"/>
  <c r="M49" i="149"/>
  <c r="N49" i="149" s="1"/>
  <c r="L49" i="149"/>
  <c r="C49" i="149"/>
  <c r="T48" i="149"/>
  <c r="U48" i="149" s="1"/>
  <c r="R48" i="149"/>
  <c r="S48" i="149" s="1"/>
  <c r="P48" i="149"/>
  <c r="Q48" i="149" s="1"/>
  <c r="L48" i="149"/>
  <c r="M48" i="149" s="1"/>
  <c r="N48" i="149" s="1"/>
  <c r="C48" i="149"/>
  <c r="T47" i="149"/>
  <c r="U47" i="149" s="1"/>
  <c r="S47" i="149"/>
  <c r="R47" i="149"/>
  <c r="P47" i="149"/>
  <c r="Q47" i="149" s="1"/>
  <c r="L47" i="149"/>
  <c r="M47" i="149" s="1"/>
  <c r="N47" i="149" s="1"/>
  <c r="C47" i="149"/>
  <c r="U46" i="149"/>
  <c r="T46" i="149"/>
  <c r="R46" i="149"/>
  <c r="S46" i="149" s="1"/>
  <c r="P46" i="149"/>
  <c r="Q46" i="149" s="1"/>
  <c r="L46" i="149"/>
  <c r="M46" i="149" s="1"/>
  <c r="N46" i="149" s="1"/>
  <c r="C46" i="149"/>
  <c r="U45" i="149"/>
  <c r="T45" i="149"/>
  <c r="R45" i="149"/>
  <c r="S45" i="149" s="1"/>
  <c r="Q45" i="149"/>
  <c r="P45" i="149"/>
  <c r="M45" i="149"/>
  <c r="N45" i="149" s="1"/>
  <c r="L45" i="149"/>
  <c r="C45" i="149"/>
  <c r="T44" i="149"/>
  <c r="U44" i="149" s="1"/>
  <c r="R44" i="149"/>
  <c r="S44" i="149" s="1"/>
  <c r="P44" i="149"/>
  <c r="Q44" i="149" s="1"/>
  <c r="L44" i="149"/>
  <c r="M44" i="149" s="1"/>
  <c r="N44" i="149" s="1"/>
  <c r="C44" i="149"/>
  <c r="T43" i="149"/>
  <c r="U43" i="149" s="1"/>
  <c r="S43" i="149"/>
  <c r="R43" i="149"/>
  <c r="P43" i="149"/>
  <c r="Q43" i="149" s="1"/>
  <c r="M43" i="149"/>
  <c r="N43" i="149" s="1"/>
  <c r="V43" i="149" s="1"/>
  <c r="L43" i="149"/>
  <c r="C43" i="149"/>
  <c r="U42" i="149"/>
  <c r="T42" i="149"/>
  <c r="R42" i="149"/>
  <c r="S42" i="149" s="1"/>
  <c r="P42" i="149"/>
  <c r="Q42" i="149" s="1"/>
  <c r="L42" i="149"/>
  <c r="M42" i="149" s="1"/>
  <c r="N42" i="149" s="1"/>
  <c r="C42" i="149"/>
  <c r="U41" i="149"/>
  <c r="T41" i="149"/>
  <c r="R41" i="149"/>
  <c r="S41" i="149" s="1"/>
  <c r="Q41" i="149"/>
  <c r="P41" i="149"/>
  <c r="M41" i="149"/>
  <c r="N41" i="149" s="1"/>
  <c r="L41" i="149"/>
  <c r="C41" i="149"/>
  <c r="T40" i="149"/>
  <c r="U40" i="149" s="1"/>
  <c r="R40" i="149"/>
  <c r="S40" i="149" s="1"/>
  <c r="P40" i="149"/>
  <c r="Q40" i="149" s="1"/>
  <c r="L40" i="149"/>
  <c r="M40" i="149" s="1"/>
  <c r="N40" i="149" s="1"/>
  <c r="C40" i="149"/>
  <c r="T39" i="149"/>
  <c r="U39" i="149" s="1"/>
  <c r="S39" i="149"/>
  <c r="R39" i="149"/>
  <c r="P39" i="149"/>
  <c r="Q39" i="149" s="1"/>
  <c r="M39" i="149"/>
  <c r="N39" i="149" s="1"/>
  <c r="V39" i="149" s="1"/>
  <c r="L39" i="149"/>
  <c r="C39" i="149"/>
  <c r="U38" i="149"/>
  <c r="T38" i="149"/>
  <c r="R38" i="149"/>
  <c r="S38" i="149" s="1"/>
  <c r="P38" i="149"/>
  <c r="Q38" i="149" s="1"/>
  <c r="L38" i="149"/>
  <c r="M38" i="149" s="1"/>
  <c r="N38" i="149" s="1"/>
  <c r="C38" i="149"/>
  <c r="U37" i="149"/>
  <c r="T37" i="149"/>
  <c r="R37" i="149"/>
  <c r="S37" i="149" s="1"/>
  <c r="Q37" i="149"/>
  <c r="P37" i="149"/>
  <c r="M37" i="149"/>
  <c r="N37" i="149" s="1"/>
  <c r="L37" i="149"/>
  <c r="C37" i="149"/>
  <c r="T36" i="149"/>
  <c r="U36" i="149" s="1"/>
  <c r="R36" i="149"/>
  <c r="S36" i="149" s="1"/>
  <c r="P36" i="149"/>
  <c r="Q36" i="149" s="1"/>
  <c r="L36" i="149"/>
  <c r="M36" i="149" s="1"/>
  <c r="N36" i="149" s="1"/>
  <c r="C36" i="149"/>
  <c r="T35" i="149"/>
  <c r="U35" i="149" s="1"/>
  <c r="S35" i="149"/>
  <c r="R35" i="149"/>
  <c r="P35" i="149"/>
  <c r="Q35" i="149" s="1"/>
  <c r="M35" i="149"/>
  <c r="N35" i="149" s="1"/>
  <c r="V35" i="149" s="1"/>
  <c r="L35" i="149"/>
  <c r="C35" i="149"/>
  <c r="U34" i="149"/>
  <c r="T34" i="149"/>
  <c r="R34" i="149"/>
  <c r="S34" i="149" s="1"/>
  <c r="P34" i="149"/>
  <c r="Q34" i="149" s="1"/>
  <c r="L34" i="149"/>
  <c r="M34" i="149" s="1"/>
  <c r="N34" i="149" s="1"/>
  <c r="C34" i="149"/>
  <c r="U33" i="149"/>
  <c r="T33" i="149"/>
  <c r="R33" i="149"/>
  <c r="S33" i="149" s="1"/>
  <c r="Q33" i="149"/>
  <c r="P33" i="149"/>
  <c r="M33" i="149"/>
  <c r="N33" i="149" s="1"/>
  <c r="L33" i="149"/>
  <c r="C33" i="149"/>
  <c r="T32" i="149"/>
  <c r="U32" i="149" s="1"/>
  <c r="R32" i="149"/>
  <c r="S32" i="149" s="1"/>
  <c r="P32" i="149"/>
  <c r="Q32" i="149" s="1"/>
  <c r="L32" i="149"/>
  <c r="M32" i="149" s="1"/>
  <c r="N32" i="149" s="1"/>
  <c r="C32" i="149"/>
  <c r="T31" i="149"/>
  <c r="U31" i="149" s="1"/>
  <c r="R31" i="149"/>
  <c r="S31" i="149" s="1"/>
  <c r="P31" i="149"/>
  <c r="Q31" i="149" s="1"/>
  <c r="L31" i="149"/>
  <c r="M31" i="149" s="1"/>
  <c r="N31" i="149" s="1"/>
  <c r="C31" i="149"/>
  <c r="T30" i="149"/>
  <c r="U30" i="149" s="1"/>
  <c r="S30" i="149"/>
  <c r="R30" i="149"/>
  <c r="P30" i="149"/>
  <c r="Q30" i="149" s="1"/>
  <c r="L30" i="149"/>
  <c r="M30" i="149" s="1"/>
  <c r="N30" i="149" s="1"/>
  <c r="C30" i="149"/>
  <c r="T29" i="149"/>
  <c r="U29" i="149" s="1"/>
  <c r="R29" i="149"/>
  <c r="S29" i="149" s="1"/>
  <c r="P29" i="149"/>
  <c r="Q29" i="149" s="1"/>
  <c r="L29" i="149"/>
  <c r="M29" i="149" s="1"/>
  <c r="N29" i="149" s="1"/>
  <c r="C29" i="149"/>
  <c r="U28" i="149"/>
  <c r="T28" i="149"/>
  <c r="R28" i="149"/>
  <c r="S28" i="149" s="1"/>
  <c r="Q28" i="149"/>
  <c r="P28" i="149"/>
  <c r="M28" i="149"/>
  <c r="N28" i="149" s="1"/>
  <c r="L28" i="149"/>
  <c r="C28" i="149"/>
  <c r="T27" i="149"/>
  <c r="U27" i="149" s="1"/>
  <c r="R27" i="149"/>
  <c r="S27" i="149" s="1"/>
  <c r="P27" i="149"/>
  <c r="Q27" i="149" s="1"/>
  <c r="L27" i="149"/>
  <c r="M27" i="149" s="1"/>
  <c r="N27" i="149" s="1"/>
  <c r="C27" i="149"/>
  <c r="T26" i="149"/>
  <c r="U26" i="149" s="1"/>
  <c r="S26" i="149"/>
  <c r="R26" i="149"/>
  <c r="P26" i="149"/>
  <c r="Q26" i="149" s="1"/>
  <c r="L26" i="149"/>
  <c r="M26" i="149" s="1"/>
  <c r="N26" i="149" s="1"/>
  <c r="C26" i="149"/>
  <c r="T25" i="149"/>
  <c r="U25" i="149" s="1"/>
  <c r="R25" i="149"/>
  <c r="S25" i="149" s="1"/>
  <c r="P25" i="149"/>
  <c r="Q25" i="149" s="1"/>
  <c r="L25" i="149"/>
  <c r="M25" i="149" s="1"/>
  <c r="N25" i="149" s="1"/>
  <c r="C25" i="149"/>
  <c r="U24" i="149"/>
  <c r="T24" i="149"/>
  <c r="R24" i="149"/>
  <c r="S24" i="149" s="1"/>
  <c r="Q24" i="149"/>
  <c r="P24" i="149"/>
  <c r="M24" i="149"/>
  <c r="N24" i="149" s="1"/>
  <c r="L24" i="149"/>
  <c r="C24" i="149"/>
  <c r="T23" i="149"/>
  <c r="U23" i="149" s="1"/>
  <c r="R23" i="149"/>
  <c r="S23" i="149" s="1"/>
  <c r="P23" i="149"/>
  <c r="Q23" i="149" s="1"/>
  <c r="L23" i="149"/>
  <c r="M23" i="149" s="1"/>
  <c r="N23" i="149" s="1"/>
  <c r="C23" i="149"/>
  <c r="T22" i="149"/>
  <c r="U22" i="149" s="1"/>
  <c r="S22" i="149"/>
  <c r="R22" i="149"/>
  <c r="P22" i="149"/>
  <c r="Q22" i="149" s="1"/>
  <c r="L22" i="149"/>
  <c r="M22" i="149" s="1"/>
  <c r="N22" i="149" s="1"/>
  <c r="C22" i="149"/>
  <c r="T21" i="149"/>
  <c r="U21" i="149" s="1"/>
  <c r="R21" i="149"/>
  <c r="S21" i="149" s="1"/>
  <c r="P21" i="149"/>
  <c r="Q21" i="149" s="1"/>
  <c r="L21" i="149"/>
  <c r="M21" i="149" s="1"/>
  <c r="N21" i="149" s="1"/>
  <c r="C21" i="149"/>
  <c r="U20" i="149"/>
  <c r="T20" i="149"/>
  <c r="R20" i="149"/>
  <c r="S20" i="149" s="1"/>
  <c r="Q20" i="149"/>
  <c r="P20" i="149"/>
  <c r="M20" i="149"/>
  <c r="N20" i="149" s="1"/>
  <c r="L20" i="149"/>
  <c r="C20" i="149"/>
  <c r="T19" i="149"/>
  <c r="U19" i="149" s="1"/>
  <c r="R19" i="149"/>
  <c r="S19" i="149" s="1"/>
  <c r="P19" i="149"/>
  <c r="Q19" i="149" s="1"/>
  <c r="L19" i="149"/>
  <c r="M19" i="149" s="1"/>
  <c r="N19" i="149" s="1"/>
  <c r="C19" i="149"/>
  <c r="T18" i="149"/>
  <c r="U18" i="149" s="1"/>
  <c r="S18" i="149"/>
  <c r="R18" i="149"/>
  <c r="P18" i="149"/>
  <c r="Q18" i="149" s="1"/>
  <c r="L18" i="149"/>
  <c r="M18" i="149" s="1"/>
  <c r="N18" i="149" s="1"/>
  <c r="C18" i="149"/>
  <c r="T17" i="149"/>
  <c r="U17" i="149" s="1"/>
  <c r="R17" i="149"/>
  <c r="S17" i="149" s="1"/>
  <c r="P17" i="149"/>
  <c r="Q17" i="149" s="1"/>
  <c r="L17" i="149"/>
  <c r="M17" i="149" s="1"/>
  <c r="N17" i="149" s="1"/>
  <c r="C17" i="149"/>
  <c r="U16" i="149"/>
  <c r="T16" i="149"/>
  <c r="R16" i="149"/>
  <c r="S16" i="149" s="1"/>
  <c r="Q16" i="149"/>
  <c r="P16" i="149"/>
  <c r="M16" i="149"/>
  <c r="N16" i="149" s="1"/>
  <c r="L16" i="149"/>
  <c r="C16" i="149"/>
  <c r="T15" i="149"/>
  <c r="U15" i="149" s="1"/>
  <c r="R15" i="149"/>
  <c r="S15" i="149" s="1"/>
  <c r="P15" i="149"/>
  <c r="Q15" i="149" s="1"/>
  <c r="L15" i="149"/>
  <c r="M15" i="149" s="1"/>
  <c r="N15" i="149" s="1"/>
  <c r="C15" i="149"/>
  <c r="T14" i="149"/>
  <c r="U14" i="149" s="1"/>
  <c r="S14" i="149"/>
  <c r="R14" i="149"/>
  <c r="P14" i="149"/>
  <c r="Q14" i="149" s="1"/>
  <c r="L14" i="149"/>
  <c r="M14" i="149" s="1"/>
  <c r="N14" i="149" s="1"/>
  <c r="C14" i="149"/>
  <c r="T13" i="149"/>
  <c r="U13" i="149" s="1"/>
  <c r="R13" i="149"/>
  <c r="S13" i="149" s="1"/>
  <c r="P13" i="149"/>
  <c r="Q13" i="149" s="1"/>
  <c r="L13" i="149"/>
  <c r="M13" i="149" s="1"/>
  <c r="N13" i="149" s="1"/>
  <c r="C13" i="149"/>
  <c r="U12" i="149"/>
  <c r="T12" i="149"/>
  <c r="R12" i="149"/>
  <c r="S12" i="149" s="1"/>
  <c r="Q12" i="149"/>
  <c r="P12" i="149"/>
  <c r="M12" i="149"/>
  <c r="N12" i="149" s="1"/>
  <c r="L12" i="149"/>
  <c r="C12" i="149"/>
  <c r="T11" i="149"/>
  <c r="U11" i="149" s="1"/>
  <c r="R11" i="149"/>
  <c r="S11" i="149" s="1"/>
  <c r="P11" i="149"/>
  <c r="Q11" i="149" s="1"/>
  <c r="L11" i="149"/>
  <c r="M11" i="149" s="1"/>
  <c r="N11" i="149" s="1"/>
  <c r="C11" i="149"/>
  <c r="T10" i="149"/>
  <c r="U10" i="149" s="1"/>
  <c r="P10" i="149"/>
  <c r="Q10" i="149" s="1"/>
  <c r="L10" i="149"/>
  <c r="M10" i="149" s="1"/>
  <c r="N10" i="149" s="1"/>
  <c r="C10" i="149"/>
  <c r="T9" i="149"/>
  <c r="U9" i="149" s="1"/>
  <c r="R9" i="149"/>
  <c r="S9" i="149" s="1"/>
  <c r="L9" i="149"/>
  <c r="M9" i="149" s="1"/>
  <c r="N9" i="149" s="1"/>
  <c r="C9" i="149"/>
  <c r="T8" i="149"/>
  <c r="U8" i="149" s="1"/>
  <c r="P8" i="149"/>
  <c r="Q8" i="149" s="1"/>
  <c r="L8" i="149"/>
  <c r="M8" i="149" s="1"/>
  <c r="R8" i="149" s="1"/>
  <c r="S8" i="149" s="1"/>
  <c r="C8" i="149"/>
  <c r="T7" i="149"/>
  <c r="U7" i="149" s="1"/>
  <c r="P7" i="149"/>
  <c r="Q7" i="149" s="1"/>
  <c r="L7" i="149"/>
  <c r="M7" i="149" s="1"/>
  <c r="C7" i="149"/>
  <c r="T6" i="149"/>
  <c r="U6" i="149" s="1"/>
  <c r="P6" i="149"/>
  <c r="Q6" i="149" s="1"/>
  <c r="L6" i="149"/>
  <c r="M6" i="149" s="1"/>
  <c r="R6" i="149" s="1"/>
  <c r="S6" i="149" s="1"/>
  <c r="C6" i="149"/>
  <c r="R5" i="149"/>
  <c r="S5" i="149" s="1"/>
  <c r="P5" i="149"/>
  <c r="Q5" i="149" s="1"/>
  <c r="L5" i="149"/>
  <c r="M5" i="149" s="1"/>
  <c r="T5" i="149" s="1"/>
  <c r="U5" i="149" s="1"/>
  <c r="C5" i="149"/>
  <c r="T4" i="149"/>
  <c r="P4" i="149"/>
  <c r="Q4" i="149" s="1"/>
  <c r="L4" i="149"/>
  <c r="M4" i="149" s="1"/>
  <c r="N4" i="149" s="1"/>
  <c r="C4" i="149"/>
  <c r="I2" i="149"/>
  <c r="D2" i="149"/>
  <c r="B85" i="148"/>
  <c r="H85" i="148" s="1"/>
  <c r="B84" i="148"/>
  <c r="J84" i="148" s="1"/>
  <c r="B83" i="148"/>
  <c r="H83" i="148" s="1"/>
  <c r="B82" i="148"/>
  <c r="K82" i="148" s="1"/>
  <c r="B81" i="148"/>
  <c r="H81" i="148" s="1"/>
  <c r="B80" i="148"/>
  <c r="K80" i="148" s="1"/>
  <c r="B79" i="148"/>
  <c r="J79" i="148" s="1"/>
  <c r="B78" i="148"/>
  <c r="B77" i="148"/>
  <c r="I77" i="148" s="1"/>
  <c r="B76" i="148"/>
  <c r="F76" i="148" s="1"/>
  <c r="B75" i="148"/>
  <c r="B74" i="148"/>
  <c r="F74" i="148" s="1"/>
  <c r="B73" i="148"/>
  <c r="I73" i="148" s="1"/>
  <c r="B72" i="148"/>
  <c r="F72" i="148" s="1"/>
  <c r="B71" i="148"/>
  <c r="J71" i="148" s="1"/>
  <c r="B70" i="148"/>
  <c r="P69" i="148"/>
  <c r="B69" i="148"/>
  <c r="K69" i="148" s="1"/>
  <c r="B68" i="148"/>
  <c r="K68" i="148" s="1"/>
  <c r="B67" i="148"/>
  <c r="K67" i="148" s="1"/>
  <c r="B66" i="148"/>
  <c r="I66" i="148" s="1"/>
  <c r="B65" i="148"/>
  <c r="M65" i="148" s="1"/>
  <c r="B64" i="148"/>
  <c r="K64" i="148" s="1"/>
  <c r="B63" i="148"/>
  <c r="B62" i="148"/>
  <c r="G62" i="148" s="1"/>
  <c r="B61" i="148"/>
  <c r="M61" i="148" s="1"/>
  <c r="B60" i="148"/>
  <c r="M60" i="148" s="1"/>
  <c r="H57" i="148"/>
  <c r="T54" i="148"/>
  <c r="U54" i="148" s="1"/>
  <c r="S54" i="148"/>
  <c r="R54" i="148"/>
  <c r="P54" i="148"/>
  <c r="Q54" i="148" s="1"/>
  <c r="N54" i="148"/>
  <c r="O54" i="148" s="1"/>
  <c r="W54" i="148" s="1"/>
  <c r="L54" i="148"/>
  <c r="M54" i="148" s="1"/>
  <c r="C54" i="148"/>
  <c r="U53" i="148"/>
  <c r="T53" i="148"/>
  <c r="S53" i="148"/>
  <c r="R53" i="148"/>
  <c r="Q53" i="148"/>
  <c r="P53" i="148"/>
  <c r="M53" i="148"/>
  <c r="N53" i="148" s="1"/>
  <c r="V53" i="148" s="1"/>
  <c r="L53" i="148"/>
  <c r="C53" i="148"/>
  <c r="T52" i="148"/>
  <c r="U52" i="148" s="1"/>
  <c r="R52" i="148"/>
  <c r="S52" i="148" s="1"/>
  <c r="P52" i="148"/>
  <c r="Q52" i="148" s="1"/>
  <c r="L52" i="148"/>
  <c r="M52" i="148" s="1"/>
  <c r="N52" i="148" s="1"/>
  <c r="C52" i="148"/>
  <c r="U51" i="148"/>
  <c r="T51" i="148"/>
  <c r="S51" i="148"/>
  <c r="R51" i="148"/>
  <c r="Q51" i="148"/>
  <c r="P51" i="148"/>
  <c r="O51" i="148"/>
  <c r="W51" i="148" s="1"/>
  <c r="M51" i="148"/>
  <c r="N51" i="148" s="1"/>
  <c r="V51" i="148" s="1"/>
  <c r="L51" i="148"/>
  <c r="C51" i="148"/>
  <c r="T50" i="148"/>
  <c r="U50" i="148" s="1"/>
  <c r="R50" i="148"/>
  <c r="S50" i="148" s="1"/>
  <c r="P50" i="148"/>
  <c r="Q50" i="148" s="1"/>
  <c r="N50" i="148"/>
  <c r="O50" i="148" s="1"/>
  <c r="W50" i="148" s="1"/>
  <c r="L50" i="148"/>
  <c r="M50" i="148" s="1"/>
  <c r="C50" i="148"/>
  <c r="U49" i="148"/>
  <c r="T49" i="148"/>
  <c r="S49" i="148"/>
  <c r="R49" i="148"/>
  <c r="Q49" i="148"/>
  <c r="P49" i="148"/>
  <c r="O49" i="148"/>
  <c r="W49" i="148" s="1"/>
  <c r="M49" i="148"/>
  <c r="N49" i="148" s="1"/>
  <c r="V49" i="148" s="1"/>
  <c r="L49" i="148"/>
  <c r="C49" i="148"/>
  <c r="T48" i="148"/>
  <c r="U48" i="148" s="1"/>
  <c r="R48" i="148"/>
  <c r="S48" i="148" s="1"/>
  <c r="P48" i="148"/>
  <c r="Q48" i="148" s="1"/>
  <c r="N48" i="148"/>
  <c r="O48" i="148" s="1"/>
  <c r="L48" i="148"/>
  <c r="M48" i="148" s="1"/>
  <c r="C48" i="148"/>
  <c r="U47" i="148"/>
  <c r="T47" i="148"/>
  <c r="S47" i="148"/>
  <c r="R47" i="148"/>
  <c r="Q47" i="148"/>
  <c r="P47" i="148"/>
  <c r="O47" i="148"/>
  <c r="W47" i="148" s="1"/>
  <c r="M47" i="148"/>
  <c r="N47" i="148" s="1"/>
  <c r="V47" i="148" s="1"/>
  <c r="L47" i="148"/>
  <c r="C47" i="148"/>
  <c r="T46" i="148"/>
  <c r="U46" i="148" s="1"/>
  <c r="R46" i="148"/>
  <c r="S46" i="148" s="1"/>
  <c r="P46" i="148"/>
  <c r="Q46" i="148" s="1"/>
  <c r="N46" i="148"/>
  <c r="O46" i="148" s="1"/>
  <c r="W46" i="148" s="1"/>
  <c r="L46" i="148"/>
  <c r="M46" i="148" s="1"/>
  <c r="C46" i="148"/>
  <c r="U45" i="148"/>
  <c r="T45" i="148"/>
  <c r="S45" i="148"/>
  <c r="R45" i="148"/>
  <c r="Q45" i="148"/>
  <c r="P45" i="148"/>
  <c r="O45" i="148"/>
  <c r="W45" i="148" s="1"/>
  <c r="M45" i="148"/>
  <c r="N45" i="148" s="1"/>
  <c r="V45" i="148" s="1"/>
  <c r="L45" i="148"/>
  <c r="C45" i="148"/>
  <c r="T44" i="148"/>
  <c r="U44" i="148" s="1"/>
  <c r="R44" i="148"/>
  <c r="S44" i="148" s="1"/>
  <c r="P44" i="148"/>
  <c r="Q44" i="148" s="1"/>
  <c r="N44" i="148"/>
  <c r="O44" i="148" s="1"/>
  <c r="L44" i="148"/>
  <c r="M44" i="148" s="1"/>
  <c r="C44" i="148"/>
  <c r="U43" i="148"/>
  <c r="T43" i="148"/>
  <c r="S43" i="148"/>
  <c r="R43" i="148"/>
  <c r="Q43" i="148"/>
  <c r="P43" i="148"/>
  <c r="O43" i="148"/>
  <c r="W43" i="148" s="1"/>
  <c r="M43" i="148"/>
  <c r="N43" i="148" s="1"/>
  <c r="V43" i="148" s="1"/>
  <c r="L43" i="148"/>
  <c r="C43" i="148"/>
  <c r="T42" i="148"/>
  <c r="U42" i="148" s="1"/>
  <c r="R42" i="148"/>
  <c r="S42" i="148" s="1"/>
  <c r="P42" i="148"/>
  <c r="Q42" i="148" s="1"/>
  <c r="N42" i="148"/>
  <c r="O42" i="148" s="1"/>
  <c r="W42" i="148" s="1"/>
  <c r="L42" i="148"/>
  <c r="M42" i="148" s="1"/>
  <c r="C42" i="148"/>
  <c r="U41" i="148"/>
  <c r="T41" i="148"/>
  <c r="S41" i="148"/>
  <c r="R41" i="148"/>
  <c r="Q41" i="148"/>
  <c r="P41" i="148"/>
  <c r="O41" i="148"/>
  <c r="W41" i="148" s="1"/>
  <c r="M41" i="148"/>
  <c r="N41" i="148" s="1"/>
  <c r="V41" i="148" s="1"/>
  <c r="L41" i="148"/>
  <c r="C41" i="148"/>
  <c r="T40" i="148"/>
  <c r="U40" i="148" s="1"/>
  <c r="R40" i="148"/>
  <c r="S40" i="148" s="1"/>
  <c r="P40" i="148"/>
  <c r="Q40" i="148" s="1"/>
  <c r="N40" i="148"/>
  <c r="O40" i="148" s="1"/>
  <c r="L40" i="148"/>
  <c r="M40" i="148" s="1"/>
  <c r="C40" i="148"/>
  <c r="U39" i="148"/>
  <c r="T39" i="148"/>
  <c r="S39" i="148"/>
  <c r="R39" i="148"/>
  <c r="Q39" i="148"/>
  <c r="P39" i="148"/>
  <c r="O39" i="148"/>
  <c r="W39" i="148" s="1"/>
  <c r="M39" i="148"/>
  <c r="N39" i="148" s="1"/>
  <c r="V39" i="148" s="1"/>
  <c r="L39" i="148"/>
  <c r="C39" i="148"/>
  <c r="T38" i="148"/>
  <c r="U38" i="148" s="1"/>
  <c r="R38" i="148"/>
  <c r="S38" i="148" s="1"/>
  <c r="P38" i="148"/>
  <c r="Q38" i="148" s="1"/>
  <c r="N38" i="148"/>
  <c r="O38" i="148" s="1"/>
  <c r="W38" i="148" s="1"/>
  <c r="L38" i="148"/>
  <c r="M38" i="148" s="1"/>
  <c r="C38" i="148"/>
  <c r="U37" i="148"/>
  <c r="T37" i="148"/>
  <c r="S37" i="148"/>
  <c r="R37" i="148"/>
  <c r="Q37" i="148"/>
  <c r="P37" i="148"/>
  <c r="M37" i="148"/>
  <c r="N37" i="148" s="1"/>
  <c r="V37" i="148" s="1"/>
  <c r="L37" i="148"/>
  <c r="C37" i="148"/>
  <c r="T36" i="148"/>
  <c r="U36" i="148" s="1"/>
  <c r="R36" i="148"/>
  <c r="S36" i="148" s="1"/>
  <c r="P36" i="148"/>
  <c r="Q36" i="148" s="1"/>
  <c r="L36" i="148"/>
  <c r="M36" i="148" s="1"/>
  <c r="N36" i="148" s="1"/>
  <c r="C36" i="148"/>
  <c r="U35" i="148"/>
  <c r="T35" i="148"/>
  <c r="S35" i="148"/>
  <c r="R35" i="148"/>
  <c r="Q35" i="148"/>
  <c r="P35" i="148"/>
  <c r="O35" i="148"/>
  <c r="W35" i="148" s="1"/>
  <c r="M35" i="148"/>
  <c r="N35" i="148" s="1"/>
  <c r="V35" i="148" s="1"/>
  <c r="L35" i="148"/>
  <c r="C35" i="148"/>
  <c r="T34" i="148"/>
  <c r="U34" i="148" s="1"/>
  <c r="R34" i="148"/>
  <c r="S34" i="148" s="1"/>
  <c r="P34" i="148"/>
  <c r="Q34" i="148" s="1"/>
  <c r="N34" i="148"/>
  <c r="O34" i="148" s="1"/>
  <c r="W34" i="148" s="1"/>
  <c r="L34" i="148"/>
  <c r="M34" i="148" s="1"/>
  <c r="C34" i="148"/>
  <c r="U33" i="148"/>
  <c r="T33" i="148"/>
  <c r="S33" i="148"/>
  <c r="R33" i="148"/>
  <c r="Q33" i="148"/>
  <c r="P33" i="148"/>
  <c r="M33" i="148"/>
  <c r="N33" i="148" s="1"/>
  <c r="V33" i="148" s="1"/>
  <c r="L33" i="148"/>
  <c r="C33" i="148"/>
  <c r="T32" i="148"/>
  <c r="U32" i="148" s="1"/>
  <c r="S32" i="148"/>
  <c r="R32" i="148"/>
  <c r="P32" i="148"/>
  <c r="Q32" i="148" s="1"/>
  <c r="N32" i="148"/>
  <c r="V32" i="148" s="1"/>
  <c r="L32" i="148"/>
  <c r="M32" i="148" s="1"/>
  <c r="C32" i="148"/>
  <c r="U31" i="148"/>
  <c r="T31" i="148"/>
  <c r="S31" i="148"/>
  <c r="R31" i="148"/>
  <c r="Q31" i="148"/>
  <c r="P31" i="148"/>
  <c r="L31" i="148"/>
  <c r="M31" i="148" s="1"/>
  <c r="N31" i="148" s="1"/>
  <c r="C31" i="148"/>
  <c r="T30" i="148"/>
  <c r="U30" i="148" s="1"/>
  <c r="R30" i="148"/>
  <c r="S30" i="148" s="1"/>
  <c r="P30" i="148"/>
  <c r="Q30" i="148" s="1"/>
  <c r="L30" i="148"/>
  <c r="M30" i="148" s="1"/>
  <c r="N30" i="148" s="1"/>
  <c r="C30" i="148"/>
  <c r="U29" i="148"/>
  <c r="T29" i="148"/>
  <c r="S29" i="148"/>
  <c r="R29" i="148"/>
  <c r="Q29" i="148"/>
  <c r="P29" i="148"/>
  <c r="M29" i="148"/>
  <c r="N29" i="148" s="1"/>
  <c r="L29" i="148"/>
  <c r="C29" i="148"/>
  <c r="T28" i="148"/>
  <c r="U28" i="148" s="1"/>
  <c r="S28" i="148"/>
  <c r="R28" i="148"/>
  <c r="P28" i="148"/>
  <c r="Q28" i="148" s="1"/>
  <c r="N28" i="148"/>
  <c r="V28" i="148" s="1"/>
  <c r="L28" i="148"/>
  <c r="M28" i="148" s="1"/>
  <c r="C28" i="148"/>
  <c r="U27" i="148"/>
  <c r="T27" i="148"/>
  <c r="S27" i="148"/>
  <c r="R27" i="148"/>
  <c r="Q27" i="148"/>
  <c r="P27" i="148"/>
  <c r="M27" i="148"/>
  <c r="N27" i="148" s="1"/>
  <c r="L27" i="148"/>
  <c r="C27" i="148"/>
  <c r="T26" i="148"/>
  <c r="U26" i="148" s="1"/>
  <c r="R26" i="148"/>
  <c r="S26" i="148" s="1"/>
  <c r="P26" i="148"/>
  <c r="Q26" i="148" s="1"/>
  <c r="L26" i="148"/>
  <c r="M26" i="148" s="1"/>
  <c r="N26" i="148" s="1"/>
  <c r="C26" i="148"/>
  <c r="U25" i="148"/>
  <c r="T25" i="148"/>
  <c r="S25" i="148"/>
  <c r="R25" i="148"/>
  <c r="Q25" i="148"/>
  <c r="P25" i="148"/>
  <c r="M25" i="148"/>
  <c r="N25" i="148" s="1"/>
  <c r="L25" i="148"/>
  <c r="C25" i="148"/>
  <c r="T24" i="148"/>
  <c r="U24" i="148" s="1"/>
  <c r="R24" i="148"/>
  <c r="S24" i="148" s="1"/>
  <c r="P24" i="148"/>
  <c r="Q24" i="148" s="1"/>
  <c r="L24" i="148"/>
  <c r="M24" i="148" s="1"/>
  <c r="N24" i="148" s="1"/>
  <c r="C24" i="148"/>
  <c r="U23" i="148"/>
  <c r="T23" i="148"/>
  <c r="S23" i="148"/>
  <c r="R23" i="148"/>
  <c r="Q23" i="148"/>
  <c r="P23" i="148"/>
  <c r="M23" i="148"/>
  <c r="N23" i="148" s="1"/>
  <c r="L23" i="148"/>
  <c r="C23" i="148"/>
  <c r="T22" i="148"/>
  <c r="U22" i="148" s="1"/>
  <c r="R22" i="148"/>
  <c r="S22" i="148" s="1"/>
  <c r="P22" i="148"/>
  <c r="Q22" i="148" s="1"/>
  <c r="L22" i="148"/>
  <c r="M22" i="148" s="1"/>
  <c r="N22" i="148" s="1"/>
  <c r="C22" i="148"/>
  <c r="U21" i="148"/>
  <c r="T21" i="148"/>
  <c r="S21" i="148"/>
  <c r="R21" i="148"/>
  <c r="Q21" i="148"/>
  <c r="P21" i="148"/>
  <c r="M21" i="148"/>
  <c r="N21" i="148" s="1"/>
  <c r="L21" i="148"/>
  <c r="C21" i="148"/>
  <c r="T20" i="148"/>
  <c r="U20" i="148" s="1"/>
  <c r="R20" i="148"/>
  <c r="S20" i="148" s="1"/>
  <c r="P20" i="148"/>
  <c r="Q20" i="148" s="1"/>
  <c r="L20" i="148"/>
  <c r="M20" i="148" s="1"/>
  <c r="N20" i="148" s="1"/>
  <c r="C20" i="148"/>
  <c r="U19" i="148"/>
  <c r="T19" i="148"/>
  <c r="S19" i="148"/>
  <c r="R19" i="148"/>
  <c r="Q19" i="148"/>
  <c r="P19" i="148"/>
  <c r="M19" i="148"/>
  <c r="N19" i="148" s="1"/>
  <c r="L19" i="148"/>
  <c r="C19" i="148"/>
  <c r="T18" i="148"/>
  <c r="U18" i="148" s="1"/>
  <c r="R18" i="148"/>
  <c r="S18" i="148" s="1"/>
  <c r="P18" i="148"/>
  <c r="Q18" i="148" s="1"/>
  <c r="L18" i="148"/>
  <c r="M18" i="148" s="1"/>
  <c r="N18" i="148" s="1"/>
  <c r="C18" i="148"/>
  <c r="U17" i="148"/>
  <c r="T17" i="148"/>
  <c r="S17" i="148"/>
  <c r="R17" i="148"/>
  <c r="Q17" i="148"/>
  <c r="P17" i="148"/>
  <c r="M17" i="148"/>
  <c r="N17" i="148" s="1"/>
  <c r="L17" i="148"/>
  <c r="C17" i="148"/>
  <c r="T16" i="148"/>
  <c r="U16" i="148" s="1"/>
  <c r="R16" i="148"/>
  <c r="S16" i="148" s="1"/>
  <c r="P16" i="148"/>
  <c r="Q16" i="148" s="1"/>
  <c r="L16" i="148"/>
  <c r="M16" i="148" s="1"/>
  <c r="N16" i="148" s="1"/>
  <c r="C16" i="148"/>
  <c r="U15" i="148"/>
  <c r="T15" i="148"/>
  <c r="S15" i="148"/>
  <c r="R15" i="148"/>
  <c r="Q15" i="148"/>
  <c r="P15" i="148"/>
  <c r="M15" i="148"/>
  <c r="N15" i="148" s="1"/>
  <c r="L15" i="148"/>
  <c r="C15" i="148"/>
  <c r="T14" i="148"/>
  <c r="U14" i="148" s="1"/>
  <c r="R14" i="148"/>
  <c r="S14" i="148" s="1"/>
  <c r="P14" i="148"/>
  <c r="Q14" i="148" s="1"/>
  <c r="L14" i="148"/>
  <c r="M14" i="148" s="1"/>
  <c r="N14" i="148" s="1"/>
  <c r="C14" i="148"/>
  <c r="U13" i="148"/>
  <c r="T13" i="148"/>
  <c r="S13" i="148"/>
  <c r="R13" i="148"/>
  <c r="Q13" i="148"/>
  <c r="P13" i="148"/>
  <c r="M13" i="148"/>
  <c r="N13" i="148" s="1"/>
  <c r="L13" i="148"/>
  <c r="C13" i="148"/>
  <c r="T12" i="148"/>
  <c r="U12" i="148" s="1"/>
  <c r="R12" i="148"/>
  <c r="S12" i="148" s="1"/>
  <c r="P12" i="148"/>
  <c r="Q12" i="148" s="1"/>
  <c r="L12" i="148"/>
  <c r="M12" i="148" s="1"/>
  <c r="N12" i="148" s="1"/>
  <c r="C12" i="148"/>
  <c r="R11" i="148"/>
  <c r="S11" i="148" s="1"/>
  <c r="P11" i="148"/>
  <c r="Q11" i="148" s="1"/>
  <c r="N11" i="148"/>
  <c r="O11" i="148" s="1"/>
  <c r="L11" i="148"/>
  <c r="M11" i="148" s="1"/>
  <c r="T11" i="148" s="1"/>
  <c r="U11" i="148" s="1"/>
  <c r="C11" i="148"/>
  <c r="T10" i="148"/>
  <c r="U10" i="148" s="1"/>
  <c r="P10" i="148"/>
  <c r="Q10" i="148" s="1"/>
  <c r="L10" i="148"/>
  <c r="M10" i="148" s="1"/>
  <c r="R10" i="148" s="1"/>
  <c r="S10" i="148" s="1"/>
  <c r="C10" i="148"/>
  <c r="R9" i="148"/>
  <c r="P9" i="148"/>
  <c r="Q9" i="148" s="1"/>
  <c r="L9" i="148"/>
  <c r="M9" i="148" s="1"/>
  <c r="T9" i="148" s="1"/>
  <c r="C9" i="148"/>
  <c r="T8" i="148"/>
  <c r="U8" i="148" s="1"/>
  <c r="P8" i="148"/>
  <c r="Q8" i="148" s="1"/>
  <c r="L8" i="148"/>
  <c r="M8" i="148" s="1"/>
  <c r="R8" i="148" s="1"/>
  <c r="S8" i="148" s="1"/>
  <c r="C8" i="148"/>
  <c r="T7" i="148"/>
  <c r="U7" i="148" s="1"/>
  <c r="P7" i="148"/>
  <c r="Q7" i="148" s="1"/>
  <c r="L7" i="148"/>
  <c r="M7" i="148" s="1"/>
  <c r="R7" i="148" s="1"/>
  <c r="S7" i="148" s="1"/>
  <c r="C7" i="148"/>
  <c r="T6" i="148"/>
  <c r="U6" i="148" s="1"/>
  <c r="P6" i="148"/>
  <c r="Q6" i="148" s="1"/>
  <c r="L6" i="148"/>
  <c r="M6" i="148" s="1"/>
  <c r="R6" i="148" s="1"/>
  <c r="S6" i="148" s="1"/>
  <c r="C6" i="148"/>
  <c r="P5" i="148"/>
  <c r="Q5" i="148" s="1"/>
  <c r="L5" i="148"/>
  <c r="M5" i="148" s="1"/>
  <c r="R5" i="148" s="1"/>
  <c r="S5" i="148" s="1"/>
  <c r="C5" i="148"/>
  <c r="T4" i="148"/>
  <c r="U4" i="148" s="1"/>
  <c r="P4" i="148"/>
  <c r="Q4" i="148" s="1"/>
  <c r="L4" i="148"/>
  <c r="M4" i="148" s="1"/>
  <c r="N4" i="148" s="1"/>
  <c r="O4" i="148" s="1"/>
  <c r="C4" i="148"/>
  <c r="I2" i="148"/>
  <c r="D2" i="148"/>
  <c r="B85" i="147"/>
  <c r="K85" i="147" s="1"/>
  <c r="B84" i="147"/>
  <c r="K84" i="147" s="1"/>
  <c r="B83" i="147"/>
  <c r="J83" i="147" s="1"/>
  <c r="B82" i="147"/>
  <c r="I82" i="147" s="1"/>
  <c r="B81" i="147"/>
  <c r="J81" i="147" s="1"/>
  <c r="E80" i="147"/>
  <c r="B80" i="147"/>
  <c r="K80" i="147" s="1"/>
  <c r="B79" i="147"/>
  <c r="J79" i="147" s="1"/>
  <c r="B78" i="147"/>
  <c r="J78" i="147" s="1"/>
  <c r="B77" i="147"/>
  <c r="J77" i="147" s="1"/>
  <c r="B76" i="147"/>
  <c r="J76" i="147" s="1"/>
  <c r="B75" i="147"/>
  <c r="J75" i="147" s="1"/>
  <c r="B74" i="147"/>
  <c r="J74" i="147" s="1"/>
  <c r="B73" i="147"/>
  <c r="J73" i="147" s="1"/>
  <c r="B72" i="147"/>
  <c r="J72" i="147" s="1"/>
  <c r="D71" i="147"/>
  <c r="B71" i="147"/>
  <c r="H71" i="147" s="1"/>
  <c r="B70" i="147"/>
  <c r="P69" i="147"/>
  <c r="B69" i="147"/>
  <c r="J69" i="147" s="1"/>
  <c r="B68" i="147"/>
  <c r="I68" i="147" s="1"/>
  <c r="B67" i="147"/>
  <c r="H67" i="147" s="1"/>
  <c r="B66" i="147"/>
  <c r="B65" i="147"/>
  <c r="B64" i="147"/>
  <c r="I64" i="147" s="1"/>
  <c r="B63" i="147"/>
  <c r="G63" i="147" s="1"/>
  <c r="B62" i="147"/>
  <c r="B61" i="147"/>
  <c r="B60" i="147"/>
  <c r="H57" i="147"/>
  <c r="U54" i="147"/>
  <c r="T54" i="147"/>
  <c r="S54" i="147"/>
  <c r="R54" i="147"/>
  <c r="Q54" i="147"/>
  <c r="P54" i="147"/>
  <c r="M54" i="147"/>
  <c r="N54" i="147" s="1"/>
  <c r="L54" i="147"/>
  <c r="C54" i="147"/>
  <c r="T53" i="147"/>
  <c r="U53" i="147" s="1"/>
  <c r="S53" i="147"/>
  <c r="R53" i="147"/>
  <c r="P53" i="147"/>
  <c r="Q53" i="147" s="1"/>
  <c r="L53" i="147"/>
  <c r="M53" i="147" s="1"/>
  <c r="N53" i="147" s="1"/>
  <c r="C53" i="147"/>
  <c r="T52" i="147"/>
  <c r="U52" i="147" s="1"/>
  <c r="S52" i="147"/>
  <c r="R52" i="147"/>
  <c r="P52" i="147"/>
  <c r="Q52" i="147" s="1"/>
  <c r="O52" i="147"/>
  <c r="L52" i="147"/>
  <c r="M52" i="147" s="1"/>
  <c r="N52" i="147" s="1"/>
  <c r="C52" i="147"/>
  <c r="T51" i="147"/>
  <c r="U51" i="147" s="1"/>
  <c r="R51" i="147"/>
  <c r="S51" i="147" s="1"/>
  <c r="Q51" i="147"/>
  <c r="P51" i="147"/>
  <c r="L51" i="147"/>
  <c r="M51" i="147" s="1"/>
  <c r="N51" i="147" s="1"/>
  <c r="C51" i="147"/>
  <c r="U50" i="147"/>
  <c r="T50" i="147"/>
  <c r="S50" i="147"/>
  <c r="R50" i="147"/>
  <c r="Q50" i="147"/>
  <c r="P50" i="147"/>
  <c r="M50" i="147"/>
  <c r="N50" i="147" s="1"/>
  <c r="L50" i="147"/>
  <c r="C50" i="147"/>
  <c r="T49" i="147"/>
  <c r="U49" i="147" s="1"/>
  <c r="S49" i="147"/>
  <c r="R49" i="147"/>
  <c r="P49" i="147"/>
  <c r="Q49" i="147" s="1"/>
  <c r="L49" i="147"/>
  <c r="M49" i="147" s="1"/>
  <c r="N49" i="147" s="1"/>
  <c r="C49" i="147"/>
  <c r="T48" i="147"/>
  <c r="U48" i="147" s="1"/>
  <c r="S48" i="147"/>
  <c r="R48" i="147"/>
  <c r="P48" i="147"/>
  <c r="Q48" i="147" s="1"/>
  <c r="L48" i="147"/>
  <c r="M48" i="147" s="1"/>
  <c r="N48" i="147" s="1"/>
  <c r="C48" i="147"/>
  <c r="T47" i="147"/>
  <c r="U47" i="147" s="1"/>
  <c r="R47" i="147"/>
  <c r="S47" i="147" s="1"/>
  <c r="Q47" i="147"/>
  <c r="P47" i="147"/>
  <c r="L47" i="147"/>
  <c r="M47" i="147" s="1"/>
  <c r="N47" i="147" s="1"/>
  <c r="C47" i="147"/>
  <c r="U46" i="147"/>
  <c r="T46" i="147"/>
  <c r="R46" i="147"/>
  <c r="S46" i="147" s="1"/>
  <c r="Q46" i="147"/>
  <c r="P46" i="147"/>
  <c r="M46" i="147"/>
  <c r="N46" i="147" s="1"/>
  <c r="L46" i="147"/>
  <c r="C46" i="147"/>
  <c r="T45" i="147"/>
  <c r="U45" i="147" s="1"/>
  <c r="R45" i="147"/>
  <c r="S45" i="147" s="1"/>
  <c r="P45" i="147"/>
  <c r="Q45" i="147" s="1"/>
  <c r="L45" i="147"/>
  <c r="M45" i="147" s="1"/>
  <c r="N45" i="147" s="1"/>
  <c r="C45" i="147"/>
  <c r="T44" i="147"/>
  <c r="U44" i="147" s="1"/>
  <c r="S44" i="147"/>
  <c r="R44" i="147"/>
  <c r="P44" i="147"/>
  <c r="Q44" i="147" s="1"/>
  <c r="L44" i="147"/>
  <c r="M44" i="147" s="1"/>
  <c r="N44" i="147" s="1"/>
  <c r="C44" i="147"/>
  <c r="T43" i="147"/>
  <c r="U43" i="147" s="1"/>
  <c r="R43" i="147"/>
  <c r="S43" i="147" s="1"/>
  <c r="Q43" i="147"/>
  <c r="P43" i="147"/>
  <c r="L43" i="147"/>
  <c r="M43" i="147" s="1"/>
  <c r="N43" i="147" s="1"/>
  <c r="C43" i="147"/>
  <c r="U42" i="147"/>
  <c r="T42" i="147"/>
  <c r="R42" i="147"/>
  <c r="S42" i="147" s="1"/>
  <c r="Q42" i="147"/>
  <c r="P42" i="147"/>
  <c r="M42" i="147"/>
  <c r="N42" i="147" s="1"/>
  <c r="L42" i="147"/>
  <c r="C42" i="147"/>
  <c r="T41" i="147"/>
  <c r="U41" i="147" s="1"/>
  <c r="R41" i="147"/>
  <c r="S41" i="147" s="1"/>
  <c r="P41" i="147"/>
  <c r="Q41" i="147" s="1"/>
  <c r="L41" i="147"/>
  <c r="M41" i="147" s="1"/>
  <c r="N41" i="147" s="1"/>
  <c r="C41" i="147"/>
  <c r="T40" i="147"/>
  <c r="U40" i="147" s="1"/>
  <c r="S40" i="147"/>
  <c r="R40" i="147"/>
  <c r="P40" i="147"/>
  <c r="Q40" i="147" s="1"/>
  <c r="L40" i="147"/>
  <c r="M40" i="147" s="1"/>
  <c r="N40" i="147" s="1"/>
  <c r="C40" i="147"/>
  <c r="T39" i="147"/>
  <c r="U39" i="147" s="1"/>
  <c r="R39" i="147"/>
  <c r="S39" i="147" s="1"/>
  <c r="Q39" i="147"/>
  <c r="P39" i="147"/>
  <c r="L39" i="147"/>
  <c r="M39" i="147" s="1"/>
  <c r="N39" i="147" s="1"/>
  <c r="C39" i="147"/>
  <c r="U38" i="147"/>
  <c r="T38" i="147"/>
  <c r="R38" i="147"/>
  <c r="S38" i="147" s="1"/>
  <c r="Q38" i="147"/>
  <c r="P38" i="147"/>
  <c r="M38" i="147"/>
  <c r="N38" i="147" s="1"/>
  <c r="L38" i="147"/>
  <c r="C38" i="147"/>
  <c r="T37" i="147"/>
  <c r="U37" i="147" s="1"/>
  <c r="R37" i="147"/>
  <c r="S37" i="147" s="1"/>
  <c r="P37" i="147"/>
  <c r="Q37" i="147" s="1"/>
  <c r="L37" i="147"/>
  <c r="M37" i="147" s="1"/>
  <c r="N37" i="147" s="1"/>
  <c r="C37" i="147"/>
  <c r="T36" i="147"/>
  <c r="U36" i="147" s="1"/>
  <c r="S36" i="147"/>
  <c r="R36" i="147"/>
  <c r="P36" i="147"/>
  <c r="Q36" i="147" s="1"/>
  <c r="L36" i="147"/>
  <c r="M36" i="147" s="1"/>
  <c r="N36" i="147" s="1"/>
  <c r="C36" i="147"/>
  <c r="T35" i="147"/>
  <c r="U35" i="147" s="1"/>
  <c r="R35" i="147"/>
  <c r="S35" i="147" s="1"/>
  <c r="Q35" i="147"/>
  <c r="P35" i="147"/>
  <c r="L35" i="147"/>
  <c r="M35" i="147" s="1"/>
  <c r="N35" i="147" s="1"/>
  <c r="C35" i="147"/>
  <c r="U34" i="147"/>
  <c r="T34" i="147"/>
  <c r="R34" i="147"/>
  <c r="S34" i="147" s="1"/>
  <c r="Q34" i="147"/>
  <c r="P34" i="147"/>
  <c r="M34" i="147"/>
  <c r="N34" i="147" s="1"/>
  <c r="L34" i="147"/>
  <c r="C34" i="147"/>
  <c r="T33" i="147"/>
  <c r="U33" i="147" s="1"/>
  <c r="R33" i="147"/>
  <c r="S33" i="147" s="1"/>
  <c r="P33" i="147"/>
  <c r="Q33" i="147" s="1"/>
  <c r="L33" i="147"/>
  <c r="M33" i="147" s="1"/>
  <c r="N33" i="147" s="1"/>
  <c r="C33" i="147"/>
  <c r="T32" i="147"/>
  <c r="U32" i="147" s="1"/>
  <c r="S32" i="147"/>
  <c r="R32" i="147"/>
  <c r="P32" i="147"/>
  <c r="Q32" i="147" s="1"/>
  <c r="L32" i="147"/>
  <c r="M32" i="147" s="1"/>
  <c r="N32" i="147" s="1"/>
  <c r="C32" i="147"/>
  <c r="T31" i="147"/>
  <c r="U31" i="147" s="1"/>
  <c r="R31" i="147"/>
  <c r="S31" i="147" s="1"/>
  <c r="Q31" i="147"/>
  <c r="P31" i="147"/>
  <c r="L31" i="147"/>
  <c r="M31" i="147" s="1"/>
  <c r="N31" i="147" s="1"/>
  <c r="C31" i="147"/>
  <c r="U30" i="147"/>
  <c r="T30" i="147"/>
  <c r="R30" i="147"/>
  <c r="S30" i="147" s="1"/>
  <c r="Q30" i="147"/>
  <c r="P30" i="147"/>
  <c r="M30" i="147"/>
  <c r="N30" i="147" s="1"/>
  <c r="L30" i="147"/>
  <c r="C30" i="147"/>
  <c r="T29" i="147"/>
  <c r="U29" i="147" s="1"/>
  <c r="R29" i="147"/>
  <c r="S29" i="147" s="1"/>
  <c r="P29" i="147"/>
  <c r="Q29" i="147" s="1"/>
  <c r="L29" i="147"/>
  <c r="M29" i="147" s="1"/>
  <c r="N29" i="147" s="1"/>
  <c r="C29" i="147"/>
  <c r="T28" i="147"/>
  <c r="U28" i="147" s="1"/>
  <c r="S28" i="147"/>
  <c r="R28" i="147"/>
  <c r="P28" i="147"/>
  <c r="Q28" i="147" s="1"/>
  <c r="L28" i="147"/>
  <c r="M28" i="147" s="1"/>
  <c r="N28" i="147" s="1"/>
  <c r="C28" i="147"/>
  <c r="T27" i="147"/>
  <c r="U27" i="147" s="1"/>
  <c r="R27" i="147"/>
  <c r="S27" i="147" s="1"/>
  <c r="Q27" i="147"/>
  <c r="P27" i="147"/>
  <c r="L27" i="147"/>
  <c r="M27" i="147" s="1"/>
  <c r="N27" i="147" s="1"/>
  <c r="C27" i="147"/>
  <c r="U26" i="147"/>
  <c r="T26" i="147"/>
  <c r="R26" i="147"/>
  <c r="S26" i="147" s="1"/>
  <c r="Q26" i="147"/>
  <c r="P26" i="147"/>
  <c r="M26" i="147"/>
  <c r="N26" i="147" s="1"/>
  <c r="L26" i="147"/>
  <c r="C26" i="147"/>
  <c r="T25" i="147"/>
  <c r="U25" i="147" s="1"/>
  <c r="R25" i="147"/>
  <c r="S25" i="147" s="1"/>
  <c r="P25" i="147"/>
  <c r="Q25" i="147" s="1"/>
  <c r="L25" i="147"/>
  <c r="M25" i="147" s="1"/>
  <c r="N25" i="147" s="1"/>
  <c r="C25" i="147"/>
  <c r="R24" i="147"/>
  <c r="S24" i="147" s="1"/>
  <c r="P24" i="147"/>
  <c r="Q24" i="147" s="1"/>
  <c r="L24" i="147"/>
  <c r="M24" i="147" s="1"/>
  <c r="T24" i="147" s="1"/>
  <c r="U24" i="147" s="1"/>
  <c r="C24" i="147"/>
  <c r="S23" i="147"/>
  <c r="R23" i="147"/>
  <c r="P23" i="147"/>
  <c r="Q23" i="147" s="1"/>
  <c r="N23" i="147"/>
  <c r="V23" i="147" s="1"/>
  <c r="L23" i="147"/>
  <c r="M23" i="147" s="1"/>
  <c r="T23" i="147" s="1"/>
  <c r="U23" i="147" s="1"/>
  <c r="C23" i="147"/>
  <c r="R22" i="147"/>
  <c r="S22" i="147" s="1"/>
  <c r="P22" i="147"/>
  <c r="Q22" i="147" s="1"/>
  <c r="L22" i="147"/>
  <c r="M22" i="147" s="1"/>
  <c r="T22" i="147" s="1"/>
  <c r="U22" i="147" s="1"/>
  <c r="C22" i="147"/>
  <c r="U21" i="147"/>
  <c r="T21" i="147"/>
  <c r="P21" i="147"/>
  <c r="Q21" i="147" s="1"/>
  <c r="L21" i="147"/>
  <c r="M21" i="147" s="1"/>
  <c r="C21" i="147"/>
  <c r="T20" i="147"/>
  <c r="U20" i="147" s="1"/>
  <c r="R20" i="147"/>
  <c r="S20" i="147" s="1"/>
  <c r="P20" i="147"/>
  <c r="Q20" i="147" s="1"/>
  <c r="L20" i="147"/>
  <c r="M20" i="147" s="1"/>
  <c r="N20" i="147" s="1"/>
  <c r="O20" i="147" s="1"/>
  <c r="C20" i="147"/>
  <c r="T19" i="147"/>
  <c r="U19" i="147" s="1"/>
  <c r="P19" i="147"/>
  <c r="Q19" i="147" s="1"/>
  <c r="L19" i="147"/>
  <c r="M19" i="147" s="1"/>
  <c r="R19" i="147" s="1"/>
  <c r="S19" i="147" s="1"/>
  <c r="C19" i="147"/>
  <c r="T18" i="147"/>
  <c r="U18" i="147" s="1"/>
  <c r="P18" i="147"/>
  <c r="Q18" i="147" s="1"/>
  <c r="L18" i="147"/>
  <c r="M18" i="147" s="1"/>
  <c r="R18" i="147" s="1"/>
  <c r="S18" i="147" s="1"/>
  <c r="C18" i="147"/>
  <c r="T17" i="147"/>
  <c r="U17" i="147" s="1"/>
  <c r="P17" i="147"/>
  <c r="Q17" i="147" s="1"/>
  <c r="L17" i="147"/>
  <c r="M17" i="147" s="1"/>
  <c r="C17" i="147"/>
  <c r="T16" i="147"/>
  <c r="U16" i="147" s="1"/>
  <c r="R16" i="147"/>
  <c r="S16" i="147" s="1"/>
  <c r="P16" i="147"/>
  <c r="Q16" i="147" s="1"/>
  <c r="N16" i="147"/>
  <c r="O16" i="147" s="1"/>
  <c r="L16" i="147"/>
  <c r="M16" i="147" s="1"/>
  <c r="C16" i="147"/>
  <c r="T15" i="147"/>
  <c r="U15" i="147" s="1"/>
  <c r="P15" i="147"/>
  <c r="Q15" i="147" s="1"/>
  <c r="L15" i="147"/>
  <c r="M15" i="147" s="1"/>
  <c r="R15" i="147" s="1"/>
  <c r="S15" i="147" s="1"/>
  <c r="C15" i="147"/>
  <c r="T14" i="147"/>
  <c r="U14" i="147" s="1"/>
  <c r="P14" i="147"/>
  <c r="Q14" i="147" s="1"/>
  <c r="L14" i="147"/>
  <c r="M14" i="147" s="1"/>
  <c r="R14" i="147" s="1"/>
  <c r="S14" i="147" s="1"/>
  <c r="C14" i="147"/>
  <c r="T13" i="147"/>
  <c r="U13" i="147" s="1"/>
  <c r="Q13" i="147"/>
  <c r="P13" i="147"/>
  <c r="L13" i="147"/>
  <c r="M13" i="147" s="1"/>
  <c r="C13" i="147"/>
  <c r="T12" i="147"/>
  <c r="U12" i="147" s="1"/>
  <c r="R12" i="147"/>
  <c r="S12" i="147" s="1"/>
  <c r="P12" i="147"/>
  <c r="Q12" i="147" s="1"/>
  <c r="L12" i="147"/>
  <c r="M12" i="147" s="1"/>
  <c r="N12" i="147" s="1"/>
  <c r="O12" i="147" s="1"/>
  <c r="C12" i="147"/>
  <c r="T11" i="147"/>
  <c r="U11" i="147" s="1"/>
  <c r="R11" i="147"/>
  <c r="S11" i="147" s="1"/>
  <c r="L11" i="147"/>
  <c r="M11" i="147" s="1"/>
  <c r="P11" i="147" s="1"/>
  <c r="Q11" i="147" s="1"/>
  <c r="C11" i="147"/>
  <c r="T10" i="147"/>
  <c r="U10" i="147" s="1"/>
  <c r="P10" i="147"/>
  <c r="Q10" i="147" s="1"/>
  <c r="L10" i="147"/>
  <c r="M10" i="147" s="1"/>
  <c r="R10" i="147" s="1"/>
  <c r="S10" i="147" s="1"/>
  <c r="C10" i="147"/>
  <c r="P9" i="147"/>
  <c r="Q9" i="147" s="1"/>
  <c r="L9" i="147"/>
  <c r="M9" i="147" s="1"/>
  <c r="T9" i="147" s="1"/>
  <c r="U9" i="147" s="1"/>
  <c r="C9" i="147"/>
  <c r="P8" i="147"/>
  <c r="Q8" i="147" s="1"/>
  <c r="L8" i="147"/>
  <c r="M8" i="147" s="1"/>
  <c r="T8" i="147" s="1"/>
  <c r="U8" i="147" s="1"/>
  <c r="C8" i="147"/>
  <c r="P7" i="147"/>
  <c r="Q7" i="147" s="1"/>
  <c r="L7" i="147"/>
  <c r="M7" i="147" s="1"/>
  <c r="T7" i="147" s="1"/>
  <c r="U7" i="147" s="1"/>
  <c r="C7" i="147"/>
  <c r="P6" i="147"/>
  <c r="Q6" i="147" s="1"/>
  <c r="L6" i="147"/>
  <c r="M6" i="147" s="1"/>
  <c r="T6" i="147" s="1"/>
  <c r="U6" i="147" s="1"/>
  <c r="C6" i="147"/>
  <c r="P5" i="147"/>
  <c r="Q5" i="147" s="1"/>
  <c r="L5" i="147"/>
  <c r="M5" i="147" s="1"/>
  <c r="R5" i="147" s="1"/>
  <c r="S5" i="147" s="1"/>
  <c r="C5" i="147"/>
  <c r="T4" i="147"/>
  <c r="P4" i="147"/>
  <c r="L4" i="147"/>
  <c r="M4" i="147" s="1"/>
  <c r="N4" i="147" s="1"/>
  <c r="C4" i="147"/>
  <c r="I2" i="147"/>
  <c r="D2" i="147"/>
  <c r="C4" i="146"/>
  <c r="C5" i="146"/>
  <c r="C6" i="146"/>
  <c r="C7" i="146"/>
  <c r="C8" i="146"/>
  <c r="C9" i="146"/>
  <c r="C10" i="146"/>
  <c r="C11" i="146"/>
  <c r="C12" i="146"/>
  <c r="C13" i="146"/>
  <c r="C14" i="146"/>
  <c r="C15" i="146"/>
  <c r="C16" i="146"/>
  <c r="C17" i="146"/>
  <c r="C18" i="146"/>
  <c r="C19" i="146"/>
  <c r="C20" i="146"/>
  <c r="C21" i="146"/>
  <c r="C22" i="146"/>
  <c r="C23" i="146"/>
  <c r="B85" i="146"/>
  <c r="B84" i="146"/>
  <c r="K84" i="146" s="1"/>
  <c r="D83" i="146"/>
  <c r="B83" i="146"/>
  <c r="J83" i="146" s="1"/>
  <c r="B82" i="146"/>
  <c r="F82" i="146" s="1"/>
  <c r="B81" i="146"/>
  <c r="I81" i="146" s="1"/>
  <c r="I80" i="146"/>
  <c r="B80" i="146"/>
  <c r="B79" i="146"/>
  <c r="G79" i="146" s="1"/>
  <c r="B78" i="146"/>
  <c r="G78" i="146" s="1"/>
  <c r="B77" i="146"/>
  <c r="G77" i="146" s="1"/>
  <c r="B76" i="146"/>
  <c r="G76" i="146" s="1"/>
  <c r="B75" i="146"/>
  <c r="G75" i="146" s="1"/>
  <c r="B74" i="146"/>
  <c r="G74" i="146" s="1"/>
  <c r="B73" i="146"/>
  <c r="G73" i="146" s="1"/>
  <c r="G72" i="146"/>
  <c r="B72" i="146"/>
  <c r="B71" i="146"/>
  <c r="G71" i="146" s="1"/>
  <c r="B70" i="146"/>
  <c r="G70" i="146" s="1"/>
  <c r="P69" i="146"/>
  <c r="B69" i="146"/>
  <c r="J69" i="146" s="1"/>
  <c r="B68" i="146"/>
  <c r="E68" i="146" s="1"/>
  <c r="B67" i="146"/>
  <c r="H67" i="146" s="1"/>
  <c r="B66" i="146"/>
  <c r="H66" i="146" s="1"/>
  <c r="B65" i="146"/>
  <c r="M65" i="146" s="1"/>
  <c r="B64" i="146"/>
  <c r="E64" i="146" s="1"/>
  <c r="B63" i="146"/>
  <c r="I63" i="146" s="1"/>
  <c r="B62" i="146"/>
  <c r="B61" i="146"/>
  <c r="B60" i="146"/>
  <c r="H57" i="146"/>
  <c r="U54" i="146"/>
  <c r="T54" i="146"/>
  <c r="R54" i="146"/>
  <c r="S54" i="146" s="1"/>
  <c r="Q54" i="146"/>
  <c r="P54" i="146"/>
  <c r="M54" i="146"/>
  <c r="N54" i="146" s="1"/>
  <c r="L54" i="146"/>
  <c r="C54" i="146"/>
  <c r="T53" i="146"/>
  <c r="U53" i="146" s="1"/>
  <c r="R53" i="146"/>
  <c r="S53" i="146" s="1"/>
  <c r="P53" i="146"/>
  <c r="Q53" i="146" s="1"/>
  <c r="L53" i="146"/>
  <c r="M53" i="146" s="1"/>
  <c r="N53" i="146" s="1"/>
  <c r="O53" i="146" s="1"/>
  <c r="C53" i="146"/>
  <c r="U52" i="146"/>
  <c r="T52" i="146"/>
  <c r="S52" i="146"/>
  <c r="R52" i="146"/>
  <c r="Q52" i="146"/>
  <c r="P52" i="146"/>
  <c r="L52" i="146"/>
  <c r="M52" i="146" s="1"/>
  <c r="N52" i="146" s="1"/>
  <c r="V52" i="146" s="1"/>
  <c r="C52" i="146"/>
  <c r="T51" i="146"/>
  <c r="U51" i="146" s="1"/>
  <c r="R51" i="146"/>
  <c r="S51" i="146" s="1"/>
  <c r="Q51" i="146"/>
  <c r="P51" i="146"/>
  <c r="L51" i="146"/>
  <c r="M51" i="146" s="1"/>
  <c r="N51" i="146" s="1"/>
  <c r="C51" i="146"/>
  <c r="U50" i="146"/>
  <c r="T50" i="146"/>
  <c r="R50" i="146"/>
  <c r="S50" i="146" s="1"/>
  <c r="Q50" i="146"/>
  <c r="P50" i="146"/>
  <c r="M50" i="146"/>
  <c r="N50" i="146" s="1"/>
  <c r="L50" i="146"/>
  <c r="C50" i="146"/>
  <c r="T49" i="146"/>
  <c r="U49" i="146" s="1"/>
  <c r="R49" i="146"/>
  <c r="S49" i="146" s="1"/>
  <c r="P49" i="146"/>
  <c r="Q49" i="146" s="1"/>
  <c r="L49" i="146"/>
  <c r="M49" i="146" s="1"/>
  <c r="N49" i="146" s="1"/>
  <c r="O49" i="146" s="1"/>
  <c r="C49" i="146"/>
  <c r="U48" i="146"/>
  <c r="T48" i="146"/>
  <c r="S48" i="146"/>
  <c r="R48" i="146"/>
  <c r="Q48" i="146"/>
  <c r="P48" i="146"/>
  <c r="L48" i="146"/>
  <c r="M48" i="146" s="1"/>
  <c r="N48" i="146" s="1"/>
  <c r="C48" i="146"/>
  <c r="T47" i="146"/>
  <c r="U47" i="146" s="1"/>
  <c r="R47" i="146"/>
  <c r="S47" i="146" s="1"/>
  <c r="P47" i="146"/>
  <c r="Q47" i="146" s="1"/>
  <c r="L47" i="146"/>
  <c r="M47" i="146" s="1"/>
  <c r="N47" i="146" s="1"/>
  <c r="C47" i="146"/>
  <c r="U46" i="146"/>
  <c r="T46" i="146"/>
  <c r="S46" i="146"/>
  <c r="R46" i="146"/>
  <c r="Q46" i="146"/>
  <c r="P46" i="146"/>
  <c r="O46" i="146"/>
  <c r="W46" i="146" s="1"/>
  <c r="M46" i="146"/>
  <c r="N46" i="146" s="1"/>
  <c r="V46" i="146" s="1"/>
  <c r="L46" i="146"/>
  <c r="C46" i="146"/>
  <c r="T45" i="146"/>
  <c r="U45" i="146" s="1"/>
  <c r="S45" i="146"/>
  <c r="R45" i="146"/>
  <c r="P45" i="146"/>
  <c r="Q45" i="146" s="1"/>
  <c r="N45" i="146"/>
  <c r="L45" i="146"/>
  <c r="M45" i="146" s="1"/>
  <c r="C45" i="146"/>
  <c r="U44" i="146"/>
  <c r="T44" i="146"/>
  <c r="S44" i="146"/>
  <c r="R44" i="146"/>
  <c r="Q44" i="146"/>
  <c r="P44" i="146"/>
  <c r="L44" i="146"/>
  <c r="M44" i="146" s="1"/>
  <c r="N44" i="146" s="1"/>
  <c r="C44" i="146"/>
  <c r="T43" i="146"/>
  <c r="U43" i="146" s="1"/>
  <c r="R43" i="146"/>
  <c r="S43" i="146" s="1"/>
  <c r="P43" i="146"/>
  <c r="Q43" i="146" s="1"/>
  <c r="L43" i="146"/>
  <c r="M43" i="146" s="1"/>
  <c r="N43" i="146" s="1"/>
  <c r="C43" i="146"/>
  <c r="U42" i="146"/>
  <c r="T42" i="146"/>
  <c r="S42" i="146"/>
  <c r="R42" i="146"/>
  <c r="Q42" i="146"/>
  <c r="P42" i="146"/>
  <c r="O42" i="146"/>
  <c r="W42" i="146" s="1"/>
  <c r="M42" i="146"/>
  <c r="N42" i="146" s="1"/>
  <c r="V42" i="146" s="1"/>
  <c r="L42" i="146"/>
  <c r="C42" i="146"/>
  <c r="T41" i="146"/>
  <c r="U41" i="146" s="1"/>
  <c r="S41" i="146"/>
  <c r="R41" i="146"/>
  <c r="P41" i="146"/>
  <c r="Q41" i="146" s="1"/>
  <c r="N41" i="146"/>
  <c r="L41" i="146"/>
  <c r="M41" i="146" s="1"/>
  <c r="C41" i="146"/>
  <c r="U40" i="146"/>
  <c r="T40" i="146"/>
  <c r="S40" i="146"/>
  <c r="R40" i="146"/>
  <c r="Q40" i="146"/>
  <c r="P40" i="146"/>
  <c r="L40" i="146"/>
  <c r="M40" i="146" s="1"/>
  <c r="N40" i="146" s="1"/>
  <c r="C40" i="146"/>
  <c r="T39" i="146"/>
  <c r="U39" i="146" s="1"/>
  <c r="R39" i="146"/>
  <c r="S39" i="146" s="1"/>
  <c r="P39" i="146"/>
  <c r="Q39" i="146" s="1"/>
  <c r="L39" i="146"/>
  <c r="M39" i="146" s="1"/>
  <c r="N39" i="146" s="1"/>
  <c r="C39" i="146"/>
  <c r="U38" i="146"/>
  <c r="T38" i="146"/>
  <c r="S38" i="146"/>
  <c r="R38" i="146"/>
  <c r="Q38" i="146"/>
  <c r="P38" i="146"/>
  <c r="O38" i="146"/>
  <c r="W38" i="146" s="1"/>
  <c r="M38" i="146"/>
  <c r="N38" i="146" s="1"/>
  <c r="V38" i="146" s="1"/>
  <c r="L38" i="146"/>
  <c r="C38" i="146"/>
  <c r="T37" i="146"/>
  <c r="U37" i="146" s="1"/>
  <c r="S37" i="146"/>
  <c r="R37" i="146"/>
  <c r="P37" i="146"/>
  <c r="Q37" i="146" s="1"/>
  <c r="N37" i="146"/>
  <c r="L37" i="146"/>
  <c r="M37" i="146" s="1"/>
  <c r="C37" i="146"/>
  <c r="U36" i="146"/>
  <c r="T36" i="146"/>
  <c r="S36" i="146"/>
  <c r="R36" i="146"/>
  <c r="Q36" i="146"/>
  <c r="P36" i="146"/>
  <c r="L36" i="146"/>
  <c r="M36" i="146" s="1"/>
  <c r="N36" i="146" s="1"/>
  <c r="C36" i="146"/>
  <c r="T35" i="146"/>
  <c r="U35" i="146" s="1"/>
  <c r="R35" i="146"/>
  <c r="S35" i="146" s="1"/>
  <c r="P35" i="146"/>
  <c r="Q35" i="146" s="1"/>
  <c r="L35" i="146"/>
  <c r="M35" i="146" s="1"/>
  <c r="N35" i="146" s="1"/>
  <c r="C35" i="146"/>
  <c r="U34" i="146"/>
  <c r="T34" i="146"/>
  <c r="S34" i="146"/>
  <c r="R34" i="146"/>
  <c r="Q34" i="146"/>
  <c r="P34" i="146"/>
  <c r="O34" i="146"/>
  <c r="W34" i="146" s="1"/>
  <c r="M34" i="146"/>
  <c r="N34" i="146" s="1"/>
  <c r="V34" i="146" s="1"/>
  <c r="L34" i="146"/>
  <c r="C34" i="146"/>
  <c r="T33" i="146"/>
  <c r="U33" i="146" s="1"/>
  <c r="S33" i="146"/>
  <c r="R33" i="146"/>
  <c r="P33" i="146"/>
  <c r="Q33" i="146" s="1"/>
  <c r="N33" i="146"/>
  <c r="L33" i="146"/>
  <c r="M33" i="146" s="1"/>
  <c r="C33" i="146"/>
  <c r="U32" i="146"/>
  <c r="T32" i="146"/>
  <c r="S32" i="146"/>
  <c r="R32" i="146"/>
  <c r="Q32" i="146"/>
  <c r="P32" i="146"/>
  <c r="L32" i="146"/>
  <c r="M32" i="146" s="1"/>
  <c r="N32" i="146" s="1"/>
  <c r="C32" i="146"/>
  <c r="T31" i="146"/>
  <c r="U31" i="146" s="1"/>
  <c r="R31" i="146"/>
  <c r="S31" i="146" s="1"/>
  <c r="P31" i="146"/>
  <c r="Q31" i="146" s="1"/>
  <c r="L31" i="146"/>
  <c r="M31" i="146" s="1"/>
  <c r="N31" i="146" s="1"/>
  <c r="C31" i="146"/>
  <c r="U30" i="146"/>
  <c r="T30" i="146"/>
  <c r="S30" i="146"/>
  <c r="R30" i="146"/>
  <c r="Q30" i="146"/>
  <c r="P30" i="146"/>
  <c r="O30" i="146"/>
  <c r="W30" i="146" s="1"/>
  <c r="M30" i="146"/>
  <c r="N30" i="146" s="1"/>
  <c r="V30" i="146" s="1"/>
  <c r="L30" i="146"/>
  <c r="C30" i="146"/>
  <c r="T29" i="146"/>
  <c r="U29" i="146" s="1"/>
  <c r="S29" i="146"/>
  <c r="R29" i="146"/>
  <c r="P29" i="146"/>
  <c r="Q29" i="146" s="1"/>
  <c r="N29" i="146"/>
  <c r="L29" i="146"/>
  <c r="M29" i="146" s="1"/>
  <c r="C29" i="146"/>
  <c r="U28" i="146"/>
  <c r="T28" i="146"/>
  <c r="S28" i="146"/>
  <c r="R28" i="146"/>
  <c r="Q28" i="146"/>
  <c r="P28" i="146"/>
  <c r="L28" i="146"/>
  <c r="M28" i="146" s="1"/>
  <c r="N28" i="146" s="1"/>
  <c r="C28" i="146"/>
  <c r="T27" i="146"/>
  <c r="U27" i="146" s="1"/>
  <c r="R27" i="146"/>
  <c r="S27" i="146" s="1"/>
  <c r="P27" i="146"/>
  <c r="Q27" i="146" s="1"/>
  <c r="L27" i="146"/>
  <c r="M27" i="146" s="1"/>
  <c r="N27" i="146" s="1"/>
  <c r="C27" i="146"/>
  <c r="T26" i="146"/>
  <c r="U26" i="146" s="1"/>
  <c r="S26" i="146"/>
  <c r="R26" i="146"/>
  <c r="P26" i="146"/>
  <c r="Q26" i="146" s="1"/>
  <c r="L26" i="146"/>
  <c r="M26" i="146" s="1"/>
  <c r="N26" i="146" s="1"/>
  <c r="V26" i="146" s="1"/>
  <c r="C26" i="146"/>
  <c r="T25" i="146"/>
  <c r="U25" i="146" s="1"/>
  <c r="R25" i="146"/>
  <c r="S25" i="146" s="1"/>
  <c r="P25" i="146"/>
  <c r="Q25" i="146" s="1"/>
  <c r="L25" i="146"/>
  <c r="M25" i="146" s="1"/>
  <c r="N25" i="146" s="1"/>
  <c r="C25" i="146"/>
  <c r="U24" i="146"/>
  <c r="T24" i="146"/>
  <c r="R24" i="146"/>
  <c r="S24" i="146" s="1"/>
  <c r="Q24" i="146"/>
  <c r="P24" i="146"/>
  <c r="M24" i="146"/>
  <c r="N24" i="146" s="1"/>
  <c r="L24" i="146"/>
  <c r="C24" i="146"/>
  <c r="T23" i="146"/>
  <c r="U23" i="146" s="1"/>
  <c r="P23" i="146"/>
  <c r="Q23" i="146" s="1"/>
  <c r="L23" i="146"/>
  <c r="M23" i="146" s="1"/>
  <c r="R23" i="146" s="1"/>
  <c r="S23" i="146" s="1"/>
  <c r="T22" i="146"/>
  <c r="U22" i="146" s="1"/>
  <c r="P22" i="146"/>
  <c r="Q22" i="146" s="1"/>
  <c r="L22" i="146"/>
  <c r="M22" i="146" s="1"/>
  <c r="R22" i="146" s="1"/>
  <c r="S22" i="146" s="1"/>
  <c r="R21" i="146"/>
  <c r="S21" i="146" s="1"/>
  <c r="P21" i="146"/>
  <c r="Q21" i="146" s="1"/>
  <c r="L21" i="146"/>
  <c r="M21" i="146" s="1"/>
  <c r="T21" i="146" s="1"/>
  <c r="U21" i="146" s="1"/>
  <c r="P20" i="146"/>
  <c r="Q20" i="146" s="1"/>
  <c r="L20" i="146"/>
  <c r="M20" i="146" s="1"/>
  <c r="R20" i="146" s="1"/>
  <c r="S20" i="146" s="1"/>
  <c r="R19" i="146"/>
  <c r="S19" i="146" s="1"/>
  <c r="P19" i="146"/>
  <c r="Q19" i="146" s="1"/>
  <c r="L19" i="146"/>
  <c r="M19" i="146" s="1"/>
  <c r="T19" i="146" s="1"/>
  <c r="U19" i="146" s="1"/>
  <c r="T18" i="146"/>
  <c r="U18" i="146" s="1"/>
  <c r="S18" i="146"/>
  <c r="R18" i="146"/>
  <c r="L18" i="146"/>
  <c r="M18" i="146" s="1"/>
  <c r="P18" i="146" s="1"/>
  <c r="Q18" i="146" s="1"/>
  <c r="T17" i="146"/>
  <c r="U17" i="146" s="1"/>
  <c r="P17" i="146"/>
  <c r="Q17" i="146" s="1"/>
  <c r="L17" i="146"/>
  <c r="M17" i="146" s="1"/>
  <c r="R17" i="146" s="1"/>
  <c r="S17" i="146" s="1"/>
  <c r="T16" i="146"/>
  <c r="U16" i="146" s="1"/>
  <c r="P16" i="146"/>
  <c r="Q16" i="146" s="1"/>
  <c r="L16" i="146"/>
  <c r="M16" i="146" s="1"/>
  <c r="R15" i="146"/>
  <c r="S15" i="146" s="1"/>
  <c r="P15" i="146"/>
  <c r="Q15" i="146" s="1"/>
  <c r="L15" i="146"/>
  <c r="M15" i="146" s="1"/>
  <c r="T15" i="146" s="1"/>
  <c r="U15" i="146" s="1"/>
  <c r="T14" i="146"/>
  <c r="U14" i="146" s="1"/>
  <c r="P14" i="146"/>
  <c r="Q14" i="146" s="1"/>
  <c r="L14" i="146"/>
  <c r="M14" i="146" s="1"/>
  <c r="R14" i="146" s="1"/>
  <c r="S14" i="146" s="1"/>
  <c r="R13" i="146"/>
  <c r="S13" i="146" s="1"/>
  <c r="P13" i="146"/>
  <c r="Q13" i="146" s="1"/>
  <c r="L13" i="146"/>
  <c r="M13" i="146" s="1"/>
  <c r="T13" i="146" s="1"/>
  <c r="U13" i="146" s="1"/>
  <c r="R12" i="146"/>
  <c r="S12" i="146" s="1"/>
  <c r="P12" i="146"/>
  <c r="Q12" i="146" s="1"/>
  <c r="L12" i="146"/>
  <c r="M12" i="146" s="1"/>
  <c r="P11" i="146"/>
  <c r="Q11" i="146" s="1"/>
  <c r="L11" i="146"/>
  <c r="M11" i="146" s="1"/>
  <c r="T11" i="146" s="1"/>
  <c r="U11" i="146" s="1"/>
  <c r="R10" i="146"/>
  <c r="S10" i="146" s="1"/>
  <c r="P10" i="146"/>
  <c r="Q10" i="146" s="1"/>
  <c r="L10" i="146"/>
  <c r="M10" i="146" s="1"/>
  <c r="R9" i="146"/>
  <c r="S9" i="146" s="1"/>
  <c r="P9" i="146"/>
  <c r="Q9" i="146" s="1"/>
  <c r="L9" i="146"/>
  <c r="M9" i="146" s="1"/>
  <c r="T9" i="146" s="1"/>
  <c r="U9" i="146" s="1"/>
  <c r="R8" i="146"/>
  <c r="S8" i="146" s="1"/>
  <c r="L8" i="146"/>
  <c r="M8" i="146" s="1"/>
  <c r="T8" i="146" s="1"/>
  <c r="U8" i="146" s="1"/>
  <c r="R7" i="146"/>
  <c r="P7" i="146"/>
  <c r="Q7" i="146" s="1"/>
  <c r="L7" i="146"/>
  <c r="M7" i="146" s="1"/>
  <c r="T7" i="146" s="1"/>
  <c r="U7" i="146" s="1"/>
  <c r="R6" i="146"/>
  <c r="S6" i="146" s="1"/>
  <c r="L6" i="146"/>
  <c r="M6" i="146" s="1"/>
  <c r="T6" i="146" s="1"/>
  <c r="U6" i="146" s="1"/>
  <c r="R5" i="146"/>
  <c r="S5" i="146" s="1"/>
  <c r="L5" i="146"/>
  <c r="M5" i="146" s="1"/>
  <c r="T5" i="146" s="1"/>
  <c r="T4" i="146"/>
  <c r="U4" i="146" s="1"/>
  <c r="P4" i="146"/>
  <c r="Q4" i="146" s="1"/>
  <c r="L4" i="146"/>
  <c r="M4" i="146" s="1"/>
  <c r="N4" i="146" s="1"/>
  <c r="O4" i="146" s="1"/>
  <c r="I2" i="146"/>
  <c r="D2" i="146"/>
  <c r="C9" i="145"/>
  <c r="B85" i="145"/>
  <c r="H85" i="145" s="1"/>
  <c r="B84" i="145"/>
  <c r="K84" i="145" s="1"/>
  <c r="B83" i="145"/>
  <c r="J83" i="145" s="1"/>
  <c r="B82" i="145"/>
  <c r="H82" i="145" s="1"/>
  <c r="B81" i="145"/>
  <c r="B80" i="145"/>
  <c r="B79" i="145"/>
  <c r="G79" i="145" s="1"/>
  <c r="B78" i="145"/>
  <c r="G78" i="145" s="1"/>
  <c r="B77" i="145"/>
  <c r="G77" i="145" s="1"/>
  <c r="B76" i="145"/>
  <c r="G76" i="145" s="1"/>
  <c r="B75" i="145"/>
  <c r="G75" i="145" s="1"/>
  <c r="B74" i="145"/>
  <c r="G74" i="145" s="1"/>
  <c r="B73" i="145"/>
  <c r="G73" i="145" s="1"/>
  <c r="B72" i="145"/>
  <c r="G72" i="145" s="1"/>
  <c r="B71" i="145"/>
  <c r="G71" i="145" s="1"/>
  <c r="B70" i="145"/>
  <c r="G70" i="145" s="1"/>
  <c r="P69" i="145"/>
  <c r="B69" i="145"/>
  <c r="J69" i="145" s="1"/>
  <c r="B68" i="145"/>
  <c r="B67" i="145"/>
  <c r="I67" i="145" s="1"/>
  <c r="B66" i="145"/>
  <c r="E66" i="145" s="1"/>
  <c r="B65" i="145"/>
  <c r="B64" i="145"/>
  <c r="H64" i="145" s="1"/>
  <c r="B63" i="145"/>
  <c r="I63" i="145" s="1"/>
  <c r="B62" i="145"/>
  <c r="B61" i="145"/>
  <c r="B60" i="145"/>
  <c r="K60" i="145" s="1"/>
  <c r="H57" i="145"/>
  <c r="U54" i="145"/>
  <c r="T54" i="145"/>
  <c r="S54" i="145"/>
  <c r="R54" i="145"/>
  <c r="Q54" i="145"/>
  <c r="P54" i="145"/>
  <c r="O54" i="145"/>
  <c r="W54" i="145" s="1"/>
  <c r="M54" i="145"/>
  <c r="N54" i="145" s="1"/>
  <c r="V54" i="145" s="1"/>
  <c r="L54" i="145"/>
  <c r="C54" i="145"/>
  <c r="T53" i="145"/>
  <c r="U53" i="145" s="1"/>
  <c r="S53" i="145"/>
  <c r="R53" i="145"/>
  <c r="P53" i="145"/>
  <c r="Q53" i="145" s="1"/>
  <c r="O53" i="145"/>
  <c r="W53" i="145" s="1"/>
  <c r="N53" i="145"/>
  <c r="L53" i="145"/>
  <c r="M53" i="145" s="1"/>
  <c r="C53" i="145"/>
  <c r="U52" i="145"/>
  <c r="T52" i="145"/>
  <c r="S52" i="145"/>
  <c r="R52" i="145"/>
  <c r="Q52" i="145"/>
  <c r="P52" i="145"/>
  <c r="L52" i="145"/>
  <c r="M52" i="145" s="1"/>
  <c r="N52" i="145" s="1"/>
  <c r="C52" i="145"/>
  <c r="T51" i="145"/>
  <c r="U51" i="145" s="1"/>
  <c r="R51" i="145"/>
  <c r="S51" i="145" s="1"/>
  <c r="P51" i="145"/>
  <c r="Q51" i="145" s="1"/>
  <c r="L51" i="145"/>
  <c r="M51" i="145" s="1"/>
  <c r="N51" i="145" s="1"/>
  <c r="C51" i="145"/>
  <c r="U50" i="145"/>
  <c r="T50" i="145"/>
  <c r="S50" i="145"/>
  <c r="R50" i="145"/>
  <c r="Q50" i="145"/>
  <c r="P50" i="145"/>
  <c r="O50" i="145"/>
  <c r="W50" i="145" s="1"/>
  <c r="M50" i="145"/>
  <c r="N50" i="145" s="1"/>
  <c r="V50" i="145" s="1"/>
  <c r="L50" i="145"/>
  <c r="C50" i="145"/>
  <c r="T49" i="145"/>
  <c r="U49" i="145" s="1"/>
  <c r="S49" i="145"/>
  <c r="R49" i="145"/>
  <c r="P49" i="145"/>
  <c r="Q49" i="145" s="1"/>
  <c r="O49" i="145"/>
  <c r="W49" i="145" s="1"/>
  <c r="N49" i="145"/>
  <c r="L49" i="145"/>
  <c r="M49" i="145" s="1"/>
  <c r="C49" i="145"/>
  <c r="U48" i="145"/>
  <c r="T48" i="145"/>
  <c r="R48" i="145"/>
  <c r="S48" i="145" s="1"/>
  <c r="Q48" i="145"/>
  <c r="P48" i="145"/>
  <c r="M48" i="145"/>
  <c r="N48" i="145" s="1"/>
  <c r="L48" i="145"/>
  <c r="C48" i="145"/>
  <c r="V47" i="145"/>
  <c r="T47" i="145"/>
  <c r="U47" i="145" s="1"/>
  <c r="S47" i="145"/>
  <c r="R47" i="145"/>
  <c r="P47" i="145"/>
  <c r="Q47" i="145" s="1"/>
  <c r="O47" i="145"/>
  <c r="W47" i="145" s="1"/>
  <c r="N47" i="145"/>
  <c r="L47" i="145"/>
  <c r="M47" i="145" s="1"/>
  <c r="C47" i="145"/>
  <c r="T46" i="145"/>
  <c r="U46" i="145" s="1"/>
  <c r="S46" i="145"/>
  <c r="R46" i="145"/>
  <c r="P46" i="145"/>
  <c r="Q46" i="145" s="1"/>
  <c r="L46" i="145"/>
  <c r="M46" i="145" s="1"/>
  <c r="N46" i="145" s="1"/>
  <c r="C46" i="145"/>
  <c r="U45" i="145"/>
  <c r="T45" i="145"/>
  <c r="R45" i="145"/>
  <c r="S45" i="145" s="1"/>
  <c r="P45" i="145"/>
  <c r="Q45" i="145" s="1"/>
  <c r="L45" i="145"/>
  <c r="M45" i="145" s="1"/>
  <c r="N45" i="145" s="1"/>
  <c r="C45" i="145"/>
  <c r="U44" i="145"/>
  <c r="T44" i="145"/>
  <c r="R44" i="145"/>
  <c r="S44" i="145" s="1"/>
  <c r="Q44" i="145"/>
  <c r="P44" i="145"/>
  <c r="M44" i="145"/>
  <c r="N44" i="145" s="1"/>
  <c r="L44" i="145"/>
  <c r="C44" i="145"/>
  <c r="T43" i="145"/>
  <c r="U43" i="145" s="1"/>
  <c r="R43" i="145"/>
  <c r="S43" i="145" s="1"/>
  <c r="P43" i="145"/>
  <c r="Q43" i="145" s="1"/>
  <c r="L43" i="145"/>
  <c r="M43" i="145" s="1"/>
  <c r="N43" i="145" s="1"/>
  <c r="C43" i="145"/>
  <c r="T42" i="145"/>
  <c r="U42" i="145" s="1"/>
  <c r="S42" i="145"/>
  <c r="R42" i="145"/>
  <c r="P42" i="145"/>
  <c r="Q42" i="145" s="1"/>
  <c r="L42" i="145"/>
  <c r="M42" i="145" s="1"/>
  <c r="N42" i="145" s="1"/>
  <c r="C42" i="145"/>
  <c r="U41" i="145"/>
  <c r="T41" i="145"/>
  <c r="R41" i="145"/>
  <c r="S41" i="145" s="1"/>
  <c r="P41" i="145"/>
  <c r="Q41" i="145" s="1"/>
  <c r="L41" i="145"/>
  <c r="M41" i="145" s="1"/>
  <c r="N41" i="145" s="1"/>
  <c r="C41" i="145"/>
  <c r="U40" i="145"/>
  <c r="T40" i="145"/>
  <c r="R40" i="145"/>
  <c r="S40" i="145" s="1"/>
  <c r="Q40" i="145"/>
  <c r="P40" i="145"/>
  <c r="M40" i="145"/>
  <c r="N40" i="145" s="1"/>
  <c r="L40" i="145"/>
  <c r="C40" i="145"/>
  <c r="T39" i="145"/>
  <c r="U39" i="145" s="1"/>
  <c r="R39" i="145"/>
  <c r="S39" i="145" s="1"/>
  <c r="P39" i="145"/>
  <c r="Q39" i="145" s="1"/>
  <c r="L39" i="145"/>
  <c r="M39" i="145" s="1"/>
  <c r="N39" i="145" s="1"/>
  <c r="C39" i="145"/>
  <c r="T38" i="145"/>
  <c r="U38" i="145" s="1"/>
  <c r="S38" i="145"/>
  <c r="R38" i="145"/>
  <c r="P38" i="145"/>
  <c r="Q38" i="145" s="1"/>
  <c r="L38" i="145"/>
  <c r="M38" i="145" s="1"/>
  <c r="N38" i="145" s="1"/>
  <c r="C38" i="145"/>
  <c r="U37" i="145"/>
  <c r="T37" i="145"/>
  <c r="R37" i="145"/>
  <c r="S37" i="145" s="1"/>
  <c r="P37" i="145"/>
  <c r="Q37" i="145" s="1"/>
  <c r="L37" i="145"/>
  <c r="M37" i="145" s="1"/>
  <c r="N37" i="145" s="1"/>
  <c r="C37" i="145"/>
  <c r="U36" i="145"/>
  <c r="T36" i="145"/>
  <c r="R36" i="145"/>
  <c r="S36" i="145" s="1"/>
  <c r="Q36" i="145"/>
  <c r="P36" i="145"/>
  <c r="M36" i="145"/>
  <c r="N36" i="145" s="1"/>
  <c r="L36" i="145"/>
  <c r="C36" i="145"/>
  <c r="T35" i="145"/>
  <c r="U35" i="145" s="1"/>
  <c r="R35" i="145"/>
  <c r="S35" i="145" s="1"/>
  <c r="P35" i="145"/>
  <c r="Q35" i="145" s="1"/>
  <c r="L35" i="145"/>
  <c r="M35" i="145" s="1"/>
  <c r="N35" i="145" s="1"/>
  <c r="C35" i="145"/>
  <c r="T34" i="145"/>
  <c r="U34" i="145" s="1"/>
  <c r="S34" i="145"/>
  <c r="R34" i="145"/>
  <c r="P34" i="145"/>
  <c r="Q34" i="145" s="1"/>
  <c r="L34" i="145"/>
  <c r="M34" i="145" s="1"/>
  <c r="N34" i="145" s="1"/>
  <c r="C34" i="145"/>
  <c r="U33" i="145"/>
  <c r="T33" i="145"/>
  <c r="R33" i="145"/>
  <c r="S33" i="145" s="1"/>
  <c r="P33" i="145"/>
  <c r="Q33" i="145" s="1"/>
  <c r="L33" i="145"/>
  <c r="M33" i="145" s="1"/>
  <c r="N33" i="145" s="1"/>
  <c r="C33" i="145"/>
  <c r="U32" i="145"/>
  <c r="T32" i="145"/>
  <c r="R32" i="145"/>
  <c r="S32" i="145" s="1"/>
  <c r="Q32" i="145"/>
  <c r="P32" i="145"/>
  <c r="M32" i="145"/>
  <c r="N32" i="145" s="1"/>
  <c r="L32" i="145"/>
  <c r="C32" i="145"/>
  <c r="T31" i="145"/>
  <c r="U31" i="145" s="1"/>
  <c r="R31" i="145"/>
  <c r="S31" i="145" s="1"/>
  <c r="P31" i="145"/>
  <c r="Q31" i="145" s="1"/>
  <c r="L31" i="145"/>
  <c r="M31" i="145" s="1"/>
  <c r="N31" i="145" s="1"/>
  <c r="C31" i="145"/>
  <c r="T30" i="145"/>
  <c r="U30" i="145" s="1"/>
  <c r="S30" i="145"/>
  <c r="R30" i="145"/>
  <c r="P30" i="145"/>
  <c r="Q30" i="145" s="1"/>
  <c r="L30" i="145"/>
  <c r="M30" i="145" s="1"/>
  <c r="N30" i="145" s="1"/>
  <c r="C30" i="145"/>
  <c r="U29" i="145"/>
  <c r="T29" i="145"/>
  <c r="R29" i="145"/>
  <c r="S29" i="145" s="1"/>
  <c r="P29" i="145"/>
  <c r="Q29" i="145" s="1"/>
  <c r="L29" i="145"/>
  <c r="M29" i="145" s="1"/>
  <c r="N29" i="145" s="1"/>
  <c r="C29" i="145"/>
  <c r="U28" i="145"/>
  <c r="T28" i="145"/>
  <c r="R28" i="145"/>
  <c r="S28" i="145" s="1"/>
  <c r="Q28" i="145"/>
  <c r="P28" i="145"/>
  <c r="M28" i="145"/>
  <c r="N28" i="145" s="1"/>
  <c r="L28" i="145"/>
  <c r="C28" i="145"/>
  <c r="T27" i="145"/>
  <c r="U27" i="145" s="1"/>
  <c r="R27" i="145"/>
  <c r="S27" i="145" s="1"/>
  <c r="P27" i="145"/>
  <c r="Q27" i="145" s="1"/>
  <c r="L27" i="145"/>
  <c r="M27" i="145" s="1"/>
  <c r="N27" i="145" s="1"/>
  <c r="C27" i="145"/>
  <c r="T26" i="145"/>
  <c r="U26" i="145" s="1"/>
  <c r="S26" i="145"/>
  <c r="R26" i="145"/>
  <c r="P26" i="145"/>
  <c r="Q26" i="145" s="1"/>
  <c r="L26" i="145"/>
  <c r="M26" i="145" s="1"/>
  <c r="N26" i="145" s="1"/>
  <c r="C26" i="145"/>
  <c r="U25" i="145"/>
  <c r="T25" i="145"/>
  <c r="R25" i="145"/>
  <c r="S25" i="145" s="1"/>
  <c r="N25" i="145"/>
  <c r="O25" i="145" s="1"/>
  <c r="L25" i="145"/>
  <c r="M25" i="145" s="1"/>
  <c r="P25" i="145" s="1"/>
  <c r="Q25" i="145" s="1"/>
  <c r="C25" i="145"/>
  <c r="R24" i="145"/>
  <c r="S24" i="145" s="1"/>
  <c r="Q24" i="145"/>
  <c r="P24" i="145"/>
  <c r="L24" i="145"/>
  <c r="M24" i="145" s="1"/>
  <c r="C24" i="145"/>
  <c r="P23" i="145"/>
  <c r="Q23" i="145" s="1"/>
  <c r="L23" i="145"/>
  <c r="M23" i="145" s="1"/>
  <c r="T23" i="145" s="1"/>
  <c r="U23" i="145" s="1"/>
  <c r="C23" i="145"/>
  <c r="T22" i="145"/>
  <c r="U22" i="145" s="1"/>
  <c r="P22" i="145"/>
  <c r="Q22" i="145" s="1"/>
  <c r="N22" i="145"/>
  <c r="O22" i="145" s="1"/>
  <c r="L22" i="145"/>
  <c r="M22" i="145" s="1"/>
  <c r="R22" i="145" s="1"/>
  <c r="S22" i="145" s="1"/>
  <c r="C22" i="145"/>
  <c r="T21" i="145"/>
  <c r="U21" i="145" s="1"/>
  <c r="P21" i="145"/>
  <c r="Q21" i="145" s="1"/>
  <c r="L21" i="145"/>
  <c r="M21" i="145" s="1"/>
  <c r="R21" i="145" s="1"/>
  <c r="S21" i="145" s="1"/>
  <c r="C21" i="145"/>
  <c r="P20" i="145"/>
  <c r="Q20" i="145" s="1"/>
  <c r="L20" i="145"/>
  <c r="M20" i="145" s="1"/>
  <c r="T20" i="145" s="1"/>
  <c r="U20" i="145" s="1"/>
  <c r="C20" i="145"/>
  <c r="P19" i="145"/>
  <c r="Q19" i="145" s="1"/>
  <c r="L19" i="145"/>
  <c r="M19" i="145" s="1"/>
  <c r="R19" i="145" s="1"/>
  <c r="S19" i="145" s="1"/>
  <c r="C19" i="145"/>
  <c r="T18" i="145"/>
  <c r="U18" i="145" s="1"/>
  <c r="P18" i="145"/>
  <c r="Q18" i="145" s="1"/>
  <c r="L18" i="145"/>
  <c r="M18" i="145" s="1"/>
  <c r="C18" i="145"/>
  <c r="T17" i="145"/>
  <c r="U17" i="145" s="1"/>
  <c r="P17" i="145"/>
  <c r="L17" i="145"/>
  <c r="M17" i="145" s="1"/>
  <c r="R17" i="145" s="1"/>
  <c r="S17" i="145" s="1"/>
  <c r="C17" i="145"/>
  <c r="T16" i="145"/>
  <c r="U16" i="145" s="1"/>
  <c r="P16" i="145"/>
  <c r="Q16" i="145" s="1"/>
  <c r="L16" i="145"/>
  <c r="M16" i="145" s="1"/>
  <c r="R16" i="145" s="1"/>
  <c r="S16" i="145" s="1"/>
  <c r="C16" i="145"/>
  <c r="P15" i="145"/>
  <c r="Q15" i="145" s="1"/>
  <c r="L15" i="145"/>
  <c r="M15" i="145" s="1"/>
  <c r="R15" i="145" s="1"/>
  <c r="S15" i="145" s="1"/>
  <c r="C15" i="145"/>
  <c r="T14" i="145"/>
  <c r="U14" i="145" s="1"/>
  <c r="P14" i="145"/>
  <c r="Q14" i="145" s="1"/>
  <c r="L14" i="145"/>
  <c r="M14" i="145" s="1"/>
  <c r="C14" i="145"/>
  <c r="P13" i="145"/>
  <c r="Q13" i="145" s="1"/>
  <c r="L13" i="145"/>
  <c r="M13" i="145" s="1"/>
  <c r="R13" i="145" s="1"/>
  <c r="C13" i="145"/>
  <c r="P12" i="145"/>
  <c r="Q12" i="145" s="1"/>
  <c r="L12" i="145"/>
  <c r="M12" i="145" s="1"/>
  <c r="T12" i="145" s="1"/>
  <c r="U12" i="145" s="1"/>
  <c r="C12" i="145"/>
  <c r="R11" i="145"/>
  <c r="S11" i="145" s="1"/>
  <c r="P11" i="145"/>
  <c r="Q11" i="145" s="1"/>
  <c r="L11" i="145"/>
  <c r="M11" i="145" s="1"/>
  <c r="N11" i="145" s="1"/>
  <c r="O11" i="145" s="1"/>
  <c r="C11" i="145"/>
  <c r="T10" i="145"/>
  <c r="U10" i="145" s="1"/>
  <c r="P10" i="145"/>
  <c r="Q10" i="145" s="1"/>
  <c r="L10" i="145"/>
  <c r="M10" i="145" s="1"/>
  <c r="R10" i="145" s="1"/>
  <c r="S10" i="145" s="1"/>
  <c r="C10" i="145"/>
  <c r="T9" i="145"/>
  <c r="U9" i="145" s="1"/>
  <c r="P9" i="145"/>
  <c r="L9" i="145"/>
  <c r="M9" i="145" s="1"/>
  <c r="R9" i="145" s="1"/>
  <c r="R8" i="145"/>
  <c r="S8" i="145" s="1"/>
  <c r="P8" i="145"/>
  <c r="Q8" i="145" s="1"/>
  <c r="L8" i="145"/>
  <c r="M8" i="145" s="1"/>
  <c r="T8" i="145" s="1"/>
  <c r="U8" i="145" s="1"/>
  <c r="C8" i="145"/>
  <c r="T7" i="145"/>
  <c r="U7" i="145" s="1"/>
  <c r="R7" i="145"/>
  <c r="S7" i="145" s="1"/>
  <c r="P7" i="145"/>
  <c r="Q7" i="145" s="1"/>
  <c r="L7" i="145"/>
  <c r="M7" i="145" s="1"/>
  <c r="N7" i="145" s="1"/>
  <c r="C7" i="145"/>
  <c r="R6" i="145"/>
  <c r="S6" i="145" s="1"/>
  <c r="P6" i="145"/>
  <c r="Q6" i="145" s="1"/>
  <c r="L6" i="145"/>
  <c r="M6" i="145" s="1"/>
  <c r="T6" i="145" s="1"/>
  <c r="U6" i="145" s="1"/>
  <c r="C6" i="145"/>
  <c r="R5" i="145"/>
  <c r="S5" i="145" s="1"/>
  <c r="P5" i="145"/>
  <c r="L5" i="145"/>
  <c r="M5" i="145" s="1"/>
  <c r="T5" i="145" s="1"/>
  <c r="C5" i="145"/>
  <c r="T4" i="145"/>
  <c r="U4" i="145" s="1"/>
  <c r="P4" i="145"/>
  <c r="Q4" i="145" s="1"/>
  <c r="L4" i="145"/>
  <c r="M4" i="145" s="1"/>
  <c r="N4" i="145" s="1"/>
  <c r="O4" i="145" s="1"/>
  <c r="C4" i="145"/>
  <c r="I2" i="145"/>
  <c r="D2" i="145"/>
  <c r="B85" i="144"/>
  <c r="B84" i="144"/>
  <c r="I84" i="144" s="1"/>
  <c r="B83" i="144"/>
  <c r="K83" i="144" s="1"/>
  <c r="B82" i="144"/>
  <c r="B81" i="144"/>
  <c r="B80" i="144"/>
  <c r="J80" i="144" s="1"/>
  <c r="I79" i="144"/>
  <c r="B79" i="144"/>
  <c r="B78" i="144"/>
  <c r="J78" i="144" s="1"/>
  <c r="B77" i="144"/>
  <c r="B76" i="144"/>
  <c r="J76" i="144" s="1"/>
  <c r="B75" i="144"/>
  <c r="D75" i="144" s="1"/>
  <c r="C74" i="144"/>
  <c r="B74" i="144"/>
  <c r="J74" i="144" s="1"/>
  <c r="B73" i="144"/>
  <c r="I73" i="144" s="1"/>
  <c r="H72" i="144"/>
  <c r="B72" i="144"/>
  <c r="J72" i="144" s="1"/>
  <c r="B71" i="144"/>
  <c r="B70" i="144"/>
  <c r="J70" i="144" s="1"/>
  <c r="P69" i="144"/>
  <c r="B69" i="144"/>
  <c r="H69" i="144" s="1"/>
  <c r="B68" i="144"/>
  <c r="B67" i="144"/>
  <c r="F67" i="144" s="1"/>
  <c r="B66" i="144"/>
  <c r="E66" i="144" s="1"/>
  <c r="B65" i="144"/>
  <c r="B64" i="144"/>
  <c r="I64" i="144" s="1"/>
  <c r="E63" i="144"/>
  <c r="B63" i="144"/>
  <c r="K63" i="144" s="1"/>
  <c r="B62" i="144"/>
  <c r="B61" i="144"/>
  <c r="B60" i="144"/>
  <c r="H57" i="144"/>
  <c r="U54" i="144"/>
  <c r="T54" i="144"/>
  <c r="R54" i="144"/>
  <c r="S54" i="144" s="1"/>
  <c r="Q54" i="144"/>
  <c r="P54" i="144"/>
  <c r="M54" i="144"/>
  <c r="N54" i="144" s="1"/>
  <c r="L54" i="144"/>
  <c r="C54" i="144"/>
  <c r="T53" i="144"/>
  <c r="U53" i="144" s="1"/>
  <c r="R53" i="144"/>
  <c r="S53" i="144" s="1"/>
  <c r="P53" i="144"/>
  <c r="Q53" i="144" s="1"/>
  <c r="L53" i="144"/>
  <c r="M53" i="144" s="1"/>
  <c r="N53" i="144" s="1"/>
  <c r="V53" i="144" s="1"/>
  <c r="C53" i="144"/>
  <c r="T52" i="144"/>
  <c r="U52" i="144" s="1"/>
  <c r="S52" i="144"/>
  <c r="R52" i="144"/>
  <c r="P52" i="144"/>
  <c r="Q52" i="144" s="1"/>
  <c r="M52" i="144"/>
  <c r="N52" i="144" s="1"/>
  <c r="V52" i="144" s="1"/>
  <c r="L52" i="144"/>
  <c r="C52" i="144"/>
  <c r="U51" i="144"/>
  <c r="T51" i="144"/>
  <c r="R51" i="144"/>
  <c r="S51" i="144" s="1"/>
  <c r="P51" i="144"/>
  <c r="V51" i="144" s="1"/>
  <c r="L51" i="144"/>
  <c r="M51" i="144" s="1"/>
  <c r="N51" i="144" s="1"/>
  <c r="O51" i="144" s="1"/>
  <c r="C51" i="144"/>
  <c r="U50" i="144"/>
  <c r="T50" i="144"/>
  <c r="R50" i="144"/>
  <c r="S50" i="144" s="1"/>
  <c r="Q50" i="144"/>
  <c r="P50" i="144"/>
  <c r="M50" i="144"/>
  <c r="N50" i="144" s="1"/>
  <c r="L50" i="144"/>
  <c r="C50" i="144"/>
  <c r="T49" i="144"/>
  <c r="U49" i="144" s="1"/>
  <c r="R49" i="144"/>
  <c r="S49" i="144" s="1"/>
  <c r="P49" i="144"/>
  <c r="Q49" i="144" s="1"/>
  <c r="L49" i="144"/>
  <c r="M49" i="144" s="1"/>
  <c r="N49" i="144" s="1"/>
  <c r="V49" i="144" s="1"/>
  <c r="C49" i="144"/>
  <c r="T48" i="144"/>
  <c r="U48" i="144" s="1"/>
  <c r="R48" i="144"/>
  <c r="S48" i="144" s="1"/>
  <c r="P48" i="144"/>
  <c r="Q48" i="144" s="1"/>
  <c r="L48" i="144"/>
  <c r="M48" i="144" s="1"/>
  <c r="N48" i="144" s="1"/>
  <c r="C48" i="144"/>
  <c r="T47" i="144"/>
  <c r="U47" i="144" s="1"/>
  <c r="S47" i="144"/>
  <c r="R47" i="144"/>
  <c r="P47" i="144"/>
  <c r="Q47" i="144" s="1"/>
  <c r="L47" i="144"/>
  <c r="M47" i="144" s="1"/>
  <c r="N47" i="144" s="1"/>
  <c r="C47" i="144"/>
  <c r="T46" i="144"/>
  <c r="U46" i="144" s="1"/>
  <c r="R46" i="144"/>
  <c r="S46" i="144" s="1"/>
  <c r="P46" i="144"/>
  <c r="Q46" i="144" s="1"/>
  <c r="L46" i="144"/>
  <c r="M46" i="144" s="1"/>
  <c r="N46" i="144" s="1"/>
  <c r="C46" i="144"/>
  <c r="U45" i="144"/>
  <c r="T45" i="144"/>
  <c r="R45" i="144"/>
  <c r="S45" i="144" s="1"/>
  <c r="Q45" i="144"/>
  <c r="P45" i="144"/>
  <c r="N45" i="144"/>
  <c r="M45" i="144"/>
  <c r="L45" i="144"/>
  <c r="C45" i="144"/>
  <c r="T44" i="144"/>
  <c r="U44" i="144" s="1"/>
  <c r="R44" i="144"/>
  <c r="S44" i="144" s="1"/>
  <c r="P44" i="144"/>
  <c r="Q44" i="144" s="1"/>
  <c r="L44" i="144"/>
  <c r="M44" i="144" s="1"/>
  <c r="N44" i="144" s="1"/>
  <c r="C44" i="144"/>
  <c r="T43" i="144"/>
  <c r="U43" i="144" s="1"/>
  <c r="S43" i="144"/>
  <c r="R43" i="144"/>
  <c r="P43" i="144"/>
  <c r="Q43" i="144" s="1"/>
  <c r="L43" i="144"/>
  <c r="M43" i="144" s="1"/>
  <c r="N43" i="144" s="1"/>
  <c r="V43" i="144" s="1"/>
  <c r="C43" i="144"/>
  <c r="T42" i="144"/>
  <c r="U42" i="144" s="1"/>
  <c r="R42" i="144"/>
  <c r="S42" i="144" s="1"/>
  <c r="P42" i="144"/>
  <c r="Q42" i="144" s="1"/>
  <c r="M42" i="144"/>
  <c r="N42" i="144" s="1"/>
  <c r="L42" i="144"/>
  <c r="C42" i="144"/>
  <c r="U41" i="144"/>
  <c r="T41" i="144"/>
  <c r="R41" i="144"/>
  <c r="S41" i="144" s="1"/>
  <c r="Q41" i="144"/>
  <c r="P41" i="144"/>
  <c r="N41" i="144"/>
  <c r="M41" i="144"/>
  <c r="L41" i="144"/>
  <c r="C41" i="144"/>
  <c r="T40" i="144"/>
  <c r="U40" i="144" s="1"/>
  <c r="R40" i="144"/>
  <c r="S40" i="144" s="1"/>
  <c r="P40" i="144"/>
  <c r="Q40" i="144" s="1"/>
  <c r="L40" i="144"/>
  <c r="M40" i="144" s="1"/>
  <c r="N40" i="144" s="1"/>
  <c r="C40" i="144"/>
  <c r="T39" i="144"/>
  <c r="U39" i="144" s="1"/>
  <c r="S39" i="144"/>
  <c r="R39" i="144"/>
  <c r="P39" i="144"/>
  <c r="Q39" i="144" s="1"/>
  <c r="O39" i="144"/>
  <c r="W39" i="144" s="1"/>
  <c r="L39" i="144"/>
  <c r="M39" i="144" s="1"/>
  <c r="N39" i="144" s="1"/>
  <c r="C39" i="144"/>
  <c r="T38" i="144"/>
  <c r="U38" i="144" s="1"/>
  <c r="R38" i="144"/>
  <c r="S38" i="144" s="1"/>
  <c r="P38" i="144"/>
  <c r="Q38" i="144" s="1"/>
  <c r="L38" i="144"/>
  <c r="M38" i="144" s="1"/>
  <c r="N38" i="144" s="1"/>
  <c r="C38" i="144"/>
  <c r="U37" i="144"/>
  <c r="T37" i="144"/>
  <c r="R37" i="144"/>
  <c r="S37" i="144" s="1"/>
  <c r="Q37" i="144"/>
  <c r="P37" i="144"/>
  <c r="N37" i="144"/>
  <c r="M37" i="144"/>
  <c r="L37" i="144"/>
  <c r="C37" i="144"/>
  <c r="T36" i="144"/>
  <c r="U36" i="144" s="1"/>
  <c r="S36" i="144"/>
  <c r="R36" i="144"/>
  <c r="P36" i="144"/>
  <c r="Q36" i="144" s="1"/>
  <c r="L36" i="144"/>
  <c r="M36" i="144" s="1"/>
  <c r="N36" i="144" s="1"/>
  <c r="C36" i="144"/>
  <c r="T35" i="144"/>
  <c r="U35" i="144" s="1"/>
  <c r="S35" i="144"/>
  <c r="R35" i="144"/>
  <c r="P35" i="144"/>
  <c r="Q35" i="144" s="1"/>
  <c r="L35" i="144"/>
  <c r="M35" i="144" s="1"/>
  <c r="N35" i="144" s="1"/>
  <c r="V35" i="144" s="1"/>
  <c r="C35" i="144"/>
  <c r="T34" i="144"/>
  <c r="U34" i="144" s="1"/>
  <c r="R34" i="144"/>
  <c r="S34" i="144" s="1"/>
  <c r="P34" i="144"/>
  <c r="Q34" i="144" s="1"/>
  <c r="M34" i="144"/>
  <c r="N34" i="144" s="1"/>
  <c r="L34" i="144"/>
  <c r="C34" i="144"/>
  <c r="U33" i="144"/>
  <c r="T33" i="144"/>
  <c r="R33" i="144"/>
  <c r="S33" i="144" s="1"/>
  <c r="Q33" i="144"/>
  <c r="P33" i="144"/>
  <c r="N33" i="144"/>
  <c r="M33" i="144"/>
  <c r="L33" i="144"/>
  <c r="C33" i="144"/>
  <c r="T32" i="144"/>
  <c r="U32" i="144" s="1"/>
  <c r="R32" i="144"/>
  <c r="S32" i="144" s="1"/>
  <c r="P32" i="144"/>
  <c r="Q32" i="144" s="1"/>
  <c r="L32" i="144"/>
  <c r="M32" i="144" s="1"/>
  <c r="N32" i="144" s="1"/>
  <c r="C32" i="144"/>
  <c r="T31" i="144"/>
  <c r="U31" i="144" s="1"/>
  <c r="S31" i="144"/>
  <c r="R31" i="144"/>
  <c r="P31" i="144"/>
  <c r="Q31" i="144" s="1"/>
  <c r="O31" i="144"/>
  <c r="W31" i="144" s="1"/>
  <c r="L31" i="144"/>
  <c r="M31" i="144" s="1"/>
  <c r="N31" i="144" s="1"/>
  <c r="C31" i="144"/>
  <c r="T30" i="144"/>
  <c r="U30" i="144" s="1"/>
  <c r="R30" i="144"/>
  <c r="S30" i="144" s="1"/>
  <c r="P30" i="144"/>
  <c r="Q30" i="144" s="1"/>
  <c r="L30" i="144"/>
  <c r="M30" i="144" s="1"/>
  <c r="N30" i="144" s="1"/>
  <c r="C30" i="144"/>
  <c r="U29" i="144"/>
  <c r="T29" i="144"/>
  <c r="R29" i="144"/>
  <c r="S29" i="144" s="1"/>
  <c r="Q29" i="144"/>
  <c r="P29" i="144"/>
  <c r="N29" i="144"/>
  <c r="M29" i="144"/>
  <c r="L29" i="144"/>
  <c r="C29" i="144"/>
  <c r="T28" i="144"/>
  <c r="U28" i="144" s="1"/>
  <c r="S28" i="144"/>
  <c r="R28" i="144"/>
  <c r="P28" i="144"/>
  <c r="Q28" i="144" s="1"/>
  <c r="L28" i="144"/>
  <c r="M28" i="144" s="1"/>
  <c r="N28" i="144" s="1"/>
  <c r="C28" i="144"/>
  <c r="T27" i="144"/>
  <c r="U27" i="144" s="1"/>
  <c r="S27" i="144"/>
  <c r="R27" i="144"/>
  <c r="P27" i="144"/>
  <c r="Q27" i="144" s="1"/>
  <c r="O27" i="144"/>
  <c r="L27" i="144"/>
  <c r="M27" i="144" s="1"/>
  <c r="N27" i="144" s="1"/>
  <c r="C27" i="144"/>
  <c r="T26" i="144"/>
  <c r="U26" i="144" s="1"/>
  <c r="R26" i="144"/>
  <c r="S26" i="144" s="1"/>
  <c r="Q26" i="144"/>
  <c r="P26" i="144"/>
  <c r="L26" i="144"/>
  <c r="M26" i="144" s="1"/>
  <c r="N26" i="144" s="1"/>
  <c r="C26" i="144"/>
  <c r="T25" i="144"/>
  <c r="U25" i="144" s="1"/>
  <c r="R25" i="144"/>
  <c r="S25" i="144" s="1"/>
  <c r="P25" i="144"/>
  <c r="Q25" i="144" s="1"/>
  <c r="L25" i="144"/>
  <c r="M25" i="144" s="1"/>
  <c r="N25" i="144" s="1"/>
  <c r="C25" i="144"/>
  <c r="T24" i="144"/>
  <c r="U24" i="144" s="1"/>
  <c r="R24" i="144"/>
  <c r="S24" i="144" s="1"/>
  <c r="P24" i="144"/>
  <c r="Q24" i="144" s="1"/>
  <c r="L24" i="144"/>
  <c r="M24" i="144" s="1"/>
  <c r="N24" i="144" s="1"/>
  <c r="C24" i="144"/>
  <c r="T23" i="144"/>
  <c r="U23" i="144" s="1"/>
  <c r="R23" i="144"/>
  <c r="S23" i="144" s="1"/>
  <c r="P23" i="144"/>
  <c r="Q23" i="144" s="1"/>
  <c r="L23" i="144"/>
  <c r="M23" i="144" s="1"/>
  <c r="N23" i="144" s="1"/>
  <c r="O23" i="144" s="1"/>
  <c r="C23" i="144"/>
  <c r="T22" i="144"/>
  <c r="U22" i="144" s="1"/>
  <c r="P22" i="144"/>
  <c r="Q22" i="144" s="1"/>
  <c r="L22" i="144"/>
  <c r="M22" i="144" s="1"/>
  <c r="N22" i="144" s="1"/>
  <c r="C22" i="144"/>
  <c r="T21" i="144"/>
  <c r="U21" i="144" s="1"/>
  <c r="R21" i="144"/>
  <c r="S21" i="144" s="1"/>
  <c r="P21" i="144"/>
  <c r="Q21" i="144" s="1"/>
  <c r="L21" i="144"/>
  <c r="M21" i="144" s="1"/>
  <c r="N21" i="144" s="1"/>
  <c r="C21" i="144"/>
  <c r="T20" i="144"/>
  <c r="U20" i="144" s="1"/>
  <c r="P20" i="144"/>
  <c r="Q20" i="144" s="1"/>
  <c r="L20" i="144"/>
  <c r="M20" i="144" s="1"/>
  <c r="N20" i="144" s="1"/>
  <c r="C20" i="144"/>
  <c r="T19" i="144"/>
  <c r="U19" i="144" s="1"/>
  <c r="R19" i="144"/>
  <c r="S19" i="144" s="1"/>
  <c r="P19" i="144"/>
  <c r="Q19" i="144" s="1"/>
  <c r="L19" i="144"/>
  <c r="M19" i="144" s="1"/>
  <c r="N19" i="144" s="1"/>
  <c r="O19" i="144" s="1"/>
  <c r="C19" i="144"/>
  <c r="T18" i="144"/>
  <c r="U18" i="144" s="1"/>
  <c r="P18" i="144"/>
  <c r="Q18" i="144" s="1"/>
  <c r="L18" i="144"/>
  <c r="M18" i="144" s="1"/>
  <c r="N18" i="144" s="1"/>
  <c r="C18" i="144"/>
  <c r="T17" i="144"/>
  <c r="U17" i="144" s="1"/>
  <c r="R17" i="144"/>
  <c r="S17" i="144" s="1"/>
  <c r="P17" i="144"/>
  <c r="Q17" i="144" s="1"/>
  <c r="L17" i="144"/>
  <c r="M17" i="144" s="1"/>
  <c r="N17" i="144" s="1"/>
  <c r="C17" i="144"/>
  <c r="T16" i="144"/>
  <c r="U16" i="144" s="1"/>
  <c r="P16" i="144"/>
  <c r="Q16" i="144" s="1"/>
  <c r="L16" i="144"/>
  <c r="M16" i="144" s="1"/>
  <c r="N16" i="144" s="1"/>
  <c r="C16" i="144"/>
  <c r="P15" i="144"/>
  <c r="Q15" i="144" s="1"/>
  <c r="L15" i="144"/>
  <c r="M15" i="144" s="1"/>
  <c r="T15" i="144" s="1"/>
  <c r="U15" i="144" s="1"/>
  <c r="C15" i="144"/>
  <c r="P14" i="144"/>
  <c r="Q14" i="144" s="1"/>
  <c r="M14" i="144"/>
  <c r="T14" i="144" s="1"/>
  <c r="U14" i="144" s="1"/>
  <c r="L14" i="144"/>
  <c r="C14" i="144"/>
  <c r="R13" i="144"/>
  <c r="S13" i="144" s="1"/>
  <c r="Q13" i="144"/>
  <c r="P13" i="144"/>
  <c r="L13" i="144"/>
  <c r="M13" i="144" s="1"/>
  <c r="C13" i="144"/>
  <c r="R12" i="144"/>
  <c r="S12" i="144" s="1"/>
  <c r="P12" i="144"/>
  <c r="Q12" i="144" s="1"/>
  <c r="L12" i="144"/>
  <c r="M12" i="144" s="1"/>
  <c r="T12" i="144" s="1"/>
  <c r="U12" i="144" s="1"/>
  <c r="C12" i="144"/>
  <c r="R11" i="144"/>
  <c r="S11" i="144" s="1"/>
  <c r="L11" i="144"/>
  <c r="M11" i="144" s="1"/>
  <c r="P11" i="144" s="1"/>
  <c r="Q11" i="144" s="1"/>
  <c r="C11" i="144"/>
  <c r="T10" i="144"/>
  <c r="U10" i="144" s="1"/>
  <c r="P10" i="144"/>
  <c r="Q10" i="144" s="1"/>
  <c r="L10" i="144"/>
  <c r="M10" i="144" s="1"/>
  <c r="N10" i="144" s="1"/>
  <c r="C10" i="144"/>
  <c r="P9" i="144"/>
  <c r="Q9" i="144" s="1"/>
  <c r="M9" i="144"/>
  <c r="T9" i="144" s="1"/>
  <c r="U9" i="144" s="1"/>
  <c r="L9" i="144"/>
  <c r="C9" i="144"/>
  <c r="R8" i="144"/>
  <c r="S8" i="144" s="1"/>
  <c r="P8" i="144"/>
  <c r="Q8" i="144" s="1"/>
  <c r="L8" i="144"/>
  <c r="M8" i="144" s="1"/>
  <c r="T8" i="144" s="1"/>
  <c r="U8" i="144" s="1"/>
  <c r="C8" i="144"/>
  <c r="S7" i="144"/>
  <c r="R7" i="144"/>
  <c r="P7" i="144"/>
  <c r="Q7" i="144" s="1"/>
  <c r="L7" i="144"/>
  <c r="C7" i="144"/>
  <c r="R6" i="144"/>
  <c r="S6" i="144" s="1"/>
  <c r="P6" i="144"/>
  <c r="M6" i="144"/>
  <c r="N6" i="144" s="1"/>
  <c r="L6" i="144"/>
  <c r="C6" i="144"/>
  <c r="T5" i="144"/>
  <c r="U5" i="144" s="1"/>
  <c r="R5" i="144"/>
  <c r="S5" i="144" s="1"/>
  <c r="P5" i="144"/>
  <c r="Q5" i="144" s="1"/>
  <c r="L5" i="144"/>
  <c r="M5" i="144" s="1"/>
  <c r="N5" i="144" s="1"/>
  <c r="O5" i="144" s="1"/>
  <c r="C5" i="144"/>
  <c r="T4" i="144"/>
  <c r="P4" i="144"/>
  <c r="Q4" i="144" s="1"/>
  <c r="L4" i="144"/>
  <c r="C4" i="144"/>
  <c r="I2" i="144"/>
  <c r="D2" i="144"/>
  <c r="E85" i="143"/>
  <c r="B85" i="143"/>
  <c r="B84" i="143"/>
  <c r="E84" i="143" s="1"/>
  <c r="B83" i="143"/>
  <c r="G83" i="143" s="1"/>
  <c r="J82" i="143"/>
  <c r="B82" i="143"/>
  <c r="F82" i="143" s="1"/>
  <c r="B81" i="143"/>
  <c r="E81" i="143" s="1"/>
  <c r="B80" i="143"/>
  <c r="E80" i="143" s="1"/>
  <c r="H79" i="143"/>
  <c r="B79" i="143"/>
  <c r="G79" i="143" s="1"/>
  <c r="B78" i="143"/>
  <c r="B77" i="143"/>
  <c r="B76" i="143"/>
  <c r="H76" i="143" s="1"/>
  <c r="D75" i="143"/>
  <c r="B75" i="143"/>
  <c r="H75" i="143" s="1"/>
  <c r="B74" i="143"/>
  <c r="B73" i="143"/>
  <c r="H73" i="143" s="1"/>
  <c r="B72" i="143"/>
  <c r="D72" i="143" s="1"/>
  <c r="D71" i="143"/>
  <c r="B71" i="143"/>
  <c r="G71" i="143" s="1"/>
  <c r="B70" i="143"/>
  <c r="P69" i="143"/>
  <c r="E69" i="143"/>
  <c r="B69" i="143"/>
  <c r="I69" i="143" s="1"/>
  <c r="B68" i="143"/>
  <c r="I68" i="143" s="1"/>
  <c r="B67" i="143"/>
  <c r="I67" i="143" s="1"/>
  <c r="B66" i="143"/>
  <c r="I66" i="143" s="1"/>
  <c r="M65" i="143"/>
  <c r="B65" i="143"/>
  <c r="I64" i="143"/>
  <c r="E64" i="143"/>
  <c r="B64" i="143"/>
  <c r="H64" i="143" s="1"/>
  <c r="B63" i="143"/>
  <c r="B62" i="143"/>
  <c r="F62" i="143" s="1"/>
  <c r="B61" i="143"/>
  <c r="G61" i="143" s="1"/>
  <c r="B60" i="143"/>
  <c r="G60" i="143" s="1"/>
  <c r="H57" i="143"/>
  <c r="U54" i="143"/>
  <c r="T54" i="143"/>
  <c r="R54" i="143"/>
  <c r="S54" i="143" s="1"/>
  <c r="Q54" i="143"/>
  <c r="P54" i="143"/>
  <c r="N54" i="143"/>
  <c r="O54" i="143" s="1"/>
  <c r="W54" i="143" s="1"/>
  <c r="M54" i="143"/>
  <c r="L54" i="143"/>
  <c r="C54" i="143"/>
  <c r="T53" i="143"/>
  <c r="U53" i="143" s="1"/>
  <c r="R53" i="143"/>
  <c r="S53" i="143" s="1"/>
  <c r="P53" i="143"/>
  <c r="Q53" i="143" s="1"/>
  <c r="L53" i="143"/>
  <c r="M53" i="143" s="1"/>
  <c r="N53" i="143" s="1"/>
  <c r="C53" i="143"/>
  <c r="T52" i="143"/>
  <c r="U52" i="143" s="1"/>
  <c r="S52" i="143"/>
  <c r="R52" i="143"/>
  <c r="P52" i="143"/>
  <c r="Q52" i="143" s="1"/>
  <c r="L52" i="143"/>
  <c r="M52" i="143" s="1"/>
  <c r="N52" i="143" s="1"/>
  <c r="V52" i="143" s="1"/>
  <c r="C52" i="143"/>
  <c r="T51" i="143"/>
  <c r="U51" i="143" s="1"/>
  <c r="R51" i="143"/>
  <c r="S51" i="143" s="1"/>
  <c r="Q51" i="143"/>
  <c r="P51" i="143"/>
  <c r="L51" i="143"/>
  <c r="M51" i="143" s="1"/>
  <c r="N51" i="143" s="1"/>
  <c r="C51" i="143"/>
  <c r="U50" i="143"/>
  <c r="T50" i="143"/>
  <c r="R50" i="143"/>
  <c r="S50" i="143" s="1"/>
  <c r="P50" i="143"/>
  <c r="Q50" i="143" s="1"/>
  <c r="L50" i="143"/>
  <c r="M50" i="143" s="1"/>
  <c r="N50" i="143" s="1"/>
  <c r="C50" i="143"/>
  <c r="T49" i="143"/>
  <c r="U49" i="143" s="1"/>
  <c r="S49" i="143"/>
  <c r="R49" i="143"/>
  <c r="P49" i="143"/>
  <c r="Q49" i="143" s="1"/>
  <c r="L49" i="143"/>
  <c r="M49" i="143" s="1"/>
  <c r="N49" i="143" s="1"/>
  <c r="C49" i="143"/>
  <c r="U48" i="143"/>
  <c r="T48" i="143"/>
  <c r="R48" i="143"/>
  <c r="S48" i="143" s="1"/>
  <c r="Q48" i="143"/>
  <c r="P48" i="143"/>
  <c r="M48" i="143"/>
  <c r="N48" i="143" s="1"/>
  <c r="L48" i="143"/>
  <c r="C48" i="143"/>
  <c r="U47" i="143"/>
  <c r="T47" i="143"/>
  <c r="R47" i="143"/>
  <c r="S47" i="143" s="1"/>
  <c r="Q47" i="143"/>
  <c r="P47" i="143"/>
  <c r="N47" i="143"/>
  <c r="O47" i="143" s="1"/>
  <c r="M47" i="143"/>
  <c r="L47" i="143"/>
  <c r="C47" i="143"/>
  <c r="T46" i="143"/>
  <c r="U46" i="143" s="1"/>
  <c r="S46" i="143"/>
  <c r="R46" i="143"/>
  <c r="P46" i="143"/>
  <c r="Q46" i="143" s="1"/>
  <c r="L46" i="143"/>
  <c r="M46" i="143" s="1"/>
  <c r="N46" i="143" s="1"/>
  <c r="C46" i="143"/>
  <c r="T45" i="143"/>
  <c r="U45" i="143" s="1"/>
  <c r="S45" i="143"/>
  <c r="R45" i="143"/>
  <c r="P45" i="143"/>
  <c r="Q45" i="143" s="1"/>
  <c r="L45" i="143"/>
  <c r="M45" i="143" s="1"/>
  <c r="N45" i="143" s="1"/>
  <c r="C45" i="143"/>
  <c r="U44" i="143"/>
  <c r="T44" i="143"/>
  <c r="R44" i="143"/>
  <c r="S44" i="143" s="1"/>
  <c r="P44" i="143"/>
  <c r="Q44" i="143" s="1"/>
  <c r="L44" i="143"/>
  <c r="M44" i="143" s="1"/>
  <c r="N44" i="143" s="1"/>
  <c r="C44" i="143"/>
  <c r="U43" i="143"/>
  <c r="T43" i="143"/>
  <c r="R43" i="143"/>
  <c r="S43" i="143" s="1"/>
  <c r="Q43" i="143"/>
  <c r="P43" i="143"/>
  <c r="M43" i="143"/>
  <c r="N43" i="143" s="1"/>
  <c r="L43" i="143"/>
  <c r="C43" i="143"/>
  <c r="T42" i="143"/>
  <c r="U42" i="143" s="1"/>
  <c r="R42" i="143"/>
  <c r="S42" i="143" s="1"/>
  <c r="P42" i="143"/>
  <c r="Q42" i="143" s="1"/>
  <c r="L42" i="143"/>
  <c r="M42" i="143" s="1"/>
  <c r="N42" i="143" s="1"/>
  <c r="C42" i="143"/>
  <c r="T41" i="143"/>
  <c r="U41" i="143" s="1"/>
  <c r="S41" i="143"/>
  <c r="R41" i="143"/>
  <c r="P41" i="143"/>
  <c r="Q41" i="143" s="1"/>
  <c r="L41" i="143"/>
  <c r="M41" i="143" s="1"/>
  <c r="N41" i="143" s="1"/>
  <c r="C41" i="143"/>
  <c r="T40" i="143"/>
  <c r="U40" i="143" s="1"/>
  <c r="R40" i="143"/>
  <c r="S40" i="143" s="1"/>
  <c r="P40" i="143"/>
  <c r="Q40" i="143" s="1"/>
  <c r="L40" i="143"/>
  <c r="M40" i="143" s="1"/>
  <c r="N40" i="143" s="1"/>
  <c r="C40" i="143"/>
  <c r="U39" i="143"/>
  <c r="T39" i="143"/>
  <c r="R39" i="143"/>
  <c r="S39" i="143" s="1"/>
  <c r="Q39" i="143"/>
  <c r="P39" i="143"/>
  <c r="M39" i="143"/>
  <c r="N39" i="143" s="1"/>
  <c r="L39" i="143"/>
  <c r="C39" i="143"/>
  <c r="T38" i="143"/>
  <c r="U38" i="143" s="1"/>
  <c r="R38" i="143"/>
  <c r="S38" i="143" s="1"/>
  <c r="P38" i="143"/>
  <c r="Q38" i="143" s="1"/>
  <c r="L38" i="143"/>
  <c r="M38" i="143" s="1"/>
  <c r="N38" i="143" s="1"/>
  <c r="C38" i="143"/>
  <c r="T37" i="143"/>
  <c r="U37" i="143" s="1"/>
  <c r="S37" i="143"/>
  <c r="R37" i="143"/>
  <c r="P37" i="143"/>
  <c r="Q37" i="143" s="1"/>
  <c r="L37" i="143"/>
  <c r="M37" i="143" s="1"/>
  <c r="N37" i="143" s="1"/>
  <c r="C37" i="143"/>
  <c r="T36" i="143"/>
  <c r="U36" i="143" s="1"/>
  <c r="R36" i="143"/>
  <c r="S36" i="143" s="1"/>
  <c r="P36" i="143"/>
  <c r="Q36" i="143" s="1"/>
  <c r="L36" i="143"/>
  <c r="M36" i="143" s="1"/>
  <c r="N36" i="143" s="1"/>
  <c r="C36" i="143"/>
  <c r="U35" i="143"/>
  <c r="T35" i="143"/>
  <c r="R35" i="143"/>
  <c r="S35" i="143" s="1"/>
  <c r="Q35" i="143"/>
  <c r="P35" i="143"/>
  <c r="M35" i="143"/>
  <c r="N35" i="143" s="1"/>
  <c r="L35" i="143"/>
  <c r="C35" i="143"/>
  <c r="T34" i="143"/>
  <c r="U34" i="143" s="1"/>
  <c r="R34" i="143"/>
  <c r="S34" i="143" s="1"/>
  <c r="P34" i="143"/>
  <c r="Q34" i="143" s="1"/>
  <c r="L34" i="143"/>
  <c r="M34" i="143" s="1"/>
  <c r="N34" i="143" s="1"/>
  <c r="C34" i="143"/>
  <c r="T33" i="143"/>
  <c r="U33" i="143" s="1"/>
  <c r="S33" i="143"/>
  <c r="R33" i="143"/>
  <c r="P33" i="143"/>
  <c r="Q33" i="143" s="1"/>
  <c r="L33" i="143"/>
  <c r="M33" i="143" s="1"/>
  <c r="N33" i="143" s="1"/>
  <c r="C33" i="143"/>
  <c r="T32" i="143"/>
  <c r="U32" i="143" s="1"/>
  <c r="R32" i="143"/>
  <c r="S32" i="143" s="1"/>
  <c r="P32" i="143"/>
  <c r="Q32" i="143" s="1"/>
  <c r="L32" i="143"/>
  <c r="M32" i="143" s="1"/>
  <c r="N32" i="143" s="1"/>
  <c r="C32" i="143"/>
  <c r="U31" i="143"/>
  <c r="T31" i="143"/>
  <c r="R31" i="143"/>
  <c r="S31" i="143" s="1"/>
  <c r="Q31" i="143"/>
  <c r="P31" i="143"/>
  <c r="M31" i="143"/>
  <c r="N31" i="143" s="1"/>
  <c r="L31" i="143"/>
  <c r="C31" i="143"/>
  <c r="T30" i="143"/>
  <c r="U30" i="143" s="1"/>
  <c r="R30" i="143"/>
  <c r="S30" i="143" s="1"/>
  <c r="P30" i="143"/>
  <c r="Q30" i="143" s="1"/>
  <c r="L30" i="143"/>
  <c r="M30" i="143" s="1"/>
  <c r="N30" i="143" s="1"/>
  <c r="C30" i="143"/>
  <c r="T29" i="143"/>
  <c r="U29" i="143" s="1"/>
  <c r="S29" i="143"/>
  <c r="R29" i="143"/>
  <c r="P29" i="143"/>
  <c r="Q29" i="143" s="1"/>
  <c r="L29" i="143"/>
  <c r="M29" i="143" s="1"/>
  <c r="N29" i="143" s="1"/>
  <c r="C29" i="143"/>
  <c r="T28" i="143"/>
  <c r="U28" i="143" s="1"/>
  <c r="R28" i="143"/>
  <c r="S28" i="143" s="1"/>
  <c r="P28" i="143"/>
  <c r="Q28" i="143" s="1"/>
  <c r="L28" i="143"/>
  <c r="M28" i="143" s="1"/>
  <c r="N28" i="143" s="1"/>
  <c r="C28" i="143"/>
  <c r="U27" i="143"/>
  <c r="T27" i="143"/>
  <c r="R27" i="143"/>
  <c r="S27" i="143" s="1"/>
  <c r="Q27" i="143"/>
  <c r="P27" i="143"/>
  <c r="M27" i="143"/>
  <c r="N27" i="143" s="1"/>
  <c r="L27" i="143"/>
  <c r="C27" i="143"/>
  <c r="T26" i="143"/>
  <c r="U26" i="143" s="1"/>
  <c r="R26" i="143"/>
  <c r="S26" i="143" s="1"/>
  <c r="P26" i="143"/>
  <c r="Q26" i="143" s="1"/>
  <c r="L26" i="143"/>
  <c r="M26" i="143" s="1"/>
  <c r="N26" i="143" s="1"/>
  <c r="C26" i="143"/>
  <c r="T25" i="143"/>
  <c r="U25" i="143" s="1"/>
  <c r="S25" i="143"/>
  <c r="R25" i="143"/>
  <c r="P25" i="143"/>
  <c r="Q25" i="143" s="1"/>
  <c r="L25" i="143"/>
  <c r="M25" i="143" s="1"/>
  <c r="N25" i="143" s="1"/>
  <c r="C25" i="143"/>
  <c r="T24" i="143"/>
  <c r="U24" i="143" s="1"/>
  <c r="R24" i="143"/>
  <c r="S24" i="143" s="1"/>
  <c r="P24" i="143"/>
  <c r="Q24" i="143" s="1"/>
  <c r="M24" i="143"/>
  <c r="N24" i="143" s="1"/>
  <c r="L24" i="143"/>
  <c r="C24" i="143"/>
  <c r="V23" i="143"/>
  <c r="U23" i="143"/>
  <c r="T23" i="143"/>
  <c r="R23" i="143"/>
  <c r="S23" i="143" s="1"/>
  <c r="Q23" i="143"/>
  <c r="P23" i="143"/>
  <c r="N23" i="143"/>
  <c r="O23" i="143" s="1"/>
  <c r="M23" i="143"/>
  <c r="L23" i="143"/>
  <c r="C23" i="143"/>
  <c r="T22" i="143"/>
  <c r="U22" i="143" s="1"/>
  <c r="S22" i="143"/>
  <c r="R22" i="143"/>
  <c r="P22" i="143"/>
  <c r="Q22" i="143" s="1"/>
  <c r="N22" i="143"/>
  <c r="V22" i="143" s="1"/>
  <c r="L22" i="143"/>
  <c r="M22" i="143" s="1"/>
  <c r="C22" i="143"/>
  <c r="T21" i="143"/>
  <c r="U21" i="143" s="1"/>
  <c r="S21" i="143"/>
  <c r="R21" i="143"/>
  <c r="P21" i="143"/>
  <c r="Q21" i="143" s="1"/>
  <c r="O21" i="143"/>
  <c r="W21" i="143" s="1"/>
  <c r="L21" i="143"/>
  <c r="M21" i="143" s="1"/>
  <c r="N21" i="143" s="1"/>
  <c r="C21" i="143"/>
  <c r="T20" i="143"/>
  <c r="U20" i="143" s="1"/>
  <c r="R20" i="143"/>
  <c r="S20" i="143" s="1"/>
  <c r="Q20" i="143"/>
  <c r="P20" i="143"/>
  <c r="M20" i="143"/>
  <c r="N20" i="143" s="1"/>
  <c r="L20" i="143"/>
  <c r="C20" i="143"/>
  <c r="U19" i="143"/>
  <c r="T19" i="143"/>
  <c r="Q19" i="143"/>
  <c r="P19" i="143"/>
  <c r="N19" i="143"/>
  <c r="O19" i="143" s="1"/>
  <c r="L19" i="143"/>
  <c r="M19" i="143" s="1"/>
  <c r="R19" i="143" s="1"/>
  <c r="S19" i="143" s="1"/>
  <c r="C19" i="143"/>
  <c r="T18" i="143"/>
  <c r="U18" i="143" s="1"/>
  <c r="P18" i="143"/>
  <c r="Q18" i="143" s="1"/>
  <c r="L18" i="143"/>
  <c r="M18" i="143" s="1"/>
  <c r="R18" i="143" s="1"/>
  <c r="S18" i="143" s="1"/>
  <c r="C18" i="143"/>
  <c r="T17" i="143"/>
  <c r="U17" i="143" s="1"/>
  <c r="R17" i="143"/>
  <c r="S17" i="143" s="1"/>
  <c r="N17" i="143"/>
  <c r="O17" i="143" s="1"/>
  <c r="L17" i="143"/>
  <c r="M17" i="143" s="1"/>
  <c r="P17" i="143" s="1"/>
  <c r="Q17" i="143" s="1"/>
  <c r="C17" i="143"/>
  <c r="T16" i="143"/>
  <c r="U16" i="143" s="1"/>
  <c r="R16" i="143"/>
  <c r="S16" i="143" s="1"/>
  <c r="L16" i="143"/>
  <c r="M16" i="143" s="1"/>
  <c r="P16" i="143" s="1"/>
  <c r="Q16" i="143" s="1"/>
  <c r="C16" i="143"/>
  <c r="T15" i="143"/>
  <c r="U15" i="143" s="1"/>
  <c r="R15" i="143"/>
  <c r="S15" i="143" s="1"/>
  <c r="N15" i="143"/>
  <c r="O15" i="143" s="1"/>
  <c r="L15" i="143"/>
  <c r="M15" i="143" s="1"/>
  <c r="P15" i="143" s="1"/>
  <c r="Q15" i="143" s="1"/>
  <c r="C15" i="143"/>
  <c r="T14" i="143"/>
  <c r="U14" i="143" s="1"/>
  <c r="P14" i="143"/>
  <c r="Q14" i="143" s="1"/>
  <c r="L14" i="143"/>
  <c r="M14" i="143" s="1"/>
  <c r="R14" i="143" s="1"/>
  <c r="S14" i="143" s="1"/>
  <c r="C14" i="143"/>
  <c r="T13" i="143"/>
  <c r="U13" i="143" s="1"/>
  <c r="R13" i="143"/>
  <c r="S13" i="143" s="1"/>
  <c r="N13" i="143"/>
  <c r="O13" i="143" s="1"/>
  <c r="L13" i="143"/>
  <c r="M13" i="143" s="1"/>
  <c r="P13" i="143" s="1"/>
  <c r="Q13" i="143" s="1"/>
  <c r="C13" i="143"/>
  <c r="T12" i="143"/>
  <c r="U12" i="143" s="1"/>
  <c r="P12" i="143"/>
  <c r="Q12" i="143" s="1"/>
  <c r="L12" i="143"/>
  <c r="M12" i="143" s="1"/>
  <c r="R12" i="143" s="1"/>
  <c r="S12" i="143" s="1"/>
  <c r="C12" i="143"/>
  <c r="U11" i="143"/>
  <c r="T11" i="143"/>
  <c r="S11" i="143"/>
  <c r="R11" i="143"/>
  <c r="M11" i="143"/>
  <c r="P11" i="143" s="1"/>
  <c r="L11" i="143"/>
  <c r="C11" i="143"/>
  <c r="T10" i="143"/>
  <c r="U10" i="143" s="1"/>
  <c r="R10" i="143"/>
  <c r="S10" i="143" s="1"/>
  <c r="L10" i="143"/>
  <c r="M10" i="143" s="1"/>
  <c r="P10" i="143" s="1"/>
  <c r="Q10" i="143" s="1"/>
  <c r="C10" i="143"/>
  <c r="T9" i="143"/>
  <c r="U9" i="143" s="1"/>
  <c r="R9" i="143"/>
  <c r="S9" i="143" s="1"/>
  <c r="L9" i="143"/>
  <c r="M9" i="143" s="1"/>
  <c r="P9" i="143" s="1"/>
  <c r="Q9" i="143" s="1"/>
  <c r="C9" i="143"/>
  <c r="T8" i="143"/>
  <c r="U8" i="143" s="1"/>
  <c r="N8" i="143"/>
  <c r="O8" i="143" s="1"/>
  <c r="L8" i="143"/>
  <c r="M8" i="143" s="1"/>
  <c r="P8" i="143" s="1"/>
  <c r="Q8" i="143" s="1"/>
  <c r="C8" i="143"/>
  <c r="P7" i="143"/>
  <c r="Q7" i="143" s="1"/>
  <c r="L7" i="143"/>
  <c r="M7" i="143" s="1"/>
  <c r="C7" i="143"/>
  <c r="T6" i="143"/>
  <c r="U6" i="143" s="1"/>
  <c r="L6" i="143"/>
  <c r="M6" i="143" s="1"/>
  <c r="P6" i="143" s="1"/>
  <c r="Q6" i="143" s="1"/>
  <c r="C6" i="143"/>
  <c r="T5" i="143"/>
  <c r="U5" i="143" s="1"/>
  <c r="R5" i="143"/>
  <c r="S5" i="143" s="1"/>
  <c r="L5" i="143"/>
  <c r="M5" i="143" s="1"/>
  <c r="P5" i="143" s="1"/>
  <c r="Q5" i="143" s="1"/>
  <c r="C5" i="143"/>
  <c r="T4" i="143"/>
  <c r="P4" i="143"/>
  <c r="L4" i="143"/>
  <c r="C4" i="143"/>
  <c r="I2" i="143"/>
  <c r="D2" i="143"/>
  <c r="B85" i="142"/>
  <c r="E85" i="142" s="1"/>
  <c r="B84" i="142"/>
  <c r="I84" i="142" s="1"/>
  <c r="B83" i="142"/>
  <c r="C83" i="142" s="1"/>
  <c r="B82" i="142"/>
  <c r="B81" i="142"/>
  <c r="I81" i="142" s="1"/>
  <c r="B80" i="142"/>
  <c r="H80" i="142" s="1"/>
  <c r="B79" i="142"/>
  <c r="J79" i="142" s="1"/>
  <c r="B78" i="142"/>
  <c r="H78" i="142" s="1"/>
  <c r="B77" i="142"/>
  <c r="C77" i="142" s="1"/>
  <c r="B76" i="142"/>
  <c r="E76" i="142" s="1"/>
  <c r="B75" i="142"/>
  <c r="J75" i="142" s="1"/>
  <c r="B74" i="142"/>
  <c r="D74" i="142" s="1"/>
  <c r="B73" i="142"/>
  <c r="H73" i="142" s="1"/>
  <c r="B72" i="142"/>
  <c r="H72" i="142" s="1"/>
  <c r="B71" i="142"/>
  <c r="D71" i="142" s="1"/>
  <c r="I70" i="142"/>
  <c r="C70" i="142"/>
  <c r="B70" i="142"/>
  <c r="J70" i="142" s="1"/>
  <c r="P69" i="142"/>
  <c r="B69" i="142"/>
  <c r="I68" i="142"/>
  <c r="B68" i="142"/>
  <c r="B67" i="142"/>
  <c r="F67" i="142" s="1"/>
  <c r="B66" i="142"/>
  <c r="J66" i="142" s="1"/>
  <c r="B65" i="142"/>
  <c r="M65" i="142" s="1"/>
  <c r="B64" i="142"/>
  <c r="F64" i="142" s="1"/>
  <c r="B63" i="142"/>
  <c r="B62" i="142"/>
  <c r="G62" i="142" s="1"/>
  <c r="B61" i="142"/>
  <c r="H61" i="142" s="1"/>
  <c r="B60" i="142"/>
  <c r="J60" i="142" s="1"/>
  <c r="H57" i="142"/>
  <c r="U54" i="142"/>
  <c r="T54" i="142"/>
  <c r="R54" i="142"/>
  <c r="S54" i="142" s="1"/>
  <c r="Q54" i="142"/>
  <c r="P54" i="142"/>
  <c r="M54" i="142"/>
  <c r="N54" i="142" s="1"/>
  <c r="L54" i="142"/>
  <c r="C54" i="142"/>
  <c r="T53" i="142"/>
  <c r="U53" i="142" s="1"/>
  <c r="S53" i="142"/>
  <c r="R53" i="142"/>
  <c r="P53" i="142"/>
  <c r="Q53" i="142" s="1"/>
  <c r="O53" i="142"/>
  <c r="W53" i="142" s="1"/>
  <c r="N53" i="142"/>
  <c r="L53" i="142"/>
  <c r="M53" i="142" s="1"/>
  <c r="C53" i="142"/>
  <c r="U52" i="142"/>
  <c r="T52" i="142"/>
  <c r="S52" i="142"/>
  <c r="R52" i="142"/>
  <c r="Q52" i="142"/>
  <c r="P52" i="142"/>
  <c r="O52" i="142"/>
  <c r="W52" i="142" s="1"/>
  <c r="M52" i="142"/>
  <c r="N52" i="142" s="1"/>
  <c r="V52" i="142" s="1"/>
  <c r="L52" i="142"/>
  <c r="C52" i="142"/>
  <c r="U51" i="142"/>
  <c r="T51" i="142"/>
  <c r="R51" i="142"/>
  <c r="S51" i="142" s="1"/>
  <c r="Q51" i="142"/>
  <c r="P51" i="142"/>
  <c r="L51" i="142"/>
  <c r="M51" i="142" s="1"/>
  <c r="N51" i="142" s="1"/>
  <c r="O51" i="142" s="1"/>
  <c r="W51" i="142" s="1"/>
  <c r="C51" i="142"/>
  <c r="U50" i="142"/>
  <c r="T50" i="142"/>
  <c r="R50" i="142"/>
  <c r="S50" i="142" s="1"/>
  <c r="Q50" i="142"/>
  <c r="P50" i="142"/>
  <c r="M50" i="142"/>
  <c r="N50" i="142" s="1"/>
  <c r="L50" i="142"/>
  <c r="C50" i="142"/>
  <c r="T49" i="142"/>
  <c r="U49" i="142" s="1"/>
  <c r="R49" i="142"/>
  <c r="S49" i="142" s="1"/>
  <c r="P49" i="142"/>
  <c r="Q49" i="142" s="1"/>
  <c r="L49" i="142"/>
  <c r="M49" i="142" s="1"/>
  <c r="N49" i="142" s="1"/>
  <c r="O49" i="142" s="1"/>
  <c r="C49" i="142"/>
  <c r="T48" i="142"/>
  <c r="U48" i="142" s="1"/>
  <c r="S48" i="142"/>
  <c r="R48" i="142"/>
  <c r="P48" i="142"/>
  <c r="Q48" i="142" s="1"/>
  <c r="O48" i="142"/>
  <c r="L48" i="142"/>
  <c r="M48" i="142" s="1"/>
  <c r="N48" i="142" s="1"/>
  <c r="V48" i="142" s="1"/>
  <c r="C48" i="142"/>
  <c r="T47" i="142"/>
  <c r="U47" i="142" s="1"/>
  <c r="S47" i="142"/>
  <c r="R47" i="142"/>
  <c r="P47" i="142"/>
  <c r="Q47" i="142" s="1"/>
  <c r="L47" i="142"/>
  <c r="M47" i="142" s="1"/>
  <c r="N47" i="142" s="1"/>
  <c r="C47" i="142"/>
  <c r="U46" i="142"/>
  <c r="T46" i="142"/>
  <c r="R46" i="142"/>
  <c r="S46" i="142" s="1"/>
  <c r="Q46" i="142"/>
  <c r="P46" i="142"/>
  <c r="M46" i="142"/>
  <c r="N46" i="142" s="1"/>
  <c r="L46" i="142"/>
  <c r="C46" i="142"/>
  <c r="U45" i="142"/>
  <c r="T45" i="142"/>
  <c r="R45" i="142"/>
  <c r="S45" i="142" s="1"/>
  <c r="Q45" i="142"/>
  <c r="P45" i="142"/>
  <c r="N45" i="142"/>
  <c r="O45" i="142" s="1"/>
  <c r="W45" i="142" s="1"/>
  <c r="M45" i="142"/>
  <c r="L45" i="142"/>
  <c r="C45" i="142"/>
  <c r="T44" i="142"/>
  <c r="U44" i="142" s="1"/>
  <c r="S44" i="142"/>
  <c r="R44" i="142"/>
  <c r="P44" i="142"/>
  <c r="Q44" i="142" s="1"/>
  <c r="W44" i="142" s="1"/>
  <c r="O44" i="142"/>
  <c r="L44" i="142"/>
  <c r="M44" i="142" s="1"/>
  <c r="N44" i="142" s="1"/>
  <c r="V44" i="142" s="1"/>
  <c r="C44" i="142"/>
  <c r="T43" i="142"/>
  <c r="U43" i="142" s="1"/>
  <c r="S43" i="142"/>
  <c r="R43" i="142"/>
  <c r="P43" i="142"/>
  <c r="Q43" i="142" s="1"/>
  <c r="L43" i="142"/>
  <c r="M43" i="142" s="1"/>
  <c r="N43" i="142" s="1"/>
  <c r="C43" i="142"/>
  <c r="U42" i="142"/>
  <c r="T42" i="142"/>
  <c r="R42" i="142"/>
  <c r="S42" i="142" s="1"/>
  <c r="Q42" i="142"/>
  <c r="P42" i="142"/>
  <c r="M42" i="142"/>
  <c r="N42" i="142" s="1"/>
  <c r="L42" i="142"/>
  <c r="C42" i="142"/>
  <c r="U41" i="142"/>
  <c r="T41" i="142"/>
  <c r="R41" i="142"/>
  <c r="S41" i="142" s="1"/>
  <c r="Q41" i="142"/>
  <c r="P41" i="142"/>
  <c r="N41" i="142"/>
  <c r="O41" i="142" s="1"/>
  <c r="W41" i="142" s="1"/>
  <c r="M41" i="142"/>
  <c r="L41" i="142"/>
  <c r="C41" i="142"/>
  <c r="U40" i="142"/>
  <c r="T40" i="142"/>
  <c r="S40" i="142"/>
  <c r="R40" i="142"/>
  <c r="Q40" i="142"/>
  <c r="P40" i="142"/>
  <c r="O40" i="142"/>
  <c r="W40" i="142" s="1"/>
  <c r="N40" i="142"/>
  <c r="V40" i="142" s="1"/>
  <c r="L40" i="142"/>
  <c r="M40" i="142" s="1"/>
  <c r="C40" i="142"/>
  <c r="T39" i="142"/>
  <c r="U39" i="142" s="1"/>
  <c r="S39" i="142"/>
  <c r="R39" i="142"/>
  <c r="P39" i="142"/>
  <c r="Q39" i="142" s="1"/>
  <c r="W39" i="142" s="1"/>
  <c r="O39" i="142"/>
  <c r="L39" i="142"/>
  <c r="M39" i="142" s="1"/>
  <c r="N39" i="142" s="1"/>
  <c r="C39" i="142"/>
  <c r="U38" i="142"/>
  <c r="T38" i="142"/>
  <c r="S38" i="142"/>
  <c r="R38" i="142"/>
  <c r="Q38" i="142"/>
  <c r="P38" i="142"/>
  <c r="L38" i="142"/>
  <c r="M38" i="142" s="1"/>
  <c r="N38" i="142" s="1"/>
  <c r="C38" i="142"/>
  <c r="U37" i="142"/>
  <c r="T37" i="142"/>
  <c r="R37" i="142"/>
  <c r="S37" i="142" s="1"/>
  <c r="Q37" i="142"/>
  <c r="P37" i="142"/>
  <c r="M37" i="142"/>
  <c r="N37" i="142" s="1"/>
  <c r="L37" i="142"/>
  <c r="C37" i="142"/>
  <c r="U36" i="142"/>
  <c r="T36" i="142"/>
  <c r="R36" i="142"/>
  <c r="S36" i="142" s="1"/>
  <c r="Q36" i="142"/>
  <c r="P36" i="142"/>
  <c r="N36" i="142"/>
  <c r="O36" i="142" s="1"/>
  <c r="W36" i="142" s="1"/>
  <c r="M36" i="142"/>
  <c r="L36" i="142"/>
  <c r="C36" i="142"/>
  <c r="T35" i="142"/>
  <c r="U35" i="142" s="1"/>
  <c r="S35" i="142"/>
  <c r="R35" i="142"/>
  <c r="P35" i="142"/>
  <c r="Q35" i="142" s="1"/>
  <c r="W35" i="142" s="1"/>
  <c r="O35" i="142"/>
  <c r="L35" i="142"/>
  <c r="M35" i="142" s="1"/>
  <c r="N35" i="142" s="1"/>
  <c r="C35" i="142"/>
  <c r="U34" i="142"/>
  <c r="T34" i="142"/>
  <c r="S34" i="142"/>
  <c r="R34" i="142"/>
  <c r="Q34" i="142"/>
  <c r="P34" i="142"/>
  <c r="L34" i="142"/>
  <c r="M34" i="142" s="1"/>
  <c r="N34" i="142" s="1"/>
  <c r="C34" i="142"/>
  <c r="U33" i="142"/>
  <c r="T33" i="142"/>
  <c r="R33" i="142"/>
  <c r="S33" i="142" s="1"/>
  <c r="Q33" i="142"/>
  <c r="P33" i="142"/>
  <c r="N33" i="142"/>
  <c r="O33" i="142" s="1"/>
  <c r="W33" i="142" s="1"/>
  <c r="M33" i="142"/>
  <c r="L33" i="142"/>
  <c r="C33" i="142"/>
  <c r="U32" i="142"/>
  <c r="T32" i="142"/>
  <c r="S32" i="142"/>
  <c r="R32" i="142"/>
  <c r="Q32" i="142"/>
  <c r="P32" i="142"/>
  <c r="O32" i="142"/>
  <c r="W32" i="142" s="1"/>
  <c r="N32" i="142"/>
  <c r="V32" i="142" s="1"/>
  <c r="M32" i="142"/>
  <c r="L32" i="142"/>
  <c r="C32" i="142"/>
  <c r="T31" i="142"/>
  <c r="U31" i="142" s="1"/>
  <c r="S31" i="142"/>
  <c r="R31" i="142"/>
  <c r="P31" i="142"/>
  <c r="Q31" i="142" s="1"/>
  <c r="W31" i="142" s="1"/>
  <c r="O31" i="142"/>
  <c r="L31" i="142"/>
  <c r="M31" i="142" s="1"/>
  <c r="N31" i="142" s="1"/>
  <c r="C31" i="142"/>
  <c r="U30" i="142"/>
  <c r="T30" i="142"/>
  <c r="S30" i="142"/>
  <c r="R30" i="142"/>
  <c r="Q30" i="142"/>
  <c r="P30" i="142"/>
  <c r="L30" i="142"/>
  <c r="M30" i="142" s="1"/>
  <c r="N30" i="142" s="1"/>
  <c r="C30" i="142"/>
  <c r="U29" i="142"/>
  <c r="T29" i="142"/>
  <c r="R29" i="142"/>
  <c r="S29" i="142" s="1"/>
  <c r="Q29" i="142"/>
  <c r="P29" i="142"/>
  <c r="N29" i="142"/>
  <c r="O29" i="142" s="1"/>
  <c r="W29" i="142" s="1"/>
  <c r="M29" i="142"/>
  <c r="L29" i="142"/>
  <c r="C29" i="142"/>
  <c r="U28" i="142"/>
  <c r="T28" i="142"/>
  <c r="S28" i="142"/>
  <c r="R28" i="142"/>
  <c r="Q28" i="142"/>
  <c r="P28" i="142"/>
  <c r="O28" i="142"/>
  <c r="W28" i="142" s="1"/>
  <c r="N28" i="142"/>
  <c r="V28" i="142" s="1"/>
  <c r="M28" i="142"/>
  <c r="L28" i="142"/>
  <c r="C28" i="142"/>
  <c r="T27" i="142"/>
  <c r="U27" i="142" s="1"/>
  <c r="S27" i="142"/>
  <c r="R27" i="142"/>
  <c r="P27" i="142"/>
  <c r="Q27" i="142" s="1"/>
  <c r="W27" i="142" s="1"/>
  <c r="O27" i="142"/>
  <c r="L27" i="142"/>
  <c r="M27" i="142" s="1"/>
  <c r="N27" i="142" s="1"/>
  <c r="C27" i="142"/>
  <c r="U26" i="142"/>
  <c r="T26" i="142"/>
  <c r="S26" i="142"/>
  <c r="R26" i="142"/>
  <c r="Q26" i="142"/>
  <c r="P26" i="142"/>
  <c r="L26" i="142"/>
  <c r="M26" i="142" s="1"/>
  <c r="N26" i="142" s="1"/>
  <c r="C26" i="142"/>
  <c r="U25" i="142"/>
  <c r="T25" i="142"/>
  <c r="R25" i="142"/>
  <c r="S25" i="142" s="1"/>
  <c r="Q25" i="142"/>
  <c r="P25" i="142"/>
  <c r="N25" i="142"/>
  <c r="O25" i="142" s="1"/>
  <c r="W25" i="142" s="1"/>
  <c r="M25" i="142"/>
  <c r="L25" i="142"/>
  <c r="C25" i="142"/>
  <c r="U24" i="142"/>
  <c r="T24" i="142"/>
  <c r="S24" i="142"/>
  <c r="R24" i="142"/>
  <c r="Q24" i="142"/>
  <c r="P24" i="142"/>
  <c r="O24" i="142"/>
  <c r="W24" i="142" s="1"/>
  <c r="N24" i="142"/>
  <c r="V24" i="142" s="1"/>
  <c r="M24" i="142"/>
  <c r="L24" i="142"/>
  <c r="C24" i="142"/>
  <c r="T23" i="142"/>
  <c r="U23" i="142" s="1"/>
  <c r="S23" i="142"/>
  <c r="R23" i="142"/>
  <c r="P23" i="142"/>
  <c r="Q23" i="142" s="1"/>
  <c r="N23" i="142"/>
  <c r="V23" i="142" s="1"/>
  <c r="L23" i="142"/>
  <c r="M23" i="142" s="1"/>
  <c r="C23" i="142"/>
  <c r="U22" i="142"/>
  <c r="T22" i="142"/>
  <c r="S22" i="142"/>
  <c r="R22" i="142"/>
  <c r="Q22" i="142"/>
  <c r="P22" i="142"/>
  <c r="M22" i="142"/>
  <c r="N22" i="142" s="1"/>
  <c r="L22" i="142"/>
  <c r="C22" i="142"/>
  <c r="U21" i="142"/>
  <c r="T21" i="142"/>
  <c r="R21" i="142"/>
  <c r="S21" i="142" s="1"/>
  <c r="Q21" i="142"/>
  <c r="P21" i="142"/>
  <c r="N21" i="142"/>
  <c r="V21" i="142" s="1"/>
  <c r="M21" i="142"/>
  <c r="L21" i="142"/>
  <c r="C21" i="142"/>
  <c r="U20" i="142"/>
  <c r="T20" i="142"/>
  <c r="S20" i="142"/>
  <c r="R20" i="142"/>
  <c r="Q20" i="142"/>
  <c r="P20" i="142"/>
  <c r="O20" i="142"/>
  <c r="W20" i="142" s="1"/>
  <c r="N20" i="142"/>
  <c r="V20" i="142" s="1"/>
  <c r="M20" i="142"/>
  <c r="L20" i="142"/>
  <c r="C20" i="142"/>
  <c r="T19" i="142"/>
  <c r="U19" i="142" s="1"/>
  <c r="R19" i="142"/>
  <c r="S19" i="142" s="1"/>
  <c r="P19" i="142"/>
  <c r="Q19" i="142" s="1"/>
  <c r="L19" i="142"/>
  <c r="M19" i="142" s="1"/>
  <c r="N19" i="142" s="1"/>
  <c r="C19" i="142"/>
  <c r="U18" i="142"/>
  <c r="T18" i="142"/>
  <c r="R18" i="142"/>
  <c r="S18" i="142" s="1"/>
  <c r="L18" i="142"/>
  <c r="M18" i="142" s="1"/>
  <c r="C18" i="142"/>
  <c r="T17" i="142"/>
  <c r="U17" i="142" s="1"/>
  <c r="R17" i="142"/>
  <c r="S17" i="142" s="1"/>
  <c r="L17" i="142"/>
  <c r="M17" i="142" s="1"/>
  <c r="N17" i="142" s="1"/>
  <c r="C17" i="142"/>
  <c r="T16" i="142"/>
  <c r="U16" i="142" s="1"/>
  <c r="R16" i="142"/>
  <c r="S16" i="142" s="1"/>
  <c r="L16" i="142"/>
  <c r="M16" i="142" s="1"/>
  <c r="N16" i="142" s="1"/>
  <c r="C16" i="142"/>
  <c r="T15" i="142"/>
  <c r="U15" i="142" s="1"/>
  <c r="R15" i="142"/>
  <c r="S15" i="142" s="1"/>
  <c r="L15" i="142"/>
  <c r="M15" i="142" s="1"/>
  <c r="P15" i="142" s="1"/>
  <c r="Q15" i="142" s="1"/>
  <c r="C15" i="142"/>
  <c r="T14" i="142"/>
  <c r="U14" i="142" s="1"/>
  <c r="L14" i="142"/>
  <c r="M14" i="142" s="1"/>
  <c r="R14" i="142" s="1"/>
  <c r="S14" i="142" s="1"/>
  <c r="C14" i="142"/>
  <c r="T13" i="142"/>
  <c r="U13" i="142" s="1"/>
  <c r="R13" i="142"/>
  <c r="S13" i="142" s="1"/>
  <c r="L13" i="142"/>
  <c r="M13" i="142" s="1"/>
  <c r="C13" i="142"/>
  <c r="T12" i="142"/>
  <c r="U12" i="142" s="1"/>
  <c r="L12" i="142"/>
  <c r="M12" i="142" s="1"/>
  <c r="R12" i="142" s="1"/>
  <c r="S12" i="142" s="1"/>
  <c r="C12" i="142"/>
  <c r="T11" i="142"/>
  <c r="U11" i="142" s="1"/>
  <c r="R11" i="142"/>
  <c r="S11" i="142" s="1"/>
  <c r="L11" i="142"/>
  <c r="M11" i="142" s="1"/>
  <c r="P11" i="142" s="1"/>
  <c r="Q11" i="142" s="1"/>
  <c r="C11" i="142"/>
  <c r="T10" i="142"/>
  <c r="U10" i="142" s="1"/>
  <c r="R10" i="142"/>
  <c r="S10" i="142" s="1"/>
  <c r="L10" i="142"/>
  <c r="M10" i="142" s="1"/>
  <c r="C10" i="142"/>
  <c r="T9" i="142"/>
  <c r="U9" i="142" s="1"/>
  <c r="R9" i="142"/>
  <c r="S9" i="142" s="1"/>
  <c r="L9" i="142"/>
  <c r="M9" i="142" s="1"/>
  <c r="P9" i="142" s="1"/>
  <c r="Q9" i="142" s="1"/>
  <c r="C9" i="142"/>
  <c r="T8" i="142"/>
  <c r="U8" i="142" s="1"/>
  <c r="L8" i="142"/>
  <c r="M8" i="142" s="1"/>
  <c r="P8" i="142" s="1"/>
  <c r="Q8" i="142" s="1"/>
  <c r="C8" i="142"/>
  <c r="P7" i="142"/>
  <c r="Q7" i="142" s="1"/>
  <c r="L7" i="142"/>
  <c r="C7" i="142"/>
  <c r="T6" i="142"/>
  <c r="U6" i="142" s="1"/>
  <c r="L6" i="142"/>
  <c r="M6" i="142" s="1"/>
  <c r="P6" i="142" s="1"/>
  <c r="Q6" i="142" s="1"/>
  <c r="C6" i="142"/>
  <c r="T5" i="142"/>
  <c r="U5" i="142" s="1"/>
  <c r="P5" i="142"/>
  <c r="Q5" i="142" s="1"/>
  <c r="L5" i="142"/>
  <c r="M5" i="142" s="1"/>
  <c r="R5" i="142" s="1"/>
  <c r="S5" i="142" s="1"/>
  <c r="C5" i="142"/>
  <c r="T4" i="142"/>
  <c r="U4" i="142" s="1"/>
  <c r="P4" i="142"/>
  <c r="Q4" i="142" s="1"/>
  <c r="N4" i="142"/>
  <c r="O4" i="142" s="1"/>
  <c r="L4" i="142"/>
  <c r="M4" i="142" s="1"/>
  <c r="C4" i="142"/>
  <c r="I2" i="142"/>
  <c r="D2" i="142"/>
  <c r="B85" i="141"/>
  <c r="H85" i="141" s="1"/>
  <c r="B84" i="141"/>
  <c r="K84" i="141" s="1"/>
  <c r="B83" i="141"/>
  <c r="J83" i="141" s="1"/>
  <c r="B82" i="141"/>
  <c r="F82" i="141" s="1"/>
  <c r="B81" i="141"/>
  <c r="B80" i="141"/>
  <c r="D80" i="141" s="1"/>
  <c r="K79" i="141"/>
  <c r="B79" i="141"/>
  <c r="B78" i="141"/>
  <c r="J78" i="141" s="1"/>
  <c r="B77" i="141"/>
  <c r="J77" i="141" s="1"/>
  <c r="B76" i="141"/>
  <c r="G76" i="141" s="1"/>
  <c r="B75" i="141"/>
  <c r="K75" i="141" s="1"/>
  <c r="B74" i="141"/>
  <c r="J74" i="141" s="1"/>
  <c r="B73" i="141"/>
  <c r="J73" i="141" s="1"/>
  <c r="B72" i="141"/>
  <c r="G72" i="141" s="1"/>
  <c r="B71" i="141"/>
  <c r="K71" i="141" s="1"/>
  <c r="B70" i="141"/>
  <c r="J70" i="141" s="1"/>
  <c r="P69" i="141"/>
  <c r="B69" i="141"/>
  <c r="J69" i="141" s="1"/>
  <c r="B68" i="141"/>
  <c r="J68" i="141" s="1"/>
  <c r="B67" i="141"/>
  <c r="E67" i="141" s="1"/>
  <c r="B66" i="141"/>
  <c r="J66" i="141" s="1"/>
  <c r="B65" i="141"/>
  <c r="B64" i="141"/>
  <c r="B63" i="141"/>
  <c r="B62" i="141"/>
  <c r="F62" i="141" s="1"/>
  <c r="B61" i="141"/>
  <c r="M61" i="141" s="1"/>
  <c r="B60" i="141"/>
  <c r="K60" i="141" s="1"/>
  <c r="H57" i="141"/>
  <c r="V54" i="141"/>
  <c r="T54" i="141"/>
  <c r="U54" i="141" s="1"/>
  <c r="R54" i="141"/>
  <c r="S54" i="141" s="1"/>
  <c r="Q54" i="141"/>
  <c r="P54" i="141"/>
  <c r="L54" i="141"/>
  <c r="M54" i="141" s="1"/>
  <c r="N54" i="141" s="1"/>
  <c r="O54" i="141" s="1"/>
  <c r="W54" i="141" s="1"/>
  <c r="C54" i="141"/>
  <c r="U53" i="141"/>
  <c r="T53" i="141"/>
  <c r="S53" i="141"/>
  <c r="R53" i="141"/>
  <c r="Q53" i="141"/>
  <c r="P53" i="141"/>
  <c r="M53" i="141"/>
  <c r="N53" i="141" s="1"/>
  <c r="L53" i="141"/>
  <c r="C53" i="141"/>
  <c r="T52" i="141"/>
  <c r="U52" i="141" s="1"/>
  <c r="S52" i="141"/>
  <c r="R52" i="141"/>
  <c r="P52" i="141"/>
  <c r="Q52" i="141" s="1"/>
  <c r="N52" i="141"/>
  <c r="O52" i="141" s="1"/>
  <c r="L52" i="141"/>
  <c r="M52" i="141" s="1"/>
  <c r="C52" i="141"/>
  <c r="U51" i="141"/>
  <c r="T51" i="141"/>
  <c r="S51" i="141"/>
  <c r="R51" i="141"/>
  <c r="Q51" i="141"/>
  <c r="P51" i="141"/>
  <c r="L51" i="141"/>
  <c r="M51" i="141" s="1"/>
  <c r="N51" i="141" s="1"/>
  <c r="V51" i="141" s="1"/>
  <c r="C51" i="141"/>
  <c r="T50" i="141"/>
  <c r="U50" i="141" s="1"/>
  <c r="R50" i="141"/>
  <c r="S50" i="141" s="1"/>
  <c r="Q50" i="141"/>
  <c r="P50" i="141"/>
  <c r="M50" i="141"/>
  <c r="N50" i="141" s="1"/>
  <c r="O50" i="141" s="1"/>
  <c r="L50" i="141"/>
  <c r="C50" i="141"/>
  <c r="T49" i="141"/>
  <c r="U49" i="141" s="1"/>
  <c r="R49" i="141"/>
  <c r="S49" i="141" s="1"/>
  <c r="P49" i="141"/>
  <c r="Q49" i="141" s="1"/>
  <c r="L49" i="141"/>
  <c r="M49" i="141" s="1"/>
  <c r="N49" i="141" s="1"/>
  <c r="C49" i="141"/>
  <c r="U48" i="141"/>
  <c r="T48" i="141"/>
  <c r="S48" i="141"/>
  <c r="R48" i="141"/>
  <c r="Q48" i="141"/>
  <c r="P48" i="141"/>
  <c r="M48" i="141"/>
  <c r="N48" i="141" s="1"/>
  <c r="V48" i="141" s="1"/>
  <c r="L48" i="141"/>
  <c r="C48" i="141"/>
  <c r="T47" i="141"/>
  <c r="U47" i="141" s="1"/>
  <c r="R47" i="141"/>
  <c r="S47" i="141" s="1"/>
  <c r="P47" i="141"/>
  <c r="Q47" i="141" s="1"/>
  <c r="L47" i="141"/>
  <c r="M47" i="141" s="1"/>
  <c r="N47" i="141" s="1"/>
  <c r="C47" i="141"/>
  <c r="U46" i="141"/>
  <c r="T46" i="141"/>
  <c r="S46" i="141"/>
  <c r="R46" i="141"/>
  <c r="Q46" i="141"/>
  <c r="P46" i="141"/>
  <c r="M46" i="141"/>
  <c r="N46" i="141" s="1"/>
  <c r="L46" i="141"/>
  <c r="C46" i="141"/>
  <c r="T45" i="141"/>
  <c r="U45" i="141" s="1"/>
  <c r="R45" i="141"/>
  <c r="S45" i="141" s="1"/>
  <c r="P45" i="141"/>
  <c r="Q45" i="141" s="1"/>
  <c r="L45" i="141"/>
  <c r="M45" i="141" s="1"/>
  <c r="N45" i="141" s="1"/>
  <c r="C45" i="141"/>
  <c r="U44" i="141"/>
  <c r="T44" i="141"/>
  <c r="S44" i="141"/>
  <c r="R44" i="141"/>
  <c r="Q44" i="141"/>
  <c r="P44" i="141"/>
  <c r="M44" i="141"/>
  <c r="N44" i="141" s="1"/>
  <c r="V44" i="141" s="1"/>
  <c r="L44" i="141"/>
  <c r="C44" i="141"/>
  <c r="T43" i="141"/>
  <c r="U43" i="141" s="1"/>
  <c r="R43" i="141"/>
  <c r="S43" i="141" s="1"/>
  <c r="P43" i="141"/>
  <c r="Q43" i="141" s="1"/>
  <c r="L43" i="141"/>
  <c r="M43" i="141" s="1"/>
  <c r="N43" i="141" s="1"/>
  <c r="C43" i="141"/>
  <c r="U42" i="141"/>
  <c r="T42" i="141"/>
  <c r="S42" i="141"/>
  <c r="R42" i="141"/>
  <c r="Q42" i="141"/>
  <c r="P42" i="141"/>
  <c r="M42" i="141"/>
  <c r="N42" i="141" s="1"/>
  <c r="L42" i="141"/>
  <c r="C42" i="141"/>
  <c r="T41" i="141"/>
  <c r="U41" i="141" s="1"/>
  <c r="R41" i="141"/>
  <c r="S41" i="141" s="1"/>
  <c r="P41" i="141"/>
  <c r="Q41" i="141" s="1"/>
  <c r="L41" i="141"/>
  <c r="M41" i="141" s="1"/>
  <c r="N41" i="141" s="1"/>
  <c r="C41" i="141"/>
  <c r="U40" i="141"/>
  <c r="T40" i="141"/>
  <c r="S40" i="141"/>
  <c r="R40" i="141"/>
  <c r="Q40" i="141"/>
  <c r="P40" i="141"/>
  <c r="M40" i="141"/>
  <c r="N40" i="141" s="1"/>
  <c r="V40" i="141" s="1"/>
  <c r="L40" i="141"/>
  <c r="C40" i="141"/>
  <c r="T39" i="141"/>
  <c r="U39" i="141" s="1"/>
  <c r="R39" i="141"/>
  <c r="S39" i="141" s="1"/>
  <c r="P39" i="141"/>
  <c r="Q39" i="141" s="1"/>
  <c r="L39" i="141"/>
  <c r="M39" i="141" s="1"/>
  <c r="N39" i="141" s="1"/>
  <c r="C39" i="141"/>
  <c r="U38" i="141"/>
  <c r="T38" i="141"/>
  <c r="S38" i="141"/>
  <c r="R38" i="141"/>
  <c r="Q38" i="141"/>
  <c r="P38" i="141"/>
  <c r="M38" i="141"/>
  <c r="N38" i="141" s="1"/>
  <c r="L38" i="141"/>
  <c r="C38" i="141"/>
  <c r="T37" i="141"/>
  <c r="U37" i="141" s="1"/>
  <c r="R37" i="141"/>
  <c r="S37" i="141" s="1"/>
  <c r="P37" i="141"/>
  <c r="Q37" i="141" s="1"/>
  <c r="L37" i="141"/>
  <c r="M37" i="141" s="1"/>
  <c r="N37" i="141" s="1"/>
  <c r="C37" i="141"/>
  <c r="U36" i="141"/>
  <c r="T36" i="141"/>
  <c r="S36" i="141"/>
  <c r="R36" i="141"/>
  <c r="Q36" i="141"/>
  <c r="P36" i="141"/>
  <c r="M36" i="141"/>
  <c r="N36" i="141" s="1"/>
  <c r="V36" i="141" s="1"/>
  <c r="L36" i="141"/>
  <c r="C36" i="141"/>
  <c r="T35" i="141"/>
  <c r="U35" i="141" s="1"/>
  <c r="R35" i="141"/>
  <c r="S35" i="141" s="1"/>
  <c r="P35" i="141"/>
  <c r="Q35" i="141" s="1"/>
  <c r="L35" i="141"/>
  <c r="M35" i="141" s="1"/>
  <c r="N35" i="141" s="1"/>
  <c r="C35" i="141"/>
  <c r="U34" i="141"/>
  <c r="T34" i="141"/>
  <c r="S34" i="141"/>
  <c r="R34" i="141"/>
  <c r="Q34" i="141"/>
  <c r="P34" i="141"/>
  <c r="M34" i="141"/>
  <c r="N34" i="141" s="1"/>
  <c r="L34" i="141"/>
  <c r="C34" i="141"/>
  <c r="T33" i="141"/>
  <c r="U33" i="141" s="1"/>
  <c r="R33" i="141"/>
  <c r="S33" i="141" s="1"/>
  <c r="P33" i="141"/>
  <c r="Q33" i="141" s="1"/>
  <c r="L33" i="141"/>
  <c r="M33" i="141" s="1"/>
  <c r="N33" i="141" s="1"/>
  <c r="C33" i="141"/>
  <c r="U32" i="141"/>
  <c r="T32" i="141"/>
  <c r="S32" i="141"/>
  <c r="R32" i="141"/>
  <c r="Q32" i="141"/>
  <c r="P32" i="141"/>
  <c r="M32" i="141"/>
  <c r="N32" i="141" s="1"/>
  <c r="V32" i="141" s="1"/>
  <c r="L32" i="141"/>
  <c r="C32" i="141"/>
  <c r="T31" i="141"/>
  <c r="U31" i="141" s="1"/>
  <c r="R31" i="141"/>
  <c r="S31" i="141" s="1"/>
  <c r="P31" i="141"/>
  <c r="Q31" i="141" s="1"/>
  <c r="L31" i="141"/>
  <c r="M31" i="141" s="1"/>
  <c r="N31" i="141" s="1"/>
  <c r="C31" i="141"/>
  <c r="U30" i="141"/>
  <c r="T30" i="141"/>
  <c r="S30" i="141"/>
  <c r="R30" i="141"/>
  <c r="Q30" i="141"/>
  <c r="P30" i="141"/>
  <c r="M30" i="141"/>
  <c r="N30" i="141" s="1"/>
  <c r="L30" i="141"/>
  <c r="C30" i="141"/>
  <c r="T29" i="141"/>
  <c r="U29" i="141" s="1"/>
  <c r="R29" i="141"/>
  <c r="S29" i="141" s="1"/>
  <c r="P29" i="141"/>
  <c r="Q29" i="141" s="1"/>
  <c r="L29" i="141"/>
  <c r="M29" i="141" s="1"/>
  <c r="N29" i="141" s="1"/>
  <c r="C29" i="141"/>
  <c r="U28" i="141"/>
  <c r="T28" i="141"/>
  <c r="S28" i="141"/>
  <c r="R28" i="141"/>
  <c r="Q28" i="141"/>
  <c r="P28" i="141"/>
  <c r="M28" i="141"/>
  <c r="N28" i="141" s="1"/>
  <c r="V28" i="141" s="1"/>
  <c r="L28" i="141"/>
  <c r="C28" i="141"/>
  <c r="T27" i="141"/>
  <c r="U27" i="141" s="1"/>
  <c r="R27" i="141"/>
  <c r="S27" i="141" s="1"/>
  <c r="P27" i="141"/>
  <c r="Q27" i="141" s="1"/>
  <c r="L27" i="141"/>
  <c r="M27" i="141" s="1"/>
  <c r="N27" i="141" s="1"/>
  <c r="C27" i="141"/>
  <c r="U26" i="141"/>
  <c r="T26" i="141"/>
  <c r="S26" i="141"/>
  <c r="R26" i="141"/>
  <c r="Q26" i="141"/>
  <c r="P26" i="141"/>
  <c r="M26" i="141"/>
  <c r="N26" i="141" s="1"/>
  <c r="L26" i="141"/>
  <c r="C26" i="141"/>
  <c r="T25" i="141"/>
  <c r="U25" i="141" s="1"/>
  <c r="R25" i="141"/>
  <c r="S25" i="141" s="1"/>
  <c r="P25" i="141"/>
  <c r="Q25" i="141" s="1"/>
  <c r="L25" i="141"/>
  <c r="M25" i="141" s="1"/>
  <c r="N25" i="141" s="1"/>
  <c r="C25" i="141"/>
  <c r="T24" i="141"/>
  <c r="U24" i="141" s="1"/>
  <c r="S24" i="141"/>
  <c r="R24" i="141"/>
  <c r="P24" i="141"/>
  <c r="Q24" i="141" s="1"/>
  <c r="M24" i="141"/>
  <c r="N24" i="141" s="1"/>
  <c r="L24" i="141"/>
  <c r="C24" i="141"/>
  <c r="U23" i="141"/>
  <c r="T23" i="141"/>
  <c r="R23" i="141"/>
  <c r="S23" i="141" s="1"/>
  <c r="P23" i="141"/>
  <c r="Q23" i="141" s="1"/>
  <c r="M23" i="141"/>
  <c r="N23" i="141" s="1"/>
  <c r="L23" i="141"/>
  <c r="C23" i="141"/>
  <c r="U22" i="141"/>
  <c r="T22" i="141"/>
  <c r="R22" i="141"/>
  <c r="S22" i="141" s="1"/>
  <c r="Q22" i="141"/>
  <c r="P22" i="141"/>
  <c r="N22" i="141"/>
  <c r="O22" i="141" s="1"/>
  <c r="M22" i="141"/>
  <c r="L22" i="141"/>
  <c r="C22" i="141"/>
  <c r="T21" i="141"/>
  <c r="U21" i="141" s="1"/>
  <c r="R21" i="141"/>
  <c r="S21" i="141" s="1"/>
  <c r="P21" i="141"/>
  <c r="Q21" i="141" s="1"/>
  <c r="L21" i="141"/>
  <c r="M21" i="141" s="1"/>
  <c r="N21" i="141" s="1"/>
  <c r="C21" i="141"/>
  <c r="T20" i="141"/>
  <c r="U20" i="141" s="1"/>
  <c r="S20" i="141"/>
  <c r="R20" i="141"/>
  <c r="P20" i="141"/>
  <c r="Q20" i="141" s="1"/>
  <c r="O20" i="141"/>
  <c r="W20" i="141" s="1"/>
  <c r="M20" i="141"/>
  <c r="N20" i="141" s="1"/>
  <c r="L20" i="141"/>
  <c r="C20" i="141"/>
  <c r="U19" i="141"/>
  <c r="T19" i="141"/>
  <c r="R19" i="141"/>
  <c r="S19" i="141" s="1"/>
  <c r="Q19" i="141"/>
  <c r="P19" i="141"/>
  <c r="M19" i="141"/>
  <c r="N19" i="141" s="1"/>
  <c r="L19" i="141"/>
  <c r="C19" i="141"/>
  <c r="T18" i="141"/>
  <c r="U18" i="141" s="1"/>
  <c r="R18" i="141"/>
  <c r="S18" i="141" s="1"/>
  <c r="P18" i="141"/>
  <c r="Q18" i="141" s="1"/>
  <c r="L18" i="141"/>
  <c r="M18" i="141" s="1"/>
  <c r="N18" i="141" s="1"/>
  <c r="O18" i="141" s="1"/>
  <c r="C18" i="141"/>
  <c r="T17" i="141"/>
  <c r="U17" i="141" s="1"/>
  <c r="P17" i="141"/>
  <c r="Q17" i="141" s="1"/>
  <c r="L17" i="141"/>
  <c r="M17" i="141" s="1"/>
  <c r="N17" i="141" s="1"/>
  <c r="O17" i="141" s="1"/>
  <c r="C17" i="141"/>
  <c r="T16" i="141"/>
  <c r="U16" i="141" s="1"/>
  <c r="P16" i="141"/>
  <c r="Q16" i="141" s="1"/>
  <c r="N16" i="141"/>
  <c r="L16" i="141"/>
  <c r="M16" i="141" s="1"/>
  <c r="R16" i="141" s="1"/>
  <c r="S16" i="141" s="1"/>
  <c r="C16" i="141"/>
  <c r="T15" i="141"/>
  <c r="U15" i="141" s="1"/>
  <c r="R15" i="141"/>
  <c r="S15" i="141" s="1"/>
  <c r="L15" i="141"/>
  <c r="M15" i="141" s="1"/>
  <c r="P15" i="141" s="1"/>
  <c r="Q15" i="141" s="1"/>
  <c r="C15" i="141"/>
  <c r="T14" i="141"/>
  <c r="U14" i="141" s="1"/>
  <c r="R14" i="141"/>
  <c r="S14" i="141" s="1"/>
  <c r="L14" i="141"/>
  <c r="M14" i="141" s="1"/>
  <c r="C14" i="141"/>
  <c r="T13" i="141"/>
  <c r="U13" i="141" s="1"/>
  <c r="R13" i="141"/>
  <c r="S13" i="141" s="1"/>
  <c r="L13" i="141"/>
  <c r="M13" i="141" s="1"/>
  <c r="C13" i="141"/>
  <c r="T12" i="141"/>
  <c r="U12" i="141" s="1"/>
  <c r="R12" i="141"/>
  <c r="S12" i="141" s="1"/>
  <c r="N12" i="141"/>
  <c r="L12" i="141"/>
  <c r="M12" i="141" s="1"/>
  <c r="P12" i="141" s="1"/>
  <c r="Q12" i="141" s="1"/>
  <c r="C12" i="141"/>
  <c r="T11" i="141"/>
  <c r="U11" i="141" s="1"/>
  <c r="R11" i="141"/>
  <c r="S11" i="141" s="1"/>
  <c r="L11" i="141"/>
  <c r="M11" i="141" s="1"/>
  <c r="P11" i="141" s="1"/>
  <c r="Q11" i="141" s="1"/>
  <c r="C11" i="141"/>
  <c r="T10" i="141"/>
  <c r="U10" i="141" s="1"/>
  <c r="R10" i="141"/>
  <c r="S10" i="141" s="1"/>
  <c r="L10" i="141"/>
  <c r="M10" i="141" s="1"/>
  <c r="C10" i="141"/>
  <c r="T9" i="141"/>
  <c r="U9" i="141" s="1"/>
  <c r="L9" i="141"/>
  <c r="M9" i="141" s="1"/>
  <c r="R9" i="141" s="1"/>
  <c r="S9" i="141" s="1"/>
  <c r="C9" i="141"/>
  <c r="T8" i="141"/>
  <c r="U8" i="141" s="1"/>
  <c r="L8" i="141"/>
  <c r="M8" i="141" s="1"/>
  <c r="R8" i="141" s="1"/>
  <c r="S8" i="141" s="1"/>
  <c r="C8" i="141"/>
  <c r="T7" i="141"/>
  <c r="U7" i="141" s="1"/>
  <c r="P7" i="141"/>
  <c r="Q7" i="141" s="1"/>
  <c r="L7" i="141"/>
  <c r="M7" i="141" s="1"/>
  <c r="R7" i="141" s="1"/>
  <c r="S7" i="141" s="1"/>
  <c r="C7" i="141"/>
  <c r="T6" i="141"/>
  <c r="U6" i="141" s="1"/>
  <c r="P6" i="141"/>
  <c r="Q6" i="141" s="1"/>
  <c r="L6" i="141"/>
  <c r="M6" i="141" s="1"/>
  <c r="R6" i="141" s="1"/>
  <c r="S6" i="141" s="1"/>
  <c r="C6" i="141"/>
  <c r="T5" i="141"/>
  <c r="U5" i="141" s="1"/>
  <c r="L5" i="141"/>
  <c r="M5" i="141" s="1"/>
  <c r="P5" i="141" s="1"/>
  <c r="Q5" i="141" s="1"/>
  <c r="C5" i="141"/>
  <c r="T4" i="141"/>
  <c r="L4" i="141"/>
  <c r="M4" i="141" s="1"/>
  <c r="N4" i="141" s="1"/>
  <c r="O4" i="141" s="1"/>
  <c r="C4" i="141"/>
  <c r="I2" i="141"/>
  <c r="D2" i="141"/>
  <c r="B85" i="140"/>
  <c r="B84" i="140"/>
  <c r="K84" i="140" s="1"/>
  <c r="B83" i="140"/>
  <c r="H83" i="140" s="1"/>
  <c r="H82" i="140"/>
  <c r="B82" i="140"/>
  <c r="F82" i="140" s="1"/>
  <c r="B81" i="140"/>
  <c r="K81" i="140" s="1"/>
  <c r="F80" i="140"/>
  <c r="B80" i="140"/>
  <c r="D80" i="140" s="1"/>
  <c r="B79" i="140"/>
  <c r="C79" i="140" s="1"/>
  <c r="I78" i="140"/>
  <c r="C78" i="140"/>
  <c r="B78" i="140"/>
  <c r="J78" i="140" s="1"/>
  <c r="B77" i="140"/>
  <c r="J77" i="140" s="1"/>
  <c r="B76" i="140"/>
  <c r="J76" i="140" s="1"/>
  <c r="B75" i="140"/>
  <c r="J75" i="140" s="1"/>
  <c r="B74" i="140"/>
  <c r="J74" i="140" s="1"/>
  <c r="B73" i="140"/>
  <c r="J73" i="140" s="1"/>
  <c r="B72" i="140"/>
  <c r="J72" i="140" s="1"/>
  <c r="D71" i="140"/>
  <c r="B71" i="140"/>
  <c r="J71" i="140" s="1"/>
  <c r="B70" i="140"/>
  <c r="J70" i="140" s="1"/>
  <c r="P69" i="140"/>
  <c r="B69" i="140"/>
  <c r="F69" i="140" s="1"/>
  <c r="B68" i="140"/>
  <c r="J68" i="140" s="1"/>
  <c r="B67" i="140"/>
  <c r="F67" i="140" s="1"/>
  <c r="B66" i="140"/>
  <c r="B65" i="140"/>
  <c r="B64" i="140"/>
  <c r="J64" i="140" s="1"/>
  <c r="B63" i="140"/>
  <c r="B62" i="140"/>
  <c r="F62" i="140" s="1"/>
  <c r="B61" i="140"/>
  <c r="B60" i="140"/>
  <c r="H57" i="140"/>
  <c r="U54" i="140"/>
  <c r="T54" i="140"/>
  <c r="R54" i="140"/>
  <c r="S54" i="140" s="1"/>
  <c r="Q54" i="140"/>
  <c r="P54" i="140"/>
  <c r="N54" i="140"/>
  <c r="O54" i="140" s="1"/>
  <c r="M54" i="140"/>
  <c r="L54" i="140"/>
  <c r="C54" i="140"/>
  <c r="T53" i="140"/>
  <c r="U53" i="140" s="1"/>
  <c r="R53" i="140"/>
  <c r="S53" i="140" s="1"/>
  <c r="P53" i="140"/>
  <c r="Q53" i="140" s="1"/>
  <c r="L53" i="140"/>
  <c r="M53" i="140" s="1"/>
  <c r="N53" i="140" s="1"/>
  <c r="C53" i="140"/>
  <c r="T52" i="140"/>
  <c r="U52" i="140" s="1"/>
  <c r="S52" i="140"/>
  <c r="R52" i="140"/>
  <c r="P52" i="140"/>
  <c r="Q52" i="140" s="1"/>
  <c r="L52" i="140"/>
  <c r="M52" i="140" s="1"/>
  <c r="N52" i="140" s="1"/>
  <c r="C52" i="140"/>
  <c r="T51" i="140"/>
  <c r="U51" i="140" s="1"/>
  <c r="R51" i="140"/>
  <c r="S51" i="140" s="1"/>
  <c r="P51" i="140"/>
  <c r="Q51" i="140" s="1"/>
  <c r="M51" i="140"/>
  <c r="N51" i="140" s="1"/>
  <c r="L51" i="140"/>
  <c r="C51" i="140"/>
  <c r="U50" i="140"/>
  <c r="T50" i="140"/>
  <c r="R50" i="140"/>
  <c r="S50" i="140" s="1"/>
  <c r="Q50" i="140"/>
  <c r="P50" i="140"/>
  <c r="N50" i="140"/>
  <c r="O50" i="140" s="1"/>
  <c r="W50" i="140" s="1"/>
  <c r="M50" i="140"/>
  <c r="L50" i="140"/>
  <c r="C50" i="140"/>
  <c r="T49" i="140"/>
  <c r="U49" i="140" s="1"/>
  <c r="R49" i="140"/>
  <c r="S49" i="140" s="1"/>
  <c r="P49" i="140"/>
  <c r="Q49" i="140" s="1"/>
  <c r="L49" i="140"/>
  <c r="M49" i="140" s="1"/>
  <c r="N49" i="140" s="1"/>
  <c r="C49" i="140"/>
  <c r="T48" i="140"/>
  <c r="U48" i="140" s="1"/>
  <c r="S48" i="140"/>
  <c r="R48" i="140"/>
  <c r="P48" i="140"/>
  <c r="Q48" i="140" s="1"/>
  <c r="L48" i="140"/>
  <c r="M48" i="140" s="1"/>
  <c r="N48" i="140" s="1"/>
  <c r="C48" i="140"/>
  <c r="U47" i="140"/>
  <c r="T47" i="140"/>
  <c r="R47" i="140"/>
  <c r="S47" i="140" s="1"/>
  <c r="Q47" i="140"/>
  <c r="P47" i="140"/>
  <c r="M47" i="140"/>
  <c r="N47" i="140" s="1"/>
  <c r="L47" i="140"/>
  <c r="C47" i="140"/>
  <c r="T46" i="140"/>
  <c r="U46" i="140" s="1"/>
  <c r="R46" i="140"/>
  <c r="S46" i="140" s="1"/>
  <c r="P46" i="140"/>
  <c r="Q46" i="140" s="1"/>
  <c r="L46" i="140"/>
  <c r="M46" i="140" s="1"/>
  <c r="N46" i="140" s="1"/>
  <c r="C46" i="140"/>
  <c r="T45" i="140"/>
  <c r="U45" i="140" s="1"/>
  <c r="S45" i="140"/>
  <c r="R45" i="140"/>
  <c r="P45" i="140"/>
  <c r="Q45" i="140" s="1"/>
  <c r="L45" i="140"/>
  <c r="M45" i="140" s="1"/>
  <c r="N45" i="140" s="1"/>
  <c r="C45" i="140"/>
  <c r="T44" i="140"/>
  <c r="U44" i="140" s="1"/>
  <c r="R44" i="140"/>
  <c r="S44" i="140" s="1"/>
  <c r="P44" i="140"/>
  <c r="Q44" i="140" s="1"/>
  <c r="L44" i="140"/>
  <c r="M44" i="140" s="1"/>
  <c r="N44" i="140" s="1"/>
  <c r="C44" i="140"/>
  <c r="U43" i="140"/>
  <c r="T43" i="140"/>
  <c r="R43" i="140"/>
  <c r="S43" i="140" s="1"/>
  <c r="Q43" i="140"/>
  <c r="P43" i="140"/>
  <c r="M43" i="140"/>
  <c r="N43" i="140" s="1"/>
  <c r="L43" i="140"/>
  <c r="C43" i="140"/>
  <c r="T42" i="140"/>
  <c r="U42" i="140" s="1"/>
  <c r="R42" i="140"/>
  <c r="S42" i="140" s="1"/>
  <c r="P42" i="140"/>
  <c r="Q42" i="140" s="1"/>
  <c r="L42" i="140"/>
  <c r="M42" i="140" s="1"/>
  <c r="N42" i="140" s="1"/>
  <c r="C42" i="140"/>
  <c r="T41" i="140"/>
  <c r="U41" i="140" s="1"/>
  <c r="S41" i="140"/>
  <c r="R41" i="140"/>
  <c r="P41" i="140"/>
  <c r="Q41" i="140" s="1"/>
  <c r="L41" i="140"/>
  <c r="M41" i="140" s="1"/>
  <c r="N41" i="140" s="1"/>
  <c r="V41" i="140" s="1"/>
  <c r="C41" i="140"/>
  <c r="T40" i="140"/>
  <c r="U40" i="140" s="1"/>
  <c r="R40" i="140"/>
  <c r="S40" i="140" s="1"/>
  <c r="P40" i="140"/>
  <c r="Q40" i="140" s="1"/>
  <c r="L40" i="140"/>
  <c r="M40" i="140" s="1"/>
  <c r="N40" i="140" s="1"/>
  <c r="C40" i="140"/>
  <c r="U39" i="140"/>
  <c r="T39" i="140"/>
  <c r="R39" i="140"/>
  <c r="S39" i="140" s="1"/>
  <c r="Q39" i="140"/>
  <c r="P39" i="140"/>
  <c r="M39" i="140"/>
  <c r="N39" i="140" s="1"/>
  <c r="L39" i="140"/>
  <c r="C39" i="140"/>
  <c r="T38" i="140"/>
  <c r="U38" i="140" s="1"/>
  <c r="R38" i="140"/>
  <c r="S38" i="140" s="1"/>
  <c r="P38" i="140"/>
  <c r="Q38" i="140" s="1"/>
  <c r="L38" i="140"/>
  <c r="M38" i="140" s="1"/>
  <c r="N38" i="140" s="1"/>
  <c r="C38" i="140"/>
  <c r="T37" i="140"/>
  <c r="U37" i="140" s="1"/>
  <c r="S37" i="140"/>
  <c r="R37" i="140"/>
  <c r="P37" i="140"/>
  <c r="Q37" i="140" s="1"/>
  <c r="L37" i="140"/>
  <c r="M37" i="140" s="1"/>
  <c r="N37" i="140" s="1"/>
  <c r="V37" i="140" s="1"/>
  <c r="C37" i="140"/>
  <c r="T36" i="140"/>
  <c r="U36" i="140" s="1"/>
  <c r="R36" i="140"/>
  <c r="S36" i="140" s="1"/>
  <c r="P36" i="140"/>
  <c r="Q36" i="140" s="1"/>
  <c r="L36" i="140"/>
  <c r="M36" i="140" s="1"/>
  <c r="N36" i="140" s="1"/>
  <c r="C36" i="140"/>
  <c r="U35" i="140"/>
  <c r="T35" i="140"/>
  <c r="R35" i="140"/>
  <c r="S35" i="140" s="1"/>
  <c r="Q35" i="140"/>
  <c r="P35" i="140"/>
  <c r="M35" i="140"/>
  <c r="N35" i="140" s="1"/>
  <c r="L35" i="140"/>
  <c r="C35" i="140"/>
  <c r="T34" i="140"/>
  <c r="U34" i="140" s="1"/>
  <c r="R34" i="140"/>
  <c r="S34" i="140" s="1"/>
  <c r="P34" i="140"/>
  <c r="Q34" i="140" s="1"/>
  <c r="L34" i="140"/>
  <c r="M34" i="140" s="1"/>
  <c r="N34" i="140" s="1"/>
  <c r="C34" i="140"/>
  <c r="T33" i="140"/>
  <c r="U33" i="140" s="1"/>
  <c r="S33" i="140"/>
  <c r="R33" i="140"/>
  <c r="P33" i="140"/>
  <c r="Q33" i="140" s="1"/>
  <c r="L33" i="140"/>
  <c r="M33" i="140" s="1"/>
  <c r="N33" i="140" s="1"/>
  <c r="V33" i="140" s="1"/>
  <c r="C33" i="140"/>
  <c r="T32" i="140"/>
  <c r="U32" i="140" s="1"/>
  <c r="R32" i="140"/>
  <c r="S32" i="140" s="1"/>
  <c r="Q32" i="140"/>
  <c r="P32" i="140"/>
  <c r="L32" i="140"/>
  <c r="M32" i="140" s="1"/>
  <c r="N32" i="140" s="1"/>
  <c r="C32" i="140"/>
  <c r="U31" i="140"/>
  <c r="T31" i="140"/>
  <c r="R31" i="140"/>
  <c r="S31" i="140" s="1"/>
  <c r="Q31" i="140"/>
  <c r="P31" i="140"/>
  <c r="M31" i="140"/>
  <c r="N31" i="140" s="1"/>
  <c r="L31" i="140"/>
  <c r="C31" i="140"/>
  <c r="T30" i="140"/>
  <c r="U30" i="140" s="1"/>
  <c r="R30" i="140"/>
  <c r="S30" i="140" s="1"/>
  <c r="P30" i="140"/>
  <c r="Q30" i="140" s="1"/>
  <c r="L30" i="140"/>
  <c r="M30" i="140" s="1"/>
  <c r="N30" i="140" s="1"/>
  <c r="C30" i="140"/>
  <c r="T29" i="140"/>
  <c r="U29" i="140" s="1"/>
  <c r="S29" i="140"/>
  <c r="R29" i="140"/>
  <c r="P29" i="140"/>
  <c r="Q29" i="140" s="1"/>
  <c r="L29" i="140"/>
  <c r="M29" i="140" s="1"/>
  <c r="N29" i="140" s="1"/>
  <c r="V29" i="140" s="1"/>
  <c r="C29" i="140"/>
  <c r="T28" i="140"/>
  <c r="U28" i="140" s="1"/>
  <c r="R28" i="140"/>
  <c r="S28" i="140" s="1"/>
  <c r="Q28" i="140"/>
  <c r="P28" i="140"/>
  <c r="L28" i="140"/>
  <c r="M28" i="140" s="1"/>
  <c r="N28" i="140" s="1"/>
  <c r="C28" i="140"/>
  <c r="U27" i="140"/>
  <c r="T27" i="140"/>
  <c r="R27" i="140"/>
  <c r="S27" i="140" s="1"/>
  <c r="Q27" i="140"/>
  <c r="P27" i="140"/>
  <c r="M27" i="140"/>
  <c r="N27" i="140" s="1"/>
  <c r="L27" i="140"/>
  <c r="C27" i="140"/>
  <c r="T26" i="140"/>
  <c r="U26" i="140" s="1"/>
  <c r="R26" i="140"/>
  <c r="S26" i="140" s="1"/>
  <c r="P26" i="140"/>
  <c r="Q26" i="140" s="1"/>
  <c r="L26" i="140"/>
  <c r="M26" i="140" s="1"/>
  <c r="N26" i="140" s="1"/>
  <c r="C26" i="140"/>
  <c r="T25" i="140"/>
  <c r="U25" i="140" s="1"/>
  <c r="S25" i="140"/>
  <c r="R25" i="140"/>
  <c r="P25" i="140"/>
  <c r="Q25" i="140" s="1"/>
  <c r="L25" i="140"/>
  <c r="M25" i="140" s="1"/>
  <c r="N25" i="140" s="1"/>
  <c r="V25" i="140" s="1"/>
  <c r="C25" i="140"/>
  <c r="T24" i="140"/>
  <c r="U24" i="140" s="1"/>
  <c r="R24" i="140"/>
  <c r="S24" i="140" s="1"/>
  <c r="Q24" i="140"/>
  <c r="P24" i="140"/>
  <c r="L24" i="140"/>
  <c r="M24" i="140" s="1"/>
  <c r="N24" i="140" s="1"/>
  <c r="C24" i="140"/>
  <c r="T23" i="140"/>
  <c r="U23" i="140" s="1"/>
  <c r="R23" i="140"/>
  <c r="S23" i="140" s="1"/>
  <c r="P23" i="140"/>
  <c r="Q23" i="140" s="1"/>
  <c r="L23" i="140"/>
  <c r="M23" i="140" s="1"/>
  <c r="N23" i="140" s="1"/>
  <c r="C23" i="140"/>
  <c r="T22" i="140"/>
  <c r="U22" i="140" s="1"/>
  <c r="S22" i="140"/>
  <c r="R22" i="140"/>
  <c r="P22" i="140"/>
  <c r="Q22" i="140" s="1"/>
  <c r="L22" i="140"/>
  <c r="M22" i="140" s="1"/>
  <c r="N22" i="140" s="1"/>
  <c r="C22" i="140"/>
  <c r="T21" i="140"/>
  <c r="U21" i="140" s="1"/>
  <c r="R21" i="140"/>
  <c r="S21" i="140" s="1"/>
  <c r="P21" i="140"/>
  <c r="Q21" i="140" s="1"/>
  <c r="L21" i="140"/>
  <c r="M21" i="140" s="1"/>
  <c r="N21" i="140" s="1"/>
  <c r="C21" i="140"/>
  <c r="U20" i="140"/>
  <c r="T20" i="140"/>
  <c r="R20" i="140"/>
  <c r="S20" i="140" s="1"/>
  <c r="Q20" i="140"/>
  <c r="P20" i="140"/>
  <c r="M20" i="140"/>
  <c r="N20" i="140" s="1"/>
  <c r="L20" i="140"/>
  <c r="C20" i="140"/>
  <c r="U19" i="140"/>
  <c r="T19" i="140"/>
  <c r="R19" i="140"/>
  <c r="S19" i="140" s="1"/>
  <c r="Q19" i="140"/>
  <c r="P19" i="140"/>
  <c r="L19" i="140"/>
  <c r="M19" i="140" s="1"/>
  <c r="N19" i="140" s="1"/>
  <c r="C19" i="140"/>
  <c r="T18" i="140"/>
  <c r="U18" i="140" s="1"/>
  <c r="S18" i="140"/>
  <c r="R18" i="140"/>
  <c r="P18" i="140"/>
  <c r="Q18" i="140" s="1"/>
  <c r="L18" i="140"/>
  <c r="M18" i="140" s="1"/>
  <c r="N18" i="140" s="1"/>
  <c r="C18" i="140"/>
  <c r="T17" i="140"/>
  <c r="U17" i="140" s="1"/>
  <c r="S17" i="140"/>
  <c r="R17" i="140"/>
  <c r="P17" i="140"/>
  <c r="Q17" i="140" s="1"/>
  <c r="L17" i="140"/>
  <c r="M17" i="140" s="1"/>
  <c r="N17" i="140" s="1"/>
  <c r="C17" i="140"/>
  <c r="U16" i="140"/>
  <c r="T16" i="140"/>
  <c r="R16" i="140"/>
  <c r="S16" i="140" s="1"/>
  <c r="Q16" i="140"/>
  <c r="P16" i="140"/>
  <c r="M16" i="140"/>
  <c r="N16" i="140" s="1"/>
  <c r="L16" i="140"/>
  <c r="C16" i="140"/>
  <c r="U15" i="140"/>
  <c r="T15" i="140"/>
  <c r="R15" i="140"/>
  <c r="S15" i="140" s="1"/>
  <c r="Q15" i="140"/>
  <c r="P15" i="140"/>
  <c r="N15" i="140"/>
  <c r="O15" i="140" s="1"/>
  <c r="M15" i="140"/>
  <c r="L15" i="140"/>
  <c r="C15" i="140"/>
  <c r="T14" i="140"/>
  <c r="U14" i="140" s="1"/>
  <c r="S14" i="140"/>
  <c r="R14" i="140"/>
  <c r="P14" i="140"/>
  <c r="Q14" i="140" s="1"/>
  <c r="L14" i="140"/>
  <c r="M14" i="140" s="1"/>
  <c r="N14" i="140" s="1"/>
  <c r="C14" i="140"/>
  <c r="R13" i="140"/>
  <c r="S13" i="140" s="1"/>
  <c r="P13" i="140"/>
  <c r="Q13" i="140" s="1"/>
  <c r="L13" i="140"/>
  <c r="M13" i="140" s="1"/>
  <c r="T13" i="140" s="1"/>
  <c r="U13" i="140" s="1"/>
  <c r="C13" i="140"/>
  <c r="T12" i="140"/>
  <c r="U12" i="140" s="1"/>
  <c r="P12" i="140"/>
  <c r="Q12" i="140" s="1"/>
  <c r="L12" i="140"/>
  <c r="M12" i="140" s="1"/>
  <c r="C12" i="140"/>
  <c r="T11" i="140"/>
  <c r="U11" i="140" s="1"/>
  <c r="R11" i="140"/>
  <c r="S11" i="140" s="1"/>
  <c r="P11" i="140"/>
  <c r="Q11" i="140" s="1"/>
  <c r="L11" i="140"/>
  <c r="M11" i="140" s="1"/>
  <c r="N11" i="140" s="1"/>
  <c r="C11" i="140"/>
  <c r="P10" i="140"/>
  <c r="Q10" i="140" s="1"/>
  <c r="L10" i="140"/>
  <c r="M10" i="140" s="1"/>
  <c r="R10" i="140" s="1"/>
  <c r="S10" i="140" s="1"/>
  <c r="C10" i="140"/>
  <c r="P9" i="140"/>
  <c r="Q9" i="140" s="1"/>
  <c r="L9" i="140"/>
  <c r="M9" i="140" s="1"/>
  <c r="R9" i="140" s="1"/>
  <c r="S9" i="140" s="1"/>
  <c r="C9" i="140"/>
  <c r="R8" i="140"/>
  <c r="S8" i="140" s="1"/>
  <c r="P8" i="140"/>
  <c r="Q8" i="140" s="1"/>
  <c r="L8" i="140"/>
  <c r="M8" i="140" s="1"/>
  <c r="C8" i="140"/>
  <c r="R7" i="140"/>
  <c r="S7" i="140" s="1"/>
  <c r="P7" i="140"/>
  <c r="Q7" i="140" s="1"/>
  <c r="L7" i="140"/>
  <c r="M7" i="140" s="1"/>
  <c r="N7" i="140" s="1"/>
  <c r="O7" i="140" s="1"/>
  <c r="C7" i="140"/>
  <c r="R6" i="140"/>
  <c r="S6" i="140" s="1"/>
  <c r="P6" i="140"/>
  <c r="N6" i="140"/>
  <c r="M6" i="140"/>
  <c r="T6" i="140" s="1"/>
  <c r="C6" i="140"/>
  <c r="R5" i="140"/>
  <c r="S5" i="140" s="1"/>
  <c r="P5" i="140"/>
  <c r="Q5" i="140" s="1"/>
  <c r="L5" i="140"/>
  <c r="C5" i="140"/>
  <c r="P4" i="140"/>
  <c r="L4" i="140"/>
  <c r="C4" i="140"/>
  <c r="I2" i="140"/>
  <c r="D2" i="140"/>
  <c r="E85" i="139"/>
  <c r="B85" i="139"/>
  <c r="H85" i="139" s="1"/>
  <c r="B84" i="139"/>
  <c r="K84" i="139" s="1"/>
  <c r="B83" i="139"/>
  <c r="J83" i="139" s="1"/>
  <c r="B82" i="139"/>
  <c r="B81" i="139"/>
  <c r="H81" i="139" s="1"/>
  <c r="B80" i="139"/>
  <c r="B79" i="139"/>
  <c r="E79" i="139" s="1"/>
  <c r="B78" i="139"/>
  <c r="B77" i="139"/>
  <c r="E77" i="139" s="1"/>
  <c r="B76" i="139"/>
  <c r="B75" i="139"/>
  <c r="E75" i="139" s="1"/>
  <c r="B74" i="139"/>
  <c r="B73" i="139"/>
  <c r="E73" i="139" s="1"/>
  <c r="B72" i="139"/>
  <c r="B71" i="139"/>
  <c r="E71" i="139" s="1"/>
  <c r="B70" i="139"/>
  <c r="P69" i="139"/>
  <c r="B69" i="139"/>
  <c r="B68" i="139"/>
  <c r="F68" i="139" s="1"/>
  <c r="B67" i="139"/>
  <c r="I67" i="139" s="1"/>
  <c r="B66" i="139"/>
  <c r="J66" i="139" s="1"/>
  <c r="B65" i="139"/>
  <c r="B64" i="139"/>
  <c r="F64" i="139" s="1"/>
  <c r="B63" i="139"/>
  <c r="B62" i="139"/>
  <c r="J62" i="139" s="1"/>
  <c r="B61" i="139"/>
  <c r="B60" i="139"/>
  <c r="H57" i="139"/>
  <c r="U54" i="139"/>
  <c r="T54" i="139"/>
  <c r="R54" i="139"/>
  <c r="S54" i="139" s="1"/>
  <c r="Q54" i="139"/>
  <c r="P54" i="139"/>
  <c r="N54" i="139"/>
  <c r="O54" i="139" s="1"/>
  <c r="W54" i="139" s="1"/>
  <c r="M54" i="139"/>
  <c r="L54" i="139"/>
  <c r="C54" i="139"/>
  <c r="T53" i="139"/>
  <c r="U53" i="139" s="1"/>
  <c r="R53" i="139"/>
  <c r="S53" i="139" s="1"/>
  <c r="P53" i="139"/>
  <c r="Q53" i="139" s="1"/>
  <c r="L53" i="139"/>
  <c r="M53" i="139" s="1"/>
  <c r="N53" i="139" s="1"/>
  <c r="V53" i="139" s="1"/>
  <c r="C53" i="139"/>
  <c r="T52" i="139"/>
  <c r="U52" i="139" s="1"/>
  <c r="S52" i="139"/>
  <c r="R52" i="139"/>
  <c r="P52" i="139"/>
  <c r="Q52" i="139" s="1"/>
  <c r="M52" i="139"/>
  <c r="N52" i="139" s="1"/>
  <c r="L52" i="139"/>
  <c r="C52" i="139"/>
  <c r="U51" i="139"/>
  <c r="T51" i="139"/>
  <c r="R51" i="139"/>
  <c r="S51" i="139" s="1"/>
  <c r="P51" i="139"/>
  <c r="Q51" i="139" s="1"/>
  <c r="M51" i="139"/>
  <c r="N51" i="139" s="1"/>
  <c r="L51" i="139"/>
  <c r="C51" i="139"/>
  <c r="U50" i="139"/>
  <c r="T50" i="139"/>
  <c r="R50" i="139"/>
  <c r="S50" i="139" s="1"/>
  <c r="Q50" i="139"/>
  <c r="P50" i="139"/>
  <c r="N50" i="139"/>
  <c r="O50" i="139" s="1"/>
  <c r="M50" i="139"/>
  <c r="L50" i="139"/>
  <c r="C50" i="139"/>
  <c r="T49" i="139"/>
  <c r="U49" i="139" s="1"/>
  <c r="R49" i="139"/>
  <c r="S49" i="139" s="1"/>
  <c r="P49" i="139"/>
  <c r="Q49" i="139" s="1"/>
  <c r="L49" i="139"/>
  <c r="M49" i="139" s="1"/>
  <c r="N49" i="139" s="1"/>
  <c r="V49" i="139" s="1"/>
  <c r="C49" i="139"/>
  <c r="T48" i="139"/>
  <c r="U48" i="139" s="1"/>
  <c r="R48" i="139"/>
  <c r="S48" i="139" s="1"/>
  <c r="P48" i="139"/>
  <c r="Q48" i="139" s="1"/>
  <c r="L48" i="139"/>
  <c r="M48" i="139" s="1"/>
  <c r="N48" i="139" s="1"/>
  <c r="C48" i="139"/>
  <c r="U47" i="139"/>
  <c r="T47" i="139"/>
  <c r="S47" i="139"/>
  <c r="R47" i="139"/>
  <c r="Q47" i="139"/>
  <c r="P47" i="139"/>
  <c r="O47" i="139"/>
  <c r="W47" i="139" s="1"/>
  <c r="M47" i="139"/>
  <c r="N47" i="139" s="1"/>
  <c r="V47" i="139" s="1"/>
  <c r="L47" i="139"/>
  <c r="C47" i="139"/>
  <c r="T46" i="139"/>
  <c r="U46" i="139" s="1"/>
  <c r="R46" i="139"/>
  <c r="S46" i="139" s="1"/>
  <c r="P46" i="139"/>
  <c r="Q46" i="139" s="1"/>
  <c r="N46" i="139"/>
  <c r="O46" i="139" s="1"/>
  <c r="L46" i="139"/>
  <c r="M46" i="139" s="1"/>
  <c r="C46" i="139"/>
  <c r="U45" i="139"/>
  <c r="T45" i="139"/>
  <c r="S45" i="139"/>
  <c r="R45" i="139"/>
  <c r="Q45" i="139"/>
  <c r="P45" i="139"/>
  <c r="M45" i="139"/>
  <c r="N45" i="139" s="1"/>
  <c r="V45" i="139" s="1"/>
  <c r="L45" i="139"/>
  <c r="C45" i="139"/>
  <c r="T44" i="139"/>
  <c r="U44" i="139" s="1"/>
  <c r="R44" i="139"/>
  <c r="S44" i="139" s="1"/>
  <c r="P44" i="139"/>
  <c r="Q44" i="139" s="1"/>
  <c r="L44" i="139"/>
  <c r="M44" i="139" s="1"/>
  <c r="N44" i="139" s="1"/>
  <c r="C44" i="139"/>
  <c r="U43" i="139"/>
  <c r="T43" i="139"/>
  <c r="S43" i="139"/>
  <c r="R43" i="139"/>
  <c r="Q43" i="139"/>
  <c r="P43" i="139"/>
  <c r="M43" i="139"/>
  <c r="N43" i="139" s="1"/>
  <c r="V43" i="139" s="1"/>
  <c r="L43" i="139"/>
  <c r="C43" i="139"/>
  <c r="T42" i="139"/>
  <c r="U42" i="139" s="1"/>
  <c r="R42" i="139"/>
  <c r="S42" i="139" s="1"/>
  <c r="P42" i="139"/>
  <c r="Q42" i="139" s="1"/>
  <c r="L42" i="139"/>
  <c r="M42" i="139" s="1"/>
  <c r="N42" i="139" s="1"/>
  <c r="C42" i="139"/>
  <c r="U41" i="139"/>
  <c r="T41" i="139"/>
  <c r="S41" i="139"/>
  <c r="R41" i="139"/>
  <c r="Q41" i="139"/>
  <c r="P41" i="139"/>
  <c r="M41" i="139"/>
  <c r="N41" i="139" s="1"/>
  <c r="V41" i="139" s="1"/>
  <c r="L41" i="139"/>
  <c r="C41" i="139"/>
  <c r="T40" i="139"/>
  <c r="U40" i="139" s="1"/>
  <c r="R40" i="139"/>
  <c r="S40" i="139" s="1"/>
  <c r="P40" i="139"/>
  <c r="Q40" i="139" s="1"/>
  <c r="L40" i="139"/>
  <c r="M40" i="139" s="1"/>
  <c r="N40" i="139" s="1"/>
  <c r="C40" i="139"/>
  <c r="U39" i="139"/>
  <c r="T39" i="139"/>
  <c r="S39" i="139"/>
  <c r="R39" i="139"/>
  <c r="Q39" i="139"/>
  <c r="P39" i="139"/>
  <c r="M39" i="139"/>
  <c r="N39" i="139" s="1"/>
  <c r="V39" i="139" s="1"/>
  <c r="L39" i="139"/>
  <c r="C39" i="139"/>
  <c r="T38" i="139"/>
  <c r="U38" i="139" s="1"/>
  <c r="R38" i="139"/>
  <c r="S38" i="139" s="1"/>
  <c r="P38" i="139"/>
  <c r="Q38" i="139" s="1"/>
  <c r="L38" i="139"/>
  <c r="M38" i="139" s="1"/>
  <c r="N38" i="139" s="1"/>
  <c r="C38" i="139"/>
  <c r="U37" i="139"/>
  <c r="T37" i="139"/>
  <c r="R37" i="139"/>
  <c r="S37" i="139" s="1"/>
  <c r="Q37" i="139"/>
  <c r="P37" i="139"/>
  <c r="N37" i="139"/>
  <c r="V37" i="139" s="1"/>
  <c r="M37" i="139"/>
  <c r="L37" i="139"/>
  <c r="C37" i="139"/>
  <c r="T36" i="139"/>
  <c r="U36" i="139" s="1"/>
  <c r="R36" i="139"/>
  <c r="S36" i="139" s="1"/>
  <c r="P36" i="139"/>
  <c r="Q36" i="139" s="1"/>
  <c r="L36" i="139"/>
  <c r="M36" i="139" s="1"/>
  <c r="N36" i="139" s="1"/>
  <c r="C36" i="139"/>
  <c r="T35" i="139"/>
  <c r="U35" i="139" s="1"/>
  <c r="S35" i="139"/>
  <c r="R35" i="139"/>
  <c r="P35" i="139"/>
  <c r="Q35" i="139" s="1"/>
  <c r="M35" i="139"/>
  <c r="N35" i="139" s="1"/>
  <c r="L35" i="139"/>
  <c r="C35" i="139"/>
  <c r="U34" i="139"/>
  <c r="T34" i="139"/>
  <c r="R34" i="139"/>
  <c r="S34" i="139" s="1"/>
  <c r="P34" i="139"/>
  <c r="Q34" i="139" s="1"/>
  <c r="M34" i="139"/>
  <c r="N34" i="139" s="1"/>
  <c r="L34" i="139"/>
  <c r="C34" i="139"/>
  <c r="U33" i="139"/>
  <c r="T33" i="139"/>
  <c r="R33" i="139"/>
  <c r="S33" i="139" s="1"/>
  <c r="Q33" i="139"/>
  <c r="P33" i="139"/>
  <c r="N33" i="139"/>
  <c r="O33" i="139" s="1"/>
  <c r="W33" i="139" s="1"/>
  <c r="M33" i="139"/>
  <c r="L33" i="139"/>
  <c r="C33" i="139"/>
  <c r="T32" i="139"/>
  <c r="U32" i="139" s="1"/>
  <c r="R32" i="139"/>
  <c r="S32" i="139" s="1"/>
  <c r="P32" i="139"/>
  <c r="Q32" i="139" s="1"/>
  <c r="L32" i="139"/>
  <c r="M32" i="139" s="1"/>
  <c r="N32" i="139" s="1"/>
  <c r="C32" i="139"/>
  <c r="T31" i="139"/>
  <c r="U31" i="139" s="1"/>
  <c r="S31" i="139"/>
  <c r="R31" i="139"/>
  <c r="P31" i="139"/>
  <c r="Q31" i="139" s="1"/>
  <c r="M31" i="139"/>
  <c r="N31" i="139" s="1"/>
  <c r="L31" i="139"/>
  <c r="C31" i="139"/>
  <c r="U30" i="139"/>
  <c r="T30" i="139"/>
  <c r="R30" i="139"/>
  <c r="S30" i="139" s="1"/>
  <c r="P30" i="139"/>
  <c r="Q30" i="139" s="1"/>
  <c r="M30" i="139"/>
  <c r="N30" i="139" s="1"/>
  <c r="L30" i="139"/>
  <c r="C30" i="139"/>
  <c r="U29" i="139"/>
  <c r="T29" i="139"/>
  <c r="R29" i="139"/>
  <c r="S29" i="139" s="1"/>
  <c r="Q29" i="139"/>
  <c r="P29" i="139"/>
  <c r="N29" i="139"/>
  <c r="O29" i="139" s="1"/>
  <c r="W29" i="139" s="1"/>
  <c r="M29" i="139"/>
  <c r="L29" i="139"/>
  <c r="C29" i="139"/>
  <c r="T28" i="139"/>
  <c r="U28" i="139" s="1"/>
  <c r="R28" i="139"/>
  <c r="S28" i="139" s="1"/>
  <c r="P28" i="139"/>
  <c r="Q28" i="139" s="1"/>
  <c r="M28" i="139"/>
  <c r="N28" i="139" s="1"/>
  <c r="L28" i="139"/>
  <c r="C28" i="139"/>
  <c r="T27" i="139"/>
  <c r="U27" i="139" s="1"/>
  <c r="R27" i="139"/>
  <c r="S27" i="139" s="1"/>
  <c r="P27" i="139"/>
  <c r="Q27" i="139" s="1"/>
  <c r="L27" i="139"/>
  <c r="M27" i="139" s="1"/>
  <c r="N27" i="139" s="1"/>
  <c r="C27" i="139"/>
  <c r="T26" i="139"/>
  <c r="U26" i="139" s="1"/>
  <c r="S26" i="139"/>
  <c r="R26" i="139"/>
  <c r="P26" i="139"/>
  <c r="Q26" i="139" s="1"/>
  <c r="L26" i="139"/>
  <c r="M26" i="139" s="1"/>
  <c r="N26" i="139" s="1"/>
  <c r="C26" i="139"/>
  <c r="T25" i="139"/>
  <c r="U25" i="139" s="1"/>
  <c r="R25" i="139"/>
  <c r="S25" i="139" s="1"/>
  <c r="P25" i="139"/>
  <c r="Q25" i="139" s="1"/>
  <c r="L25" i="139"/>
  <c r="M25" i="139" s="1"/>
  <c r="N25" i="139" s="1"/>
  <c r="C25" i="139"/>
  <c r="U24" i="139"/>
  <c r="T24" i="139"/>
  <c r="R24" i="139"/>
  <c r="S24" i="139" s="1"/>
  <c r="Q24" i="139"/>
  <c r="P24" i="139"/>
  <c r="M24" i="139"/>
  <c r="N24" i="139" s="1"/>
  <c r="L24" i="139"/>
  <c r="C24" i="139"/>
  <c r="T23" i="139"/>
  <c r="U23" i="139" s="1"/>
  <c r="R23" i="139"/>
  <c r="S23" i="139" s="1"/>
  <c r="P23" i="139"/>
  <c r="Q23" i="139" s="1"/>
  <c r="L23" i="139"/>
  <c r="M23" i="139" s="1"/>
  <c r="N23" i="139" s="1"/>
  <c r="C23" i="139"/>
  <c r="T22" i="139"/>
  <c r="U22" i="139" s="1"/>
  <c r="S22" i="139"/>
  <c r="R22" i="139"/>
  <c r="P22" i="139"/>
  <c r="Q22" i="139" s="1"/>
  <c r="L22" i="139"/>
  <c r="M22" i="139" s="1"/>
  <c r="N22" i="139" s="1"/>
  <c r="C22" i="139"/>
  <c r="T21" i="139"/>
  <c r="U21" i="139" s="1"/>
  <c r="R21" i="139"/>
  <c r="S21" i="139" s="1"/>
  <c r="P21" i="139"/>
  <c r="Q21" i="139" s="1"/>
  <c r="L21" i="139"/>
  <c r="M21" i="139" s="1"/>
  <c r="N21" i="139" s="1"/>
  <c r="C21" i="139"/>
  <c r="U20" i="139"/>
  <c r="T20" i="139"/>
  <c r="R20" i="139"/>
  <c r="S20" i="139" s="1"/>
  <c r="Q20" i="139"/>
  <c r="P20" i="139"/>
  <c r="M20" i="139"/>
  <c r="N20" i="139" s="1"/>
  <c r="L20" i="139"/>
  <c r="C20" i="139"/>
  <c r="T19" i="139"/>
  <c r="U19" i="139" s="1"/>
  <c r="R19" i="139"/>
  <c r="S19" i="139" s="1"/>
  <c r="P19" i="139"/>
  <c r="Q19" i="139" s="1"/>
  <c r="L19" i="139"/>
  <c r="M19" i="139" s="1"/>
  <c r="N19" i="139" s="1"/>
  <c r="C19" i="139"/>
  <c r="T18" i="139"/>
  <c r="U18" i="139" s="1"/>
  <c r="S18" i="139"/>
  <c r="R18" i="139"/>
  <c r="P18" i="139"/>
  <c r="Q18" i="139" s="1"/>
  <c r="L18" i="139"/>
  <c r="M18" i="139" s="1"/>
  <c r="N18" i="139" s="1"/>
  <c r="C18" i="139"/>
  <c r="T17" i="139"/>
  <c r="U17" i="139" s="1"/>
  <c r="R17" i="139"/>
  <c r="S17" i="139" s="1"/>
  <c r="P17" i="139"/>
  <c r="Q17" i="139" s="1"/>
  <c r="L17" i="139"/>
  <c r="M17" i="139" s="1"/>
  <c r="N17" i="139" s="1"/>
  <c r="C17" i="139"/>
  <c r="U16" i="139"/>
  <c r="T16" i="139"/>
  <c r="R16" i="139"/>
  <c r="S16" i="139" s="1"/>
  <c r="Q16" i="139"/>
  <c r="P16" i="139"/>
  <c r="M16" i="139"/>
  <c r="N16" i="139" s="1"/>
  <c r="L16" i="139"/>
  <c r="C16" i="139"/>
  <c r="T15" i="139"/>
  <c r="U15" i="139" s="1"/>
  <c r="R15" i="139"/>
  <c r="S15" i="139" s="1"/>
  <c r="P15" i="139"/>
  <c r="Q15" i="139" s="1"/>
  <c r="L15" i="139"/>
  <c r="M15" i="139" s="1"/>
  <c r="N15" i="139" s="1"/>
  <c r="C15" i="139"/>
  <c r="T14" i="139"/>
  <c r="U14" i="139" s="1"/>
  <c r="S14" i="139"/>
  <c r="R14" i="139"/>
  <c r="P14" i="139"/>
  <c r="Q14" i="139" s="1"/>
  <c r="L14" i="139"/>
  <c r="M14" i="139" s="1"/>
  <c r="N14" i="139" s="1"/>
  <c r="C14" i="139"/>
  <c r="R13" i="139"/>
  <c r="S13" i="139" s="1"/>
  <c r="P13" i="139"/>
  <c r="Q13" i="139" s="1"/>
  <c r="L13" i="139"/>
  <c r="M13" i="139" s="1"/>
  <c r="N13" i="139" s="1"/>
  <c r="C13" i="139"/>
  <c r="T12" i="139"/>
  <c r="U12" i="139" s="1"/>
  <c r="Q12" i="139"/>
  <c r="P12" i="139"/>
  <c r="L12" i="139"/>
  <c r="M12" i="139" s="1"/>
  <c r="N12" i="139" s="1"/>
  <c r="C12" i="139"/>
  <c r="T11" i="139"/>
  <c r="U11" i="139" s="1"/>
  <c r="R11" i="139"/>
  <c r="S11" i="139" s="1"/>
  <c r="P11" i="139"/>
  <c r="Q11" i="139" s="1"/>
  <c r="L11" i="139"/>
  <c r="M11" i="139" s="1"/>
  <c r="N11" i="139" s="1"/>
  <c r="C11" i="139"/>
  <c r="T10" i="139"/>
  <c r="U10" i="139" s="1"/>
  <c r="P10" i="139"/>
  <c r="Q10" i="139" s="1"/>
  <c r="L10" i="139"/>
  <c r="M10" i="139" s="1"/>
  <c r="N10" i="139" s="1"/>
  <c r="C10" i="139"/>
  <c r="T9" i="139"/>
  <c r="U9" i="139" s="1"/>
  <c r="P9" i="139"/>
  <c r="Q9" i="139" s="1"/>
  <c r="L9" i="139"/>
  <c r="M9" i="139" s="1"/>
  <c r="N9" i="139" s="1"/>
  <c r="C9" i="139"/>
  <c r="R8" i="139"/>
  <c r="S8" i="139" s="1"/>
  <c r="P8" i="139"/>
  <c r="Q8" i="139" s="1"/>
  <c r="L8" i="139"/>
  <c r="M8" i="139" s="1"/>
  <c r="C8" i="139"/>
  <c r="T7" i="139"/>
  <c r="U7" i="139" s="1"/>
  <c r="N7" i="139"/>
  <c r="O7" i="139" s="1"/>
  <c r="L7" i="139"/>
  <c r="M7" i="139" s="1"/>
  <c r="P7" i="139" s="1"/>
  <c r="Q7" i="139" s="1"/>
  <c r="C7" i="139"/>
  <c r="T6" i="139"/>
  <c r="U6" i="139" s="1"/>
  <c r="P6" i="139"/>
  <c r="Q6" i="139" s="1"/>
  <c r="N6" i="139"/>
  <c r="M6" i="139"/>
  <c r="R6" i="139" s="1"/>
  <c r="S6" i="139" s="1"/>
  <c r="C6" i="139"/>
  <c r="T5" i="139"/>
  <c r="U5" i="139" s="1"/>
  <c r="R5" i="139"/>
  <c r="S5" i="139" s="1"/>
  <c r="H61" i="139" s="1"/>
  <c r="L5" i="139"/>
  <c r="M5" i="139" s="1"/>
  <c r="P5" i="139" s="1"/>
  <c r="Q5" i="139" s="1"/>
  <c r="C5" i="139"/>
  <c r="T4" i="139"/>
  <c r="U4" i="139" s="1"/>
  <c r="L4" i="139"/>
  <c r="M4" i="139" s="1"/>
  <c r="N4" i="139" s="1"/>
  <c r="C4" i="139"/>
  <c r="I2" i="139"/>
  <c r="D2" i="139"/>
  <c r="B85" i="138"/>
  <c r="H85" i="138" s="1"/>
  <c r="B84" i="138"/>
  <c r="K84" i="138" s="1"/>
  <c r="B83" i="138"/>
  <c r="J83" i="138" s="1"/>
  <c r="B82" i="138"/>
  <c r="J82" i="138" s="1"/>
  <c r="B81" i="138"/>
  <c r="H81" i="138" s="1"/>
  <c r="B80" i="138"/>
  <c r="D80" i="138" s="1"/>
  <c r="B79" i="138"/>
  <c r="E79" i="138" s="1"/>
  <c r="B78" i="138"/>
  <c r="E78" i="138" s="1"/>
  <c r="B77" i="138"/>
  <c r="J77" i="138" s="1"/>
  <c r="B76" i="138"/>
  <c r="I76" i="138" s="1"/>
  <c r="B75" i="138"/>
  <c r="I75" i="138" s="1"/>
  <c r="B74" i="138"/>
  <c r="E74" i="138" s="1"/>
  <c r="B73" i="138"/>
  <c r="J73" i="138" s="1"/>
  <c r="B72" i="138"/>
  <c r="I72" i="138" s="1"/>
  <c r="B71" i="138"/>
  <c r="I71" i="138" s="1"/>
  <c r="B70" i="138"/>
  <c r="E70" i="138" s="1"/>
  <c r="P69" i="138"/>
  <c r="B69" i="138"/>
  <c r="F69" i="138" s="1"/>
  <c r="B68" i="138"/>
  <c r="F68" i="138" s="1"/>
  <c r="B67" i="138"/>
  <c r="D67" i="138" s="1"/>
  <c r="B66" i="138"/>
  <c r="B65" i="138"/>
  <c r="B64" i="138"/>
  <c r="B63" i="138"/>
  <c r="B62" i="138"/>
  <c r="K62" i="138" s="1"/>
  <c r="B61" i="138"/>
  <c r="B60" i="138"/>
  <c r="H57" i="138"/>
  <c r="U54" i="138"/>
  <c r="T54" i="138"/>
  <c r="R54" i="138"/>
  <c r="S54" i="138" s="1"/>
  <c r="Q54" i="138"/>
  <c r="P54" i="138"/>
  <c r="M54" i="138"/>
  <c r="N54" i="138" s="1"/>
  <c r="L54" i="138"/>
  <c r="C54" i="138"/>
  <c r="T53" i="138"/>
  <c r="U53" i="138" s="1"/>
  <c r="R53" i="138"/>
  <c r="S53" i="138" s="1"/>
  <c r="P53" i="138"/>
  <c r="Q53" i="138" s="1"/>
  <c r="O53" i="138"/>
  <c r="W53" i="138" s="1"/>
  <c r="N53" i="138"/>
  <c r="L53" i="138"/>
  <c r="M53" i="138" s="1"/>
  <c r="C53" i="138"/>
  <c r="U52" i="138"/>
  <c r="T52" i="138"/>
  <c r="S52" i="138"/>
  <c r="R52" i="138"/>
  <c r="Q52" i="138"/>
  <c r="P52" i="138"/>
  <c r="O52" i="138"/>
  <c r="W52" i="138" s="1"/>
  <c r="M52" i="138"/>
  <c r="N52" i="138" s="1"/>
  <c r="V52" i="138" s="1"/>
  <c r="L52" i="138"/>
  <c r="C52" i="138"/>
  <c r="U51" i="138"/>
  <c r="T51" i="138"/>
  <c r="R51" i="138"/>
  <c r="S51" i="138" s="1"/>
  <c r="Q51" i="138"/>
  <c r="P51" i="138"/>
  <c r="L51" i="138"/>
  <c r="M51" i="138" s="1"/>
  <c r="N51" i="138" s="1"/>
  <c r="C51" i="138"/>
  <c r="U50" i="138"/>
  <c r="T50" i="138"/>
  <c r="S50" i="138"/>
  <c r="R50" i="138"/>
  <c r="Q50" i="138"/>
  <c r="P50" i="138"/>
  <c r="M50" i="138"/>
  <c r="N50" i="138" s="1"/>
  <c r="L50" i="138"/>
  <c r="C50" i="138"/>
  <c r="T49" i="138"/>
  <c r="U49" i="138" s="1"/>
  <c r="S49" i="138"/>
  <c r="R49" i="138"/>
  <c r="P49" i="138"/>
  <c r="Q49" i="138" s="1"/>
  <c r="O49" i="138"/>
  <c r="W49" i="138" s="1"/>
  <c r="N49" i="138"/>
  <c r="L49" i="138"/>
  <c r="M49" i="138" s="1"/>
  <c r="C49" i="138"/>
  <c r="U48" i="138"/>
  <c r="T48" i="138"/>
  <c r="S48" i="138"/>
  <c r="R48" i="138"/>
  <c r="Q48" i="138"/>
  <c r="P48" i="138"/>
  <c r="O48" i="138"/>
  <c r="W48" i="138" s="1"/>
  <c r="N48" i="138"/>
  <c r="V48" i="138" s="1"/>
  <c r="M48" i="138"/>
  <c r="L48" i="138"/>
  <c r="C48" i="138"/>
  <c r="T47" i="138"/>
  <c r="U47" i="138" s="1"/>
  <c r="S47" i="138"/>
  <c r="R47" i="138"/>
  <c r="P47" i="138"/>
  <c r="Q47" i="138" s="1"/>
  <c r="L47" i="138"/>
  <c r="M47" i="138" s="1"/>
  <c r="N47" i="138" s="1"/>
  <c r="C47" i="138"/>
  <c r="U46" i="138"/>
  <c r="T46" i="138"/>
  <c r="S46" i="138"/>
  <c r="R46" i="138"/>
  <c r="Q46" i="138"/>
  <c r="P46" i="138"/>
  <c r="M46" i="138"/>
  <c r="N46" i="138" s="1"/>
  <c r="L46" i="138"/>
  <c r="C46" i="138"/>
  <c r="U45" i="138"/>
  <c r="T45" i="138"/>
  <c r="R45" i="138"/>
  <c r="S45" i="138" s="1"/>
  <c r="Q45" i="138"/>
  <c r="P45" i="138"/>
  <c r="N45" i="138"/>
  <c r="O45" i="138" s="1"/>
  <c r="W45" i="138" s="1"/>
  <c r="M45" i="138"/>
  <c r="L45" i="138"/>
  <c r="C45" i="138"/>
  <c r="U44" i="138"/>
  <c r="T44" i="138"/>
  <c r="S44" i="138"/>
  <c r="R44" i="138"/>
  <c r="Q44" i="138"/>
  <c r="P44" i="138"/>
  <c r="O44" i="138"/>
  <c r="W44" i="138" s="1"/>
  <c r="N44" i="138"/>
  <c r="V44" i="138" s="1"/>
  <c r="M44" i="138"/>
  <c r="L44" i="138"/>
  <c r="C44" i="138"/>
  <c r="T43" i="138"/>
  <c r="U43" i="138" s="1"/>
  <c r="S43" i="138"/>
  <c r="R43" i="138"/>
  <c r="P43" i="138"/>
  <c r="Q43" i="138" s="1"/>
  <c r="L43" i="138"/>
  <c r="M43" i="138" s="1"/>
  <c r="N43" i="138" s="1"/>
  <c r="C43" i="138"/>
  <c r="U42" i="138"/>
  <c r="T42" i="138"/>
  <c r="S42" i="138"/>
  <c r="R42" i="138"/>
  <c r="Q42" i="138"/>
  <c r="P42" i="138"/>
  <c r="M42" i="138"/>
  <c r="N42" i="138" s="1"/>
  <c r="L42" i="138"/>
  <c r="C42" i="138"/>
  <c r="U41" i="138"/>
  <c r="T41" i="138"/>
  <c r="R41" i="138"/>
  <c r="S41" i="138" s="1"/>
  <c r="Q41" i="138"/>
  <c r="P41" i="138"/>
  <c r="N41" i="138"/>
  <c r="O41" i="138" s="1"/>
  <c r="W41" i="138" s="1"/>
  <c r="M41" i="138"/>
  <c r="L41" i="138"/>
  <c r="C41" i="138"/>
  <c r="U40" i="138"/>
  <c r="T40" i="138"/>
  <c r="S40" i="138"/>
  <c r="R40" i="138"/>
  <c r="Q40" i="138"/>
  <c r="P40" i="138"/>
  <c r="O40" i="138"/>
  <c r="W40" i="138" s="1"/>
  <c r="N40" i="138"/>
  <c r="V40" i="138" s="1"/>
  <c r="M40" i="138"/>
  <c r="L40" i="138"/>
  <c r="C40" i="138"/>
  <c r="T39" i="138"/>
  <c r="U39" i="138" s="1"/>
  <c r="S39" i="138"/>
  <c r="R39" i="138"/>
  <c r="P39" i="138"/>
  <c r="Q39" i="138" s="1"/>
  <c r="L39" i="138"/>
  <c r="M39" i="138" s="1"/>
  <c r="N39" i="138" s="1"/>
  <c r="C39" i="138"/>
  <c r="U38" i="138"/>
  <c r="T38" i="138"/>
  <c r="S38" i="138"/>
  <c r="R38" i="138"/>
  <c r="Q38" i="138"/>
  <c r="P38" i="138"/>
  <c r="M38" i="138"/>
  <c r="N38" i="138" s="1"/>
  <c r="L38" i="138"/>
  <c r="C38" i="138"/>
  <c r="U37" i="138"/>
  <c r="T37" i="138"/>
  <c r="R37" i="138"/>
  <c r="S37" i="138" s="1"/>
  <c r="Q37" i="138"/>
  <c r="P37" i="138"/>
  <c r="N37" i="138"/>
  <c r="O37" i="138" s="1"/>
  <c r="W37" i="138" s="1"/>
  <c r="M37" i="138"/>
  <c r="L37" i="138"/>
  <c r="C37" i="138"/>
  <c r="U36" i="138"/>
  <c r="T36" i="138"/>
  <c r="S36" i="138"/>
  <c r="R36" i="138"/>
  <c r="Q36" i="138"/>
  <c r="P36" i="138"/>
  <c r="O36" i="138"/>
  <c r="W36" i="138" s="1"/>
  <c r="N36" i="138"/>
  <c r="V36" i="138" s="1"/>
  <c r="M36" i="138"/>
  <c r="L36" i="138"/>
  <c r="C36" i="138"/>
  <c r="T35" i="138"/>
  <c r="U35" i="138" s="1"/>
  <c r="S35" i="138"/>
  <c r="R35" i="138"/>
  <c r="P35" i="138"/>
  <c r="Q35" i="138" s="1"/>
  <c r="L35" i="138"/>
  <c r="M35" i="138" s="1"/>
  <c r="N35" i="138" s="1"/>
  <c r="C35" i="138"/>
  <c r="U34" i="138"/>
  <c r="T34" i="138"/>
  <c r="S34" i="138"/>
  <c r="R34" i="138"/>
  <c r="Q34" i="138"/>
  <c r="P34" i="138"/>
  <c r="M34" i="138"/>
  <c r="N34" i="138" s="1"/>
  <c r="L34" i="138"/>
  <c r="C34" i="138"/>
  <c r="U33" i="138"/>
  <c r="T33" i="138"/>
  <c r="R33" i="138"/>
  <c r="S33" i="138" s="1"/>
  <c r="Q33" i="138"/>
  <c r="P33" i="138"/>
  <c r="N33" i="138"/>
  <c r="O33" i="138" s="1"/>
  <c r="M33" i="138"/>
  <c r="L33" i="138"/>
  <c r="C33" i="138"/>
  <c r="U32" i="138"/>
  <c r="T32" i="138"/>
  <c r="S32" i="138"/>
  <c r="R32" i="138"/>
  <c r="Q32" i="138"/>
  <c r="P32" i="138"/>
  <c r="O32" i="138"/>
  <c r="W32" i="138" s="1"/>
  <c r="N32" i="138"/>
  <c r="V32" i="138" s="1"/>
  <c r="M32" i="138"/>
  <c r="L32" i="138"/>
  <c r="C32" i="138"/>
  <c r="T31" i="138"/>
  <c r="U31" i="138" s="1"/>
  <c r="S31" i="138"/>
  <c r="R31" i="138"/>
  <c r="P31" i="138"/>
  <c r="Q31" i="138" s="1"/>
  <c r="L31" i="138"/>
  <c r="M31" i="138" s="1"/>
  <c r="N31" i="138" s="1"/>
  <c r="C31" i="138"/>
  <c r="U30" i="138"/>
  <c r="T30" i="138"/>
  <c r="S30" i="138"/>
  <c r="R30" i="138"/>
  <c r="Q30" i="138"/>
  <c r="P30" i="138"/>
  <c r="M30" i="138"/>
  <c r="N30" i="138" s="1"/>
  <c r="L30" i="138"/>
  <c r="C30" i="138"/>
  <c r="U29" i="138"/>
  <c r="T29" i="138"/>
  <c r="R29" i="138"/>
  <c r="S29" i="138" s="1"/>
  <c r="Q29" i="138"/>
  <c r="P29" i="138"/>
  <c r="N29" i="138"/>
  <c r="O29" i="138" s="1"/>
  <c r="W29" i="138" s="1"/>
  <c r="M29" i="138"/>
  <c r="L29" i="138"/>
  <c r="C29" i="138"/>
  <c r="U28" i="138"/>
  <c r="T28" i="138"/>
  <c r="S28" i="138"/>
  <c r="R28" i="138"/>
  <c r="Q28" i="138"/>
  <c r="P28" i="138"/>
  <c r="O28" i="138"/>
  <c r="W28" i="138" s="1"/>
  <c r="N28" i="138"/>
  <c r="V28" i="138" s="1"/>
  <c r="M28" i="138"/>
  <c r="L28" i="138"/>
  <c r="C28" i="138"/>
  <c r="T27" i="138"/>
  <c r="U27" i="138" s="1"/>
  <c r="S27" i="138"/>
  <c r="R27" i="138"/>
  <c r="P27" i="138"/>
  <c r="Q27" i="138" s="1"/>
  <c r="L27" i="138"/>
  <c r="M27" i="138" s="1"/>
  <c r="N27" i="138" s="1"/>
  <c r="C27" i="138"/>
  <c r="U26" i="138"/>
  <c r="T26" i="138"/>
  <c r="S26" i="138"/>
  <c r="R26" i="138"/>
  <c r="Q26" i="138"/>
  <c r="P26" i="138"/>
  <c r="M26" i="138"/>
  <c r="N26" i="138" s="1"/>
  <c r="L26" i="138"/>
  <c r="C26" i="138"/>
  <c r="U25" i="138"/>
  <c r="T25" i="138"/>
  <c r="R25" i="138"/>
  <c r="S25" i="138" s="1"/>
  <c r="Q25" i="138"/>
  <c r="P25" i="138"/>
  <c r="N25" i="138"/>
  <c r="O25" i="138" s="1"/>
  <c r="W25" i="138" s="1"/>
  <c r="M25" i="138"/>
  <c r="L25" i="138"/>
  <c r="C25" i="138"/>
  <c r="U24" i="138"/>
  <c r="T24" i="138"/>
  <c r="S24" i="138"/>
  <c r="R24" i="138"/>
  <c r="Q24" i="138"/>
  <c r="P24" i="138"/>
  <c r="O24" i="138"/>
  <c r="W24" i="138" s="1"/>
  <c r="N24" i="138"/>
  <c r="V24" i="138" s="1"/>
  <c r="M24" i="138"/>
  <c r="L24" i="138"/>
  <c r="C24" i="138"/>
  <c r="T23" i="138"/>
  <c r="U23" i="138" s="1"/>
  <c r="S23" i="138"/>
  <c r="R23" i="138"/>
  <c r="P23" i="138"/>
  <c r="Q23" i="138" s="1"/>
  <c r="L23" i="138"/>
  <c r="M23" i="138" s="1"/>
  <c r="N23" i="138" s="1"/>
  <c r="C23" i="138"/>
  <c r="U22" i="138"/>
  <c r="T22" i="138"/>
  <c r="S22" i="138"/>
  <c r="R22" i="138"/>
  <c r="Q22" i="138"/>
  <c r="P22" i="138"/>
  <c r="M22" i="138"/>
  <c r="N22" i="138" s="1"/>
  <c r="L22" i="138"/>
  <c r="C22" i="138"/>
  <c r="U21" i="138"/>
  <c r="T21" i="138"/>
  <c r="R21" i="138"/>
  <c r="S21" i="138" s="1"/>
  <c r="Q21" i="138"/>
  <c r="P21" i="138"/>
  <c r="N21" i="138"/>
  <c r="O21" i="138" s="1"/>
  <c r="W21" i="138" s="1"/>
  <c r="M21" i="138"/>
  <c r="L21" i="138"/>
  <c r="C21" i="138"/>
  <c r="U20" i="138"/>
  <c r="T20" i="138"/>
  <c r="S20" i="138"/>
  <c r="R20" i="138"/>
  <c r="Q20" i="138"/>
  <c r="P20" i="138"/>
  <c r="O20" i="138"/>
  <c r="W20" i="138" s="1"/>
  <c r="N20" i="138"/>
  <c r="V20" i="138" s="1"/>
  <c r="M20" i="138"/>
  <c r="L20" i="138"/>
  <c r="C20" i="138"/>
  <c r="T19" i="138"/>
  <c r="U19" i="138" s="1"/>
  <c r="S19" i="138"/>
  <c r="R19" i="138"/>
  <c r="P19" i="138"/>
  <c r="Q19" i="138" s="1"/>
  <c r="L19" i="138"/>
  <c r="M19" i="138" s="1"/>
  <c r="N19" i="138" s="1"/>
  <c r="C19" i="138"/>
  <c r="U18" i="138"/>
  <c r="T18" i="138"/>
  <c r="S18" i="138"/>
  <c r="R18" i="138"/>
  <c r="Q18" i="138"/>
  <c r="P18" i="138"/>
  <c r="M18" i="138"/>
  <c r="N18" i="138" s="1"/>
  <c r="L18" i="138"/>
  <c r="C18" i="138"/>
  <c r="U17" i="138"/>
  <c r="T17" i="138"/>
  <c r="R17" i="138"/>
  <c r="S17" i="138" s="1"/>
  <c r="Q17" i="138"/>
  <c r="P17" i="138"/>
  <c r="N17" i="138"/>
  <c r="O17" i="138" s="1"/>
  <c r="M17" i="138"/>
  <c r="L17" i="138"/>
  <c r="C17" i="138"/>
  <c r="U16" i="138"/>
  <c r="T16" i="138"/>
  <c r="S16" i="138"/>
  <c r="R16" i="138"/>
  <c r="Q16" i="138"/>
  <c r="P16" i="138"/>
  <c r="O16" i="138"/>
  <c r="W16" i="138" s="1"/>
  <c r="N16" i="138"/>
  <c r="V16" i="138" s="1"/>
  <c r="M16" i="138"/>
  <c r="L16" i="138"/>
  <c r="C16" i="138"/>
  <c r="T15" i="138"/>
  <c r="U15" i="138" s="1"/>
  <c r="S15" i="138"/>
  <c r="R15" i="138"/>
  <c r="P15" i="138"/>
  <c r="Q15" i="138" s="1"/>
  <c r="L15" i="138"/>
  <c r="M15" i="138" s="1"/>
  <c r="N15" i="138" s="1"/>
  <c r="C15" i="138"/>
  <c r="U14" i="138"/>
  <c r="T14" i="138"/>
  <c r="S14" i="138"/>
  <c r="R14" i="138"/>
  <c r="Q14" i="138"/>
  <c r="P14" i="138"/>
  <c r="M14" i="138"/>
  <c r="N14" i="138" s="1"/>
  <c r="L14" i="138"/>
  <c r="C14" i="138"/>
  <c r="U13" i="138"/>
  <c r="T13" i="138"/>
  <c r="R13" i="138"/>
  <c r="S13" i="138" s="1"/>
  <c r="Q13" i="138"/>
  <c r="P13" i="138"/>
  <c r="N13" i="138"/>
  <c r="O13" i="138" s="1"/>
  <c r="W13" i="138" s="1"/>
  <c r="M13" i="138"/>
  <c r="L13" i="138"/>
  <c r="C13" i="138"/>
  <c r="R12" i="138"/>
  <c r="S12" i="138" s="1"/>
  <c r="P12" i="138"/>
  <c r="Q12" i="138" s="1"/>
  <c r="F61" i="138" s="1"/>
  <c r="L12" i="138"/>
  <c r="C12" i="138"/>
  <c r="T11" i="138"/>
  <c r="U11" i="138" s="1"/>
  <c r="P11" i="138"/>
  <c r="Q11" i="138" s="1"/>
  <c r="L11" i="138"/>
  <c r="M11" i="138" s="1"/>
  <c r="R11" i="138" s="1"/>
  <c r="S11" i="138" s="1"/>
  <c r="C11" i="138"/>
  <c r="U10" i="138"/>
  <c r="T10" i="138"/>
  <c r="Q10" i="138"/>
  <c r="P10" i="138"/>
  <c r="M10" i="138"/>
  <c r="R10" i="138" s="1"/>
  <c r="S10" i="138" s="1"/>
  <c r="L10" i="138"/>
  <c r="C10" i="138"/>
  <c r="T9" i="138"/>
  <c r="U9" i="138" s="1"/>
  <c r="R9" i="138"/>
  <c r="S9" i="138" s="1"/>
  <c r="L9" i="138"/>
  <c r="M9" i="138" s="1"/>
  <c r="C9" i="138"/>
  <c r="R8" i="138"/>
  <c r="S8" i="138" s="1"/>
  <c r="P8" i="138"/>
  <c r="Q8" i="138" s="1"/>
  <c r="L8" i="138"/>
  <c r="M8" i="138" s="1"/>
  <c r="N8" i="138" s="1"/>
  <c r="C8" i="138"/>
  <c r="T7" i="138"/>
  <c r="U7" i="138" s="1"/>
  <c r="L7" i="138"/>
  <c r="M7" i="138" s="1"/>
  <c r="R7" i="138" s="1"/>
  <c r="S7" i="138" s="1"/>
  <c r="C7" i="138"/>
  <c r="R6" i="138"/>
  <c r="S6" i="138" s="1"/>
  <c r="P6" i="138"/>
  <c r="Q6" i="138" s="1"/>
  <c r="M6" i="138"/>
  <c r="N6" i="138" s="1"/>
  <c r="C6" i="138"/>
  <c r="R5" i="138"/>
  <c r="S5" i="138" s="1"/>
  <c r="L5" i="138"/>
  <c r="M5" i="138" s="1"/>
  <c r="C5" i="138"/>
  <c r="T4" i="138"/>
  <c r="U4" i="138" s="1"/>
  <c r="R4" i="138"/>
  <c r="S4" i="138" s="1"/>
  <c r="L4" i="138"/>
  <c r="C4" i="138"/>
  <c r="I2" i="138"/>
  <c r="D2" i="138"/>
  <c r="B85" i="137"/>
  <c r="B84" i="137"/>
  <c r="K84" i="137" s="1"/>
  <c r="B83" i="137"/>
  <c r="B82" i="137"/>
  <c r="I82" i="137" s="1"/>
  <c r="B81" i="137"/>
  <c r="B80" i="137"/>
  <c r="H80" i="137" s="1"/>
  <c r="B79" i="137"/>
  <c r="J79" i="137" s="1"/>
  <c r="B78" i="137"/>
  <c r="H78" i="137" s="1"/>
  <c r="B77" i="137"/>
  <c r="I77" i="137" s="1"/>
  <c r="B76" i="137"/>
  <c r="H76" i="137" s="1"/>
  <c r="D75" i="137"/>
  <c r="B75" i="137"/>
  <c r="J75" i="137" s="1"/>
  <c r="B74" i="137"/>
  <c r="K74" i="137" s="1"/>
  <c r="B73" i="137"/>
  <c r="E73" i="137" s="1"/>
  <c r="B72" i="137"/>
  <c r="H72" i="137" s="1"/>
  <c r="B71" i="137"/>
  <c r="J71" i="137" s="1"/>
  <c r="B70" i="137"/>
  <c r="H70" i="137" s="1"/>
  <c r="P69" i="137"/>
  <c r="B69" i="137"/>
  <c r="B68" i="137"/>
  <c r="F68" i="137" s="1"/>
  <c r="B67" i="137"/>
  <c r="J67" i="137" s="1"/>
  <c r="B66" i="137"/>
  <c r="B65" i="137"/>
  <c r="B64" i="137"/>
  <c r="D64" i="137" s="1"/>
  <c r="B63" i="137"/>
  <c r="B62" i="137"/>
  <c r="M62" i="137" s="1"/>
  <c r="B61" i="137"/>
  <c r="B60" i="137"/>
  <c r="H57" i="137"/>
  <c r="U54" i="137"/>
  <c r="T54" i="137"/>
  <c r="R54" i="137"/>
  <c r="S54" i="137" s="1"/>
  <c r="Q54" i="137"/>
  <c r="P54" i="137"/>
  <c r="M54" i="137"/>
  <c r="N54" i="137" s="1"/>
  <c r="L54" i="137"/>
  <c r="C54" i="137"/>
  <c r="T53" i="137"/>
  <c r="U53" i="137" s="1"/>
  <c r="R53" i="137"/>
  <c r="S53" i="137" s="1"/>
  <c r="P53" i="137"/>
  <c r="Q53" i="137" s="1"/>
  <c r="L53" i="137"/>
  <c r="M53" i="137" s="1"/>
  <c r="N53" i="137" s="1"/>
  <c r="O53" i="137" s="1"/>
  <c r="C53" i="137"/>
  <c r="T52" i="137"/>
  <c r="U52" i="137" s="1"/>
  <c r="S52" i="137"/>
  <c r="R52" i="137"/>
  <c r="P52" i="137"/>
  <c r="Q52" i="137" s="1"/>
  <c r="O52" i="137"/>
  <c r="M52" i="137"/>
  <c r="N52" i="137" s="1"/>
  <c r="L52" i="137"/>
  <c r="C52" i="137"/>
  <c r="V51" i="137"/>
  <c r="U51" i="137"/>
  <c r="T51" i="137"/>
  <c r="R51" i="137"/>
  <c r="S51" i="137" s="1"/>
  <c r="Q51" i="137"/>
  <c r="P51" i="137"/>
  <c r="L51" i="137"/>
  <c r="M51" i="137" s="1"/>
  <c r="N51" i="137" s="1"/>
  <c r="O51" i="137" s="1"/>
  <c r="C51" i="137"/>
  <c r="U50" i="137"/>
  <c r="T50" i="137"/>
  <c r="R50" i="137"/>
  <c r="S50" i="137" s="1"/>
  <c r="Q50" i="137"/>
  <c r="P50" i="137"/>
  <c r="M50" i="137"/>
  <c r="N50" i="137" s="1"/>
  <c r="L50" i="137"/>
  <c r="C50" i="137"/>
  <c r="T49" i="137"/>
  <c r="U49" i="137" s="1"/>
  <c r="R49" i="137"/>
  <c r="S49" i="137" s="1"/>
  <c r="P49" i="137"/>
  <c r="Q49" i="137" s="1"/>
  <c r="L49" i="137"/>
  <c r="M49" i="137" s="1"/>
  <c r="N49" i="137" s="1"/>
  <c r="O49" i="137" s="1"/>
  <c r="C49" i="137"/>
  <c r="T48" i="137"/>
  <c r="U48" i="137" s="1"/>
  <c r="S48" i="137"/>
  <c r="R48" i="137"/>
  <c r="P48" i="137"/>
  <c r="Q48" i="137" s="1"/>
  <c r="L48" i="137"/>
  <c r="M48" i="137" s="1"/>
  <c r="N48" i="137" s="1"/>
  <c r="V48" i="137" s="1"/>
  <c r="C48" i="137"/>
  <c r="T47" i="137"/>
  <c r="U47" i="137" s="1"/>
  <c r="R47" i="137"/>
  <c r="S47" i="137" s="1"/>
  <c r="P47" i="137"/>
  <c r="Q47" i="137" s="1"/>
  <c r="L47" i="137"/>
  <c r="M47" i="137" s="1"/>
  <c r="N47" i="137" s="1"/>
  <c r="C47" i="137"/>
  <c r="U46" i="137"/>
  <c r="T46" i="137"/>
  <c r="R46" i="137"/>
  <c r="S46" i="137" s="1"/>
  <c r="Q46" i="137"/>
  <c r="P46" i="137"/>
  <c r="M46" i="137"/>
  <c r="N46" i="137" s="1"/>
  <c r="L46" i="137"/>
  <c r="C46" i="137"/>
  <c r="U45" i="137"/>
  <c r="T45" i="137"/>
  <c r="R45" i="137"/>
  <c r="S45" i="137" s="1"/>
  <c r="Q45" i="137"/>
  <c r="P45" i="137"/>
  <c r="N45" i="137"/>
  <c r="O45" i="137" s="1"/>
  <c r="M45" i="137"/>
  <c r="L45" i="137"/>
  <c r="C45" i="137"/>
  <c r="T44" i="137"/>
  <c r="U44" i="137" s="1"/>
  <c r="S44" i="137"/>
  <c r="R44" i="137"/>
  <c r="P44" i="137"/>
  <c r="Q44" i="137" s="1"/>
  <c r="O44" i="137"/>
  <c r="W44" i="137" s="1"/>
  <c r="L44" i="137"/>
  <c r="M44" i="137" s="1"/>
  <c r="N44" i="137" s="1"/>
  <c r="V44" i="137" s="1"/>
  <c r="C44" i="137"/>
  <c r="T43" i="137"/>
  <c r="U43" i="137" s="1"/>
  <c r="S43" i="137"/>
  <c r="R43" i="137"/>
  <c r="P43" i="137"/>
  <c r="Q43" i="137" s="1"/>
  <c r="L43" i="137"/>
  <c r="M43" i="137" s="1"/>
  <c r="N43" i="137" s="1"/>
  <c r="C43" i="137"/>
  <c r="U42" i="137"/>
  <c r="T42" i="137"/>
  <c r="R42" i="137"/>
  <c r="S42" i="137" s="1"/>
  <c r="Q42" i="137"/>
  <c r="P42" i="137"/>
  <c r="M42" i="137"/>
  <c r="N42" i="137" s="1"/>
  <c r="L42" i="137"/>
  <c r="C42" i="137"/>
  <c r="U41" i="137"/>
  <c r="T41" i="137"/>
  <c r="R41" i="137"/>
  <c r="S41" i="137" s="1"/>
  <c r="Q41" i="137"/>
  <c r="P41" i="137"/>
  <c r="N41" i="137"/>
  <c r="O41" i="137" s="1"/>
  <c r="M41" i="137"/>
  <c r="L41" i="137"/>
  <c r="C41" i="137"/>
  <c r="T40" i="137"/>
  <c r="U40" i="137" s="1"/>
  <c r="S40" i="137"/>
  <c r="R40" i="137"/>
  <c r="P40" i="137"/>
  <c r="Q40" i="137" s="1"/>
  <c r="O40" i="137"/>
  <c r="W40" i="137" s="1"/>
  <c r="L40" i="137"/>
  <c r="M40" i="137" s="1"/>
  <c r="N40" i="137" s="1"/>
  <c r="V40" i="137" s="1"/>
  <c r="C40" i="137"/>
  <c r="T39" i="137"/>
  <c r="U39" i="137" s="1"/>
  <c r="S39" i="137"/>
  <c r="R39" i="137"/>
  <c r="P39" i="137"/>
  <c r="Q39" i="137" s="1"/>
  <c r="L39" i="137"/>
  <c r="M39" i="137" s="1"/>
  <c r="N39" i="137" s="1"/>
  <c r="C39" i="137"/>
  <c r="U38" i="137"/>
  <c r="T38" i="137"/>
  <c r="R38" i="137"/>
  <c r="S38" i="137" s="1"/>
  <c r="Q38" i="137"/>
  <c r="P38" i="137"/>
  <c r="M38" i="137"/>
  <c r="N38" i="137" s="1"/>
  <c r="L38" i="137"/>
  <c r="C38" i="137"/>
  <c r="U37" i="137"/>
  <c r="T37" i="137"/>
  <c r="R37" i="137"/>
  <c r="S37" i="137" s="1"/>
  <c r="Q37" i="137"/>
  <c r="P37" i="137"/>
  <c r="N37" i="137"/>
  <c r="O37" i="137" s="1"/>
  <c r="M37" i="137"/>
  <c r="L37" i="137"/>
  <c r="C37" i="137"/>
  <c r="T36" i="137"/>
  <c r="U36" i="137" s="1"/>
  <c r="S36" i="137"/>
  <c r="R36" i="137"/>
  <c r="P36" i="137"/>
  <c r="Q36" i="137" s="1"/>
  <c r="O36" i="137"/>
  <c r="W36" i="137" s="1"/>
  <c r="L36" i="137"/>
  <c r="M36" i="137" s="1"/>
  <c r="N36" i="137" s="1"/>
  <c r="V36" i="137" s="1"/>
  <c r="C36" i="137"/>
  <c r="T35" i="137"/>
  <c r="U35" i="137" s="1"/>
  <c r="S35" i="137"/>
  <c r="R35" i="137"/>
  <c r="P35" i="137"/>
  <c r="Q35" i="137" s="1"/>
  <c r="L35" i="137"/>
  <c r="M35" i="137" s="1"/>
  <c r="N35" i="137" s="1"/>
  <c r="C35" i="137"/>
  <c r="U34" i="137"/>
  <c r="T34" i="137"/>
  <c r="R34" i="137"/>
  <c r="S34" i="137" s="1"/>
  <c r="Q34" i="137"/>
  <c r="P34" i="137"/>
  <c r="M34" i="137"/>
  <c r="N34" i="137" s="1"/>
  <c r="L34" i="137"/>
  <c r="C34" i="137"/>
  <c r="U33" i="137"/>
  <c r="T33" i="137"/>
  <c r="R33" i="137"/>
  <c r="S33" i="137" s="1"/>
  <c r="Q33" i="137"/>
  <c r="P33" i="137"/>
  <c r="N33" i="137"/>
  <c r="O33" i="137" s="1"/>
  <c r="M33" i="137"/>
  <c r="L33" i="137"/>
  <c r="C33" i="137"/>
  <c r="T32" i="137"/>
  <c r="U32" i="137" s="1"/>
  <c r="S32" i="137"/>
  <c r="R32" i="137"/>
  <c r="P32" i="137"/>
  <c r="Q32" i="137" s="1"/>
  <c r="O32" i="137"/>
  <c r="W32" i="137" s="1"/>
  <c r="L32" i="137"/>
  <c r="M32" i="137" s="1"/>
  <c r="N32" i="137" s="1"/>
  <c r="C32" i="137"/>
  <c r="T31" i="137"/>
  <c r="U31" i="137" s="1"/>
  <c r="S31" i="137"/>
  <c r="R31" i="137"/>
  <c r="P31" i="137"/>
  <c r="Q31" i="137" s="1"/>
  <c r="L31" i="137"/>
  <c r="M31" i="137" s="1"/>
  <c r="N31" i="137" s="1"/>
  <c r="C31" i="137"/>
  <c r="T30" i="137"/>
  <c r="U30" i="137" s="1"/>
  <c r="R30" i="137"/>
  <c r="S30" i="137" s="1"/>
  <c r="Q30" i="137"/>
  <c r="P30" i="137"/>
  <c r="L30" i="137"/>
  <c r="M30" i="137" s="1"/>
  <c r="N30" i="137" s="1"/>
  <c r="C30" i="137"/>
  <c r="U29" i="137"/>
  <c r="T29" i="137"/>
  <c r="S29" i="137"/>
  <c r="R29" i="137"/>
  <c r="Q29" i="137"/>
  <c r="P29" i="137"/>
  <c r="M29" i="137"/>
  <c r="N29" i="137" s="1"/>
  <c r="L29" i="137"/>
  <c r="C29" i="137"/>
  <c r="T28" i="137"/>
  <c r="U28" i="137" s="1"/>
  <c r="S28" i="137"/>
  <c r="R28" i="137"/>
  <c r="Q28" i="137"/>
  <c r="P28" i="137"/>
  <c r="M28" i="137"/>
  <c r="N28" i="137" s="1"/>
  <c r="L28" i="137"/>
  <c r="C28" i="137"/>
  <c r="T27" i="137"/>
  <c r="U27" i="137" s="1"/>
  <c r="R27" i="137"/>
  <c r="S27" i="137" s="1"/>
  <c r="P27" i="137"/>
  <c r="Q27" i="137" s="1"/>
  <c r="L27" i="137"/>
  <c r="M27" i="137" s="1"/>
  <c r="N27" i="137" s="1"/>
  <c r="C27" i="137"/>
  <c r="U26" i="137"/>
  <c r="T26" i="137"/>
  <c r="S26" i="137"/>
  <c r="R26" i="137"/>
  <c r="Q26" i="137"/>
  <c r="P26" i="137"/>
  <c r="M26" i="137"/>
  <c r="N26" i="137" s="1"/>
  <c r="L26" i="137"/>
  <c r="C26" i="137"/>
  <c r="T25" i="137"/>
  <c r="U25" i="137" s="1"/>
  <c r="R25" i="137"/>
  <c r="S25" i="137" s="1"/>
  <c r="P25" i="137"/>
  <c r="Q25" i="137" s="1"/>
  <c r="L25" i="137"/>
  <c r="M25" i="137" s="1"/>
  <c r="N25" i="137" s="1"/>
  <c r="C25" i="137"/>
  <c r="U24" i="137"/>
  <c r="T24" i="137"/>
  <c r="S24" i="137"/>
  <c r="R24" i="137"/>
  <c r="Q24" i="137"/>
  <c r="P24" i="137"/>
  <c r="M24" i="137"/>
  <c r="N24" i="137" s="1"/>
  <c r="L24" i="137"/>
  <c r="C24" i="137"/>
  <c r="T23" i="137"/>
  <c r="U23" i="137" s="1"/>
  <c r="R23" i="137"/>
  <c r="S23" i="137" s="1"/>
  <c r="P23" i="137"/>
  <c r="Q23" i="137" s="1"/>
  <c r="L23" i="137"/>
  <c r="M23" i="137" s="1"/>
  <c r="N23" i="137" s="1"/>
  <c r="C23" i="137"/>
  <c r="U22" i="137"/>
  <c r="T22" i="137"/>
  <c r="S22" i="137"/>
  <c r="R22" i="137"/>
  <c r="Q22" i="137"/>
  <c r="P22" i="137"/>
  <c r="M22" i="137"/>
  <c r="N22" i="137" s="1"/>
  <c r="L22" i="137"/>
  <c r="C22" i="137"/>
  <c r="T21" i="137"/>
  <c r="U21" i="137" s="1"/>
  <c r="R21" i="137"/>
  <c r="S21" i="137" s="1"/>
  <c r="P21" i="137"/>
  <c r="Q21" i="137" s="1"/>
  <c r="L21" i="137"/>
  <c r="M21" i="137" s="1"/>
  <c r="N21" i="137" s="1"/>
  <c r="C21" i="137"/>
  <c r="U20" i="137"/>
  <c r="T20" i="137"/>
  <c r="S20" i="137"/>
  <c r="R20" i="137"/>
  <c r="Q20" i="137"/>
  <c r="P20" i="137"/>
  <c r="M20" i="137"/>
  <c r="N20" i="137" s="1"/>
  <c r="L20" i="137"/>
  <c r="C20" i="137"/>
  <c r="T19" i="137"/>
  <c r="U19" i="137" s="1"/>
  <c r="R19" i="137"/>
  <c r="S19" i="137" s="1"/>
  <c r="P19" i="137"/>
  <c r="Q19" i="137" s="1"/>
  <c r="L19" i="137"/>
  <c r="M19" i="137" s="1"/>
  <c r="N19" i="137" s="1"/>
  <c r="C19" i="137"/>
  <c r="U18" i="137"/>
  <c r="T18" i="137"/>
  <c r="S18" i="137"/>
  <c r="R18" i="137"/>
  <c r="Q18" i="137"/>
  <c r="P18" i="137"/>
  <c r="M18" i="137"/>
  <c r="N18" i="137" s="1"/>
  <c r="L18" i="137"/>
  <c r="C18" i="137"/>
  <c r="T17" i="137"/>
  <c r="U17" i="137" s="1"/>
  <c r="R17" i="137"/>
  <c r="S17" i="137" s="1"/>
  <c r="P17" i="137"/>
  <c r="Q17" i="137" s="1"/>
  <c r="L17" i="137"/>
  <c r="M17" i="137" s="1"/>
  <c r="N17" i="137" s="1"/>
  <c r="C17" i="137"/>
  <c r="U16" i="137"/>
  <c r="T16" i="137"/>
  <c r="S16" i="137"/>
  <c r="R16" i="137"/>
  <c r="Q16" i="137"/>
  <c r="P16" i="137"/>
  <c r="M16" i="137"/>
  <c r="N16" i="137" s="1"/>
  <c r="L16" i="137"/>
  <c r="C16" i="137"/>
  <c r="R15" i="137"/>
  <c r="S15" i="137" s="1"/>
  <c r="P15" i="137"/>
  <c r="Q15" i="137" s="1"/>
  <c r="L15" i="137"/>
  <c r="M15" i="137" s="1"/>
  <c r="T15" i="137" s="1"/>
  <c r="U15" i="137" s="1"/>
  <c r="C15" i="137"/>
  <c r="S14" i="137"/>
  <c r="R14" i="137"/>
  <c r="P14" i="137"/>
  <c r="Q14" i="137" s="1"/>
  <c r="L14" i="137"/>
  <c r="M14" i="137" s="1"/>
  <c r="C14" i="137"/>
  <c r="R13" i="137"/>
  <c r="S13" i="137" s="1"/>
  <c r="P13" i="137"/>
  <c r="Q13" i="137" s="1"/>
  <c r="L13" i="137"/>
  <c r="M13" i="137" s="1"/>
  <c r="T13" i="137" s="1"/>
  <c r="U13" i="137" s="1"/>
  <c r="C13" i="137"/>
  <c r="R12" i="137"/>
  <c r="S12" i="137" s="1"/>
  <c r="P12" i="137"/>
  <c r="Q12" i="137" s="1"/>
  <c r="L12" i="137"/>
  <c r="M12" i="137" s="1"/>
  <c r="T12" i="137" s="1"/>
  <c r="U12" i="137" s="1"/>
  <c r="C12" i="137"/>
  <c r="P11" i="137"/>
  <c r="Q11" i="137" s="1"/>
  <c r="L11" i="137"/>
  <c r="M11" i="137" s="1"/>
  <c r="T11" i="137" s="1"/>
  <c r="U11" i="137" s="1"/>
  <c r="C11" i="137"/>
  <c r="P10" i="137"/>
  <c r="Q10" i="137" s="1"/>
  <c r="L10" i="137"/>
  <c r="M10" i="137" s="1"/>
  <c r="R10" i="137" s="1"/>
  <c r="S10" i="137" s="1"/>
  <c r="C10" i="137"/>
  <c r="R9" i="137"/>
  <c r="S9" i="137" s="1"/>
  <c r="L9" i="137"/>
  <c r="C9" i="137"/>
  <c r="Q8" i="137"/>
  <c r="P8" i="137"/>
  <c r="L8" i="137"/>
  <c r="M8" i="137" s="1"/>
  <c r="C8" i="137"/>
  <c r="P7" i="137"/>
  <c r="Q7" i="137" s="1"/>
  <c r="F60" i="137" s="1"/>
  <c r="L7" i="137"/>
  <c r="M7" i="137" s="1"/>
  <c r="T7" i="137" s="1"/>
  <c r="U7" i="137" s="1"/>
  <c r="C7" i="137"/>
  <c r="T6" i="137"/>
  <c r="U6" i="137" s="1"/>
  <c r="P6" i="137"/>
  <c r="Q6" i="137" s="1"/>
  <c r="L6" i="137"/>
  <c r="M6" i="137" s="1"/>
  <c r="C6" i="137"/>
  <c r="P5" i="137"/>
  <c r="Q5" i="137" s="1"/>
  <c r="L5" i="137"/>
  <c r="M5" i="137" s="1"/>
  <c r="R5" i="137" s="1"/>
  <c r="S5" i="137" s="1"/>
  <c r="C5" i="137"/>
  <c r="T4" i="137"/>
  <c r="U4" i="137" s="1"/>
  <c r="P4" i="137"/>
  <c r="Q4" i="137" s="1"/>
  <c r="L4" i="137"/>
  <c r="M4" i="137" s="1"/>
  <c r="N4" i="137" s="1"/>
  <c r="O4" i="137" s="1"/>
  <c r="C4" i="137"/>
  <c r="I2" i="137"/>
  <c r="D2" i="137"/>
  <c r="C10" i="135"/>
  <c r="C10" i="136"/>
  <c r="B85" i="136"/>
  <c r="B84" i="136"/>
  <c r="I84" i="136" s="1"/>
  <c r="B83" i="136"/>
  <c r="B82" i="136"/>
  <c r="B81" i="136"/>
  <c r="I81" i="136" s="1"/>
  <c r="B80" i="136"/>
  <c r="K80" i="136" s="1"/>
  <c r="B79" i="136"/>
  <c r="K79" i="136" s="1"/>
  <c r="B78" i="136"/>
  <c r="K78" i="136" s="1"/>
  <c r="B77" i="136"/>
  <c r="K77" i="136" s="1"/>
  <c r="B76" i="136"/>
  <c r="J76" i="136" s="1"/>
  <c r="B75" i="136"/>
  <c r="E75" i="136" s="1"/>
  <c r="B74" i="136"/>
  <c r="K74" i="136" s="1"/>
  <c r="B73" i="136"/>
  <c r="K73" i="136" s="1"/>
  <c r="B72" i="136"/>
  <c r="H72" i="136" s="1"/>
  <c r="B71" i="136"/>
  <c r="E71" i="136" s="1"/>
  <c r="B70" i="136"/>
  <c r="J70" i="136" s="1"/>
  <c r="P69" i="136"/>
  <c r="B69" i="136"/>
  <c r="B68" i="136"/>
  <c r="B67" i="136"/>
  <c r="B66" i="136"/>
  <c r="M66" i="136" s="1"/>
  <c r="B65" i="136"/>
  <c r="B64" i="136"/>
  <c r="I64" i="136" s="1"/>
  <c r="B63" i="136"/>
  <c r="B62" i="136"/>
  <c r="B61" i="136"/>
  <c r="B60" i="136"/>
  <c r="G60" i="136" s="1"/>
  <c r="H57" i="136"/>
  <c r="U54" i="136"/>
  <c r="T54" i="136"/>
  <c r="R54" i="136"/>
  <c r="S54" i="136" s="1"/>
  <c r="Q54" i="136"/>
  <c r="P54" i="136"/>
  <c r="N54" i="136"/>
  <c r="O54" i="136" s="1"/>
  <c r="M54" i="136"/>
  <c r="L54" i="136"/>
  <c r="C54" i="136"/>
  <c r="T53" i="136"/>
  <c r="U53" i="136" s="1"/>
  <c r="R53" i="136"/>
  <c r="S53" i="136" s="1"/>
  <c r="P53" i="136"/>
  <c r="Q53" i="136" s="1"/>
  <c r="L53" i="136"/>
  <c r="M53" i="136" s="1"/>
  <c r="N53" i="136" s="1"/>
  <c r="C53" i="136"/>
  <c r="T52" i="136"/>
  <c r="U52" i="136" s="1"/>
  <c r="S52" i="136"/>
  <c r="R52" i="136"/>
  <c r="P52" i="136"/>
  <c r="Q52" i="136" s="1"/>
  <c r="O52" i="136"/>
  <c r="M52" i="136"/>
  <c r="N52" i="136" s="1"/>
  <c r="L52" i="136"/>
  <c r="C52" i="136"/>
  <c r="U51" i="136"/>
  <c r="T51" i="136"/>
  <c r="R51" i="136"/>
  <c r="S51" i="136" s="1"/>
  <c r="Q51" i="136"/>
  <c r="P51" i="136"/>
  <c r="M51" i="136"/>
  <c r="N51" i="136" s="1"/>
  <c r="L51" i="136"/>
  <c r="C51" i="136"/>
  <c r="U50" i="136"/>
  <c r="T50" i="136"/>
  <c r="R50" i="136"/>
  <c r="S50" i="136" s="1"/>
  <c r="Q50" i="136"/>
  <c r="P50" i="136"/>
  <c r="N50" i="136"/>
  <c r="O50" i="136" s="1"/>
  <c r="M50" i="136"/>
  <c r="L50" i="136"/>
  <c r="C50" i="136"/>
  <c r="T49" i="136"/>
  <c r="U49" i="136" s="1"/>
  <c r="R49" i="136"/>
  <c r="S49" i="136" s="1"/>
  <c r="P49" i="136"/>
  <c r="Q49" i="136" s="1"/>
  <c r="L49" i="136"/>
  <c r="M49" i="136" s="1"/>
  <c r="N49" i="136" s="1"/>
  <c r="C49" i="136"/>
  <c r="T48" i="136"/>
  <c r="U48" i="136" s="1"/>
  <c r="S48" i="136"/>
  <c r="R48" i="136"/>
  <c r="P48" i="136"/>
  <c r="Q48" i="136" s="1"/>
  <c r="O48" i="136"/>
  <c r="L48" i="136"/>
  <c r="M48" i="136" s="1"/>
  <c r="N48" i="136" s="1"/>
  <c r="C48" i="136"/>
  <c r="U47" i="136"/>
  <c r="T47" i="136"/>
  <c r="S47" i="136"/>
  <c r="R47" i="136"/>
  <c r="Q47" i="136"/>
  <c r="P47" i="136"/>
  <c r="L47" i="136"/>
  <c r="M47" i="136" s="1"/>
  <c r="N47" i="136" s="1"/>
  <c r="C47" i="136"/>
  <c r="U46" i="136"/>
  <c r="T46" i="136"/>
  <c r="R46" i="136"/>
  <c r="S46" i="136" s="1"/>
  <c r="Q46" i="136"/>
  <c r="P46" i="136"/>
  <c r="M46" i="136"/>
  <c r="N46" i="136" s="1"/>
  <c r="L46" i="136"/>
  <c r="C46" i="136"/>
  <c r="U45" i="136"/>
  <c r="T45" i="136"/>
  <c r="R45" i="136"/>
  <c r="S45" i="136" s="1"/>
  <c r="Q45" i="136"/>
  <c r="P45" i="136"/>
  <c r="N45" i="136"/>
  <c r="O45" i="136" s="1"/>
  <c r="M45" i="136"/>
  <c r="L45" i="136"/>
  <c r="C45" i="136"/>
  <c r="T44" i="136"/>
  <c r="U44" i="136" s="1"/>
  <c r="S44" i="136"/>
  <c r="R44" i="136"/>
  <c r="P44" i="136"/>
  <c r="Q44" i="136" s="1"/>
  <c r="W44" i="136" s="1"/>
  <c r="O44" i="136"/>
  <c r="L44" i="136"/>
  <c r="M44" i="136" s="1"/>
  <c r="N44" i="136" s="1"/>
  <c r="C44" i="136"/>
  <c r="U43" i="136"/>
  <c r="T43" i="136"/>
  <c r="S43" i="136"/>
  <c r="R43" i="136"/>
  <c r="Q43" i="136"/>
  <c r="P43" i="136"/>
  <c r="L43" i="136"/>
  <c r="M43" i="136" s="1"/>
  <c r="N43" i="136" s="1"/>
  <c r="C43" i="136"/>
  <c r="U42" i="136"/>
  <c r="T42" i="136"/>
  <c r="R42" i="136"/>
  <c r="S42" i="136" s="1"/>
  <c r="Q42" i="136"/>
  <c r="P42" i="136"/>
  <c r="M42" i="136"/>
  <c r="N42" i="136" s="1"/>
  <c r="L42" i="136"/>
  <c r="C42" i="136"/>
  <c r="U41" i="136"/>
  <c r="T41" i="136"/>
  <c r="R41" i="136"/>
  <c r="S41" i="136" s="1"/>
  <c r="Q41" i="136"/>
  <c r="P41" i="136"/>
  <c r="N41" i="136"/>
  <c r="O41" i="136" s="1"/>
  <c r="M41" i="136"/>
  <c r="L41" i="136"/>
  <c r="C41" i="136"/>
  <c r="T40" i="136"/>
  <c r="U40" i="136" s="1"/>
  <c r="S40" i="136"/>
  <c r="R40" i="136"/>
  <c r="P40" i="136"/>
  <c r="Q40" i="136" s="1"/>
  <c r="W40" i="136" s="1"/>
  <c r="O40" i="136"/>
  <c r="L40" i="136"/>
  <c r="M40" i="136" s="1"/>
  <c r="N40" i="136" s="1"/>
  <c r="C40" i="136"/>
  <c r="U39" i="136"/>
  <c r="T39" i="136"/>
  <c r="S39" i="136"/>
  <c r="R39" i="136"/>
  <c r="Q39" i="136"/>
  <c r="P39" i="136"/>
  <c r="L39" i="136"/>
  <c r="M39" i="136" s="1"/>
  <c r="N39" i="136" s="1"/>
  <c r="C39" i="136"/>
  <c r="T38" i="136"/>
  <c r="U38" i="136" s="1"/>
  <c r="R38" i="136"/>
  <c r="S38" i="136" s="1"/>
  <c r="Q38" i="136"/>
  <c r="P38" i="136"/>
  <c r="M38" i="136"/>
  <c r="N38" i="136" s="1"/>
  <c r="L38" i="136"/>
  <c r="C38" i="136"/>
  <c r="U37" i="136"/>
  <c r="T37" i="136"/>
  <c r="R37" i="136"/>
  <c r="S37" i="136" s="1"/>
  <c r="Q37" i="136"/>
  <c r="P37" i="136"/>
  <c r="N37" i="136"/>
  <c r="O37" i="136" s="1"/>
  <c r="W37" i="136" s="1"/>
  <c r="M37" i="136"/>
  <c r="L37" i="136"/>
  <c r="C37" i="136"/>
  <c r="T36" i="136"/>
  <c r="U36" i="136" s="1"/>
  <c r="R36" i="136"/>
  <c r="S36" i="136" s="1"/>
  <c r="P36" i="136"/>
  <c r="Q36" i="136" s="1"/>
  <c r="L36" i="136"/>
  <c r="M36" i="136" s="1"/>
  <c r="N36" i="136" s="1"/>
  <c r="C36" i="136"/>
  <c r="T35" i="136"/>
  <c r="U35" i="136" s="1"/>
  <c r="S35" i="136"/>
  <c r="R35" i="136"/>
  <c r="P35" i="136"/>
  <c r="Q35" i="136" s="1"/>
  <c r="L35" i="136"/>
  <c r="M35" i="136" s="1"/>
  <c r="N35" i="136" s="1"/>
  <c r="C35" i="136"/>
  <c r="T34" i="136"/>
  <c r="U34" i="136" s="1"/>
  <c r="R34" i="136"/>
  <c r="S34" i="136" s="1"/>
  <c r="Q34" i="136"/>
  <c r="P34" i="136"/>
  <c r="M34" i="136"/>
  <c r="N34" i="136" s="1"/>
  <c r="L34" i="136"/>
  <c r="C34" i="136"/>
  <c r="U33" i="136"/>
  <c r="T33" i="136"/>
  <c r="R33" i="136"/>
  <c r="S33" i="136" s="1"/>
  <c r="Q33" i="136"/>
  <c r="P33" i="136"/>
  <c r="N33" i="136"/>
  <c r="O33" i="136" s="1"/>
  <c r="M33" i="136"/>
  <c r="L33" i="136"/>
  <c r="C33" i="136"/>
  <c r="T32" i="136"/>
  <c r="U32" i="136" s="1"/>
  <c r="R32" i="136"/>
  <c r="S32" i="136" s="1"/>
  <c r="P32" i="136"/>
  <c r="Q32" i="136" s="1"/>
  <c r="L32" i="136"/>
  <c r="M32" i="136" s="1"/>
  <c r="N32" i="136" s="1"/>
  <c r="C32" i="136"/>
  <c r="T31" i="136"/>
  <c r="U31" i="136" s="1"/>
  <c r="S31" i="136"/>
  <c r="R31" i="136"/>
  <c r="P31" i="136"/>
  <c r="Q31" i="136" s="1"/>
  <c r="L31" i="136"/>
  <c r="M31" i="136" s="1"/>
  <c r="N31" i="136" s="1"/>
  <c r="C31" i="136"/>
  <c r="T30" i="136"/>
  <c r="U30" i="136" s="1"/>
  <c r="R30" i="136"/>
  <c r="S30" i="136" s="1"/>
  <c r="Q30" i="136"/>
  <c r="P30" i="136"/>
  <c r="M30" i="136"/>
  <c r="N30" i="136" s="1"/>
  <c r="L30" i="136"/>
  <c r="C30" i="136"/>
  <c r="U29" i="136"/>
  <c r="T29" i="136"/>
  <c r="R29" i="136"/>
  <c r="S29" i="136" s="1"/>
  <c r="Q29" i="136"/>
  <c r="P29" i="136"/>
  <c r="N29" i="136"/>
  <c r="O29" i="136" s="1"/>
  <c r="W29" i="136" s="1"/>
  <c r="M29" i="136"/>
  <c r="L29" i="136"/>
  <c r="C29" i="136"/>
  <c r="T28" i="136"/>
  <c r="U28" i="136" s="1"/>
  <c r="R28" i="136"/>
  <c r="S28" i="136" s="1"/>
  <c r="P28" i="136"/>
  <c r="Q28" i="136" s="1"/>
  <c r="L28" i="136"/>
  <c r="M28" i="136" s="1"/>
  <c r="N28" i="136" s="1"/>
  <c r="C28" i="136"/>
  <c r="U27" i="136"/>
  <c r="T27" i="136"/>
  <c r="R27" i="136"/>
  <c r="S27" i="136" s="1"/>
  <c r="Q27" i="136"/>
  <c r="P27" i="136"/>
  <c r="M27" i="136"/>
  <c r="N27" i="136" s="1"/>
  <c r="L27" i="136"/>
  <c r="C27" i="136"/>
  <c r="U26" i="136"/>
  <c r="T26" i="136"/>
  <c r="R26" i="136"/>
  <c r="S26" i="136" s="1"/>
  <c r="Q26" i="136"/>
  <c r="P26" i="136"/>
  <c r="N26" i="136"/>
  <c r="O26" i="136" s="1"/>
  <c r="W26" i="136" s="1"/>
  <c r="M26" i="136"/>
  <c r="L26" i="136"/>
  <c r="C26" i="136"/>
  <c r="T25" i="136"/>
  <c r="U25" i="136" s="1"/>
  <c r="S25" i="136"/>
  <c r="R25" i="136"/>
  <c r="P25" i="136"/>
  <c r="Q25" i="136" s="1"/>
  <c r="L25" i="136"/>
  <c r="M25" i="136" s="1"/>
  <c r="N25" i="136" s="1"/>
  <c r="C25" i="136"/>
  <c r="U24" i="136"/>
  <c r="T24" i="136"/>
  <c r="S24" i="136"/>
  <c r="R24" i="136"/>
  <c r="Q24" i="136"/>
  <c r="P24" i="136"/>
  <c r="M24" i="136"/>
  <c r="N24" i="136" s="1"/>
  <c r="L24" i="136"/>
  <c r="C24" i="136"/>
  <c r="U23" i="136"/>
  <c r="T23" i="136"/>
  <c r="R23" i="136"/>
  <c r="S23" i="136" s="1"/>
  <c r="Q23" i="136"/>
  <c r="P23" i="136"/>
  <c r="N23" i="136"/>
  <c r="O23" i="136" s="1"/>
  <c r="W23" i="136" s="1"/>
  <c r="M23" i="136"/>
  <c r="L23" i="136"/>
  <c r="C23" i="136"/>
  <c r="U22" i="136"/>
  <c r="T22" i="136"/>
  <c r="S22" i="136"/>
  <c r="R22" i="136"/>
  <c r="Q22" i="136"/>
  <c r="P22" i="136"/>
  <c r="O22" i="136"/>
  <c r="W22" i="136" s="1"/>
  <c r="N22" i="136"/>
  <c r="V22" i="136" s="1"/>
  <c r="M22" i="136"/>
  <c r="L22" i="136"/>
  <c r="C22" i="136"/>
  <c r="T21" i="136"/>
  <c r="U21" i="136" s="1"/>
  <c r="S21" i="136"/>
  <c r="R21" i="136"/>
  <c r="P21" i="136"/>
  <c r="Q21" i="136" s="1"/>
  <c r="L21" i="136"/>
  <c r="M21" i="136" s="1"/>
  <c r="N21" i="136" s="1"/>
  <c r="C21" i="136"/>
  <c r="U20" i="136"/>
  <c r="T20" i="136"/>
  <c r="S20" i="136"/>
  <c r="R20" i="136"/>
  <c r="Q20" i="136"/>
  <c r="P20" i="136"/>
  <c r="M20" i="136"/>
  <c r="N20" i="136" s="1"/>
  <c r="L20" i="136"/>
  <c r="C20" i="136"/>
  <c r="U19" i="136"/>
  <c r="T19" i="136"/>
  <c r="R19" i="136"/>
  <c r="S19" i="136" s="1"/>
  <c r="Q19" i="136"/>
  <c r="P19" i="136"/>
  <c r="N19" i="136"/>
  <c r="V19" i="136" s="1"/>
  <c r="M19" i="136"/>
  <c r="L19" i="136"/>
  <c r="C19" i="136"/>
  <c r="U18" i="136"/>
  <c r="T18" i="136"/>
  <c r="S18" i="136"/>
  <c r="R18" i="136"/>
  <c r="Q18" i="136"/>
  <c r="P18" i="136"/>
  <c r="O18" i="136"/>
  <c r="W18" i="136" s="1"/>
  <c r="N18" i="136"/>
  <c r="V18" i="136" s="1"/>
  <c r="M18" i="136"/>
  <c r="L18" i="136"/>
  <c r="C18" i="136"/>
  <c r="T17" i="136"/>
  <c r="U17" i="136" s="1"/>
  <c r="S17" i="136"/>
  <c r="R17" i="136"/>
  <c r="P17" i="136"/>
  <c r="Q17" i="136" s="1"/>
  <c r="L17" i="136"/>
  <c r="M17" i="136" s="1"/>
  <c r="N17" i="136" s="1"/>
  <c r="C17" i="136"/>
  <c r="U16" i="136"/>
  <c r="T16" i="136"/>
  <c r="S16" i="136"/>
  <c r="R16" i="136"/>
  <c r="Q16" i="136"/>
  <c r="P16" i="136"/>
  <c r="M16" i="136"/>
  <c r="N16" i="136" s="1"/>
  <c r="L16" i="136"/>
  <c r="C16" i="136"/>
  <c r="U15" i="136"/>
  <c r="T15" i="136"/>
  <c r="R15" i="136"/>
  <c r="S15" i="136" s="1"/>
  <c r="Q15" i="136"/>
  <c r="P15" i="136"/>
  <c r="N15" i="136"/>
  <c r="V15" i="136" s="1"/>
  <c r="M15" i="136"/>
  <c r="L15" i="136"/>
  <c r="C15" i="136"/>
  <c r="U14" i="136"/>
  <c r="T14" i="136"/>
  <c r="S14" i="136"/>
  <c r="R14" i="136"/>
  <c r="Q14" i="136"/>
  <c r="P14" i="136"/>
  <c r="O14" i="136"/>
  <c r="W14" i="136" s="1"/>
  <c r="N14" i="136"/>
  <c r="V14" i="136" s="1"/>
  <c r="M14" i="136"/>
  <c r="L14" i="136"/>
  <c r="C14" i="136"/>
  <c r="T13" i="136"/>
  <c r="U13" i="136" s="1"/>
  <c r="S13" i="136"/>
  <c r="R13" i="136"/>
  <c r="P13" i="136"/>
  <c r="Q13" i="136" s="1"/>
  <c r="L13" i="136"/>
  <c r="M13" i="136" s="1"/>
  <c r="N13" i="136" s="1"/>
  <c r="C13" i="136"/>
  <c r="U12" i="136"/>
  <c r="T12" i="136"/>
  <c r="S12" i="136"/>
  <c r="R12" i="136"/>
  <c r="Q12" i="136"/>
  <c r="P12" i="136"/>
  <c r="M12" i="136"/>
  <c r="N12" i="136" s="1"/>
  <c r="L12" i="136"/>
  <c r="C12" i="136"/>
  <c r="U11" i="136"/>
  <c r="T11" i="136"/>
  <c r="R11" i="136"/>
  <c r="S11" i="136" s="1"/>
  <c r="Q11" i="136"/>
  <c r="P11" i="136"/>
  <c r="N11" i="136"/>
  <c r="O11" i="136" s="1"/>
  <c r="M11" i="136"/>
  <c r="L11" i="136"/>
  <c r="C11" i="136"/>
  <c r="T10" i="136"/>
  <c r="U10" i="136" s="1"/>
  <c r="R10" i="136"/>
  <c r="S10" i="136" s="1"/>
  <c r="P10" i="136"/>
  <c r="Q10" i="136" s="1"/>
  <c r="L10" i="136"/>
  <c r="M10" i="136" s="1"/>
  <c r="N10" i="136" s="1"/>
  <c r="R9" i="136"/>
  <c r="S9" i="136" s="1"/>
  <c r="P9" i="136"/>
  <c r="Q9" i="136" s="1"/>
  <c r="L9" i="136"/>
  <c r="M9" i="136" s="1"/>
  <c r="T9" i="136" s="1"/>
  <c r="U9" i="136" s="1"/>
  <c r="C9" i="136"/>
  <c r="R8" i="136"/>
  <c r="S8" i="136" s="1"/>
  <c r="P8" i="136"/>
  <c r="Q8" i="136" s="1"/>
  <c r="L8" i="136"/>
  <c r="M8" i="136" s="1"/>
  <c r="T8" i="136" s="1"/>
  <c r="U8" i="136" s="1"/>
  <c r="C8" i="136"/>
  <c r="R7" i="136"/>
  <c r="S7" i="136" s="1"/>
  <c r="N7" i="136"/>
  <c r="O7" i="136" s="1"/>
  <c r="L7" i="136"/>
  <c r="M7" i="136" s="1"/>
  <c r="P7" i="136" s="1"/>
  <c r="Q7" i="136" s="1"/>
  <c r="C7" i="136"/>
  <c r="T6" i="136"/>
  <c r="U6" i="136" s="1"/>
  <c r="L6" i="136"/>
  <c r="M6" i="136" s="1"/>
  <c r="P6" i="136" s="1"/>
  <c r="Q6" i="136" s="1"/>
  <c r="C6" i="136"/>
  <c r="T5" i="136"/>
  <c r="U5" i="136" s="1"/>
  <c r="R5" i="136"/>
  <c r="S5" i="136" s="1"/>
  <c r="N5" i="136"/>
  <c r="O5" i="136" s="1"/>
  <c r="L5" i="136"/>
  <c r="M5" i="136" s="1"/>
  <c r="P5" i="136" s="1"/>
  <c r="Q5" i="136" s="1"/>
  <c r="C5" i="136"/>
  <c r="T4" i="136"/>
  <c r="P4" i="136"/>
  <c r="Q4" i="136" s="1"/>
  <c r="L4" i="136"/>
  <c r="C4" i="136"/>
  <c r="I2" i="136"/>
  <c r="D2" i="136"/>
  <c r="B85" i="135"/>
  <c r="H85" i="135" s="1"/>
  <c r="B84" i="135"/>
  <c r="B83" i="135"/>
  <c r="B82" i="135"/>
  <c r="J82" i="135" s="1"/>
  <c r="B81" i="135"/>
  <c r="G81" i="135" s="1"/>
  <c r="B80" i="135"/>
  <c r="K80" i="135" s="1"/>
  <c r="B79" i="135"/>
  <c r="K79" i="135" s="1"/>
  <c r="B78" i="135"/>
  <c r="J78" i="135" s="1"/>
  <c r="B77" i="135"/>
  <c r="K77" i="135" s="1"/>
  <c r="B76" i="135"/>
  <c r="J76" i="135" s="1"/>
  <c r="B75" i="135"/>
  <c r="D75" i="135" s="1"/>
  <c r="B74" i="135"/>
  <c r="J74" i="135" s="1"/>
  <c r="B73" i="135"/>
  <c r="D73" i="135" s="1"/>
  <c r="B72" i="135"/>
  <c r="J72" i="135" s="1"/>
  <c r="B71" i="135"/>
  <c r="K71" i="135" s="1"/>
  <c r="B70" i="135"/>
  <c r="J70" i="135" s="1"/>
  <c r="P69" i="135"/>
  <c r="D69" i="135"/>
  <c r="B69" i="135"/>
  <c r="F69" i="135" s="1"/>
  <c r="B68" i="135"/>
  <c r="D68" i="135" s="1"/>
  <c r="B67" i="135"/>
  <c r="F67" i="135" s="1"/>
  <c r="B66" i="135"/>
  <c r="B65" i="135"/>
  <c r="B64" i="135"/>
  <c r="J64" i="135" s="1"/>
  <c r="B63" i="135"/>
  <c r="B62" i="135"/>
  <c r="B61" i="135"/>
  <c r="B60" i="135"/>
  <c r="K60" i="135" s="1"/>
  <c r="H57" i="135"/>
  <c r="U54" i="135"/>
  <c r="T54" i="135"/>
  <c r="R54" i="135"/>
  <c r="S54" i="135" s="1"/>
  <c r="Q54" i="135"/>
  <c r="P54" i="135"/>
  <c r="N54" i="135"/>
  <c r="O54" i="135" s="1"/>
  <c r="W54" i="135" s="1"/>
  <c r="M54" i="135"/>
  <c r="L54" i="135"/>
  <c r="C54" i="135"/>
  <c r="T53" i="135"/>
  <c r="U53" i="135" s="1"/>
  <c r="R53" i="135"/>
  <c r="S53" i="135" s="1"/>
  <c r="P53" i="135"/>
  <c r="Q53" i="135" s="1"/>
  <c r="L53" i="135"/>
  <c r="M53" i="135" s="1"/>
  <c r="N53" i="135" s="1"/>
  <c r="C53" i="135"/>
  <c r="T52" i="135"/>
  <c r="U52" i="135" s="1"/>
  <c r="S52" i="135"/>
  <c r="R52" i="135"/>
  <c r="P52" i="135"/>
  <c r="Q52" i="135" s="1"/>
  <c r="O52" i="135"/>
  <c r="M52" i="135"/>
  <c r="N52" i="135" s="1"/>
  <c r="L52" i="135"/>
  <c r="C52" i="135"/>
  <c r="U51" i="135"/>
  <c r="T51" i="135"/>
  <c r="R51" i="135"/>
  <c r="S51" i="135" s="1"/>
  <c r="Q51" i="135"/>
  <c r="P51" i="135"/>
  <c r="M51" i="135"/>
  <c r="N51" i="135" s="1"/>
  <c r="L51" i="135"/>
  <c r="C51" i="135"/>
  <c r="U50" i="135"/>
  <c r="T50" i="135"/>
  <c r="R50" i="135"/>
  <c r="S50" i="135" s="1"/>
  <c r="Q50" i="135"/>
  <c r="P50" i="135"/>
  <c r="N50" i="135"/>
  <c r="O50" i="135" s="1"/>
  <c r="M50" i="135"/>
  <c r="L50" i="135"/>
  <c r="C50" i="135"/>
  <c r="T49" i="135"/>
  <c r="U49" i="135" s="1"/>
  <c r="R49" i="135"/>
  <c r="S49" i="135" s="1"/>
  <c r="P49" i="135"/>
  <c r="Q49" i="135" s="1"/>
  <c r="L49" i="135"/>
  <c r="M49" i="135" s="1"/>
  <c r="N49" i="135" s="1"/>
  <c r="C49" i="135"/>
  <c r="T48" i="135"/>
  <c r="U48" i="135" s="1"/>
  <c r="S48" i="135"/>
  <c r="R48" i="135"/>
  <c r="P48" i="135"/>
  <c r="Q48" i="135" s="1"/>
  <c r="L48" i="135"/>
  <c r="M48" i="135" s="1"/>
  <c r="N48" i="135" s="1"/>
  <c r="C48" i="135"/>
  <c r="U47" i="135"/>
  <c r="T47" i="135"/>
  <c r="S47" i="135"/>
  <c r="R47" i="135"/>
  <c r="Q47" i="135"/>
  <c r="P47" i="135"/>
  <c r="M47" i="135"/>
  <c r="N47" i="135" s="1"/>
  <c r="L47" i="135"/>
  <c r="C47" i="135"/>
  <c r="U46" i="135"/>
  <c r="T46" i="135"/>
  <c r="R46" i="135"/>
  <c r="S46" i="135" s="1"/>
  <c r="Q46" i="135"/>
  <c r="P46" i="135"/>
  <c r="N46" i="135"/>
  <c r="O46" i="135" s="1"/>
  <c r="M46" i="135"/>
  <c r="L46" i="135"/>
  <c r="C46" i="135"/>
  <c r="U45" i="135"/>
  <c r="T45" i="135"/>
  <c r="S45" i="135"/>
  <c r="R45" i="135"/>
  <c r="Q45" i="135"/>
  <c r="P45" i="135"/>
  <c r="O45" i="135"/>
  <c r="W45" i="135" s="1"/>
  <c r="N45" i="135"/>
  <c r="V45" i="135" s="1"/>
  <c r="M45" i="135"/>
  <c r="L45" i="135"/>
  <c r="C45" i="135"/>
  <c r="T44" i="135"/>
  <c r="U44" i="135" s="1"/>
  <c r="S44" i="135"/>
  <c r="R44" i="135"/>
  <c r="P44" i="135"/>
  <c r="Q44" i="135" s="1"/>
  <c r="L44" i="135"/>
  <c r="M44" i="135" s="1"/>
  <c r="N44" i="135" s="1"/>
  <c r="C44" i="135"/>
  <c r="U43" i="135"/>
  <c r="T43" i="135"/>
  <c r="S43" i="135"/>
  <c r="R43" i="135"/>
  <c r="Q43" i="135"/>
  <c r="P43" i="135"/>
  <c r="M43" i="135"/>
  <c r="N43" i="135" s="1"/>
  <c r="L43" i="135"/>
  <c r="C43" i="135"/>
  <c r="U42" i="135"/>
  <c r="T42" i="135"/>
  <c r="R42" i="135"/>
  <c r="S42" i="135" s="1"/>
  <c r="Q42" i="135"/>
  <c r="P42" i="135"/>
  <c r="N42" i="135"/>
  <c r="O42" i="135" s="1"/>
  <c r="M42" i="135"/>
  <c r="L42" i="135"/>
  <c r="C42" i="135"/>
  <c r="U41" i="135"/>
  <c r="T41" i="135"/>
  <c r="S41" i="135"/>
  <c r="R41" i="135"/>
  <c r="Q41" i="135"/>
  <c r="P41" i="135"/>
  <c r="O41" i="135"/>
  <c r="W41" i="135" s="1"/>
  <c r="N41" i="135"/>
  <c r="V41" i="135" s="1"/>
  <c r="M41" i="135"/>
  <c r="L41" i="135"/>
  <c r="C41" i="135"/>
  <c r="T40" i="135"/>
  <c r="U40" i="135" s="1"/>
  <c r="S40" i="135"/>
  <c r="R40" i="135"/>
  <c r="P40" i="135"/>
  <c r="Q40" i="135" s="1"/>
  <c r="L40" i="135"/>
  <c r="M40" i="135" s="1"/>
  <c r="N40" i="135" s="1"/>
  <c r="C40" i="135"/>
  <c r="U39" i="135"/>
  <c r="T39" i="135"/>
  <c r="S39" i="135"/>
  <c r="R39" i="135"/>
  <c r="Q39" i="135"/>
  <c r="P39" i="135"/>
  <c r="M39" i="135"/>
  <c r="N39" i="135" s="1"/>
  <c r="L39" i="135"/>
  <c r="C39" i="135"/>
  <c r="U38" i="135"/>
  <c r="T38" i="135"/>
  <c r="R38" i="135"/>
  <c r="S38" i="135" s="1"/>
  <c r="Q38" i="135"/>
  <c r="P38" i="135"/>
  <c r="N38" i="135"/>
  <c r="O38" i="135" s="1"/>
  <c r="W38" i="135" s="1"/>
  <c r="M38" i="135"/>
  <c r="L38" i="135"/>
  <c r="C38" i="135"/>
  <c r="U37" i="135"/>
  <c r="T37" i="135"/>
  <c r="S37" i="135"/>
  <c r="R37" i="135"/>
  <c r="Q37" i="135"/>
  <c r="P37" i="135"/>
  <c r="O37" i="135"/>
  <c r="W37" i="135" s="1"/>
  <c r="N37" i="135"/>
  <c r="V37" i="135" s="1"/>
  <c r="M37" i="135"/>
  <c r="L37" i="135"/>
  <c r="C37" i="135"/>
  <c r="T36" i="135"/>
  <c r="U36" i="135" s="1"/>
  <c r="S36" i="135"/>
  <c r="R36" i="135"/>
  <c r="P36" i="135"/>
  <c r="Q36" i="135" s="1"/>
  <c r="L36" i="135"/>
  <c r="M36" i="135" s="1"/>
  <c r="N36" i="135" s="1"/>
  <c r="C36" i="135"/>
  <c r="U35" i="135"/>
  <c r="T35" i="135"/>
  <c r="S35" i="135"/>
  <c r="R35" i="135"/>
  <c r="Q35" i="135"/>
  <c r="P35" i="135"/>
  <c r="M35" i="135"/>
  <c r="N35" i="135" s="1"/>
  <c r="L35" i="135"/>
  <c r="C35" i="135"/>
  <c r="U34" i="135"/>
  <c r="T34" i="135"/>
  <c r="R34" i="135"/>
  <c r="S34" i="135" s="1"/>
  <c r="Q34" i="135"/>
  <c r="P34" i="135"/>
  <c r="N34" i="135"/>
  <c r="O34" i="135" s="1"/>
  <c r="W34" i="135" s="1"/>
  <c r="M34" i="135"/>
  <c r="L34" i="135"/>
  <c r="C34" i="135"/>
  <c r="U33" i="135"/>
  <c r="T33" i="135"/>
  <c r="S33" i="135"/>
  <c r="R33" i="135"/>
  <c r="Q33" i="135"/>
  <c r="P33" i="135"/>
  <c r="O33" i="135"/>
  <c r="W33" i="135" s="1"/>
  <c r="N33" i="135"/>
  <c r="V33" i="135" s="1"/>
  <c r="M33" i="135"/>
  <c r="L33" i="135"/>
  <c r="C33" i="135"/>
  <c r="T32" i="135"/>
  <c r="U32" i="135" s="1"/>
  <c r="S32" i="135"/>
  <c r="R32" i="135"/>
  <c r="P32" i="135"/>
  <c r="Q32" i="135" s="1"/>
  <c r="L32" i="135"/>
  <c r="M32" i="135" s="1"/>
  <c r="N32" i="135" s="1"/>
  <c r="C32" i="135"/>
  <c r="U31" i="135"/>
  <c r="T31" i="135"/>
  <c r="S31" i="135"/>
  <c r="R31" i="135"/>
  <c r="Q31" i="135"/>
  <c r="P31" i="135"/>
  <c r="M31" i="135"/>
  <c r="N31" i="135" s="1"/>
  <c r="L31" i="135"/>
  <c r="C31" i="135"/>
  <c r="U30" i="135"/>
  <c r="T30" i="135"/>
  <c r="R30" i="135"/>
  <c r="S30" i="135" s="1"/>
  <c r="Q30" i="135"/>
  <c r="P30" i="135"/>
  <c r="N30" i="135"/>
  <c r="O30" i="135" s="1"/>
  <c r="M30" i="135"/>
  <c r="L30" i="135"/>
  <c r="C30" i="135"/>
  <c r="U29" i="135"/>
  <c r="T29" i="135"/>
  <c r="S29" i="135"/>
  <c r="R29" i="135"/>
  <c r="Q29" i="135"/>
  <c r="P29" i="135"/>
  <c r="O29" i="135"/>
  <c r="W29" i="135" s="1"/>
  <c r="N29" i="135"/>
  <c r="V29" i="135" s="1"/>
  <c r="M29" i="135"/>
  <c r="L29" i="135"/>
  <c r="C29" i="135"/>
  <c r="T28" i="135"/>
  <c r="U28" i="135" s="1"/>
  <c r="S28" i="135"/>
  <c r="R28" i="135"/>
  <c r="P28" i="135"/>
  <c r="Q28" i="135" s="1"/>
  <c r="L28" i="135"/>
  <c r="M28" i="135" s="1"/>
  <c r="N28" i="135" s="1"/>
  <c r="C28" i="135"/>
  <c r="U27" i="135"/>
  <c r="T27" i="135"/>
  <c r="S27" i="135"/>
  <c r="R27" i="135"/>
  <c r="Q27" i="135"/>
  <c r="P27" i="135"/>
  <c r="M27" i="135"/>
  <c r="N27" i="135" s="1"/>
  <c r="L27" i="135"/>
  <c r="C27" i="135"/>
  <c r="U26" i="135"/>
  <c r="T26" i="135"/>
  <c r="R26" i="135"/>
  <c r="S26" i="135" s="1"/>
  <c r="Q26" i="135"/>
  <c r="P26" i="135"/>
  <c r="N26" i="135"/>
  <c r="O26" i="135" s="1"/>
  <c r="M26" i="135"/>
  <c r="L26" i="135"/>
  <c r="C26" i="135"/>
  <c r="U25" i="135"/>
  <c r="T25" i="135"/>
  <c r="S25" i="135"/>
  <c r="R25" i="135"/>
  <c r="Q25" i="135"/>
  <c r="P25" i="135"/>
  <c r="O25" i="135"/>
  <c r="W25" i="135" s="1"/>
  <c r="N25" i="135"/>
  <c r="V25" i="135" s="1"/>
  <c r="M25" i="135"/>
  <c r="L25" i="135"/>
  <c r="C25" i="135"/>
  <c r="T24" i="135"/>
  <c r="U24" i="135" s="1"/>
  <c r="S24" i="135"/>
  <c r="R24" i="135"/>
  <c r="P24" i="135"/>
  <c r="Q24" i="135" s="1"/>
  <c r="L24" i="135"/>
  <c r="M24" i="135" s="1"/>
  <c r="N24" i="135" s="1"/>
  <c r="C24" i="135"/>
  <c r="U23" i="135"/>
  <c r="T23" i="135"/>
  <c r="S23" i="135"/>
  <c r="R23" i="135"/>
  <c r="Q23" i="135"/>
  <c r="P23" i="135"/>
  <c r="M23" i="135"/>
  <c r="N23" i="135" s="1"/>
  <c r="L23" i="135"/>
  <c r="C23" i="135"/>
  <c r="U22" i="135"/>
  <c r="T22" i="135"/>
  <c r="R22" i="135"/>
  <c r="S22" i="135" s="1"/>
  <c r="Q22" i="135"/>
  <c r="P22" i="135"/>
  <c r="N22" i="135"/>
  <c r="O22" i="135" s="1"/>
  <c r="W22" i="135" s="1"/>
  <c r="M22" i="135"/>
  <c r="L22" i="135"/>
  <c r="C22" i="135"/>
  <c r="U21" i="135"/>
  <c r="T21" i="135"/>
  <c r="S21" i="135"/>
  <c r="R21" i="135"/>
  <c r="Q21" i="135"/>
  <c r="P21" i="135"/>
  <c r="O21" i="135"/>
  <c r="W21" i="135" s="1"/>
  <c r="N21" i="135"/>
  <c r="V21" i="135" s="1"/>
  <c r="M21" i="135"/>
  <c r="L21" i="135"/>
  <c r="C21" i="135"/>
  <c r="T20" i="135"/>
  <c r="U20" i="135" s="1"/>
  <c r="S20" i="135"/>
  <c r="R20" i="135"/>
  <c r="P20" i="135"/>
  <c r="Q20" i="135" s="1"/>
  <c r="L20" i="135"/>
  <c r="M20" i="135" s="1"/>
  <c r="N20" i="135" s="1"/>
  <c r="C20" i="135"/>
  <c r="U19" i="135"/>
  <c r="T19" i="135"/>
  <c r="S19" i="135"/>
  <c r="R19" i="135"/>
  <c r="Q19" i="135"/>
  <c r="P19" i="135"/>
  <c r="M19" i="135"/>
  <c r="N19" i="135" s="1"/>
  <c r="L19" i="135"/>
  <c r="C19" i="135"/>
  <c r="U18" i="135"/>
  <c r="T18" i="135"/>
  <c r="R18" i="135"/>
  <c r="S18" i="135" s="1"/>
  <c r="Q18" i="135"/>
  <c r="P18" i="135"/>
  <c r="N18" i="135"/>
  <c r="O18" i="135" s="1"/>
  <c r="W18" i="135" s="1"/>
  <c r="M18" i="135"/>
  <c r="L18" i="135"/>
  <c r="C18" i="135"/>
  <c r="U17" i="135"/>
  <c r="T17" i="135"/>
  <c r="S17" i="135"/>
  <c r="R17" i="135"/>
  <c r="Q17" i="135"/>
  <c r="P17" i="135"/>
  <c r="O17" i="135"/>
  <c r="W17" i="135" s="1"/>
  <c r="N17" i="135"/>
  <c r="V17" i="135" s="1"/>
  <c r="M17" i="135"/>
  <c r="L17" i="135"/>
  <c r="C17" i="135"/>
  <c r="T16" i="135"/>
  <c r="U16" i="135" s="1"/>
  <c r="S16" i="135"/>
  <c r="R16" i="135"/>
  <c r="P16" i="135"/>
  <c r="Q16" i="135" s="1"/>
  <c r="L16" i="135"/>
  <c r="M16" i="135" s="1"/>
  <c r="N16" i="135" s="1"/>
  <c r="C16" i="135"/>
  <c r="S15" i="135"/>
  <c r="R15" i="135"/>
  <c r="P15" i="135"/>
  <c r="Q15" i="135" s="1"/>
  <c r="L15" i="135"/>
  <c r="M15" i="135" s="1"/>
  <c r="T15" i="135" s="1"/>
  <c r="U15" i="135" s="1"/>
  <c r="C15" i="135"/>
  <c r="R14" i="135"/>
  <c r="S14" i="135" s="1"/>
  <c r="P14" i="135"/>
  <c r="Q14" i="135" s="1"/>
  <c r="N14" i="135"/>
  <c r="O14" i="135" s="1"/>
  <c r="L14" i="135"/>
  <c r="M14" i="135" s="1"/>
  <c r="T14" i="135" s="1"/>
  <c r="U14" i="135" s="1"/>
  <c r="C14" i="135"/>
  <c r="R13" i="135"/>
  <c r="S13" i="135" s="1"/>
  <c r="P13" i="135"/>
  <c r="Q13" i="135" s="1"/>
  <c r="L13" i="135"/>
  <c r="M13" i="135" s="1"/>
  <c r="T13" i="135" s="1"/>
  <c r="U13" i="135" s="1"/>
  <c r="C13" i="135"/>
  <c r="R12" i="135"/>
  <c r="S12" i="135" s="1"/>
  <c r="P12" i="135"/>
  <c r="Q12" i="135" s="1"/>
  <c r="L12" i="135"/>
  <c r="M12" i="135" s="1"/>
  <c r="T12" i="135" s="1"/>
  <c r="U12" i="135" s="1"/>
  <c r="C12" i="135"/>
  <c r="R11" i="135"/>
  <c r="S11" i="135" s="1"/>
  <c r="Q11" i="135"/>
  <c r="P11" i="135"/>
  <c r="M11" i="135"/>
  <c r="T11" i="135" s="1"/>
  <c r="U11" i="135" s="1"/>
  <c r="L11" i="135"/>
  <c r="C11" i="135"/>
  <c r="P10" i="135"/>
  <c r="Q10" i="135" s="1"/>
  <c r="L10" i="135"/>
  <c r="M10" i="135" s="1"/>
  <c r="T10" i="135" s="1"/>
  <c r="U10" i="135" s="1"/>
  <c r="R9" i="135"/>
  <c r="S9" i="135" s="1"/>
  <c r="P9" i="135"/>
  <c r="Q9" i="135" s="1"/>
  <c r="L9" i="135"/>
  <c r="M9" i="135" s="1"/>
  <c r="T9" i="135" s="1"/>
  <c r="U9" i="135" s="1"/>
  <c r="C9" i="135"/>
  <c r="R8" i="135"/>
  <c r="S8" i="135" s="1"/>
  <c r="P8" i="135"/>
  <c r="Q8" i="135" s="1"/>
  <c r="L8" i="135"/>
  <c r="M8" i="135" s="1"/>
  <c r="T8" i="135" s="1"/>
  <c r="U8" i="135" s="1"/>
  <c r="C8" i="135"/>
  <c r="R7" i="135"/>
  <c r="S7" i="135" s="1"/>
  <c r="P7" i="135"/>
  <c r="Q7" i="135" s="1"/>
  <c r="L7" i="135"/>
  <c r="M7" i="135" s="1"/>
  <c r="C7" i="135"/>
  <c r="T6" i="135"/>
  <c r="P6" i="135"/>
  <c r="Q6" i="135" s="1"/>
  <c r="L6" i="135"/>
  <c r="M6" i="135" s="1"/>
  <c r="R6" i="135" s="1"/>
  <c r="S6" i="135" s="1"/>
  <c r="C6" i="135"/>
  <c r="T5" i="135"/>
  <c r="U5" i="135" s="1"/>
  <c r="L5" i="135"/>
  <c r="M5" i="135" s="1"/>
  <c r="P5" i="135" s="1"/>
  <c r="Q5" i="135" s="1"/>
  <c r="C5" i="135"/>
  <c r="T4" i="135"/>
  <c r="P4" i="135"/>
  <c r="Q4" i="135" s="1"/>
  <c r="L4" i="135"/>
  <c r="M4" i="135" s="1"/>
  <c r="N4" i="135" s="1"/>
  <c r="C4" i="135"/>
  <c r="I2" i="135"/>
  <c r="D2" i="135"/>
  <c r="C11" i="134"/>
  <c r="I2" i="134"/>
  <c r="B85" i="134"/>
  <c r="B84" i="134"/>
  <c r="B83" i="134"/>
  <c r="J83" i="134" s="1"/>
  <c r="B82" i="134"/>
  <c r="I82" i="134" s="1"/>
  <c r="B81" i="134"/>
  <c r="B80" i="134"/>
  <c r="B79" i="134"/>
  <c r="G79" i="134" s="1"/>
  <c r="B78" i="134"/>
  <c r="G78" i="134" s="1"/>
  <c r="B77" i="134"/>
  <c r="G77" i="134" s="1"/>
  <c r="B76" i="134"/>
  <c r="K76" i="134" s="1"/>
  <c r="B75" i="134"/>
  <c r="G75" i="134" s="1"/>
  <c r="B74" i="134"/>
  <c r="G74" i="134" s="1"/>
  <c r="B73" i="134"/>
  <c r="B72" i="134"/>
  <c r="J72" i="134" s="1"/>
  <c r="B71" i="134"/>
  <c r="J71" i="134" s="1"/>
  <c r="B70" i="134"/>
  <c r="J70" i="134" s="1"/>
  <c r="P69" i="134"/>
  <c r="B69" i="134"/>
  <c r="J69" i="134" s="1"/>
  <c r="B68" i="134"/>
  <c r="F68" i="134" s="1"/>
  <c r="B67" i="134"/>
  <c r="I67" i="134" s="1"/>
  <c r="B66" i="134"/>
  <c r="M66" i="134" s="1"/>
  <c r="B65" i="134"/>
  <c r="B64" i="134"/>
  <c r="E64" i="134" s="1"/>
  <c r="B63" i="134"/>
  <c r="B62" i="134"/>
  <c r="J62" i="134" s="1"/>
  <c r="B61" i="134"/>
  <c r="B60" i="134"/>
  <c r="H57" i="134"/>
  <c r="V54" i="134"/>
  <c r="U54" i="134"/>
  <c r="T54" i="134"/>
  <c r="R54" i="134"/>
  <c r="S54" i="134" s="1"/>
  <c r="Q54" i="134"/>
  <c r="P54" i="134"/>
  <c r="N54" i="134"/>
  <c r="O54" i="134" s="1"/>
  <c r="M54" i="134"/>
  <c r="L54" i="134"/>
  <c r="C54" i="134"/>
  <c r="T53" i="134"/>
  <c r="U53" i="134" s="1"/>
  <c r="R53" i="134"/>
  <c r="S53" i="134" s="1"/>
  <c r="P53" i="134"/>
  <c r="Q53" i="134" s="1"/>
  <c r="L53" i="134"/>
  <c r="M53" i="134" s="1"/>
  <c r="N53" i="134" s="1"/>
  <c r="C53" i="134"/>
  <c r="T52" i="134"/>
  <c r="U52" i="134" s="1"/>
  <c r="S52" i="134"/>
  <c r="R52" i="134"/>
  <c r="P52" i="134"/>
  <c r="Q52" i="134" s="1"/>
  <c r="M52" i="134"/>
  <c r="N52" i="134" s="1"/>
  <c r="L52" i="134"/>
  <c r="C52" i="134"/>
  <c r="U51" i="134"/>
  <c r="T51" i="134"/>
  <c r="R51" i="134"/>
  <c r="S51" i="134" s="1"/>
  <c r="P51" i="134"/>
  <c r="Q51" i="134" s="1"/>
  <c r="M51" i="134"/>
  <c r="N51" i="134" s="1"/>
  <c r="L51" i="134"/>
  <c r="C51" i="134"/>
  <c r="U50" i="134"/>
  <c r="T50" i="134"/>
  <c r="R50" i="134"/>
  <c r="S50" i="134" s="1"/>
  <c r="Q50" i="134"/>
  <c r="P50" i="134"/>
  <c r="N50" i="134"/>
  <c r="O50" i="134" s="1"/>
  <c r="M50" i="134"/>
  <c r="L50" i="134"/>
  <c r="C50" i="134"/>
  <c r="T49" i="134"/>
  <c r="U49" i="134" s="1"/>
  <c r="R49" i="134"/>
  <c r="S49" i="134" s="1"/>
  <c r="P49" i="134"/>
  <c r="Q49" i="134" s="1"/>
  <c r="L49" i="134"/>
  <c r="M49" i="134" s="1"/>
  <c r="N49" i="134" s="1"/>
  <c r="C49" i="134"/>
  <c r="T48" i="134"/>
  <c r="U48" i="134" s="1"/>
  <c r="R48" i="134"/>
  <c r="S48" i="134" s="1"/>
  <c r="P48" i="134"/>
  <c r="Q48" i="134" s="1"/>
  <c r="L48" i="134"/>
  <c r="M48" i="134" s="1"/>
  <c r="N48" i="134" s="1"/>
  <c r="C48" i="134"/>
  <c r="U47" i="134"/>
  <c r="T47" i="134"/>
  <c r="S47" i="134"/>
  <c r="R47" i="134"/>
  <c r="Q47" i="134"/>
  <c r="P47" i="134"/>
  <c r="M47" i="134"/>
  <c r="N47" i="134" s="1"/>
  <c r="L47" i="134"/>
  <c r="C47" i="134"/>
  <c r="T46" i="134"/>
  <c r="U46" i="134" s="1"/>
  <c r="R46" i="134"/>
  <c r="S46" i="134" s="1"/>
  <c r="P46" i="134"/>
  <c r="Q46" i="134" s="1"/>
  <c r="L46" i="134"/>
  <c r="M46" i="134" s="1"/>
  <c r="N46" i="134" s="1"/>
  <c r="C46" i="134"/>
  <c r="U45" i="134"/>
  <c r="T45" i="134"/>
  <c r="S45" i="134"/>
  <c r="R45" i="134"/>
  <c r="Q45" i="134"/>
  <c r="P45" i="134"/>
  <c r="O45" i="134"/>
  <c r="W45" i="134" s="1"/>
  <c r="M45" i="134"/>
  <c r="N45" i="134" s="1"/>
  <c r="V45" i="134" s="1"/>
  <c r="L45" i="134"/>
  <c r="C45" i="134"/>
  <c r="T44" i="134"/>
  <c r="U44" i="134" s="1"/>
  <c r="R44" i="134"/>
  <c r="S44" i="134" s="1"/>
  <c r="P44" i="134"/>
  <c r="Q44" i="134" s="1"/>
  <c r="L44" i="134"/>
  <c r="M44" i="134" s="1"/>
  <c r="N44" i="134" s="1"/>
  <c r="C44" i="134"/>
  <c r="U43" i="134"/>
  <c r="T43" i="134"/>
  <c r="S43" i="134"/>
  <c r="R43" i="134"/>
  <c r="Q43" i="134"/>
  <c r="P43" i="134"/>
  <c r="M43" i="134"/>
  <c r="N43" i="134" s="1"/>
  <c r="L43" i="134"/>
  <c r="C43" i="134"/>
  <c r="T42" i="134"/>
  <c r="U42" i="134" s="1"/>
  <c r="R42" i="134"/>
  <c r="S42" i="134" s="1"/>
  <c r="P42" i="134"/>
  <c r="Q42" i="134" s="1"/>
  <c r="L42" i="134"/>
  <c r="M42" i="134" s="1"/>
  <c r="N42" i="134" s="1"/>
  <c r="C42" i="134"/>
  <c r="U41" i="134"/>
  <c r="T41" i="134"/>
  <c r="S41" i="134"/>
  <c r="R41" i="134"/>
  <c r="Q41" i="134"/>
  <c r="P41" i="134"/>
  <c r="O41" i="134"/>
  <c r="W41" i="134" s="1"/>
  <c r="M41" i="134"/>
  <c r="N41" i="134" s="1"/>
  <c r="V41" i="134" s="1"/>
  <c r="L41" i="134"/>
  <c r="C41" i="134"/>
  <c r="T40" i="134"/>
  <c r="U40" i="134" s="1"/>
  <c r="R40" i="134"/>
  <c r="S40" i="134" s="1"/>
  <c r="P40" i="134"/>
  <c r="Q40" i="134" s="1"/>
  <c r="L40" i="134"/>
  <c r="M40" i="134" s="1"/>
  <c r="N40" i="134" s="1"/>
  <c r="C40" i="134"/>
  <c r="U39" i="134"/>
  <c r="T39" i="134"/>
  <c r="S39" i="134"/>
  <c r="R39" i="134"/>
  <c r="Q39" i="134"/>
  <c r="P39" i="134"/>
  <c r="M39" i="134"/>
  <c r="N39" i="134" s="1"/>
  <c r="L39" i="134"/>
  <c r="C39" i="134"/>
  <c r="T38" i="134"/>
  <c r="U38" i="134" s="1"/>
  <c r="R38" i="134"/>
  <c r="S38" i="134" s="1"/>
  <c r="P38" i="134"/>
  <c r="Q38" i="134" s="1"/>
  <c r="L38" i="134"/>
  <c r="M38" i="134" s="1"/>
  <c r="N38" i="134" s="1"/>
  <c r="C38" i="134"/>
  <c r="U37" i="134"/>
  <c r="T37" i="134"/>
  <c r="S37" i="134"/>
  <c r="R37" i="134"/>
  <c r="Q37" i="134"/>
  <c r="P37" i="134"/>
  <c r="O37" i="134"/>
  <c r="W37" i="134" s="1"/>
  <c r="M37" i="134"/>
  <c r="N37" i="134" s="1"/>
  <c r="V37" i="134" s="1"/>
  <c r="L37" i="134"/>
  <c r="C37" i="134"/>
  <c r="T36" i="134"/>
  <c r="U36" i="134" s="1"/>
  <c r="R36" i="134"/>
  <c r="S36" i="134" s="1"/>
  <c r="P36" i="134"/>
  <c r="Q36" i="134" s="1"/>
  <c r="L36" i="134"/>
  <c r="M36" i="134" s="1"/>
  <c r="N36" i="134" s="1"/>
  <c r="C36" i="134"/>
  <c r="U35" i="134"/>
  <c r="T35" i="134"/>
  <c r="S35" i="134"/>
  <c r="R35" i="134"/>
  <c r="Q35" i="134"/>
  <c r="P35" i="134"/>
  <c r="M35" i="134"/>
  <c r="N35" i="134" s="1"/>
  <c r="L35" i="134"/>
  <c r="C35" i="134"/>
  <c r="T34" i="134"/>
  <c r="U34" i="134" s="1"/>
  <c r="R34" i="134"/>
  <c r="S34" i="134" s="1"/>
  <c r="P34" i="134"/>
  <c r="Q34" i="134" s="1"/>
  <c r="L34" i="134"/>
  <c r="M34" i="134" s="1"/>
  <c r="N34" i="134" s="1"/>
  <c r="C34" i="134"/>
  <c r="U33" i="134"/>
  <c r="T33" i="134"/>
  <c r="S33" i="134"/>
  <c r="R33" i="134"/>
  <c r="Q33" i="134"/>
  <c r="P33" i="134"/>
  <c r="O33" i="134"/>
  <c r="W33" i="134" s="1"/>
  <c r="M33" i="134"/>
  <c r="N33" i="134" s="1"/>
  <c r="V33" i="134" s="1"/>
  <c r="L33" i="134"/>
  <c r="C33" i="134"/>
  <c r="T32" i="134"/>
  <c r="U32" i="134" s="1"/>
  <c r="R32" i="134"/>
  <c r="S32" i="134" s="1"/>
  <c r="P32" i="134"/>
  <c r="Q32" i="134" s="1"/>
  <c r="N32" i="134"/>
  <c r="O32" i="134" s="1"/>
  <c r="L32" i="134"/>
  <c r="M32" i="134" s="1"/>
  <c r="C32" i="134"/>
  <c r="U31" i="134"/>
  <c r="T31" i="134"/>
  <c r="S31" i="134"/>
  <c r="R31" i="134"/>
  <c r="Q31" i="134"/>
  <c r="P31" i="134"/>
  <c r="M31" i="134"/>
  <c r="N31" i="134" s="1"/>
  <c r="V31" i="134" s="1"/>
  <c r="L31" i="134"/>
  <c r="C31" i="134"/>
  <c r="T30" i="134"/>
  <c r="U30" i="134" s="1"/>
  <c r="R30" i="134"/>
  <c r="S30" i="134" s="1"/>
  <c r="P30" i="134"/>
  <c r="Q30" i="134" s="1"/>
  <c r="L30" i="134"/>
  <c r="M30" i="134" s="1"/>
  <c r="N30" i="134" s="1"/>
  <c r="C30" i="134"/>
  <c r="U29" i="134"/>
  <c r="T29" i="134"/>
  <c r="R29" i="134"/>
  <c r="S29" i="134" s="1"/>
  <c r="Q29" i="134"/>
  <c r="P29" i="134"/>
  <c r="M29" i="134"/>
  <c r="N29" i="134" s="1"/>
  <c r="L29" i="134"/>
  <c r="C29" i="134"/>
  <c r="T28" i="134"/>
  <c r="U28" i="134" s="1"/>
  <c r="R28" i="134"/>
  <c r="S28" i="134" s="1"/>
  <c r="P28" i="134"/>
  <c r="Q28" i="134" s="1"/>
  <c r="L28" i="134"/>
  <c r="M28" i="134" s="1"/>
  <c r="N28" i="134" s="1"/>
  <c r="C28" i="134"/>
  <c r="U27" i="134"/>
  <c r="T27" i="134"/>
  <c r="R27" i="134"/>
  <c r="S27" i="134" s="1"/>
  <c r="Q27" i="134"/>
  <c r="P27" i="134"/>
  <c r="M27" i="134"/>
  <c r="N27" i="134" s="1"/>
  <c r="L27" i="134"/>
  <c r="C27" i="134"/>
  <c r="T26" i="134"/>
  <c r="U26" i="134" s="1"/>
  <c r="R26" i="134"/>
  <c r="S26" i="134" s="1"/>
  <c r="P26" i="134"/>
  <c r="Q26" i="134" s="1"/>
  <c r="L26" i="134"/>
  <c r="M26" i="134" s="1"/>
  <c r="N26" i="134" s="1"/>
  <c r="C26" i="134"/>
  <c r="T25" i="134"/>
  <c r="U25" i="134" s="1"/>
  <c r="S25" i="134"/>
  <c r="R25" i="134"/>
  <c r="P25" i="134"/>
  <c r="Q25" i="134" s="1"/>
  <c r="L25" i="134"/>
  <c r="M25" i="134" s="1"/>
  <c r="N25" i="134" s="1"/>
  <c r="C25" i="134"/>
  <c r="T24" i="134"/>
  <c r="U24" i="134" s="1"/>
  <c r="R24" i="134"/>
  <c r="S24" i="134" s="1"/>
  <c r="P24" i="134"/>
  <c r="Q24" i="134" s="1"/>
  <c r="L24" i="134"/>
  <c r="M24" i="134" s="1"/>
  <c r="N24" i="134" s="1"/>
  <c r="C24" i="134"/>
  <c r="U23" i="134"/>
  <c r="T23" i="134"/>
  <c r="R23" i="134"/>
  <c r="S23" i="134" s="1"/>
  <c r="Q23" i="134"/>
  <c r="P23" i="134"/>
  <c r="M23" i="134"/>
  <c r="N23" i="134" s="1"/>
  <c r="L23" i="134"/>
  <c r="C23" i="134"/>
  <c r="T22" i="134"/>
  <c r="U22" i="134" s="1"/>
  <c r="R22" i="134"/>
  <c r="S22" i="134" s="1"/>
  <c r="P22" i="134"/>
  <c r="Q22" i="134" s="1"/>
  <c r="L22" i="134"/>
  <c r="M22" i="134" s="1"/>
  <c r="N22" i="134" s="1"/>
  <c r="C22" i="134"/>
  <c r="T21" i="134"/>
  <c r="U21" i="134" s="1"/>
  <c r="S21" i="134"/>
  <c r="R21" i="134"/>
  <c r="P21" i="134"/>
  <c r="Q21" i="134" s="1"/>
  <c r="L21" i="134"/>
  <c r="M21" i="134" s="1"/>
  <c r="N21" i="134" s="1"/>
  <c r="C21" i="134"/>
  <c r="T20" i="134"/>
  <c r="U20" i="134" s="1"/>
  <c r="R20" i="134"/>
  <c r="S20" i="134" s="1"/>
  <c r="P20" i="134"/>
  <c r="Q20" i="134" s="1"/>
  <c r="L20" i="134"/>
  <c r="M20" i="134" s="1"/>
  <c r="N20" i="134" s="1"/>
  <c r="C20" i="134"/>
  <c r="U19" i="134"/>
  <c r="T19" i="134"/>
  <c r="R19" i="134"/>
  <c r="S19" i="134" s="1"/>
  <c r="Q19" i="134"/>
  <c r="P19" i="134"/>
  <c r="M19" i="134"/>
  <c r="N19" i="134" s="1"/>
  <c r="L19" i="134"/>
  <c r="C19" i="134"/>
  <c r="T18" i="134"/>
  <c r="U18" i="134" s="1"/>
  <c r="R18" i="134"/>
  <c r="S18" i="134" s="1"/>
  <c r="P18" i="134"/>
  <c r="Q18" i="134" s="1"/>
  <c r="L18" i="134"/>
  <c r="M18" i="134" s="1"/>
  <c r="N18" i="134" s="1"/>
  <c r="C18" i="134"/>
  <c r="T17" i="134"/>
  <c r="U17" i="134" s="1"/>
  <c r="S17" i="134"/>
  <c r="R17" i="134"/>
  <c r="P17" i="134"/>
  <c r="Q17" i="134" s="1"/>
  <c r="L17" i="134"/>
  <c r="M17" i="134" s="1"/>
  <c r="N17" i="134" s="1"/>
  <c r="C17" i="134"/>
  <c r="T16" i="134"/>
  <c r="U16" i="134" s="1"/>
  <c r="R16" i="134"/>
  <c r="S16" i="134" s="1"/>
  <c r="P16" i="134"/>
  <c r="Q16" i="134" s="1"/>
  <c r="L16" i="134"/>
  <c r="M16" i="134" s="1"/>
  <c r="N16" i="134" s="1"/>
  <c r="C16" i="134"/>
  <c r="R15" i="134"/>
  <c r="S15" i="134" s="1"/>
  <c r="P15" i="134"/>
  <c r="Q15" i="134" s="1"/>
  <c r="L15" i="134"/>
  <c r="M15" i="134" s="1"/>
  <c r="N15" i="134" s="1"/>
  <c r="C15" i="134"/>
  <c r="R14" i="134"/>
  <c r="S14" i="134" s="1"/>
  <c r="P14" i="134"/>
  <c r="Q14" i="134" s="1"/>
  <c r="L14" i="134"/>
  <c r="M14" i="134" s="1"/>
  <c r="N14" i="134" s="1"/>
  <c r="C14" i="134"/>
  <c r="R13" i="134"/>
  <c r="S13" i="134" s="1"/>
  <c r="P13" i="134"/>
  <c r="Q13" i="134" s="1"/>
  <c r="L13" i="134"/>
  <c r="M13" i="134" s="1"/>
  <c r="N13" i="134" s="1"/>
  <c r="C13" i="134"/>
  <c r="T12" i="134"/>
  <c r="U12" i="134" s="1"/>
  <c r="R12" i="134"/>
  <c r="S12" i="134" s="1"/>
  <c r="P12" i="134"/>
  <c r="Q12" i="134" s="1"/>
  <c r="L12" i="134"/>
  <c r="M12" i="134" s="1"/>
  <c r="N12" i="134" s="1"/>
  <c r="C12" i="134"/>
  <c r="R11" i="134"/>
  <c r="S11" i="134" s="1"/>
  <c r="P11" i="134"/>
  <c r="Q11" i="134" s="1"/>
  <c r="L11" i="134"/>
  <c r="M11" i="134" s="1"/>
  <c r="T10" i="134"/>
  <c r="U10" i="134" s="1"/>
  <c r="R10" i="134"/>
  <c r="S10" i="134" s="1"/>
  <c r="P10" i="134"/>
  <c r="Q10" i="134" s="1"/>
  <c r="L10" i="134"/>
  <c r="M10" i="134" s="1"/>
  <c r="N10" i="134" s="1"/>
  <c r="C10" i="134"/>
  <c r="R9" i="134"/>
  <c r="S9" i="134" s="1"/>
  <c r="P9" i="134"/>
  <c r="Q9" i="134" s="1"/>
  <c r="L9" i="134"/>
  <c r="M9" i="134" s="1"/>
  <c r="T9" i="134" s="1"/>
  <c r="U9" i="134" s="1"/>
  <c r="C9" i="134"/>
  <c r="R8" i="134"/>
  <c r="S8" i="134" s="1"/>
  <c r="P8" i="134"/>
  <c r="Q8" i="134" s="1"/>
  <c r="L8" i="134"/>
  <c r="M8" i="134" s="1"/>
  <c r="T8" i="134" s="1"/>
  <c r="U8" i="134" s="1"/>
  <c r="C8" i="134"/>
  <c r="R7" i="134"/>
  <c r="S7" i="134" s="1"/>
  <c r="P7" i="134"/>
  <c r="Q7" i="134" s="1"/>
  <c r="L7" i="134"/>
  <c r="M7" i="134" s="1"/>
  <c r="T7" i="134" s="1"/>
  <c r="U7" i="134" s="1"/>
  <c r="C7" i="134"/>
  <c r="T6" i="134"/>
  <c r="U6" i="134" s="1"/>
  <c r="P6" i="134"/>
  <c r="Q6" i="134" s="1"/>
  <c r="L6" i="134"/>
  <c r="M6" i="134" s="1"/>
  <c r="C6" i="134"/>
  <c r="T5" i="134"/>
  <c r="U5" i="134" s="1"/>
  <c r="P5" i="134"/>
  <c r="Q5" i="134" s="1"/>
  <c r="L5" i="134"/>
  <c r="M5" i="134" s="1"/>
  <c r="R5" i="134" s="1"/>
  <c r="C5" i="134"/>
  <c r="P4" i="134"/>
  <c r="N4" i="134"/>
  <c r="O4" i="134" s="1"/>
  <c r="L4" i="134"/>
  <c r="C4" i="134"/>
  <c r="D2" i="134"/>
  <c r="D5" i="132"/>
  <c r="I5" i="132"/>
  <c r="I2" i="131"/>
  <c r="B85" i="133"/>
  <c r="H85" i="133" s="1"/>
  <c r="B84" i="133"/>
  <c r="K84" i="133" s="1"/>
  <c r="B83" i="133"/>
  <c r="J83" i="133" s="1"/>
  <c r="B82" i="133"/>
  <c r="B81" i="133"/>
  <c r="H81" i="133" s="1"/>
  <c r="B80" i="133"/>
  <c r="K80" i="133" s="1"/>
  <c r="B79" i="133"/>
  <c r="J79" i="133" s="1"/>
  <c r="B78" i="133"/>
  <c r="C78" i="133" s="1"/>
  <c r="B77" i="133"/>
  <c r="B76" i="133"/>
  <c r="J76" i="133" s="1"/>
  <c r="B75" i="133"/>
  <c r="J75" i="133" s="1"/>
  <c r="B74" i="133"/>
  <c r="B73" i="133"/>
  <c r="J73" i="133" s="1"/>
  <c r="B72" i="133"/>
  <c r="J72" i="133" s="1"/>
  <c r="B71" i="133"/>
  <c r="J71" i="133" s="1"/>
  <c r="B70" i="133"/>
  <c r="J70" i="133" s="1"/>
  <c r="P69" i="133"/>
  <c r="B69" i="133"/>
  <c r="F69" i="133" s="1"/>
  <c r="B68" i="133"/>
  <c r="I68" i="133" s="1"/>
  <c r="B67" i="133"/>
  <c r="B66" i="133"/>
  <c r="B65" i="133"/>
  <c r="F65" i="133" s="1"/>
  <c r="B64" i="133"/>
  <c r="J64" i="133" s="1"/>
  <c r="B63" i="133"/>
  <c r="B62" i="133"/>
  <c r="K62" i="133" s="1"/>
  <c r="B61" i="133"/>
  <c r="K61" i="133" s="1"/>
  <c r="B60" i="133"/>
  <c r="H60" i="133" s="1"/>
  <c r="H57" i="133"/>
  <c r="U54" i="133"/>
  <c r="T54" i="133"/>
  <c r="S54" i="133"/>
  <c r="R54" i="133"/>
  <c r="Q54" i="133"/>
  <c r="P54" i="133"/>
  <c r="O54" i="133"/>
  <c r="W54" i="133" s="1"/>
  <c r="N54" i="133"/>
  <c r="V54" i="133" s="1"/>
  <c r="M54" i="133"/>
  <c r="L54" i="133"/>
  <c r="C54" i="133"/>
  <c r="T53" i="133"/>
  <c r="U53" i="133" s="1"/>
  <c r="S53" i="133"/>
  <c r="R53" i="133"/>
  <c r="P53" i="133"/>
  <c r="Q53" i="133" s="1"/>
  <c r="L53" i="133"/>
  <c r="M53" i="133" s="1"/>
  <c r="N53" i="133" s="1"/>
  <c r="C53" i="133"/>
  <c r="T52" i="133"/>
  <c r="U52" i="133" s="1"/>
  <c r="S52" i="133"/>
  <c r="R52" i="133"/>
  <c r="P52" i="133"/>
  <c r="Q52" i="133" s="1"/>
  <c r="L52" i="133"/>
  <c r="M52" i="133" s="1"/>
  <c r="N52" i="133" s="1"/>
  <c r="C52" i="133"/>
  <c r="T51" i="133"/>
  <c r="U51" i="133" s="1"/>
  <c r="R51" i="133"/>
  <c r="S51" i="133" s="1"/>
  <c r="Q51" i="133"/>
  <c r="P51" i="133"/>
  <c r="M51" i="133"/>
  <c r="N51" i="133" s="1"/>
  <c r="L51" i="133"/>
  <c r="C51" i="133"/>
  <c r="U50" i="133"/>
  <c r="T50" i="133"/>
  <c r="R50" i="133"/>
  <c r="S50" i="133" s="1"/>
  <c r="Q50" i="133"/>
  <c r="P50" i="133"/>
  <c r="N50" i="133"/>
  <c r="O50" i="133" s="1"/>
  <c r="M50" i="133"/>
  <c r="L50" i="133"/>
  <c r="C50" i="133"/>
  <c r="T49" i="133"/>
  <c r="U49" i="133" s="1"/>
  <c r="S49" i="133"/>
  <c r="R49" i="133"/>
  <c r="P49" i="133"/>
  <c r="Q49" i="133" s="1"/>
  <c r="N49" i="133"/>
  <c r="L49" i="133"/>
  <c r="M49" i="133" s="1"/>
  <c r="C49" i="133"/>
  <c r="T48" i="133"/>
  <c r="U48" i="133" s="1"/>
  <c r="S48" i="133"/>
  <c r="R48" i="133"/>
  <c r="P48" i="133"/>
  <c r="Q48" i="133" s="1"/>
  <c r="M48" i="133"/>
  <c r="N48" i="133" s="1"/>
  <c r="L48" i="133"/>
  <c r="C48" i="133"/>
  <c r="U47" i="133"/>
  <c r="T47" i="133"/>
  <c r="R47" i="133"/>
  <c r="S47" i="133" s="1"/>
  <c r="Q47" i="133"/>
  <c r="P47" i="133"/>
  <c r="M47" i="133"/>
  <c r="N47" i="133" s="1"/>
  <c r="L47" i="133"/>
  <c r="C47" i="133"/>
  <c r="U46" i="133"/>
  <c r="T46" i="133"/>
  <c r="R46" i="133"/>
  <c r="S46" i="133" s="1"/>
  <c r="Q46" i="133"/>
  <c r="P46" i="133"/>
  <c r="N46" i="133"/>
  <c r="O46" i="133" s="1"/>
  <c r="W46" i="133" s="1"/>
  <c r="M46" i="133"/>
  <c r="L46" i="133"/>
  <c r="C46" i="133"/>
  <c r="T45" i="133"/>
  <c r="U45" i="133" s="1"/>
  <c r="S45" i="133"/>
  <c r="R45" i="133"/>
  <c r="P45" i="133"/>
  <c r="Q45" i="133" s="1"/>
  <c r="O45" i="133"/>
  <c r="W45" i="133" s="1"/>
  <c r="L45" i="133"/>
  <c r="M45" i="133" s="1"/>
  <c r="N45" i="133" s="1"/>
  <c r="C45" i="133"/>
  <c r="T44" i="133"/>
  <c r="U44" i="133" s="1"/>
  <c r="S44" i="133"/>
  <c r="R44" i="133"/>
  <c r="P44" i="133"/>
  <c r="Q44" i="133" s="1"/>
  <c r="M44" i="133"/>
  <c r="N44" i="133" s="1"/>
  <c r="L44" i="133"/>
  <c r="C44" i="133"/>
  <c r="U43" i="133"/>
  <c r="T43" i="133"/>
  <c r="R43" i="133"/>
  <c r="S43" i="133" s="1"/>
  <c r="Q43" i="133"/>
  <c r="P43" i="133"/>
  <c r="M43" i="133"/>
  <c r="N43" i="133" s="1"/>
  <c r="L43" i="133"/>
  <c r="C43" i="133"/>
  <c r="U42" i="133"/>
  <c r="T42" i="133"/>
  <c r="R42" i="133"/>
  <c r="S42" i="133" s="1"/>
  <c r="Q42" i="133"/>
  <c r="P42" i="133"/>
  <c r="N42" i="133"/>
  <c r="O42" i="133" s="1"/>
  <c r="M42" i="133"/>
  <c r="L42" i="133"/>
  <c r="C42" i="133"/>
  <c r="T41" i="133"/>
  <c r="U41" i="133" s="1"/>
  <c r="S41" i="133"/>
  <c r="R41" i="133"/>
  <c r="P41" i="133"/>
  <c r="Q41" i="133" s="1"/>
  <c r="O41" i="133"/>
  <c r="W41" i="133" s="1"/>
  <c r="L41" i="133"/>
  <c r="M41" i="133" s="1"/>
  <c r="N41" i="133" s="1"/>
  <c r="C41" i="133"/>
  <c r="T40" i="133"/>
  <c r="U40" i="133" s="1"/>
  <c r="S40" i="133"/>
  <c r="R40" i="133"/>
  <c r="P40" i="133"/>
  <c r="Q40" i="133" s="1"/>
  <c r="L40" i="133"/>
  <c r="M40" i="133" s="1"/>
  <c r="N40" i="133" s="1"/>
  <c r="C40" i="133"/>
  <c r="T39" i="133"/>
  <c r="U39" i="133" s="1"/>
  <c r="R39" i="133"/>
  <c r="S39" i="133" s="1"/>
  <c r="Q39" i="133"/>
  <c r="P39" i="133"/>
  <c r="L39" i="133"/>
  <c r="M39" i="133" s="1"/>
  <c r="N39" i="133" s="1"/>
  <c r="C39" i="133"/>
  <c r="U38" i="133"/>
  <c r="T38" i="133"/>
  <c r="S38" i="133"/>
  <c r="R38" i="133"/>
  <c r="Q38" i="133"/>
  <c r="P38" i="133"/>
  <c r="M38" i="133"/>
  <c r="N38" i="133" s="1"/>
  <c r="L38" i="133"/>
  <c r="C38" i="133"/>
  <c r="T37" i="133"/>
  <c r="U37" i="133" s="1"/>
  <c r="S37" i="133"/>
  <c r="R37" i="133"/>
  <c r="P37" i="133"/>
  <c r="Q37" i="133" s="1"/>
  <c r="N37" i="133"/>
  <c r="O37" i="133" s="1"/>
  <c r="W37" i="133" s="1"/>
  <c r="L37" i="133"/>
  <c r="M37" i="133" s="1"/>
  <c r="C37" i="133"/>
  <c r="U36" i="133"/>
  <c r="T36" i="133"/>
  <c r="S36" i="133"/>
  <c r="R36" i="133"/>
  <c r="Q36" i="133"/>
  <c r="P36" i="133"/>
  <c r="L36" i="133"/>
  <c r="M36" i="133" s="1"/>
  <c r="N36" i="133" s="1"/>
  <c r="C36" i="133"/>
  <c r="T35" i="133"/>
  <c r="U35" i="133" s="1"/>
  <c r="R35" i="133"/>
  <c r="S35" i="133" s="1"/>
  <c r="Q35" i="133"/>
  <c r="P35" i="133"/>
  <c r="L35" i="133"/>
  <c r="M35" i="133" s="1"/>
  <c r="N35" i="133" s="1"/>
  <c r="C35" i="133"/>
  <c r="U34" i="133"/>
  <c r="T34" i="133"/>
  <c r="S34" i="133"/>
  <c r="R34" i="133"/>
  <c r="Q34" i="133"/>
  <c r="P34" i="133"/>
  <c r="M34" i="133"/>
  <c r="N34" i="133" s="1"/>
  <c r="L34" i="133"/>
  <c r="C34" i="133"/>
  <c r="T33" i="133"/>
  <c r="U33" i="133" s="1"/>
  <c r="S33" i="133"/>
  <c r="R33" i="133"/>
  <c r="P33" i="133"/>
  <c r="Q33" i="133" s="1"/>
  <c r="N33" i="133"/>
  <c r="O33" i="133" s="1"/>
  <c r="W33" i="133" s="1"/>
  <c r="L33" i="133"/>
  <c r="M33" i="133" s="1"/>
  <c r="C33" i="133"/>
  <c r="U32" i="133"/>
  <c r="T32" i="133"/>
  <c r="S32" i="133"/>
  <c r="R32" i="133"/>
  <c r="Q32" i="133"/>
  <c r="P32" i="133"/>
  <c r="L32" i="133"/>
  <c r="M32" i="133" s="1"/>
  <c r="N32" i="133" s="1"/>
  <c r="C32" i="133"/>
  <c r="T31" i="133"/>
  <c r="U31" i="133" s="1"/>
  <c r="R31" i="133"/>
  <c r="S31" i="133" s="1"/>
  <c r="Q31" i="133"/>
  <c r="P31" i="133"/>
  <c r="L31" i="133"/>
  <c r="M31" i="133" s="1"/>
  <c r="N31" i="133" s="1"/>
  <c r="C31" i="133"/>
  <c r="U30" i="133"/>
  <c r="T30" i="133"/>
  <c r="S30" i="133"/>
  <c r="R30" i="133"/>
  <c r="Q30" i="133"/>
  <c r="P30" i="133"/>
  <c r="M30" i="133"/>
  <c r="N30" i="133" s="1"/>
  <c r="L30" i="133"/>
  <c r="C30" i="133"/>
  <c r="T29" i="133"/>
  <c r="U29" i="133" s="1"/>
  <c r="S29" i="133"/>
  <c r="R29" i="133"/>
  <c r="P29" i="133"/>
  <c r="Q29" i="133" s="1"/>
  <c r="N29" i="133"/>
  <c r="O29" i="133" s="1"/>
  <c r="W29" i="133" s="1"/>
  <c r="L29" i="133"/>
  <c r="M29" i="133" s="1"/>
  <c r="C29" i="133"/>
  <c r="U28" i="133"/>
  <c r="T28" i="133"/>
  <c r="S28" i="133"/>
  <c r="R28" i="133"/>
  <c r="Q28" i="133"/>
  <c r="P28" i="133"/>
  <c r="L28" i="133"/>
  <c r="M28" i="133" s="1"/>
  <c r="N28" i="133" s="1"/>
  <c r="C28" i="133"/>
  <c r="T27" i="133"/>
  <c r="U27" i="133" s="1"/>
  <c r="R27" i="133"/>
  <c r="S27" i="133" s="1"/>
  <c r="Q27" i="133"/>
  <c r="P27" i="133"/>
  <c r="L27" i="133"/>
  <c r="M27" i="133" s="1"/>
  <c r="N27" i="133" s="1"/>
  <c r="C27" i="133"/>
  <c r="U26" i="133"/>
  <c r="T26" i="133"/>
  <c r="S26" i="133"/>
  <c r="R26" i="133"/>
  <c r="Q26" i="133"/>
  <c r="P26" i="133"/>
  <c r="M26" i="133"/>
  <c r="N26" i="133" s="1"/>
  <c r="L26" i="133"/>
  <c r="C26" i="133"/>
  <c r="T25" i="133"/>
  <c r="U25" i="133" s="1"/>
  <c r="S25" i="133"/>
  <c r="R25" i="133"/>
  <c r="P25" i="133"/>
  <c r="Q25" i="133" s="1"/>
  <c r="N25" i="133"/>
  <c r="O25" i="133" s="1"/>
  <c r="W25" i="133" s="1"/>
  <c r="L25" i="133"/>
  <c r="M25" i="133" s="1"/>
  <c r="C25" i="133"/>
  <c r="U24" i="133"/>
  <c r="T24" i="133"/>
  <c r="S24" i="133"/>
  <c r="R24" i="133"/>
  <c r="Q24" i="133"/>
  <c r="P24" i="133"/>
  <c r="L24" i="133"/>
  <c r="M24" i="133" s="1"/>
  <c r="N24" i="133" s="1"/>
  <c r="C24" i="133"/>
  <c r="T23" i="133"/>
  <c r="U23" i="133" s="1"/>
  <c r="R23" i="133"/>
  <c r="S23" i="133" s="1"/>
  <c r="P23" i="133"/>
  <c r="Q23" i="133" s="1"/>
  <c r="L23" i="133"/>
  <c r="M23" i="133" s="1"/>
  <c r="N23" i="133" s="1"/>
  <c r="C23" i="133"/>
  <c r="U22" i="133"/>
  <c r="T22" i="133"/>
  <c r="S22" i="133"/>
  <c r="R22" i="133"/>
  <c r="Q22" i="133"/>
  <c r="P22" i="133"/>
  <c r="M22" i="133"/>
  <c r="N22" i="133" s="1"/>
  <c r="L22" i="133"/>
  <c r="C22" i="133"/>
  <c r="T21" i="133"/>
  <c r="U21" i="133" s="1"/>
  <c r="R21" i="133"/>
  <c r="S21" i="133" s="1"/>
  <c r="P21" i="133"/>
  <c r="Q21" i="133" s="1"/>
  <c r="L21" i="133"/>
  <c r="M21" i="133" s="1"/>
  <c r="N21" i="133" s="1"/>
  <c r="C21" i="133"/>
  <c r="U20" i="133"/>
  <c r="T20" i="133"/>
  <c r="S20" i="133"/>
  <c r="R20" i="133"/>
  <c r="Q20" i="133"/>
  <c r="P20" i="133"/>
  <c r="M20" i="133"/>
  <c r="N20" i="133" s="1"/>
  <c r="L20" i="133"/>
  <c r="C20" i="133"/>
  <c r="T19" i="133"/>
  <c r="U19" i="133" s="1"/>
  <c r="R19" i="133"/>
  <c r="S19" i="133" s="1"/>
  <c r="P19" i="133"/>
  <c r="Q19" i="133" s="1"/>
  <c r="L19" i="133"/>
  <c r="M19" i="133" s="1"/>
  <c r="N19" i="133" s="1"/>
  <c r="C19" i="133"/>
  <c r="U18" i="133"/>
  <c r="T18" i="133"/>
  <c r="S18" i="133"/>
  <c r="R18" i="133"/>
  <c r="Q18" i="133"/>
  <c r="P18" i="133"/>
  <c r="M18" i="133"/>
  <c r="N18" i="133" s="1"/>
  <c r="L18" i="133"/>
  <c r="C18" i="133"/>
  <c r="T17" i="133"/>
  <c r="U17" i="133" s="1"/>
  <c r="R17" i="133"/>
  <c r="S17" i="133" s="1"/>
  <c r="P17" i="133"/>
  <c r="Q17" i="133" s="1"/>
  <c r="L17" i="133"/>
  <c r="M17" i="133" s="1"/>
  <c r="N17" i="133" s="1"/>
  <c r="C17" i="133"/>
  <c r="U16" i="133"/>
  <c r="T16" i="133"/>
  <c r="S16" i="133"/>
  <c r="R16" i="133"/>
  <c r="Q16" i="133"/>
  <c r="P16" i="133"/>
  <c r="M16" i="133"/>
  <c r="N16" i="133" s="1"/>
  <c r="L16" i="133"/>
  <c r="C16" i="133"/>
  <c r="T15" i="133"/>
  <c r="U15" i="133" s="1"/>
  <c r="R15" i="133"/>
  <c r="S15" i="133" s="1"/>
  <c r="P15" i="133"/>
  <c r="Q15" i="133" s="1"/>
  <c r="L15" i="133"/>
  <c r="M15" i="133" s="1"/>
  <c r="N15" i="133" s="1"/>
  <c r="C15" i="133"/>
  <c r="U14" i="133"/>
  <c r="T14" i="133"/>
  <c r="S14" i="133"/>
  <c r="R14" i="133"/>
  <c r="Q14" i="133"/>
  <c r="P14" i="133"/>
  <c r="M14" i="133"/>
  <c r="N14" i="133" s="1"/>
  <c r="L14" i="133"/>
  <c r="C14" i="133"/>
  <c r="T13" i="133"/>
  <c r="U13" i="133" s="1"/>
  <c r="R13" i="133"/>
  <c r="S13" i="133" s="1"/>
  <c r="P13" i="133"/>
  <c r="Q13" i="133" s="1"/>
  <c r="L13" i="133"/>
  <c r="M13" i="133" s="1"/>
  <c r="N13" i="133" s="1"/>
  <c r="C13" i="133"/>
  <c r="U12" i="133"/>
  <c r="T12" i="133"/>
  <c r="S12" i="133"/>
  <c r="R12" i="133"/>
  <c r="Q12" i="133"/>
  <c r="P12" i="133"/>
  <c r="M12" i="133"/>
  <c r="N12" i="133" s="1"/>
  <c r="L12" i="133"/>
  <c r="C12" i="133"/>
  <c r="T11" i="133"/>
  <c r="U11" i="133" s="1"/>
  <c r="R11" i="133"/>
  <c r="S11" i="133" s="1"/>
  <c r="P11" i="133"/>
  <c r="Q11" i="133" s="1"/>
  <c r="L11" i="133"/>
  <c r="M11" i="133" s="1"/>
  <c r="N11" i="133" s="1"/>
  <c r="C11" i="133"/>
  <c r="T10" i="133"/>
  <c r="U10" i="133" s="1"/>
  <c r="P10" i="133"/>
  <c r="Q10" i="133" s="1"/>
  <c r="L10" i="133"/>
  <c r="M10" i="133" s="1"/>
  <c r="N10" i="133" s="1"/>
  <c r="C10" i="133"/>
  <c r="T9" i="133"/>
  <c r="U9" i="133" s="1"/>
  <c r="N9" i="133"/>
  <c r="O9" i="133" s="1"/>
  <c r="L9" i="133"/>
  <c r="M9" i="133" s="1"/>
  <c r="P9" i="133" s="1"/>
  <c r="Q9" i="133" s="1"/>
  <c r="C9" i="133"/>
  <c r="T8" i="133"/>
  <c r="U8" i="133" s="1"/>
  <c r="R8" i="133"/>
  <c r="S8" i="133" s="1"/>
  <c r="L8" i="133"/>
  <c r="M8" i="133" s="1"/>
  <c r="C8" i="133"/>
  <c r="T7" i="133"/>
  <c r="U7" i="133" s="1"/>
  <c r="P7" i="133"/>
  <c r="Q7" i="133" s="1"/>
  <c r="N7" i="133"/>
  <c r="O7" i="133" s="1"/>
  <c r="L7" i="133"/>
  <c r="M7" i="133" s="1"/>
  <c r="R7" i="133" s="1"/>
  <c r="S7" i="133" s="1"/>
  <c r="T6" i="133"/>
  <c r="U6" i="133" s="1"/>
  <c r="R6" i="133"/>
  <c r="S6" i="133" s="1"/>
  <c r="N6" i="133"/>
  <c r="O6" i="133" s="1"/>
  <c r="L6" i="133"/>
  <c r="M6" i="133" s="1"/>
  <c r="P6" i="133" s="1"/>
  <c r="Q6" i="133" s="1"/>
  <c r="T5" i="133"/>
  <c r="U5" i="133" s="1"/>
  <c r="R5" i="133"/>
  <c r="S5" i="133" s="1"/>
  <c r="N5" i="133"/>
  <c r="O5" i="133" s="1"/>
  <c r="W5" i="133" s="1"/>
  <c r="L5" i="133"/>
  <c r="M5" i="133" s="1"/>
  <c r="P5" i="133" s="1"/>
  <c r="Q5" i="133" s="1"/>
  <c r="C5" i="133"/>
  <c r="U4" i="133"/>
  <c r="T4" i="133"/>
  <c r="P4" i="133"/>
  <c r="Q4" i="133" s="1"/>
  <c r="N4" i="133"/>
  <c r="L4" i="133"/>
  <c r="M4" i="133" s="1"/>
  <c r="C4" i="133"/>
  <c r="I2" i="133"/>
  <c r="D2" i="133"/>
  <c r="B88" i="132"/>
  <c r="H88" i="132" s="1"/>
  <c r="B87" i="132"/>
  <c r="K87" i="132" s="1"/>
  <c r="B86" i="132"/>
  <c r="J86" i="132" s="1"/>
  <c r="B85" i="132"/>
  <c r="K85" i="132" s="1"/>
  <c r="B84" i="132"/>
  <c r="J84" i="132" s="1"/>
  <c r="B83" i="132"/>
  <c r="K83" i="132" s="1"/>
  <c r="B82" i="132"/>
  <c r="J82" i="132" s="1"/>
  <c r="B81" i="132"/>
  <c r="J81" i="132" s="1"/>
  <c r="B80" i="132"/>
  <c r="J80" i="132" s="1"/>
  <c r="B79" i="132"/>
  <c r="J79" i="132" s="1"/>
  <c r="B78" i="132"/>
  <c r="J78" i="132" s="1"/>
  <c r="B77" i="132"/>
  <c r="J77" i="132" s="1"/>
  <c r="B76" i="132"/>
  <c r="J76" i="132" s="1"/>
  <c r="B75" i="132"/>
  <c r="J75" i="132" s="1"/>
  <c r="B74" i="132"/>
  <c r="J74" i="132" s="1"/>
  <c r="B73" i="132"/>
  <c r="J73" i="132" s="1"/>
  <c r="P72" i="132"/>
  <c r="B72" i="132"/>
  <c r="F72" i="132" s="1"/>
  <c r="B71" i="132"/>
  <c r="J71" i="132" s="1"/>
  <c r="B70" i="132"/>
  <c r="H70" i="132" s="1"/>
  <c r="B69" i="132"/>
  <c r="F69" i="132" s="1"/>
  <c r="B68" i="132"/>
  <c r="E68" i="132" s="1"/>
  <c r="B67" i="132"/>
  <c r="F67" i="132" s="1"/>
  <c r="B66" i="132"/>
  <c r="B65" i="132"/>
  <c r="K65" i="132" s="1"/>
  <c r="B64" i="132"/>
  <c r="G64" i="132" s="1"/>
  <c r="B63" i="132"/>
  <c r="H63" i="132" s="1"/>
  <c r="H60" i="132"/>
  <c r="T57" i="132"/>
  <c r="U57" i="132" s="1"/>
  <c r="R57" i="132"/>
  <c r="S57" i="132" s="1"/>
  <c r="P57" i="132"/>
  <c r="Q57" i="132" s="1"/>
  <c r="L57" i="132"/>
  <c r="M57" i="132" s="1"/>
  <c r="N57" i="132" s="1"/>
  <c r="C57" i="132"/>
  <c r="T56" i="132"/>
  <c r="U56" i="132" s="1"/>
  <c r="R56" i="132"/>
  <c r="S56" i="132" s="1"/>
  <c r="P56" i="132"/>
  <c r="Q56" i="132" s="1"/>
  <c r="L56" i="132"/>
  <c r="M56" i="132" s="1"/>
  <c r="N56" i="132" s="1"/>
  <c r="C56" i="132"/>
  <c r="T55" i="132"/>
  <c r="U55" i="132" s="1"/>
  <c r="R55" i="132"/>
  <c r="S55" i="132" s="1"/>
  <c r="P55" i="132"/>
  <c r="Q55" i="132" s="1"/>
  <c r="L55" i="132"/>
  <c r="M55" i="132" s="1"/>
  <c r="N55" i="132" s="1"/>
  <c r="C55" i="132"/>
  <c r="T54" i="132"/>
  <c r="U54" i="132" s="1"/>
  <c r="R54" i="132"/>
  <c r="S54" i="132" s="1"/>
  <c r="P54" i="132"/>
  <c r="Q54" i="132" s="1"/>
  <c r="L54" i="132"/>
  <c r="M54" i="132" s="1"/>
  <c r="N54" i="132" s="1"/>
  <c r="C54" i="132"/>
  <c r="T53" i="132"/>
  <c r="U53" i="132" s="1"/>
  <c r="R53" i="132"/>
  <c r="S53" i="132" s="1"/>
  <c r="P53" i="132"/>
  <c r="Q53" i="132" s="1"/>
  <c r="L53" i="132"/>
  <c r="M53" i="132" s="1"/>
  <c r="N53" i="132" s="1"/>
  <c r="O53" i="132" s="1"/>
  <c r="C53" i="132"/>
  <c r="T52" i="132"/>
  <c r="U52" i="132" s="1"/>
  <c r="R52" i="132"/>
  <c r="S52" i="132" s="1"/>
  <c r="P52" i="132"/>
  <c r="Q52" i="132" s="1"/>
  <c r="L52" i="132"/>
  <c r="M52" i="132" s="1"/>
  <c r="N52" i="132" s="1"/>
  <c r="C52" i="132"/>
  <c r="T51" i="132"/>
  <c r="U51" i="132" s="1"/>
  <c r="R51" i="132"/>
  <c r="S51" i="132" s="1"/>
  <c r="P51" i="132"/>
  <c r="Q51" i="132" s="1"/>
  <c r="L51" i="132"/>
  <c r="M51" i="132" s="1"/>
  <c r="N51" i="132" s="1"/>
  <c r="C51" i="132"/>
  <c r="T50" i="132"/>
  <c r="U50" i="132" s="1"/>
  <c r="R50" i="132"/>
  <c r="S50" i="132" s="1"/>
  <c r="P50" i="132"/>
  <c r="Q50" i="132" s="1"/>
  <c r="L50" i="132"/>
  <c r="M50" i="132" s="1"/>
  <c r="N50" i="132" s="1"/>
  <c r="C50" i="132"/>
  <c r="T49" i="132"/>
  <c r="U49" i="132" s="1"/>
  <c r="R49" i="132"/>
  <c r="S49" i="132" s="1"/>
  <c r="P49" i="132"/>
  <c r="Q49" i="132" s="1"/>
  <c r="L49" i="132"/>
  <c r="M49" i="132" s="1"/>
  <c r="N49" i="132" s="1"/>
  <c r="O49" i="132" s="1"/>
  <c r="C49" i="132"/>
  <c r="T48" i="132"/>
  <c r="U48" i="132" s="1"/>
  <c r="R48" i="132"/>
  <c r="S48" i="132" s="1"/>
  <c r="P48" i="132"/>
  <c r="Q48" i="132" s="1"/>
  <c r="L48" i="132"/>
  <c r="M48" i="132" s="1"/>
  <c r="N48" i="132" s="1"/>
  <c r="O48" i="132" s="1"/>
  <c r="C48" i="132"/>
  <c r="T47" i="132"/>
  <c r="U47" i="132" s="1"/>
  <c r="R47" i="132"/>
  <c r="S47" i="132" s="1"/>
  <c r="P47" i="132"/>
  <c r="Q47" i="132" s="1"/>
  <c r="L47" i="132"/>
  <c r="M47" i="132" s="1"/>
  <c r="N47" i="132" s="1"/>
  <c r="C47" i="132"/>
  <c r="T46" i="132"/>
  <c r="U46" i="132" s="1"/>
  <c r="R46" i="132"/>
  <c r="S46" i="132" s="1"/>
  <c r="P46" i="132"/>
  <c r="Q46" i="132" s="1"/>
  <c r="L46" i="132"/>
  <c r="M46" i="132" s="1"/>
  <c r="N46" i="132" s="1"/>
  <c r="C46" i="132"/>
  <c r="T45" i="132"/>
  <c r="U45" i="132" s="1"/>
  <c r="R45" i="132"/>
  <c r="S45" i="132" s="1"/>
  <c r="P45" i="132"/>
  <c r="Q45" i="132" s="1"/>
  <c r="L45" i="132"/>
  <c r="M45" i="132" s="1"/>
  <c r="N45" i="132" s="1"/>
  <c r="C45" i="132"/>
  <c r="T44" i="132"/>
  <c r="U44" i="132" s="1"/>
  <c r="R44" i="132"/>
  <c r="S44" i="132" s="1"/>
  <c r="P44" i="132"/>
  <c r="Q44" i="132" s="1"/>
  <c r="L44" i="132"/>
  <c r="M44" i="132" s="1"/>
  <c r="N44" i="132" s="1"/>
  <c r="O44" i="132" s="1"/>
  <c r="C44" i="132"/>
  <c r="T43" i="132"/>
  <c r="U43" i="132" s="1"/>
  <c r="R43" i="132"/>
  <c r="S43" i="132" s="1"/>
  <c r="P43" i="132"/>
  <c r="Q43" i="132" s="1"/>
  <c r="L43" i="132"/>
  <c r="M43" i="132" s="1"/>
  <c r="N43" i="132" s="1"/>
  <c r="C43" i="132"/>
  <c r="T42" i="132"/>
  <c r="U42" i="132" s="1"/>
  <c r="R42" i="132"/>
  <c r="S42" i="132" s="1"/>
  <c r="P42" i="132"/>
  <c r="Q42" i="132" s="1"/>
  <c r="L42" i="132"/>
  <c r="M42" i="132" s="1"/>
  <c r="N42" i="132" s="1"/>
  <c r="C42" i="132"/>
  <c r="T41" i="132"/>
  <c r="U41" i="132" s="1"/>
  <c r="R41" i="132"/>
  <c r="S41" i="132" s="1"/>
  <c r="P41" i="132"/>
  <c r="Q41" i="132" s="1"/>
  <c r="M41" i="132"/>
  <c r="N41" i="132" s="1"/>
  <c r="V41" i="132" s="1"/>
  <c r="L41" i="132"/>
  <c r="C41" i="132"/>
  <c r="T40" i="132"/>
  <c r="U40" i="132" s="1"/>
  <c r="S40" i="132"/>
  <c r="R40" i="132"/>
  <c r="P40" i="132"/>
  <c r="Q40" i="132" s="1"/>
  <c r="L40" i="132"/>
  <c r="M40" i="132" s="1"/>
  <c r="N40" i="132" s="1"/>
  <c r="O40" i="132" s="1"/>
  <c r="C40" i="132"/>
  <c r="T39" i="132"/>
  <c r="U39" i="132" s="1"/>
  <c r="R39" i="132"/>
  <c r="S39" i="132" s="1"/>
  <c r="P39" i="132"/>
  <c r="Q39" i="132" s="1"/>
  <c r="L39" i="132"/>
  <c r="M39" i="132" s="1"/>
  <c r="N39" i="132" s="1"/>
  <c r="C39" i="132"/>
  <c r="T38" i="132"/>
  <c r="U38" i="132" s="1"/>
  <c r="R38" i="132"/>
  <c r="S38" i="132" s="1"/>
  <c r="P38" i="132"/>
  <c r="Q38" i="132" s="1"/>
  <c r="L38" i="132"/>
  <c r="M38" i="132" s="1"/>
  <c r="N38" i="132" s="1"/>
  <c r="O38" i="132" s="1"/>
  <c r="C38" i="132"/>
  <c r="T37" i="132"/>
  <c r="U37" i="132" s="1"/>
  <c r="R37" i="132"/>
  <c r="S37" i="132" s="1"/>
  <c r="P37" i="132"/>
  <c r="Q37" i="132" s="1"/>
  <c r="L37" i="132"/>
  <c r="M37" i="132" s="1"/>
  <c r="N37" i="132" s="1"/>
  <c r="C37" i="132"/>
  <c r="T36" i="132"/>
  <c r="U36" i="132" s="1"/>
  <c r="R36" i="132"/>
  <c r="S36" i="132" s="1"/>
  <c r="P36" i="132"/>
  <c r="Q36" i="132" s="1"/>
  <c r="L36" i="132"/>
  <c r="M36" i="132" s="1"/>
  <c r="N36" i="132" s="1"/>
  <c r="O36" i="132" s="1"/>
  <c r="C36" i="132"/>
  <c r="T35" i="132"/>
  <c r="U35" i="132" s="1"/>
  <c r="R35" i="132"/>
  <c r="S35" i="132" s="1"/>
  <c r="P35" i="132"/>
  <c r="Q35" i="132" s="1"/>
  <c r="L35" i="132"/>
  <c r="M35" i="132" s="1"/>
  <c r="N35" i="132" s="1"/>
  <c r="C35" i="132"/>
  <c r="T34" i="132"/>
  <c r="U34" i="132" s="1"/>
  <c r="R34" i="132"/>
  <c r="S34" i="132" s="1"/>
  <c r="P34" i="132"/>
  <c r="Q34" i="132" s="1"/>
  <c r="L34" i="132"/>
  <c r="M34" i="132" s="1"/>
  <c r="N34" i="132" s="1"/>
  <c r="O34" i="132" s="1"/>
  <c r="C34" i="132"/>
  <c r="T33" i="132"/>
  <c r="U33" i="132" s="1"/>
  <c r="R33" i="132"/>
  <c r="S33" i="132" s="1"/>
  <c r="P33" i="132"/>
  <c r="Q33" i="132" s="1"/>
  <c r="L33" i="132"/>
  <c r="M33" i="132" s="1"/>
  <c r="N33" i="132" s="1"/>
  <c r="C33" i="132"/>
  <c r="T32" i="132"/>
  <c r="U32" i="132" s="1"/>
  <c r="R32" i="132"/>
  <c r="S32" i="132" s="1"/>
  <c r="P32" i="132"/>
  <c r="Q32" i="132" s="1"/>
  <c r="L32" i="132"/>
  <c r="M32" i="132" s="1"/>
  <c r="N32" i="132" s="1"/>
  <c r="O32" i="132" s="1"/>
  <c r="C32" i="132"/>
  <c r="T31" i="132"/>
  <c r="U31" i="132" s="1"/>
  <c r="R31" i="132"/>
  <c r="S31" i="132" s="1"/>
  <c r="P31" i="132"/>
  <c r="Q31" i="132" s="1"/>
  <c r="L31" i="132"/>
  <c r="M31" i="132" s="1"/>
  <c r="N31" i="132" s="1"/>
  <c r="C31" i="132"/>
  <c r="T30" i="132"/>
  <c r="U30" i="132" s="1"/>
  <c r="R30" i="132"/>
  <c r="S30" i="132" s="1"/>
  <c r="P30" i="132"/>
  <c r="Q30" i="132" s="1"/>
  <c r="L30" i="132"/>
  <c r="M30" i="132" s="1"/>
  <c r="N30" i="132" s="1"/>
  <c r="C30" i="132"/>
  <c r="T29" i="132"/>
  <c r="U29" i="132" s="1"/>
  <c r="R29" i="132"/>
  <c r="S29" i="132" s="1"/>
  <c r="P29" i="132"/>
  <c r="Q29" i="132" s="1"/>
  <c r="L29" i="132"/>
  <c r="M29" i="132" s="1"/>
  <c r="N29" i="132" s="1"/>
  <c r="O29" i="132" s="1"/>
  <c r="C29" i="132"/>
  <c r="T28" i="132"/>
  <c r="U28" i="132" s="1"/>
  <c r="R28" i="132"/>
  <c r="S28" i="132" s="1"/>
  <c r="P28" i="132"/>
  <c r="Q28" i="132" s="1"/>
  <c r="L28" i="132"/>
  <c r="M28" i="132" s="1"/>
  <c r="N28" i="132" s="1"/>
  <c r="C28" i="132"/>
  <c r="T27" i="132"/>
  <c r="U27" i="132" s="1"/>
  <c r="R27" i="132"/>
  <c r="S27" i="132" s="1"/>
  <c r="P27" i="132"/>
  <c r="Q27" i="132" s="1"/>
  <c r="L27" i="132"/>
  <c r="M27" i="132" s="1"/>
  <c r="N27" i="132" s="1"/>
  <c r="C27" i="132"/>
  <c r="T26" i="132"/>
  <c r="U26" i="132" s="1"/>
  <c r="R26" i="132"/>
  <c r="S26" i="132" s="1"/>
  <c r="P26" i="132"/>
  <c r="Q26" i="132" s="1"/>
  <c r="L26" i="132"/>
  <c r="M26" i="132" s="1"/>
  <c r="N26" i="132" s="1"/>
  <c r="C26" i="132"/>
  <c r="T25" i="132"/>
  <c r="U25" i="132" s="1"/>
  <c r="R25" i="132"/>
  <c r="S25" i="132" s="1"/>
  <c r="P25" i="132"/>
  <c r="Q25" i="132" s="1"/>
  <c r="L25" i="132"/>
  <c r="M25" i="132" s="1"/>
  <c r="N25" i="132" s="1"/>
  <c r="C25" i="132"/>
  <c r="T24" i="132"/>
  <c r="U24" i="132" s="1"/>
  <c r="R24" i="132"/>
  <c r="S24" i="132" s="1"/>
  <c r="P24" i="132"/>
  <c r="Q24" i="132" s="1"/>
  <c r="L24" i="132"/>
  <c r="M24" i="132" s="1"/>
  <c r="N24" i="132" s="1"/>
  <c r="C24" i="132"/>
  <c r="T23" i="132"/>
  <c r="U23" i="132" s="1"/>
  <c r="R23" i="132"/>
  <c r="S23" i="132" s="1"/>
  <c r="P23" i="132"/>
  <c r="Q23" i="132" s="1"/>
  <c r="L23" i="132"/>
  <c r="M23" i="132" s="1"/>
  <c r="N23" i="132" s="1"/>
  <c r="C23" i="132"/>
  <c r="T22" i="132"/>
  <c r="U22" i="132" s="1"/>
  <c r="R22" i="132"/>
  <c r="S22" i="132" s="1"/>
  <c r="P22" i="132"/>
  <c r="Q22" i="132" s="1"/>
  <c r="L22" i="132"/>
  <c r="M22" i="132" s="1"/>
  <c r="N22" i="132" s="1"/>
  <c r="C22" i="132"/>
  <c r="T21" i="132"/>
  <c r="U21" i="132" s="1"/>
  <c r="R21" i="132"/>
  <c r="S21" i="132" s="1"/>
  <c r="Q21" i="132"/>
  <c r="P21" i="132"/>
  <c r="L21" i="132"/>
  <c r="M21" i="132" s="1"/>
  <c r="N21" i="132" s="1"/>
  <c r="C21" i="132"/>
  <c r="T20" i="132"/>
  <c r="U20" i="132" s="1"/>
  <c r="R20" i="132"/>
  <c r="S20" i="132" s="1"/>
  <c r="P20" i="132"/>
  <c r="Q20" i="132" s="1"/>
  <c r="L20" i="132"/>
  <c r="M20" i="132" s="1"/>
  <c r="N20" i="132" s="1"/>
  <c r="C20" i="132"/>
  <c r="T19" i="132"/>
  <c r="U19" i="132" s="1"/>
  <c r="P19" i="132"/>
  <c r="Q19" i="132" s="1"/>
  <c r="L19" i="132"/>
  <c r="M19" i="132" s="1"/>
  <c r="C19" i="132"/>
  <c r="T18" i="132"/>
  <c r="U18" i="132" s="1"/>
  <c r="P18" i="132"/>
  <c r="Q18" i="132" s="1"/>
  <c r="L18" i="132"/>
  <c r="M18" i="132" s="1"/>
  <c r="R18" i="132" s="1"/>
  <c r="S18" i="132" s="1"/>
  <c r="C18" i="132"/>
  <c r="T17" i="132"/>
  <c r="U17" i="132" s="1"/>
  <c r="P17" i="132"/>
  <c r="Q17" i="132" s="1"/>
  <c r="L17" i="132"/>
  <c r="M17" i="132" s="1"/>
  <c r="C17" i="132"/>
  <c r="T16" i="132"/>
  <c r="U16" i="132" s="1"/>
  <c r="P16" i="132"/>
  <c r="Q16" i="132" s="1"/>
  <c r="L16" i="132"/>
  <c r="M16" i="132" s="1"/>
  <c r="R16" i="132" s="1"/>
  <c r="S16" i="132" s="1"/>
  <c r="C16" i="132"/>
  <c r="T15" i="132"/>
  <c r="U15" i="132" s="1"/>
  <c r="P15" i="132"/>
  <c r="Q15" i="132" s="1"/>
  <c r="L15" i="132"/>
  <c r="M15" i="132" s="1"/>
  <c r="C15" i="132"/>
  <c r="T14" i="132"/>
  <c r="U14" i="132" s="1"/>
  <c r="R14" i="132"/>
  <c r="S14" i="132" s="1"/>
  <c r="L14" i="132"/>
  <c r="M14" i="132" s="1"/>
  <c r="P14" i="132" s="1"/>
  <c r="Q14" i="132" s="1"/>
  <c r="C14" i="132"/>
  <c r="T13" i="132"/>
  <c r="U13" i="132" s="1"/>
  <c r="P13" i="132"/>
  <c r="Q13" i="132" s="1"/>
  <c r="L13" i="132"/>
  <c r="M13" i="132" s="1"/>
  <c r="C13" i="132"/>
  <c r="T12" i="132"/>
  <c r="U12" i="132" s="1"/>
  <c r="R12" i="132"/>
  <c r="S12" i="132" s="1"/>
  <c r="L12" i="132"/>
  <c r="M12" i="132" s="1"/>
  <c r="P12" i="132" s="1"/>
  <c r="Q12" i="132" s="1"/>
  <c r="C12" i="132"/>
  <c r="T11" i="132"/>
  <c r="U11" i="132" s="1"/>
  <c r="R11" i="132"/>
  <c r="S11" i="132" s="1"/>
  <c r="L11" i="132"/>
  <c r="M11" i="132" s="1"/>
  <c r="C11" i="132"/>
  <c r="T10" i="132"/>
  <c r="U10" i="132" s="1"/>
  <c r="N10" i="132"/>
  <c r="O10" i="132" s="1"/>
  <c r="L10" i="132"/>
  <c r="M10" i="132" s="1"/>
  <c r="P10" i="132" s="1"/>
  <c r="Q10" i="132" s="1"/>
  <c r="C10" i="132"/>
  <c r="T9" i="132"/>
  <c r="U9" i="132" s="1"/>
  <c r="L9" i="132"/>
  <c r="M9" i="132" s="1"/>
  <c r="P9" i="132" s="1"/>
  <c r="Q9" i="132" s="1"/>
  <c r="T8" i="132"/>
  <c r="U8" i="132" s="1"/>
  <c r="L8" i="132"/>
  <c r="M8" i="132" s="1"/>
  <c r="R8" i="132" s="1"/>
  <c r="S8" i="132" s="1"/>
  <c r="C8" i="132"/>
  <c r="T7" i="132"/>
  <c r="L7" i="132"/>
  <c r="M7" i="132" s="1"/>
  <c r="R7" i="132" s="1"/>
  <c r="S7" i="132" s="1"/>
  <c r="C7" i="132"/>
  <c r="B85" i="131"/>
  <c r="K85" i="131" s="1"/>
  <c r="B84" i="131"/>
  <c r="J84" i="131" s="1"/>
  <c r="B83" i="131"/>
  <c r="J83" i="131" s="1"/>
  <c r="B82" i="131"/>
  <c r="J82" i="131" s="1"/>
  <c r="D81" i="131"/>
  <c r="B81" i="131"/>
  <c r="K81" i="131" s="1"/>
  <c r="B80" i="131"/>
  <c r="B79" i="131"/>
  <c r="B78" i="131"/>
  <c r="B77" i="131"/>
  <c r="B76" i="131"/>
  <c r="B75" i="131"/>
  <c r="B74" i="131"/>
  <c r="B73" i="131"/>
  <c r="B72" i="131"/>
  <c r="B71" i="131"/>
  <c r="B70" i="131"/>
  <c r="P69" i="131"/>
  <c r="B69" i="131"/>
  <c r="B68" i="131"/>
  <c r="B67" i="131"/>
  <c r="B66" i="131"/>
  <c r="B65" i="131"/>
  <c r="B64" i="131"/>
  <c r="B63" i="131"/>
  <c r="M63" i="131" s="1"/>
  <c r="B62" i="131"/>
  <c r="G62" i="131" s="1"/>
  <c r="B61" i="131"/>
  <c r="B60" i="131"/>
  <c r="E60" i="131" s="1"/>
  <c r="H57" i="131"/>
  <c r="T54" i="131"/>
  <c r="U54" i="131" s="1"/>
  <c r="R54" i="131"/>
  <c r="S54" i="131" s="1"/>
  <c r="P54" i="131"/>
  <c r="Q54" i="131" s="1"/>
  <c r="L54" i="131"/>
  <c r="M54" i="131" s="1"/>
  <c r="N54" i="131" s="1"/>
  <c r="O54" i="131" s="1"/>
  <c r="C54" i="131"/>
  <c r="U53" i="131"/>
  <c r="T53" i="131"/>
  <c r="R53" i="131"/>
  <c r="S53" i="131" s="1"/>
  <c r="Q53" i="131"/>
  <c r="P53" i="131"/>
  <c r="L53" i="131"/>
  <c r="M53" i="131" s="1"/>
  <c r="N53" i="131" s="1"/>
  <c r="C53" i="131"/>
  <c r="U52" i="131"/>
  <c r="T52" i="131"/>
  <c r="R52" i="131"/>
  <c r="S52" i="131" s="1"/>
  <c r="Q52" i="131"/>
  <c r="P52" i="131"/>
  <c r="L52" i="131"/>
  <c r="M52" i="131" s="1"/>
  <c r="N52" i="131" s="1"/>
  <c r="O52" i="131" s="1"/>
  <c r="C52" i="131"/>
  <c r="T51" i="131"/>
  <c r="U51" i="131" s="1"/>
  <c r="R51" i="131"/>
  <c r="S51" i="131" s="1"/>
  <c r="P51" i="131"/>
  <c r="Q51" i="131" s="1"/>
  <c r="L51" i="131"/>
  <c r="M51" i="131" s="1"/>
  <c r="N51" i="131" s="1"/>
  <c r="C51" i="131"/>
  <c r="T50" i="131"/>
  <c r="U50" i="131" s="1"/>
  <c r="R50" i="131"/>
  <c r="S50" i="131" s="1"/>
  <c r="P50" i="131"/>
  <c r="Q50" i="131" s="1"/>
  <c r="L50" i="131"/>
  <c r="M50" i="131" s="1"/>
  <c r="N50" i="131" s="1"/>
  <c r="C50" i="131"/>
  <c r="T49" i="131"/>
  <c r="U49" i="131" s="1"/>
  <c r="R49" i="131"/>
  <c r="S49" i="131" s="1"/>
  <c r="Q49" i="131"/>
  <c r="P49" i="131"/>
  <c r="L49" i="131"/>
  <c r="M49" i="131" s="1"/>
  <c r="N49" i="131" s="1"/>
  <c r="C49" i="131"/>
  <c r="T48" i="131"/>
  <c r="U48" i="131" s="1"/>
  <c r="R48" i="131"/>
  <c r="S48" i="131" s="1"/>
  <c r="Q48" i="131"/>
  <c r="P48" i="131"/>
  <c r="M48" i="131"/>
  <c r="N48" i="131" s="1"/>
  <c r="O48" i="131" s="1"/>
  <c r="L48" i="131"/>
  <c r="C48" i="131"/>
  <c r="T47" i="131"/>
  <c r="U47" i="131" s="1"/>
  <c r="S47" i="131"/>
  <c r="R47" i="131"/>
  <c r="P47" i="131"/>
  <c r="Q47" i="131" s="1"/>
  <c r="L47" i="131"/>
  <c r="M47" i="131" s="1"/>
  <c r="N47" i="131" s="1"/>
  <c r="C47" i="131"/>
  <c r="T46" i="131"/>
  <c r="U46" i="131" s="1"/>
  <c r="R46" i="131"/>
  <c r="S46" i="131" s="1"/>
  <c r="P46" i="131"/>
  <c r="Q46" i="131" s="1"/>
  <c r="L46" i="131"/>
  <c r="M46" i="131" s="1"/>
  <c r="N46" i="131" s="1"/>
  <c r="C46" i="131"/>
  <c r="U45" i="131"/>
  <c r="T45" i="131"/>
  <c r="R45" i="131"/>
  <c r="S45" i="131" s="1"/>
  <c r="P45" i="131"/>
  <c r="Q45" i="131" s="1"/>
  <c r="L45" i="131"/>
  <c r="M45" i="131" s="1"/>
  <c r="N45" i="131" s="1"/>
  <c r="C45" i="131"/>
  <c r="T44" i="131"/>
  <c r="U44" i="131" s="1"/>
  <c r="R44" i="131"/>
  <c r="S44" i="131" s="1"/>
  <c r="Q44" i="131"/>
  <c r="P44" i="131"/>
  <c r="L44" i="131"/>
  <c r="M44" i="131" s="1"/>
  <c r="N44" i="131" s="1"/>
  <c r="O44" i="131" s="1"/>
  <c r="C44" i="131"/>
  <c r="T43" i="131"/>
  <c r="U43" i="131" s="1"/>
  <c r="R43" i="131"/>
  <c r="S43" i="131" s="1"/>
  <c r="P43" i="131"/>
  <c r="Q43" i="131" s="1"/>
  <c r="L43" i="131"/>
  <c r="M43" i="131" s="1"/>
  <c r="N43" i="131" s="1"/>
  <c r="C43" i="131"/>
  <c r="T42" i="131"/>
  <c r="U42" i="131" s="1"/>
  <c r="R42" i="131"/>
  <c r="S42" i="131" s="1"/>
  <c r="P42" i="131"/>
  <c r="Q42" i="131" s="1"/>
  <c r="L42" i="131"/>
  <c r="M42" i="131" s="1"/>
  <c r="N42" i="131" s="1"/>
  <c r="C42" i="131"/>
  <c r="T41" i="131"/>
  <c r="U41" i="131" s="1"/>
  <c r="S41" i="131"/>
  <c r="R41" i="131"/>
  <c r="P41" i="131"/>
  <c r="Q41" i="131" s="1"/>
  <c r="L41" i="131"/>
  <c r="M41" i="131" s="1"/>
  <c r="N41" i="131" s="1"/>
  <c r="C41" i="131"/>
  <c r="U40" i="131"/>
  <c r="T40" i="131"/>
  <c r="R40" i="131"/>
  <c r="S40" i="131" s="1"/>
  <c r="P40" i="131"/>
  <c r="Q40" i="131" s="1"/>
  <c r="L40" i="131"/>
  <c r="M40" i="131" s="1"/>
  <c r="N40" i="131" s="1"/>
  <c r="O40" i="131" s="1"/>
  <c r="C40" i="131"/>
  <c r="T39" i="131"/>
  <c r="U39" i="131" s="1"/>
  <c r="R39" i="131"/>
  <c r="S39" i="131" s="1"/>
  <c r="Q39" i="131"/>
  <c r="P39" i="131"/>
  <c r="M39" i="131"/>
  <c r="N39" i="131" s="1"/>
  <c r="L39" i="131"/>
  <c r="C39" i="131"/>
  <c r="T38" i="131"/>
  <c r="U38" i="131" s="1"/>
  <c r="S38" i="131"/>
  <c r="R38" i="131"/>
  <c r="P38" i="131"/>
  <c r="Q38" i="131" s="1"/>
  <c r="L38" i="131"/>
  <c r="M38" i="131" s="1"/>
  <c r="N38" i="131" s="1"/>
  <c r="C38" i="131"/>
  <c r="T37" i="131"/>
  <c r="U37" i="131" s="1"/>
  <c r="R37" i="131"/>
  <c r="S37" i="131" s="1"/>
  <c r="P37" i="131"/>
  <c r="Q37" i="131" s="1"/>
  <c r="L37" i="131"/>
  <c r="M37" i="131" s="1"/>
  <c r="N37" i="131" s="1"/>
  <c r="C37" i="131"/>
  <c r="T36" i="131"/>
  <c r="U36" i="131" s="1"/>
  <c r="R36" i="131"/>
  <c r="S36" i="131" s="1"/>
  <c r="P36" i="131"/>
  <c r="Q36" i="131" s="1"/>
  <c r="M36" i="131"/>
  <c r="N36" i="131" s="1"/>
  <c r="O36" i="131" s="1"/>
  <c r="L36" i="131"/>
  <c r="C36" i="131"/>
  <c r="T35" i="131"/>
  <c r="U35" i="131" s="1"/>
  <c r="R35" i="131"/>
  <c r="S35" i="131" s="1"/>
  <c r="P35" i="131"/>
  <c r="Q35" i="131" s="1"/>
  <c r="M35" i="131"/>
  <c r="N35" i="131" s="1"/>
  <c r="L35" i="131"/>
  <c r="C35" i="131"/>
  <c r="T34" i="131"/>
  <c r="U34" i="131" s="1"/>
  <c r="S34" i="131"/>
  <c r="R34" i="131"/>
  <c r="P34" i="131"/>
  <c r="Q34" i="131" s="1"/>
  <c r="L34" i="131"/>
  <c r="M34" i="131" s="1"/>
  <c r="N34" i="131" s="1"/>
  <c r="C34" i="131"/>
  <c r="T33" i="131"/>
  <c r="U33" i="131" s="1"/>
  <c r="R33" i="131"/>
  <c r="S33" i="131" s="1"/>
  <c r="Q33" i="131"/>
  <c r="P33" i="131"/>
  <c r="L33" i="131"/>
  <c r="M33" i="131" s="1"/>
  <c r="N33" i="131" s="1"/>
  <c r="C33" i="131"/>
  <c r="T32" i="131"/>
  <c r="U32" i="131" s="1"/>
  <c r="R32" i="131"/>
  <c r="S32" i="131" s="1"/>
  <c r="Q32" i="131"/>
  <c r="P32" i="131"/>
  <c r="M32" i="131"/>
  <c r="N32" i="131" s="1"/>
  <c r="O32" i="131" s="1"/>
  <c r="L32" i="131"/>
  <c r="C32" i="131"/>
  <c r="T31" i="131"/>
  <c r="U31" i="131" s="1"/>
  <c r="S31" i="131"/>
  <c r="R31" i="131"/>
  <c r="P31" i="131"/>
  <c r="Q31" i="131" s="1"/>
  <c r="L31" i="131"/>
  <c r="M31" i="131" s="1"/>
  <c r="N31" i="131" s="1"/>
  <c r="C31" i="131"/>
  <c r="T30" i="131"/>
  <c r="U30" i="131" s="1"/>
  <c r="R30" i="131"/>
  <c r="S30" i="131" s="1"/>
  <c r="P30" i="131"/>
  <c r="Q30" i="131" s="1"/>
  <c r="L30" i="131"/>
  <c r="M30" i="131" s="1"/>
  <c r="N30" i="131" s="1"/>
  <c r="C30" i="131"/>
  <c r="U29" i="131"/>
  <c r="T29" i="131"/>
  <c r="R29" i="131"/>
  <c r="S29" i="131" s="1"/>
  <c r="P29" i="131"/>
  <c r="Q29" i="131" s="1"/>
  <c r="L29" i="131"/>
  <c r="M29" i="131" s="1"/>
  <c r="N29" i="131" s="1"/>
  <c r="C29" i="131"/>
  <c r="T28" i="131"/>
  <c r="U28" i="131" s="1"/>
  <c r="R28" i="131"/>
  <c r="S28" i="131" s="1"/>
  <c r="Q28" i="131"/>
  <c r="P28" i="131"/>
  <c r="L28" i="131"/>
  <c r="M28" i="131" s="1"/>
  <c r="N28" i="131" s="1"/>
  <c r="O28" i="131" s="1"/>
  <c r="C28" i="131"/>
  <c r="T27" i="131"/>
  <c r="U27" i="131" s="1"/>
  <c r="R27" i="131"/>
  <c r="S27" i="131" s="1"/>
  <c r="P27" i="131"/>
  <c r="Q27" i="131" s="1"/>
  <c r="O27" i="131"/>
  <c r="L27" i="131"/>
  <c r="M27" i="131" s="1"/>
  <c r="N27" i="131" s="1"/>
  <c r="C27" i="131"/>
  <c r="T26" i="131"/>
  <c r="U26" i="131" s="1"/>
  <c r="R26" i="131"/>
  <c r="S26" i="131" s="1"/>
  <c r="P26" i="131"/>
  <c r="Q26" i="131" s="1"/>
  <c r="L26" i="131"/>
  <c r="M26" i="131" s="1"/>
  <c r="N26" i="131" s="1"/>
  <c r="C26" i="131"/>
  <c r="T25" i="131"/>
  <c r="U25" i="131" s="1"/>
  <c r="R25" i="131"/>
  <c r="S25" i="131" s="1"/>
  <c r="P25" i="131"/>
  <c r="Q25" i="131" s="1"/>
  <c r="M25" i="131"/>
  <c r="N25" i="131" s="1"/>
  <c r="L25" i="131"/>
  <c r="C25" i="131"/>
  <c r="T24" i="131"/>
  <c r="U24" i="131" s="1"/>
  <c r="R24" i="131"/>
  <c r="S24" i="131" s="1"/>
  <c r="P24" i="131"/>
  <c r="Q24" i="131" s="1"/>
  <c r="L24" i="131"/>
  <c r="M24" i="131" s="1"/>
  <c r="N24" i="131" s="1"/>
  <c r="O24" i="131" s="1"/>
  <c r="C24" i="131"/>
  <c r="T23" i="131"/>
  <c r="U23" i="131" s="1"/>
  <c r="R23" i="131"/>
  <c r="S23" i="131" s="1"/>
  <c r="Q23" i="131"/>
  <c r="P23" i="131"/>
  <c r="L23" i="131"/>
  <c r="M23" i="131" s="1"/>
  <c r="N23" i="131" s="1"/>
  <c r="C23" i="131"/>
  <c r="T22" i="131"/>
  <c r="U22" i="131" s="1"/>
  <c r="R22" i="131"/>
  <c r="S22" i="131" s="1"/>
  <c r="P22" i="131"/>
  <c r="Q22" i="131" s="1"/>
  <c r="L22" i="131"/>
  <c r="M22" i="131" s="1"/>
  <c r="N22" i="131" s="1"/>
  <c r="C22" i="131"/>
  <c r="T21" i="131"/>
  <c r="U21" i="131" s="1"/>
  <c r="R21" i="131"/>
  <c r="S21" i="131" s="1"/>
  <c r="P21" i="131"/>
  <c r="Q21" i="131" s="1"/>
  <c r="M21" i="131"/>
  <c r="N21" i="131" s="1"/>
  <c r="L21" i="131"/>
  <c r="C21" i="131"/>
  <c r="T20" i="131"/>
  <c r="U20" i="131" s="1"/>
  <c r="R20" i="131"/>
  <c r="S20" i="131" s="1"/>
  <c r="P20" i="131"/>
  <c r="Q20" i="131" s="1"/>
  <c r="L20" i="131"/>
  <c r="M20" i="131" s="1"/>
  <c r="N20" i="131" s="1"/>
  <c r="O20" i="131" s="1"/>
  <c r="W20" i="131" s="1"/>
  <c r="C20" i="131"/>
  <c r="U19" i="131"/>
  <c r="T19" i="131"/>
  <c r="R19" i="131"/>
  <c r="S19" i="131" s="1"/>
  <c r="P19" i="131"/>
  <c r="Q19" i="131" s="1"/>
  <c r="L19" i="131"/>
  <c r="M19" i="131" s="1"/>
  <c r="N19" i="131" s="1"/>
  <c r="C19" i="131"/>
  <c r="T18" i="131"/>
  <c r="U18" i="131" s="1"/>
  <c r="R18" i="131"/>
  <c r="S18" i="131" s="1"/>
  <c r="P18" i="131"/>
  <c r="Q18" i="131" s="1"/>
  <c r="L18" i="131"/>
  <c r="M18" i="131" s="1"/>
  <c r="N18" i="131" s="1"/>
  <c r="C18" i="131"/>
  <c r="U17" i="131"/>
  <c r="T17" i="131"/>
  <c r="R17" i="131"/>
  <c r="S17" i="131" s="1"/>
  <c r="P17" i="131"/>
  <c r="Q17" i="131" s="1"/>
  <c r="L17" i="131"/>
  <c r="M17" i="131" s="1"/>
  <c r="N17" i="131" s="1"/>
  <c r="C17" i="131"/>
  <c r="T16" i="131"/>
  <c r="U16" i="131" s="1"/>
  <c r="P16" i="131"/>
  <c r="Q16" i="131" s="1"/>
  <c r="L16" i="131"/>
  <c r="M16" i="131" s="1"/>
  <c r="C16" i="131"/>
  <c r="T15" i="131"/>
  <c r="U15" i="131" s="1"/>
  <c r="R15" i="131"/>
  <c r="S15" i="131" s="1"/>
  <c r="L15" i="131"/>
  <c r="M15" i="131" s="1"/>
  <c r="N15" i="131" s="1"/>
  <c r="C15" i="131"/>
  <c r="T14" i="131"/>
  <c r="U14" i="131" s="1"/>
  <c r="L14" i="131"/>
  <c r="M14" i="131" s="1"/>
  <c r="R14" i="131" s="1"/>
  <c r="S14" i="131" s="1"/>
  <c r="C14" i="131"/>
  <c r="T13" i="131"/>
  <c r="U13" i="131" s="1"/>
  <c r="L13" i="131"/>
  <c r="M13" i="131" s="1"/>
  <c r="C13" i="131"/>
  <c r="T12" i="131"/>
  <c r="U12" i="131" s="1"/>
  <c r="R12" i="131"/>
  <c r="S12" i="131" s="1"/>
  <c r="L12" i="131"/>
  <c r="M12" i="131" s="1"/>
  <c r="C12" i="131"/>
  <c r="T11" i="131"/>
  <c r="U11" i="131" s="1"/>
  <c r="R11" i="131"/>
  <c r="S11" i="131" s="1"/>
  <c r="L11" i="131"/>
  <c r="M11" i="131" s="1"/>
  <c r="P11" i="131" s="1"/>
  <c r="Q11" i="131" s="1"/>
  <c r="C11" i="131"/>
  <c r="T10" i="131"/>
  <c r="U10" i="131" s="1"/>
  <c r="N10" i="131"/>
  <c r="O10" i="131" s="1"/>
  <c r="L10" i="131"/>
  <c r="M10" i="131" s="1"/>
  <c r="C10" i="131"/>
  <c r="T9" i="131"/>
  <c r="U9" i="131" s="1"/>
  <c r="L9" i="131"/>
  <c r="M9" i="131" s="1"/>
  <c r="R9" i="131" s="1"/>
  <c r="S9" i="131" s="1"/>
  <c r="C9" i="131"/>
  <c r="T8" i="131"/>
  <c r="U8" i="131" s="1"/>
  <c r="R8" i="131"/>
  <c r="S8" i="131" s="1"/>
  <c r="L8" i="131"/>
  <c r="M8" i="131" s="1"/>
  <c r="P8" i="131" s="1"/>
  <c r="Q8" i="131" s="1"/>
  <c r="C8" i="131"/>
  <c r="T7" i="131"/>
  <c r="U7" i="131" s="1"/>
  <c r="L7" i="131"/>
  <c r="M7" i="131" s="1"/>
  <c r="R7" i="131" s="1"/>
  <c r="S7" i="131" s="1"/>
  <c r="C7" i="131"/>
  <c r="T6" i="131"/>
  <c r="U6" i="131" s="1"/>
  <c r="P6" i="131"/>
  <c r="Q6" i="131" s="1"/>
  <c r="L6" i="131"/>
  <c r="M6" i="131" s="1"/>
  <c r="R6" i="131" s="1"/>
  <c r="S6" i="131" s="1"/>
  <c r="C6" i="131"/>
  <c r="T5" i="131"/>
  <c r="U5" i="131" s="1"/>
  <c r="L5" i="131"/>
  <c r="M5" i="131" s="1"/>
  <c r="R5" i="131" s="1"/>
  <c r="S5" i="131" s="1"/>
  <c r="C5" i="131"/>
  <c r="T4" i="131"/>
  <c r="R4" i="131"/>
  <c r="S4" i="131" s="1"/>
  <c r="N4" i="131"/>
  <c r="L4" i="131"/>
  <c r="C4" i="131"/>
  <c r="D2" i="131"/>
  <c r="I2" i="130"/>
  <c r="B85" i="130"/>
  <c r="B84" i="130"/>
  <c r="D84" i="130" s="1"/>
  <c r="B83" i="130"/>
  <c r="C83" i="130" s="1"/>
  <c r="B82" i="130"/>
  <c r="B81" i="130"/>
  <c r="G81" i="130" s="1"/>
  <c r="B80" i="130"/>
  <c r="K80" i="130" s="1"/>
  <c r="B79" i="130"/>
  <c r="J79" i="130" s="1"/>
  <c r="B78" i="130"/>
  <c r="J78" i="130" s="1"/>
  <c r="B77" i="130"/>
  <c r="J77" i="130" s="1"/>
  <c r="B76" i="130"/>
  <c r="J76" i="130" s="1"/>
  <c r="B75" i="130"/>
  <c r="J75" i="130" s="1"/>
  <c r="B74" i="130"/>
  <c r="J74" i="130" s="1"/>
  <c r="D73" i="130"/>
  <c r="B73" i="130"/>
  <c r="J73" i="130" s="1"/>
  <c r="B72" i="130"/>
  <c r="J72" i="130" s="1"/>
  <c r="B71" i="130"/>
  <c r="J71" i="130" s="1"/>
  <c r="B70" i="130"/>
  <c r="J70" i="130" s="1"/>
  <c r="P69" i="130"/>
  <c r="B69" i="130"/>
  <c r="I69" i="130" s="1"/>
  <c r="B68" i="130"/>
  <c r="E68" i="130" s="1"/>
  <c r="D67" i="130"/>
  <c r="B67" i="130"/>
  <c r="B66" i="130"/>
  <c r="M66" i="130" s="1"/>
  <c r="B65" i="130"/>
  <c r="F65" i="130" s="1"/>
  <c r="B64" i="130"/>
  <c r="E64" i="130" s="1"/>
  <c r="B63" i="130"/>
  <c r="M63" i="130" s="1"/>
  <c r="B62" i="130"/>
  <c r="F62" i="130" s="1"/>
  <c r="B61" i="130"/>
  <c r="B60" i="130"/>
  <c r="G60" i="130" s="1"/>
  <c r="H57" i="130"/>
  <c r="U54" i="130"/>
  <c r="T54" i="130"/>
  <c r="R54" i="130"/>
  <c r="S54" i="130" s="1"/>
  <c r="Q54" i="130"/>
  <c r="P54" i="130"/>
  <c r="N54" i="130"/>
  <c r="O54" i="130" s="1"/>
  <c r="W54" i="130" s="1"/>
  <c r="M54" i="130"/>
  <c r="L54" i="130"/>
  <c r="C54" i="130"/>
  <c r="T53" i="130"/>
  <c r="U53" i="130" s="1"/>
  <c r="R53" i="130"/>
  <c r="S53" i="130" s="1"/>
  <c r="P53" i="130"/>
  <c r="Q53" i="130" s="1"/>
  <c r="L53" i="130"/>
  <c r="M53" i="130" s="1"/>
  <c r="N53" i="130" s="1"/>
  <c r="C53" i="130"/>
  <c r="T52" i="130"/>
  <c r="U52" i="130" s="1"/>
  <c r="S52" i="130"/>
  <c r="R52" i="130"/>
  <c r="P52" i="130"/>
  <c r="Q52" i="130" s="1"/>
  <c r="M52" i="130"/>
  <c r="N52" i="130" s="1"/>
  <c r="L52" i="130"/>
  <c r="C52" i="130"/>
  <c r="U51" i="130"/>
  <c r="T51" i="130"/>
  <c r="R51" i="130"/>
  <c r="S51" i="130" s="1"/>
  <c r="P51" i="130"/>
  <c r="Q51" i="130" s="1"/>
  <c r="M51" i="130"/>
  <c r="N51" i="130" s="1"/>
  <c r="L51" i="130"/>
  <c r="C51" i="130"/>
  <c r="V50" i="130"/>
  <c r="U50" i="130"/>
  <c r="T50" i="130"/>
  <c r="R50" i="130"/>
  <c r="S50" i="130" s="1"/>
  <c r="Q50" i="130"/>
  <c r="P50" i="130"/>
  <c r="N50" i="130"/>
  <c r="O50" i="130" s="1"/>
  <c r="M50" i="130"/>
  <c r="L50" i="130"/>
  <c r="C50" i="130"/>
  <c r="T49" i="130"/>
  <c r="U49" i="130" s="1"/>
  <c r="R49" i="130"/>
  <c r="S49" i="130" s="1"/>
  <c r="P49" i="130"/>
  <c r="Q49" i="130" s="1"/>
  <c r="L49" i="130"/>
  <c r="M49" i="130" s="1"/>
  <c r="N49" i="130" s="1"/>
  <c r="C49" i="130"/>
  <c r="T48" i="130"/>
  <c r="U48" i="130" s="1"/>
  <c r="R48" i="130"/>
  <c r="S48" i="130" s="1"/>
  <c r="P48" i="130"/>
  <c r="Q48" i="130" s="1"/>
  <c r="L48" i="130"/>
  <c r="M48" i="130" s="1"/>
  <c r="N48" i="130" s="1"/>
  <c r="C48" i="130"/>
  <c r="U47" i="130"/>
  <c r="T47" i="130"/>
  <c r="S47" i="130"/>
  <c r="R47" i="130"/>
  <c r="Q47" i="130"/>
  <c r="P47" i="130"/>
  <c r="M47" i="130"/>
  <c r="N47" i="130" s="1"/>
  <c r="L47" i="130"/>
  <c r="C47" i="130"/>
  <c r="T46" i="130"/>
  <c r="U46" i="130" s="1"/>
  <c r="R46" i="130"/>
  <c r="S46" i="130" s="1"/>
  <c r="P46" i="130"/>
  <c r="Q46" i="130" s="1"/>
  <c r="L46" i="130"/>
  <c r="M46" i="130" s="1"/>
  <c r="N46" i="130" s="1"/>
  <c r="C46" i="130"/>
  <c r="U45" i="130"/>
  <c r="T45" i="130"/>
  <c r="S45" i="130"/>
  <c r="R45" i="130"/>
  <c r="Q45" i="130"/>
  <c r="P45" i="130"/>
  <c r="O45" i="130"/>
  <c r="W45" i="130" s="1"/>
  <c r="M45" i="130"/>
  <c r="N45" i="130" s="1"/>
  <c r="V45" i="130" s="1"/>
  <c r="L45" i="130"/>
  <c r="C45" i="130"/>
  <c r="T44" i="130"/>
  <c r="U44" i="130" s="1"/>
  <c r="R44" i="130"/>
  <c r="S44" i="130" s="1"/>
  <c r="P44" i="130"/>
  <c r="Q44" i="130" s="1"/>
  <c r="L44" i="130"/>
  <c r="M44" i="130" s="1"/>
  <c r="N44" i="130" s="1"/>
  <c r="C44" i="130"/>
  <c r="U43" i="130"/>
  <c r="T43" i="130"/>
  <c r="S43" i="130"/>
  <c r="R43" i="130"/>
  <c r="Q43" i="130"/>
  <c r="P43" i="130"/>
  <c r="M43" i="130"/>
  <c r="N43" i="130" s="1"/>
  <c r="L43" i="130"/>
  <c r="C43" i="130"/>
  <c r="T42" i="130"/>
  <c r="U42" i="130" s="1"/>
  <c r="R42" i="130"/>
  <c r="S42" i="130" s="1"/>
  <c r="P42" i="130"/>
  <c r="Q42" i="130" s="1"/>
  <c r="L42" i="130"/>
  <c r="M42" i="130" s="1"/>
  <c r="N42" i="130" s="1"/>
  <c r="C42" i="130"/>
  <c r="U41" i="130"/>
  <c r="T41" i="130"/>
  <c r="S41" i="130"/>
  <c r="R41" i="130"/>
  <c r="Q41" i="130"/>
  <c r="P41" i="130"/>
  <c r="O41" i="130"/>
  <c r="W41" i="130" s="1"/>
  <c r="M41" i="130"/>
  <c r="N41" i="130" s="1"/>
  <c r="V41" i="130" s="1"/>
  <c r="L41" i="130"/>
  <c r="C41" i="130"/>
  <c r="T40" i="130"/>
  <c r="U40" i="130" s="1"/>
  <c r="R40" i="130"/>
  <c r="S40" i="130" s="1"/>
  <c r="P40" i="130"/>
  <c r="Q40" i="130" s="1"/>
  <c r="L40" i="130"/>
  <c r="M40" i="130" s="1"/>
  <c r="N40" i="130" s="1"/>
  <c r="C40" i="130"/>
  <c r="U39" i="130"/>
  <c r="T39" i="130"/>
  <c r="S39" i="130"/>
  <c r="R39" i="130"/>
  <c r="Q39" i="130"/>
  <c r="P39" i="130"/>
  <c r="M39" i="130"/>
  <c r="N39" i="130" s="1"/>
  <c r="L39" i="130"/>
  <c r="C39" i="130"/>
  <c r="T38" i="130"/>
  <c r="U38" i="130" s="1"/>
  <c r="R38" i="130"/>
  <c r="S38" i="130" s="1"/>
  <c r="P38" i="130"/>
  <c r="Q38" i="130" s="1"/>
  <c r="L38" i="130"/>
  <c r="M38" i="130" s="1"/>
  <c r="N38" i="130" s="1"/>
  <c r="C38" i="130"/>
  <c r="U37" i="130"/>
  <c r="T37" i="130"/>
  <c r="S37" i="130"/>
  <c r="R37" i="130"/>
  <c r="Q37" i="130"/>
  <c r="P37" i="130"/>
  <c r="O37" i="130"/>
  <c r="W37" i="130" s="1"/>
  <c r="M37" i="130"/>
  <c r="N37" i="130" s="1"/>
  <c r="V37" i="130" s="1"/>
  <c r="L37" i="130"/>
  <c r="C37" i="130"/>
  <c r="T36" i="130"/>
  <c r="U36" i="130" s="1"/>
  <c r="R36" i="130"/>
  <c r="S36" i="130" s="1"/>
  <c r="P36" i="130"/>
  <c r="Q36" i="130" s="1"/>
  <c r="L36" i="130"/>
  <c r="M36" i="130" s="1"/>
  <c r="N36" i="130" s="1"/>
  <c r="C36" i="130"/>
  <c r="U35" i="130"/>
  <c r="T35" i="130"/>
  <c r="S35" i="130"/>
  <c r="R35" i="130"/>
  <c r="Q35" i="130"/>
  <c r="P35" i="130"/>
  <c r="M35" i="130"/>
  <c r="N35" i="130" s="1"/>
  <c r="L35" i="130"/>
  <c r="C35" i="130"/>
  <c r="T34" i="130"/>
  <c r="U34" i="130" s="1"/>
  <c r="R34" i="130"/>
  <c r="S34" i="130" s="1"/>
  <c r="P34" i="130"/>
  <c r="Q34" i="130" s="1"/>
  <c r="L34" i="130"/>
  <c r="M34" i="130" s="1"/>
  <c r="N34" i="130" s="1"/>
  <c r="C34" i="130"/>
  <c r="U33" i="130"/>
  <c r="T33" i="130"/>
  <c r="S33" i="130"/>
  <c r="R33" i="130"/>
  <c r="Q33" i="130"/>
  <c r="P33" i="130"/>
  <c r="O33" i="130"/>
  <c r="W33" i="130" s="1"/>
  <c r="M33" i="130"/>
  <c r="N33" i="130" s="1"/>
  <c r="V33" i="130" s="1"/>
  <c r="L33" i="130"/>
  <c r="C33" i="130"/>
  <c r="T32" i="130"/>
  <c r="U32" i="130" s="1"/>
  <c r="R32" i="130"/>
  <c r="S32" i="130" s="1"/>
  <c r="P32" i="130"/>
  <c r="Q32" i="130" s="1"/>
  <c r="L32" i="130"/>
  <c r="M32" i="130" s="1"/>
  <c r="N32" i="130" s="1"/>
  <c r="C32" i="130"/>
  <c r="U31" i="130"/>
  <c r="T31" i="130"/>
  <c r="S31" i="130"/>
  <c r="R31" i="130"/>
  <c r="Q31" i="130"/>
  <c r="P31" i="130"/>
  <c r="M31" i="130"/>
  <c r="N31" i="130" s="1"/>
  <c r="L31" i="130"/>
  <c r="C31" i="130"/>
  <c r="T30" i="130"/>
  <c r="U30" i="130" s="1"/>
  <c r="R30" i="130"/>
  <c r="S30" i="130" s="1"/>
  <c r="P30" i="130"/>
  <c r="Q30" i="130" s="1"/>
  <c r="L30" i="130"/>
  <c r="M30" i="130" s="1"/>
  <c r="N30" i="130" s="1"/>
  <c r="C30" i="130"/>
  <c r="U29" i="130"/>
  <c r="T29" i="130"/>
  <c r="S29" i="130"/>
  <c r="R29" i="130"/>
  <c r="Q29" i="130"/>
  <c r="P29" i="130"/>
  <c r="O29" i="130"/>
  <c r="W29" i="130" s="1"/>
  <c r="M29" i="130"/>
  <c r="N29" i="130" s="1"/>
  <c r="V29" i="130" s="1"/>
  <c r="L29" i="130"/>
  <c r="C29" i="130"/>
  <c r="T28" i="130"/>
  <c r="U28" i="130" s="1"/>
  <c r="R28" i="130"/>
  <c r="S28" i="130" s="1"/>
  <c r="P28" i="130"/>
  <c r="Q28" i="130" s="1"/>
  <c r="N28" i="130"/>
  <c r="O28" i="130" s="1"/>
  <c r="L28" i="130"/>
  <c r="M28" i="130" s="1"/>
  <c r="C28" i="130"/>
  <c r="U27" i="130"/>
  <c r="T27" i="130"/>
  <c r="S27" i="130"/>
  <c r="R27" i="130"/>
  <c r="Q27" i="130"/>
  <c r="P27" i="130"/>
  <c r="M27" i="130"/>
  <c r="N27" i="130" s="1"/>
  <c r="V27" i="130" s="1"/>
  <c r="L27" i="130"/>
  <c r="C27" i="130"/>
  <c r="T26" i="130"/>
  <c r="U26" i="130" s="1"/>
  <c r="R26" i="130"/>
  <c r="S26" i="130" s="1"/>
  <c r="P26" i="130"/>
  <c r="Q26" i="130" s="1"/>
  <c r="N26" i="130"/>
  <c r="V26" i="130" s="1"/>
  <c r="L26" i="130"/>
  <c r="M26" i="130" s="1"/>
  <c r="C26" i="130"/>
  <c r="U25" i="130"/>
  <c r="T25" i="130"/>
  <c r="S25" i="130"/>
  <c r="R25" i="130"/>
  <c r="Q25" i="130"/>
  <c r="P25" i="130"/>
  <c r="L25" i="130"/>
  <c r="M25" i="130" s="1"/>
  <c r="N25" i="130" s="1"/>
  <c r="C25" i="130"/>
  <c r="T24" i="130"/>
  <c r="U24" i="130" s="1"/>
  <c r="R24" i="130"/>
  <c r="S24" i="130" s="1"/>
  <c r="P24" i="130"/>
  <c r="Q24" i="130" s="1"/>
  <c r="N24" i="130"/>
  <c r="O24" i="130" s="1"/>
  <c r="M24" i="130"/>
  <c r="L24" i="130"/>
  <c r="C24" i="130"/>
  <c r="U23" i="130"/>
  <c r="T23" i="130"/>
  <c r="S23" i="130"/>
  <c r="R23" i="130"/>
  <c r="Q23" i="130"/>
  <c r="P23" i="130"/>
  <c r="O23" i="130"/>
  <c r="W23" i="130" s="1"/>
  <c r="N23" i="130"/>
  <c r="V23" i="130" s="1"/>
  <c r="M23" i="130"/>
  <c r="L23" i="130"/>
  <c r="C23" i="130"/>
  <c r="T22" i="130"/>
  <c r="U22" i="130" s="1"/>
  <c r="S22" i="130"/>
  <c r="R22" i="130"/>
  <c r="P22" i="130"/>
  <c r="Q22" i="130" s="1"/>
  <c r="N22" i="130"/>
  <c r="O22" i="130" s="1"/>
  <c r="W22" i="130" s="1"/>
  <c r="L22" i="130"/>
  <c r="M22" i="130" s="1"/>
  <c r="C22" i="130"/>
  <c r="U21" i="130"/>
  <c r="T21" i="130"/>
  <c r="S21" i="130"/>
  <c r="R21" i="130"/>
  <c r="Q21" i="130"/>
  <c r="P21" i="130"/>
  <c r="L21" i="130"/>
  <c r="M21" i="130" s="1"/>
  <c r="N21" i="130" s="1"/>
  <c r="C21" i="130"/>
  <c r="T20" i="130"/>
  <c r="U20" i="130" s="1"/>
  <c r="R20" i="130"/>
  <c r="S20" i="130" s="1"/>
  <c r="P20" i="130"/>
  <c r="Q20" i="130" s="1"/>
  <c r="N20" i="130"/>
  <c r="O20" i="130" s="1"/>
  <c r="M20" i="130"/>
  <c r="L20" i="130"/>
  <c r="C20" i="130"/>
  <c r="T19" i="130"/>
  <c r="U19" i="130" s="1"/>
  <c r="S19" i="130"/>
  <c r="R19" i="130"/>
  <c r="P19" i="130"/>
  <c r="Q19" i="130" s="1"/>
  <c r="L19" i="130"/>
  <c r="M19" i="130" s="1"/>
  <c r="N19" i="130" s="1"/>
  <c r="C19" i="130"/>
  <c r="T18" i="130"/>
  <c r="U18" i="130" s="1"/>
  <c r="S18" i="130"/>
  <c r="R18" i="130"/>
  <c r="P18" i="130"/>
  <c r="Q18" i="130" s="1"/>
  <c r="L18" i="130"/>
  <c r="M18" i="130" s="1"/>
  <c r="N18" i="130" s="1"/>
  <c r="C18" i="130"/>
  <c r="U17" i="130"/>
  <c r="T17" i="130"/>
  <c r="R17" i="130"/>
  <c r="S17" i="130" s="1"/>
  <c r="Q17" i="130"/>
  <c r="P17" i="130"/>
  <c r="M17" i="130"/>
  <c r="N17" i="130" s="1"/>
  <c r="L17" i="130"/>
  <c r="C17" i="130"/>
  <c r="T16" i="130"/>
  <c r="U16" i="130" s="1"/>
  <c r="R16" i="130"/>
  <c r="S16" i="130" s="1"/>
  <c r="P16" i="130"/>
  <c r="Q16" i="130" s="1"/>
  <c r="M16" i="130"/>
  <c r="N16" i="130" s="1"/>
  <c r="O16" i="130" s="1"/>
  <c r="L16" i="130"/>
  <c r="C16" i="130"/>
  <c r="T15" i="130"/>
  <c r="U15" i="130" s="1"/>
  <c r="R15" i="130"/>
  <c r="S15" i="130" s="1"/>
  <c r="P15" i="130"/>
  <c r="Q15" i="130" s="1"/>
  <c r="L15" i="130"/>
  <c r="M15" i="130" s="1"/>
  <c r="N15" i="130" s="1"/>
  <c r="C15" i="130"/>
  <c r="T14" i="130"/>
  <c r="U14" i="130" s="1"/>
  <c r="P14" i="130"/>
  <c r="Q14" i="130" s="1"/>
  <c r="L14" i="130"/>
  <c r="M14" i="130" s="1"/>
  <c r="N14" i="130" s="1"/>
  <c r="C14" i="130"/>
  <c r="T13" i="130"/>
  <c r="U13" i="130" s="1"/>
  <c r="P13" i="130"/>
  <c r="Q13" i="130" s="1"/>
  <c r="L13" i="130"/>
  <c r="M13" i="130" s="1"/>
  <c r="C13" i="130"/>
  <c r="T12" i="130"/>
  <c r="U12" i="130" s="1"/>
  <c r="R12" i="130"/>
  <c r="S12" i="130" s="1"/>
  <c r="P12" i="130"/>
  <c r="Q12" i="130" s="1"/>
  <c r="L12" i="130"/>
  <c r="M12" i="130" s="1"/>
  <c r="N12" i="130" s="1"/>
  <c r="O12" i="130" s="1"/>
  <c r="C12" i="130"/>
  <c r="T11" i="130"/>
  <c r="U11" i="130" s="1"/>
  <c r="S11" i="130"/>
  <c r="R11" i="130"/>
  <c r="L11" i="130"/>
  <c r="M11" i="130" s="1"/>
  <c r="N11" i="130" s="1"/>
  <c r="C11" i="130"/>
  <c r="T10" i="130"/>
  <c r="U10" i="130" s="1"/>
  <c r="R10" i="130"/>
  <c r="S10" i="130" s="1"/>
  <c r="P10" i="130"/>
  <c r="Q10" i="130" s="1"/>
  <c r="L10" i="130"/>
  <c r="M10" i="130" s="1"/>
  <c r="N10" i="130" s="1"/>
  <c r="C10" i="130"/>
  <c r="R9" i="130"/>
  <c r="S9" i="130" s="1"/>
  <c r="L9" i="130"/>
  <c r="M9" i="130" s="1"/>
  <c r="P9" i="130" s="1"/>
  <c r="Q9" i="130" s="1"/>
  <c r="C9" i="130"/>
  <c r="R8" i="130"/>
  <c r="S8" i="130" s="1"/>
  <c r="L8" i="130"/>
  <c r="M8" i="130" s="1"/>
  <c r="T8" i="130" s="1"/>
  <c r="U8" i="130" s="1"/>
  <c r="C8" i="130"/>
  <c r="R7" i="130"/>
  <c r="S7" i="130" s="1"/>
  <c r="L7" i="130"/>
  <c r="M7" i="130" s="1"/>
  <c r="T7" i="130" s="1"/>
  <c r="U7" i="130" s="1"/>
  <c r="C7" i="130"/>
  <c r="T6" i="130"/>
  <c r="U6" i="130" s="1"/>
  <c r="P6" i="130"/>
  <c r="Q6" i="130" s="1"/>
  <c r="L6" i="130"/>
  <c r="M6" i="130" s="1"/>
  <c r="R6" i="130" s="1"/>
  <c r="S6" i="130" s="1"/>
  <c r="C6" i="130"/>
  <c r="T5" i="130"/>
  <c r="U5" i="130" s="1"/>
  <c r="P5" i="130"/>
  <c r="Q5" i="130" s="1"/>
  <c r="L5" i="130"/>
  <c r="M5" i="130" s="1"/>
  <c r="C5" i="130"/>
  <c r="R4" i="130"/>
  <c r="S4" i="130" s="1"/>
  <c r="L4" i="130"/>
  <c r="M4" i="130" s="1"/>
  <c r="N4" i="130" s="1"/>
  <c r="C4" i="130"/>
  <c r="D2" i="130"/>
  <c r="C9" i="129"/>
  <c r="C8" i="129"/>
  <c r="B85" i="129"/>
  <c r="H85" i="129" s="1"/>
  <c r="B84" i="129"/>
  <c r="K84" i="129" s="1"/>
  <c r="B83" i="129"/>
  <c r="J83" i="129" s="1"/>
  <c r="B82" i="129"/>
  <c r="B81" i="129"/>
  <c r="H81" i="129" s="1"/>
  <c r="B80" i="129"/>
  <c r="I80" i="129" s="1"/>
  <c r="B79" i="129"/>
  <c r="K79" i="129" s="1"/>
  <c r="B78" i="129"/>
  <c r="G78" i="129" s="1"/>
  <c r="B77" i="129"/>
  <c r="D77" i="129" s="1"/>
  <c r="B76" i="129"/>
  <c r="G76" i="129" s="1"/>
  <c r="B75" i="129"/>
  <c r="K75" i="129" s="1"/>
  <c r="B74" i="129"/>
  <c r="G74" i="129" s="1"/>
  <c r="B73" i="129"/>
  <c r="D73" i="129" s="1"/>
  <c r="B72" i="129"/>
  <c r="G72" i="129" s="1"/>
  <c r="B71" i="129"/>
  <c r="K71" i="129" s="1"/>
  <c r="B70" i="129"/>
  <c r="G70" i="129" s="1"/>
  <c r="P69" i="129"/>
  <c r="B69" i="129"/>
  <c r="J69" i="129" s="1"/>
  <c r="B68" i="129"/>
  <c r="I68" i="129" s="1"/>
  <c r="B67" i="129"/>
  <c r="H67" i="129" s="1"/>
  <c r="B66" i="129"/>
  <c r="B65" i="129"/>
  <c r="J65" i="129" s="1"/>
  <c r="B64" i="129"/>
  <c r="F64" i="129" s="1"/>
  <c r="B63" i="129"/>
  <c r="C63" i="129" s="1"/>
  <c r="B62" i="129"/>
  <c r="C62" i="129" s="1"/>
  <c r="B61" i="129"/>
  <c r="B60" i="129"/>
  <c r="K60" i="129" s="1"/>
  <c r="H57" i="129"/>
  <c r="W54" i="129"/>
  <c r="U54" i="129"/>
  <c r="T54" i="129"/>
  <c r="S54" i="129"/>
  <c r="R54" i="129"/>
  <c r="Q54" i="129"/>
  <c r="P54" i="129"/>
  <c r="O54" i="129"/>
  <c r="N54" i="129"/>
  <c r="V54" i="129" s="1"/>
  <c r="M54" i="129"/>
  <c r="L54" i="129"/>
  <c r="C54" i="129"/>
  <c r="T53" i="129"/>
  <c r="U53" i="129" s="1"/>
  <c r="S53" i="129"/>
  <c r="R53" i="129"/>
  <c r="P53" i="129"/>
  <c r="Q53" i="129" s="1"/>
  <c r="N53" i="129"/>
  <c r="L53" i="129"/>
  <c r="M53" i="129" s="1"/>
  <c r="C53" i="129"/>
  <c r="U52" i="129"/>
  <c r="T52" i="129"/>
  <c r="S52" i="129"/>
  <c r="R52" i="129"/>
  <c r="Q52" i="129"/>
  <c r="P52" i="129"/>
  <c r="L52" i="129"/>
  <c r="M52" i="129" s="1"/>
  <c r="N52" i="129" s="1"/>
  <c r="C52" i="129"/>
  <c r="T51" i="129"/>
  <c r="U51" i="129" s="1"/>
  <c r="R51" i="129"/>
  <c r="S51" i="129" s="1"/>
  <c r="Q51" i="129"/>
  <c r="P51" i="129"/>
  <c r="N51" i="129"/>
  <c r="M51" i="129"/>
  <c r="L51" i="129"/>
  <c r="C51" i="129"/>
  <c r="U50" i="129"/>
  <c r="T50" i="129"/>
  <c r="R50" i="129"/>
  <c r="S50" i="129" s="1"/>
  <c r="Q50" i="129"/>
  <c r="P50" i="129"/>
  <c r="N50" i="129"/>
  <c r="O50" i="129" s="1"/>
  <c r="W50" i="129" s="1"/>
  <c r="M50" i="129"/>
  <c r="L50" i="129"/>
  <c r="C50" i="129"/>
  <c r="T49" i="129"/>
  <c r="U49" i="129" s="1"/>
  <c r="R49" i="129"/>
  <c r="S49" i="129" s="1"/>
  <c r="P49" i="129"/>
  <c r="Q49" i="129" s="1"/>
  <c r="N49" i="129"/>
  <c r="L49" i="129"/>
  <c r="M49" i="129" s="1"/>
  <c r="C49" i="129"/>
  <c r="U48" i="129"/>
  <c r="T48" i="129"/>
  <c r="S48" i="129"/>
  <c r="R48" i="129"/>
  <c r="Q48" i="129"/>
  <c r="P48" i="129"/>
  <c r="L48" i="129"/>
  <c r="M48" i="129" s="1"/>
  <c r="N48" i="129" s="1"/>
  <c r="C48" i="129"/>
  <c r="U47" i="129"/>
  <c r="T47" i="129"/>
  <c r="R47" i="129"/>
  <c r="S47" i="129" s="1"/>
  <c r="Q47" i="129"/>
  <c r="P47" i="129"/>
  <c r="M47" i="129"/>
  <c r="N47" i="129" s="1"/>
  <c r="L47" i="129"/>
  <c r="C47" i="129"/>
  <c r="U46" i="129"/>
  <c r="T46" i="129"/>
  <c r="R46" i="129"/>
  <c r="S46" i="129" s="1"/>
  <c r="Q46" i="129"/>
  <c r="P46" i="129"/>
  <c r="N46" i="129"/>
  <c r="O46" i="129" s="1"/>
  <c r="M46" i="129"/>
  <c r="L46" i="129"/>
  <c r="C46" i="129"/>
  <c r="T45" i="129"/>
  <c r="U45" i="129" s="1"/>
  <c r="S45" i="129"/>
  <c r="R45" i="129"/>
  <c r="P45" i="129"/>
  <c r="Q45" i="129" s="1"/>
  <c r="W45" i="129" s="1"/>
  <c r="O45" i="129"/>
  <c r="L45" i="129"/>
  <c r="M45" i="129" s="1"/>
  <c r="N45" i="129" s="1"/>
  <c r="C45" i="129"/>
  <c r="U44" i="129"/>
  <c r="T44" i="129"/>
  <c r="S44" i="129"/>
  <c r="R44" i="129"/>
  <c r="Q44" i="129"/>
  <c r="P44" i="129"/>
  <c r="L44" i="129"/>
  <c r="M44" i="129" s="1"/>
  <c r="N44" i="129" s="1"/>
  <c r="C44" i="129"/>
  <c r="U43" i="129"/>
  <c r="T43" i="129"/>
  <c r="R43" i="129"/>
  <c r="S43" i="129" s="1"/>
  <c r="Q43" i="129"/>
  <c r="P43" i="129"/>
  <c r="M43" i="129"/>
  <c r="N43" i="129" s="1"/>
  <c r="L43" i="129"/>
  <c r="C43" i="129"/>
  <c r="U42" i="129"/>
  <c r="T42" i="129"/>
  <c r="R42" i="129"/>
  <c r="S42" i="129" s="1"/>
  <c r="Q42" i="129"/>
  <c r="P42" i="129"/>
  <c r="N42" i="129"/>
  <c r="O42" i="129" s="1"/>
  <c r="M42" i="129"/>
  <c r="L42" i="129"/>
  <c r="C42" i="129"/>
  <c r="T41" i="129"/>
  <c r="U41" i="129" s="1"/>
  <c r="S41" i="129"/>
  <c r="R41" i="129"/>
  <c r="P41" i="129"/>
  <c r="Q41" i="129" s="1"/>
  <c r="W41" i="129" s="1"/>
  <c r="O41" i="129"/>
  <c r="L41" i="129"/>
  <c r="M41" i="129" s="1"/>
  <c r="N41" i="129" s="1"/>
  <c r="C41" i="129"/>
  <c r="U40" i="129"/>
  <c r="T40" i="129"/>
  <c r="S40" i="129"/>
  <c r="R40" i="129"/>
  <c r="Q40" i="129"/>
  <c r="P40" i="129"/>
  <c r="L40" i="129"/>
  <c r="M40" i="129" s="1"/>
  <c r="N40" i="129" s="1"/>
  <c r="C40" i="129"/>
  <c r="U39" i="129"/>
  <c r="T39" i="129"/>
  <c r="R39" i="129"/>
  <c r="S39" i="129" s="1"/>
  <c r="Q39" i="129"/>
  <c r="P39" i="129"/>
  <c r="M39" i="129"/>
  <c r="N39" i="129" s="1"/>
  <c r="L39" i="129"/>
  <c r="C39" i="129"/>
  <c r="U38" i="129"/>
  <c r="T38" i="129"/>
  <c r="R38" i="129"/>
  <c r="S38" i="129" s="1"/>
  <c r="Q38" i="129"/>
  <c r="P38" i="129"/>
  <c r="N38" i="129"/>
  <c r="O38" i="129" s="1"/>
  <c r="M38" i="129"/>
  <c r="L38" i="129"/>
  <c r="C38" i="129"/>
  <c r="T37" i="129"/>
  <c r="U37" i="129" s="1"/>
  <c r="S37" i="129"/>
  <c r="R37" i="129"/>
  <c r="P37" i="129"/>
  <c r="Q37" i="129" s="1"/>
  <c r="L37" i="129"/>
  <c r="M37" i="129" s="1"/>
  <c r="N37" i="129" s="1"/>
  <c r="C37" i="129"/>
  <c r="U36" i="129"/>
  <c r="T36" i="129"/>
  <c r="S36" i="129"/>
  <c r="R36" i="129"/>
  <c r="Q36" i="129"/>
  <c r="P36" i="129"/>
  <c r="L36" i="129"/>
  <c r="M36" i="129" s="1"/>
  <c r="N36" i="129" s="1"/>
  <c r="C36" i="129"/>
  <c r="U35" i="129"/>
  <c r="T35" i="129"/>
  <c r="R35" i="129"/>
  <c r="S35" i="129" s="1"/>
  <c r="Q35" i="129"/>
  <c r="P35" i="129"/>
  <c r="M35" i="129"/>
  <c r="N35" i="129" s="1"/>
  <c r="L35" i="129"/>
  <c r="C35" i="129"/>
  <c r="U34" i="129"/>
  <c r="T34" i="129"/>
  <c r="R34" i="129"/>
  <c r="S34" i="129" s="1"/>
  <c r="Q34" i="129"/>
  <c r="P34" i="129"/>
  <c r="N34" i="129"/>
  <c r="O34" i="129" s="1"/>
  <c r="M34" i="129"/>
  <c r="L34" i="129"/>
  <c r="C34" i="129"/>
  <c r="T33" i="129"/>
  <c r="U33" i="129" s="1"/>
  <c r="S33" i="129"/>
  <c r="R33" i="129"/>
  <c r="P33" i="129"/>
  <c r="Q33" i="129" s="1"/>
  <c r="L33" i="129"/>
  <c r="M33" i="129" s="1"/>
  <c r="N33" i="129" s="1"/>
  <c r="C33" i="129"/>
  <c r="U32" i="129"/>
  <c r="T32" i="129"/>
  <c r="S32" i="129"/>
  <c r="R32" i="129"/>
  <c r="Q32" i="129"/>
  <c r="P32" i="129"/>
  <c r="L32" i="129"/>
  <c r="M32" i="129" s="1"/>
  <c r="N32" i="129" s="1"/>
  <c r="C32" i="129"/>
  <c r="T31" i="129"/>
  <c r="U31" i="129" s="1"/>
  <c r="R31" i="129"/>
  <c r="S31" i="129" s="1"/>
  <c r="P31" i="129"/>
  <c r="Q31" i="129" s="1"/>
  <c r="N31" i="129"/>
  <c r="O31" i="129" s="1"/>
  <c r="M31" i="129"/>
  <c r="L31" i="129"/>
  <c r="C31" i="129"/>
  <c r="U30" i="129"/>
  <c r="T30" i="129"/>
  <c r="S30" i="129"/>
  <c r="R30" i="129"/>
  <c r="Q30" i="129"/>
  <c r="P30" i="129"/>
  <c r="O30" i="129"/>
  <c r="W30" i="129" s="1"/>
  <c r="N30" i="129"/>
  <c r="V30" i="129" s="1"/>
  <c r="M30" i="129"/>
  <c r="L30" i="129"/>
  <c r="C30" i="129"/>
  <c r="T29" i="129"/>
  <c r="U29" i="129" s="1"/>
  <c r="S29" i="129"/>
  <c r="R29" i="129"/>
  <c r="P29" i="129"/>
  <c r="Q29" i="129" s="1"/>
  <c r="N29" i="129"/>
  <c r="V29" i="129" s="1"/>
  <c r="L29" i="129"/>
  <c r="M29" i="129" s="1"/>
  <c r="C29" i="129"/>
  <c r="U28" i="129"/>
  <c r="T28" i="129"/>
  <c r="S28" i="129"/>
  <c r="R28" i="129"/>
  <c r="Q28" i="129"/>
  <c r="P28" i="129"/>
  <c r="L28" i="129"/>
  <c r="M28" i="129" s="1"/>
  <c r="N28" i="129" s="1"/>
  <c r="C28" i="129"/>
  <c r="T27" i="129"/>
  <c r="U27" i="129" s="1"/>
  <c r="R27" i="129"/>
  <c r="S27" i="129" s="1"/>
  <c r="Q27" i="129"/>
  <c r="P27" i="129"/>
  <c r="N27" i="129"/>
  <c r="O27" i="129" s="1"/>
  <c r="M27" i="129"/>
  <c r="L27" i="129"/>
  <c r="C27" i="129"/>
  <c r="U26" i="129"/>
  <c r="T26" i="129"/>
  <c r="S26" i="129"/>
  <c r="R26" i="129"/>
  <c r="Q26" i="129"/>
  <c r="P26" i="129"/>
  <c r="O26" i="129"/>
  <c r="W26" i="129" s="1"/>
  <c r="N26" i="129"/>
  <c r="V26" i="129" s="1"/>
  <c r="M26" i="129"/>
  <c r="L26" i="129"/>
  <c r="C26" i="129"/>
  <c r="T25" i="129"/>
  <c r="U25" i="129" s="1"/>
  <c r="S25" i="129"/>
  <c r="R25" i="129"/>
  <c r="P25" i="129"/>
  <c r="Q25" i="129" s="1"/>
  <c r="N25" i="129"/>
  <c r="V25" i="129" s="1"/>
  <c r="L25" i="129"/>
  <c r="M25" i="129" s="1"/>
  <c r="C25" i="129"/>
  <c r="U24" i="129"/>
  <c r="T24" i="129"/>
  <c r="S24" i="129"/>
  <c r="R24" i="129"/>
  <c r="Q24" i="129"/>
  <c r="P24" i="129"/>
  <c r="L24" i="129"/>
  <c r="M24" i="129" s="1"/>
  <c r="N24" i="129" s="1"/>
  <c r="C24" i="129"/>
  <c r="T23" i="129"/>
  <c r="U23" i="129" s="1"/>
  <c r="R23" i="129"/>
  <c r="S23" i="129" s="1"/>
  <c r="Q23" i="129"/>
  <c r="P23" i="129"/>
  <c r="O23" i="129"/>
  <c r="N23" i="129"/>
  <c r="V23" i="129" s="1"/>
  <c r="M23" i="129"/>
  <c r="L23" i="129"/>
  <c r="C23" i="129"/>
  <c r="T22" i="129"/>
  <c r="U22" i="129" s="1"/>
  <c r="S22" i="129"/>
  <c r="R22" i="129"/>
  <c r="P22" i="129"/>
  <c r="Q22" i="129" s="1"/>
  <c r="L22" i="129"/>
  <c r="M22" i="129" s="1"/>
  <c r="N22" i="129" s="1"/>
  <c r="C22" i="129"/>
  <c r="U21" i="129"/>
  <c r="T21" i="129"/>
  <c r="S21" i="129"/>
  <c r="R21" i="129"/>
  <c r="Q21" i="129"/>
  <c r="P21" i="129"/>
  <c r="M21" i="129"/>
  <c r="N21" i="129" s="1"/>
  <c r="L21" i="129"/>
  <c r="C21" i="129"/>
  <c r="U20" i="129"/>
  <c r="T20" i="129"/>
  <c r="R20" i="129"/>
  <c r="S20" i="129" s="1"/>
  <c r="Q20" i="129"/>
  <c r="P20" i="129"/>
  <c r="N20" i="129"/>
  <c r="O20" i="129" s="1"/>
  <c r="W20" i="129" s="1"/>
  <c r="M20" i="129"/>
  <c r="L20" i="129"/>
  <c r="C20" i="129"/>
  <c r="U19" i="129"/>
  <c r="T19" i="129"/>
  <c r="S19" i="129"/>
  <c r="R19" i="129"/>
  <c r="Q19" i="129"/>
  <c r="P19" i="129"/>
  <c r="O19" i="129"/>
  <c r="W19" i="129" s="1"/>
  <c r="N19" i="129"/>
  <c r="V19" i="129" s="1"/>
  <c r="M19" i="129"/>
  <c r="L19" i="129"/>
  <c r="C19" i="129"/>
  <c r="T18" i="129"/>
  <c r="U18" i="129" s="1"/>
  <c r="S18" i="129"/>
  <c r="R18" i="129"/>
  <c r="P18" i="129"/>
  <c r="Q18" i="129" s="1"/>
  <c r="L18" i="129"/>
  <c r="M18" i="129" s="1"/>
  <c r="N18" i="129" s="1"/>
  <c r="C18" i="129"/>
  <c r="U17" i="129"/>
  <c r="T17" i="129"/>
  <c r="S17" i="129"/>
  <c r="R17" i="129"/>
  <c r="Q17" i="129"/>
  <c r="P17" i="129"/>
  <c r="M17" i="129"/>
  <c r="N17" i="129" s="1"/>
  <c r="L17" i="129"/>
  <c r="C17" i="129"/>
  <c r="U16" i="129"/>
  <c r="T16" i="129"/>
  <c r="R16" i="129"/>
  <c r="S16" i="129" s="1"/>
  <c r="Q16" i="129"/>
  <c r="P16" i="129"/>
  <c r="N16" i="129"/>
  <c r="V16" i="129" s="1"/>
  <c r="M16" i="129"/>
  <c r="L16" i="129"/>
  <c r="C16" i="129"/>
  <c r="U15" i="129"/>
  <c r="T15" i="129"/>
  <c r="S15" i="129"/>
  <c r="R15" i="129"/>
  <c r="Q15" i="129"/>
  <c r="P15" i="129"/>
  <c r="O15" i="129"/>
  <c r="W15" i="129" s="1"/>
  <c r="N15" i="129"/>
  <c r="V15" i="129" s="1"/>
  <c r="M15" i="129"/>
  <c r="L15" i="129"/>
  <c r="C15" i="129"/>
  <c r="T14" i="129"/>
  <c r="U14" i="129" s="1"/>
  <c r="S14" i="129"/>
  <c r="R14" i="129"/>
  <c r="P14" i="129"/>
  <c r="Q14" i="129" s="1"/>
  <c r="L14" i="129"/>
  <c r="M14" i="129" s="1"/>
  <c r="N14" i="129" s="1"/>
  <c r="C14" i="129"/>
  <c r="U13" i="129"/>
  <c r="T13" i="129"/>
  <c r="S13" i="129"/>
  <c r="R13" i="129"/>
  <c r="Q13" i="129"/>
  <c r="P13" i="129"/>
  <c r="M13" i="129"/>
  <c r="N13" i="129" s="1"/>
  <c r="L13" i="129"/>
  <c r="C13" i="129"/>
  <c r="U12" i="129"/>
  <c r="T12" i="129"/>
  <c r="R12" i="129"/>
  <c r="S12" i="129" s="1"/>
  <c r="Q12" i="129"/>
  <c r="P12" i="129"/>
  <c r="N12" i="129"/>
  <c r="O12" i="129" s="1"/>
  <c r="M12" i="129"/>
  <c r="L12" i="129"/>
  <c r="C12" i="129"/>
  <c r="U11" i="129"/>
  <c r="T11" i="129"/>
  <c r="S11" i="129"/>
  <c r="R11" i="129"/>
  <c r="Q11" i="129"/>
  <c r="P11" i="129"/>
  <c r="O11" i="129"/>
  <c r="W11" i="129" s="1"/>
  <c r="N11" i="129"/>
  <c r="V11" i="129" s="1"/>
  <c r="M11" i="129"/>
  <c r="L11" i="129"/>
  <c r="C11" i="129"/>
  <c r="T10" i="129"/>
  <c r="U10" i="129" s="1"/>
  <c r="S10" i="129"/>
  <c r="R10" i="129"/>
  <c r="P10" i="129"/>
  <c r="Q10" i="129" s="1"/>
  <c r="L10" i="129"/>
  <c r="M10" i="129" s="1"/>
  <c r="N10" i="129" s="1"/>
  <c r="C10" i="129"/>
  <c r="S9" i="129"/>
  <c r="R9" i="129"/>
  <c r="P9" i="129"/>
  <c r="Q9" i="129" s="1"/>
  <c r="L9" i="129"/>
  <c r="M9" i="129" s="1"/>
  <c r="R8" i="129"/>
  <c r="S8" i="129" s="1"/>
  <c r="Q8" i="129"/>
  <c r="P8" i="129"/>
  <c r="M8" i="129"/>
  <c r="T8" i="129" s="1"/>
  <c r="U8" i="129" s="1"/>
  <c r="L8" i="129"/>
  <c r="S7" i="129"/>
  <c r="R7" i="129"/>
  <c r="Q7" i="129"/>
  <c r="P7" i="129"/>
  <c r="O7" i="129"/>
  <c r="N7" i="129"/>
  <c r="V7" i="129" s="1"/>
  <c r="M7" i="129"/>
  <c r="T7" i="129" s="1"/>
  <c r="U7" i="129" s="1"/>
  <c r="L7" i="129"/>
  <c r="C7" i="129"/>
  <c r="P6" i="129"/>
  <c r="Q6" i="129" s="1"/>
  <c r="N6" i="129"/>
  <c r="O6" i="129" s="1"/>
  <c r="L6" i="129"/>
  <c r="M6" i="129" s="1"/>
  <c r="R6" i="129" s="1"/>
  <c r="S6" i="129" s="1"/>
  <c r="C6" i="129"/>
  <c r="P5" i="129"/>
  <c r="Q5" i="129" s="1"/>
  <c r="N5" i="129"/>
  <c r="O5" i="129" s="1"/>
  <c r="L5" i="129"/>
  <c r="M5" i="129" s="1"/>
  <c r="R5" i="129" s="1"/>
  <c r="S5" i="129" s="1"/>
  <c r="C5" i="129"/>
  <c r="R4" i="129"/>
  <c r="S4" i="129" s="1"/>
  <c r="P4" i="129"/>
  <c r="Q4" i="129" s="1"/>
  <c r="N4" i="129"/>
  <c r="L4" i="129"/>
  <c r="M4" i="129" s="1"/>
  <c r="C4" i="129"/>
  <c r="D2" i="129"/>
  <c r="B85" i="128"/>
  <c r="H85" i="128" s="1"/>
  <c r="B84" i="128"/>
  <c r="K84" i="128" s="1"/>
  <c r="B83" i="128"/>
  <c r="J83" i="128" s="1"/>
  <c r="B82" i="128"/>
  <c r="C82" i="128" s="1"/>
  <c r="B81" i="128"/>
  <c r="B80" i="128"/>
  <c r="K80" i="128" s="1"/>
  <c r="B79" i="128"/>
  <c r="J79" i="128" s="1"/>
  <c r="H78" i="128"/>
  <c r="B78" i="128"/>
  <c r="J78" i="128" s="1"/>
  <c r="B77" i="128"/>
  <c r="J77" i="128" s="1"/>
  <c r="B76" i="128"/>
  <c r="J76" i="128" s="1"/>
  <c r="B75" i="128"/>
  <c r="J75" i="128" s="1"/>
  <c r="B74" i="128"/>
  <c r="J74" i="128" s="1"/>
  <c r="B73" i="128"/>
  <c r="J73" i="128" s="1"/>
  <c r="B72" i="128"/>
  <c r="J72" i="128" s="1"/>
  <c r="B71" i="128"/>
  <c r="J71" i="128" s="1"/>
  <c r="B70" i="128"/>
  <c r="J70" i="128" s="1"/>
  <c r="P69" i="128"/>
  <c r="B69" i="128"/>
  <c r="B68" i="128"/>
  <c r="I68" i="128" s="1"/>
  <c r="B67" i="128"/>
  <c r="J67" i="128" s="1"/>
  <c r="B66" i="128"/>
  <c r="B65" i="128"/>
  <c r="H65" i="128" s="1"/>
  <c r="B64" i="128"/>
  <c r="I64" i="128" s="1"/>
  <c r="B63" i="128"/>
  <c r="B62" i="128"/>
  <c r="B61" i="128"/>
  <c r="B60" i="128"/>
  <c r="K60" i="128" s="1"/>
  <c r="H57" i="128"/>
  <c r="U54" i="128"/>
  <c r="T54" i="128"/>
  <c r="R54" i="128"/>
  <c r="S54" i="128" s="1"/>
  <c r="Q54" i="128"/>
  <c r="P54" i="128"/>
  <c r="M54" i="128"/>
  <c r="N54" i="128" s="1"/>
  <c r="L54" i="128"/>
  <c r="C54" i="128"/>
  <c r="T53" i="128"/>
  <c r="U53" i="128" s="1"/>
  <c r="R53" i="128"/>
  <c r="S53" i="128" s="1"/>
  <c r="P53" i="128"/>
  <c r="Q53" i="128" s="1"/>
  <c r="L53" i="128"/>
  <c r="M53" i="128" s="1"/>
  <c r="N53" i="128" s="1"/>
  <c r="O53" i="128" s="1"/>
  <c r="C53" i="128"/>
  <c r="T52" i="128"/>
  <c r="U52" i="128" s="1"/>
  <c r="S52" i="128"/>
  <c r="R52" i="128"/>
  <c r="P52" i="128"/>
  <c r="Q52" i="128" s="1"/>
  <c r="O52" i="128"/>
  <c r="M52" i="128"/>
  <c r="N52" i="128" s="1"/>
  <c r="V52" i="128" s="1"/>
  <c r="L52" i="128"/>
  <c r="C52" i="128"/>
  <c r="U51" i="128"/>
  <c r="T51" i="128"/>
  <c r="R51" i="128"/>
  <c r="S51" i="128" s="1"/>
  <c r="Q51" i="128"/>
  <c r="P51" i="128"/>
  <c r="L51" i="128"/>
  <c r="M51" i="128" s="1"/>
  <c r="N51" i="128" s="1"/>
  <c r="O51" i="128" s="1"/>
  <c r="W51" i="128" s="1"/>
  <c r="C51" i="128"/>
  <c r="U50" i="128"/>
  <c r="T50" i="128"/>
  <c r="R50" i="128"/>
  <c r="S50" i="128" s="1"/>
  <c r="Q50" i="128"/>
  <c r="P50" i="128"/>
  <c r="M50" i="128"/>
  <c r="N50" i="128" s="1"/>
  <c r="L50" i="128"/>
  <c r="C50" i="128"/>
  <c r="T49" i="128"/>
  <c r="U49" i="128" s="1"/>
  <c r="R49" i="128"/>
  <c r="S49" i="128" s="1"/>
  <c r="P49" i="128"/>
  <c r="Q49" i="128" s="1"/>
  <c r="L49" i="128"/>
  <c r="M49" i="128" s="1"/>
  <c r="N49" i="128" s="1"/>
  <c r="O49" i="128" s="1"/>
  <c r="C49" i="128"/>
  <c r="T48" i="128"/>
  <c r="U48" i="128" s="1"/>
  <c r="S48" i="128"/>
  <c r="R48" i="128"/>
  <c r="P48" i="128"/>
  <c r="Q48" i="128" s="1"/>
  <c r="L48" i="128"/>
  <c r="M48" i="128" s="1"/>
  <c r="N48" i="128" s="1"/>
  <c r="V48" i="128" s="1"/>
  <c r="C48" i="128"/>
  <c r="T47" i="128"/>
  <c r="U47" i="128" s="1"/>
  <c r="S47" i="128"/>
  <c r="R47" i="128"/>
  <c r="P47" i="128"/>
  <c r="Q47" i="128" s="1"/>
  <c r="L47" i="128"/>
  <c r="M47" i="128" s="1"/>
  <c r="N47" i="128" s="1"/>
  <c r="C47" i="128"/>
  <c r="U46" i="128"/>
  <c r="T46" i="128"/>
  <c r="R46" i="128"/>
  <c r="S46" i="128" s="1"/>
  <c r="P46" i="128"/>
  <c r="Q46" i="128" s="1"/>
  <c r="L46" i="128"/>
  <c r="M46" i="128" s="1"/>
  <c r="N46" i="128" s="1"/>
  <c r="C46" i="128"/>
  <c r="U45" i="128"/>
  <c r="T45" i="128"/>
  <c r="R45" i="128"/>
  <c r="S45" i="128" s="1"/>
  <c r="Q45" i="128"/>
  <c r="P45" i="128"/>
  <c r="N45" i="128"/>
  <c r="O45" i="128" s="1"/>
  <c r="W45" i="128" s="1"/>
  <c r="M45" i="128"/>
  <c r="L45" i="128"/>
  <c r="C45" i="128"/>
  <c r="T44" i="128"/>
  <c r="U44" i="128" s="1"/>
  <c r="R44" i="128"/>
  <c r="S44" i="128" s="1"/>
  <c r="P44" i="128"/>
  <c r="Q44" i="128" s="1"/>
  <c r="L44" i="128"/>
  <c r="M44" i="128" s="1"/>
  <c r="N44" i="128" s="1"/>
  <c r="C44" i="128"/>
  <c r="T43" i="128"/>
  <c r="U43" i="128" s="1"/>
  <c r="S43" i="128"/>
  <c r="R43" i="128"/>
  <c r="P43" i="128"/>
  <c r="Q43" i="128" s="1"/>
  <c r="L43" i="128"/>
  <c r="M43" i="128" s="1"/>
  <c r="N43" i="128" s="1"/>
  <c r="V43" i="128" s="1"/>
  <c r="C43" i="128"/>
  <c r="U42" i="128"/>
  <c r="T42" i="128"/>
  <c r="R42" i="128"/>
  <c r="S42" i="128" s="1"/>
  <c r="P42" i="128"/>
  <c r="Q42" i="128" s="1"/>
  <c r="L42" i="128"/>
  <c r="M42" i="128" s="1"/>
  <c r="N42" i="128" s="1"/>
  <c r="C42" i="128"/>
  <c r="U41" i="128"/>
  <c r="T41" i="128"/>
  <c r="R41" i="128"/>
  <c r="S41" i="128" s="1"/>
  <c r="Q41" i="128"/>
  <c r="P41" i="128"/>
  <c r="N41" i="128"/>
  <c r="O41" i="128" s="1"/>
  <c r="W41" i="128" s="1"/>
  <c r="M41" i="128"/>
  <c r="L41" i="128"/>
  <c r="C41" i="128"/>
  <c r="T40" i="128"/>
  <c r="U40" i="128" s="1"/>
  <c r="R40" i="128"/>
  <c r="S40" i="128" s="1"/>
  <c r="P40" i="128"/>
  <c r="Q40" i="128" s="1"/>
  <c r="L40" i="128"/>
  <c r="M40" i="128" s="1"/>
  <c r="N40" i="128" s="1"/>
  <c r="C40" i="128"/>
  <c r="T39" i="128"/>
  <c r="U39" i="128" s="1"/>
  <c r="S39" i="128"/>
  <c r="R39" i="128"/>
  <c r="P39" i="128"/>
  <c r="Q39" i="128" s="1"/>
  <c r="L39" i="128"/>
  <c r="M39" i="128" s="1"/>
  <c r="N39" i="128" s="1"/>
  <c r="V39" i="128" s="1"/>
  <c r="C39" i="128"/>
  <c r="U38" i="128"/>
  <c r="T38" i="128"/>
  <c r="R38" i="128"/>
  <c r="S38" i="128" s="1"/>
  <c r="P38" i="128"/>
  <c r="Q38" i="128" s="1"/>
  <c r="L38" i="128"/>
  <c r="M38" i="128" s="1"/>
  <c r="N38" i="128" s="1"/>
  <c r="C38" i="128"/>
  <c r="U37" i="128"/>
  <c r="T37" i="128"/>
  <c r="R37" i="128"/>
  <c r="S37" i="128" s="1"/>
  <c r="Q37" i="128"/>
  <c r="P37" i="128"/>
  <c r="N37" i="128"/>
  <c r="O37" i="128" s="1"/>
  <c r="W37" i="128" s="1"/>
  <c r="M37" i="128"/>
  <c r="L37" i="128"/>
  <c r="C37" i="128"/>
  <c r="T36" i="128"/>
  <c r="U36" i="128" s="1"/>
  <c r="R36" i="128"/>
  <c r="S36" i="128" s="1"/>
  <c r="P36" i="128"/>
  <c r="Q36" i="128" s="1"/>
  <c r="L36" i="128"/>
  <c r="M36" i="128" s="1"/>
  <c r="N36" i="128" s="1"/>
  <c r="C36" i="128"/>
  <c r="T35" i="128"/>
  <c r="U35" i="128" s="1"/>
  <c r="S35" i="128"/>
  <c r="R35" i="128"/>
  <c r="P35" i="128"/>
  <c r="Q35" i="128" s="1"/>
  <c r="L35" i="128"/>
  <c r="M35" i="128" s="1"/>
  <c r="N35" i="128" s="1"/>
  <c r="V35" i="128" s="1"/>
  <c r="C35" i="128"/>
  <c r="U34" i="128"/>
  <c r="T34" i="128"/>
  <c r="R34" i="128"/>
  <c r="S34" i="128" s="1"/>
  <c r="Q34" i="128"/>
  <c r="P34" i="128"/>
  <c r="L34" i="128"/>
  <c r="M34" i="128" s="1"/>
  <c r="N34" i="128" s="1"/>
  <c r="C34" i="128"/>
  <c r="U33" i="128"/>
  <c r="T33" i="128"/>
  <c r="R33" i="128"/>
  <c r="S33" i="128" s="1"/>
  <c r="Q33" i="128"/>
  <c r="P33" i="128"/>
  <c r="M33" i="128"/>
  <c r="N33" i="128" s="1"/>
  <c r="L33" i="128"/>
  <c r="C33" i="128"/>
  <c r="T32" i="128"/>
  <c r="U32" i="128" s="1"/>
  <c r="R32" i="128"/>
  <c r="S32" i="128" s="1"/>
  <c r="P32" i="128"/>
  <c r="Q32" i="128" s="1"/>
  <c r="L32" i="128"/>
  <c r="M32" i="128" s="1"/>
  <c r="N32" i="128" s="1"/>
  <c r="C32" i="128"/>
  <c r="T31" i="128"/>
  <c r="U31" i="128" s="1"/>
  <c r="S31" i="128"/>
  <c r="R31" i="128"/>
  <c r="P31" i="128"/>
  <c r="Q31" i="128" s="1"/>
  <c r="L31" i="128"/>
  <c r="M31" i="128" s="1"/>
  <c r="N31" i="128" s="1"/>
  <c r="V31" i="128" s="1"/>
  <c r="C31" i="128"/>
  <c r="U30" i="128"/>
  <c r="T30" i="128"/>
  <c r="R30" i="128"/>
  <c r="S30" i="128" s="1"/>
  <c r="Q30" i="128"/>
  <c r="P30" i="128"/>
  <c r="L30" i="128"/>
  <c r="M30" i="128" s="1"/>
  <c r="N30" i="128" s="1"/>
  <c r="C30" i="128"/>
  <c r="U29" i="128"/>
  <c r="T29" i="128"/>
  <c r="R29" i="128"/>
  <c r="S29" i="128" s="1"/>
  <c r="Q29" i="128"/>
  <c r="P29" i="128"/>
  <c r="M29" i="128"/>
  <c r="N29" i="128" s="1"/>
  <c r="L29" i="128"/>
  <c r="C29" i="128"/>
  <c r="T28" i="128"/>
  <c r="U28" i="128" s="1"/>
  <c r="R28" i="128"/>
  <c r="S28" i="128" s="1"/>
  <c r="P28" i="128"/>
  <c r="Q28" i="128" s="1"/>
  <c r="L28" i="128"/>
  <c r="M28" i="128" s="1"/>
  <c r="N28" i="128" s="1"/>
  <c r="C28" i="128"/>
  <c r="T27" i="128"/>
  <c r="U27" i="128" s="1"/>
  <c r="S27" i="128"/>
  <c r="R27" i="128"/>
  <c r="P27" i="128"/>
  <c r="Q27" i="128" s="1"/>
  <c r="L27" i="128"/>
  <c r="M27" i="128" s="1"/>
  <c r="N27" i="128" s="1"/>
  <c r="V27" i="128" s="1"/>
  <c r="C27" i="128"/>
  <c r="U26" i="128"/>
  <c r="T26" i="128"/>
  <c r="R26" i="128"/>
  <c r="S26" i="128" s="1"/>
  <c r="Q26" i="128"/>
  <c r="P26" i="128"/>
  <c r="L26" i="128"/>
  <c r="M26" i="128" s="1"/>
  <c r="N26" i="128" s="1"/>
  <c r="C26" i="128"/>
  <c r="U25" i="128"/>
  <c r="T25" i="128"/>
  <c r="R25" i="128"/>
  <c r="S25" i="128" s="1"/>
  <c r="Q25" i="128"/>
  <c r="P25" i="128"/>
  <c r="M25" i="128"/>
  <c r="N25" i="128" s="1"/>
  <c r="L25" i="128"/>
  <c r="C25" i="128"/>
  <c r="T24" i="128"/>
  <c r="U24" i="128" s="1"/>
  <c r="R24" i="128"/>
  <c r="S24" i="128" s="1"/>
  <c r="P24" i="128"/>
  <c r="Q24" i="128" s="1"/>
  <c r="L24" i="128"/>
  <c r="M24" i="128" s="1"/>
  <c r="N24" i="128" s="1"/>
  <c r="C24" i="128"/>
  <c r="T23" i="128"/>
  <c r="U23" i="128" s="1"/>
  <c r="S23" i="128"/>
  <c r="R23" i="128"/>
  <c r="P23" i="128"/>
  <c r="Q23" i="128" s="1"/>
  <c r="L23" i="128"/>
  <c r="M23" i="128" s="1"/>
  <c r="N23" i="128" s="1"/>
  <c r="C23" i="128"/>
  <c r="T22" i="128"/>
  <c r="U22" i="128" s="1"/>
  <c r="P22" i="128"/>
  <c r="Q22" i="128" s="1"/>
  <c r="L22" i="128"/>
  <c r="M22" i="128" s="1"/>
  <c r="C22" i="128"/>
  <c r="U21" i="128"/>
  <c r="T21" i="128"/>
  <c r="R21" i="128"/>
  <c r="S21" i="128" s="1"/>
  <c r="Q21" i="128"/>
  <c r="P21" i="128"/>
  <c r="L21" i="128"/>
  <c r="M21" i="128" s="1"/>
  <c r="N21" i="128" s="1"/>
  <c r="C21" i="128"/>
  <c r="T20" i="128"/>
  <c r="U20" i="128" s="1"/>
  <c r="P20" i="128"/>
  <c r="Q20" i="128" s="1"/>
  <c r="L20" i="128"/>
  <c r="M20" i="128" s="1"/>
  <c r="R20" i="128" s="1"/>
  <c r="S20" i="128" s="1"/>
  <c r="C20" i="128"/>
  <c r="T19" i="128"/>
  <c r="U19" i="128" s="1"/>
  <c r="P19" i="128"/>
  <c r="Q19" i="128" s="1"/>
  <c r="L19" i="128"/>
  <c r="M19" i="128" s="1"/>
  <c r="R19" i="128" s="1"/>
  <c r="S19" i="128" s="1"/>
  <c r="C19" i="128"/>
  <c r="U18" i="128"/>
  <c r="T18" i="128"/>
  <c r="P18" i="128"/>
  <c r="Q18" i="128" s="1"/>
  <c r="L18" i="128"/>
  <c r="M18" i="128" s="1"/>
  <c r="C18" i="128"/>
  <c r="U17" i="128"/>
  <c r="T17" i="128"/>
  <c r="R17" i="128"/>
  <c r="S17" i="128" s="1"/>
  <c r="P17" i="128"/>
  <c r="Q17" i="128" s="1"/>
  <c r="L17" i="128"/>
  <c r="M17" i="128" s="1"/>
  <c r="N17" i="128" s="1"/>
  <c r="O17" i="128" s="1"/>
  <c r="W17" i="128" s="1"/>
  <c r="C17" i="128"/>
  <c r="T16" i="128"/>
  <c r="U16" i="128" s="1"/>
  <c r="P16" i="128"/>
  <c r="Q16" i="128" s="1"/>
  <c r="N16" i="128"/>
  <c r="O16" i="128" s="1"/>
  <c r="W16" i="128" s="1"/>
  <c r="L16" i="128"/>
  <c r="M16" i="128" s="1"/>
  <c r="R16" i="128" s="1"/>
  <c r="S16" i="128" s="1"/>
  <c r="C16" i="128"/>
  <c r="T15" i="128"/>
  <c r="U15" i="128" s="1"/>
  <c r="P15" i="128"/>
  <c r="Q15" i="128" s="1"/>
  <c r="L15" i="128"/>
  <c r="M15" i="128" s="1"/>
  <c r="R15" i="128" s="1"/>
  <c r="S15" i="128" s="1"/>
  <c r="C15" i="128"/>
  <c r="T14" i="128"/>
  <c r="U14" i="128" s="1"/>
  <c r="P14" i="128"/>
  <c r="Q14" i="128" s="1"/>
  <c r="L14" i="128"/>
  <c r="C14" i="128"/>
  <c r="T13" i="128"/>
  <c r="U13" i="128" s="1"/>
  <c r="R13" i="128"/>
  <c r="S13" i="128" s="1"/>
  <c r="L13" i="128"/>
  <c r="M13" i="128" s="1"/>
  <c r="C13" i="128"/>
  <c r="T12" i="128"/>
  <c r="U12" i="128" s="1"/>
  <c r="P12" i="128"/>
  <c r="Q12" i="128" s="1"/>
  <c r="L12" i="128"/>
  <c r="M12" i="128" s="1"/>
  <c r="R12" i="128" s="1"/>
  <c r="S12" i="128" s="1"/>
  <c r="C12" i="128"/>
  <c r="T11" i="128"/>
  <c r="U11" i="128" s="1"/>
  <c r="R11" i="128"/>
  <c r="S11" i="128" s="1"/>
  <c r="L11" i="128"/>
  <c r="M11" i="128" s="1"/>
  <c r="P11" i="128" s="1"/>
  <c r="C11" i="128"/>
  <c r="R10" i="128"/>
  <c r="S10" i="128" s="1"/>
  <c r="P10" i="128"/>
  <c r="Q10" i="128" s="1"/>
  <c r="L10" i="128"/>
  <c r="M10" i="128" s="1"/>
  <c r="C10" i="128"/>
  <c r="R9" i="128"/>
  <c r="S9" i="128" s="1"/>
  <c r="P9" i="128"/>
  <c r="Q9" i="128" s="1"/>
  <c r="L9" i="128"/>
  <c r="M9" i="128" s="1"/>
  <c r="T9" i="128" s="1"/>
  <c r="U9" i="128" s="1"/>
  <c r="C9" i="128"/>
  <c r="R8" i="128"/>
  <c r="S8" i="128" s="1"/>
  <c r="P8" i="128"/>
  <c r="Q8" i="128" s="1"/>
  <c r="L8" i="128"/>
  <c r="M8" i="128" s="1"/>
  <c r="T8" i="128" s="1"/>
  <c r="U8" i="128" s="1"/>
  <c r="C8" i="128"/>
  <c r="R7" i="128"/>
  <c r="S7" i="128" s="1"/>
  <c r="P7" i="128"/>
  <c r="Q7" i="128" s="1"/>
  <c r="L7" i="128"/>
  <c r="M7" i="128" s="1"/>
  <c r="T7" i="128" s="1"/>
  <c r="U7" i="128" s="1"/>
  <c r="C7" i="128"/>
  <c r="P6" i="128"/>
  <c r="Q6" i="128" s="1"/>
  <c r="L6" i="128"/>
  <c r="M6" i="128" s="1"/>
  <c r="T6" i="128" s="1"/>
  <c r="U6" i="128" s="1"/>
  <c r="C6" i="128"/>
  <c r="P5" i="128"/>
  <c r="Q5" i="128" s="1"/>
  <c r="L5" i="128"/>
  <c r="M5" i="128" s="1"/>
  <c r="R5" i="128" s="1"/>
  <c r="S5" i="128" s="1"/>
  <c r="C5" i="128"/>
  <c r="R4" i="128"/>
  <c r="P4" i="128"/>
  <c r="L4" i="128"/>
  <c r="C4" i="128"/>
  <c r="D2" i="128"/>
  <c r="C8" i="127"/>
  <c r="C9" i="127"/>
  <c r="C10" i="127"/>
  <c r="C11" i="127"/>
  <c r="C12" i="127"/>
  <c r="C13" i="127"/>
  <c r="C14" i="127"/>
  <c r="C15" i="127"/>
  <c r="C16" i="127"/>
  <c r="B84" i="127"/>
  <c r="H84" i="127" s="1"/>
  <c r="B83" i="127"/>
  <c r="K83" i="127" s="1"/>
  <c r="B82" i="127"/>
  <c r="J82" i="127" s="1"/>
  <c r="B81" i="127"/>
  <c r="F81" i="127" s="1"/>
  <c r="B80" i="127"/>
  <c r="H80" i="127" s="1"/>
  <c r="B79" i="127"/>
  <c r="K79" i="127" s="1"/>
  <c r="B78" i="127"/>
  <c r="J78" i="127" s="1"/>
  <c r="B77" i="127"/>
  <c r="J77" i="127" s="1"/>
  <c r="B76" i="127"/>
  <c r="J76" i="127" s="1"/>
  <c r="B75" i="127"/>
  <c r="J75" i="127" s="1"/>
  <c r="B74" i="127"/>
  <c r="J74" i="127" s="1"/>
  <c r="B73" i="127"/>
  <c r="J73" i="127" s="1"/>
  <c r="B72" i="127"/>
  <c r="J72" i="127" s="1"/>
  <c r="B71" i="127"/>
  <c r="J71" i="127" s="1"/>
  <c r="B70" i="127"/>
  <c r="J70" i="127" s="1"/>
  <c r="B69" i="127"/>
  <c r="J69" i="127" s="1"/>
  <c r="P68" i="127"/>
  <c r="B68" i="127"/>
  <c r="K68" i="127" s="1"/>
  <c r="B67" i="127"/>
  <c r="K67" i="127" s="1"/>
  <c r="B66" i="127"/>
  <c r="K66" i="127" s="1"/>
  <c r="B65" i="127"/>
  <c r="B64" i="127"/>
  <c r="K64" i="127" s="1"/>
  <c r="B63" i="127"/>
  <c r="H63" i="127" s="1"/>
  <c r="B62" i="127"/>
  <c r="H62" i="127" s="1"/>
  <c r="B61" i="127"/>
  <c r="B60" i="127"/>
  <c r="H57" i="127"/>
  <c r="U54" i="127"/>
  <c r="T54" i="127"/>
  <c r="S54" i="127"/>
  <c r="R54" i="127"/>
  <c r="Q54" i="127"/>
  <c r="P54" i="127"/>
  <c r="M54" i="127"/>
  <c r="N54" i="127" s="1"/>
  <c r="L54" i="127"/>
  <c r="C54" i="127"/>
  <c r="T53" i="127"/>
  <c r="U53" i="127" s="1"/>
  <c r="R53" i="127"/>
  <c r="S53" i="127" s="1"/>
  <c r="P53" i="127"/>
  <c r="Q53" i="127" s="1"/>
  <c r="N53" i="127"/>
  <c r="O53" i="127" s="1"/>
  <c r="L53" i="127"/>
  <c r="M53" i="127" s="1"/>
  <c r="C53" i="127"/>
  <c r="U52" i="127"/>
  <c r="T52" i="127"/>
  <c r="S52" i="127"/>
  <c r="R52" i="127"/>
  <c r="Q52" i="127"/>
  <c r="P52" i="127"/>
  <c r="O52" i="127"/>
  <c r="W52" i="127" s="1"/>
  <c r="M52" i="127"/>
  <c r="N52" i="127" s="1"/>
  <c r="V52" i="127" s="1"/>
  <c r="L52" i="127"/>
  <c r="C52" i="127"/>
  <c r="T51" i="127"/>
  <c r="U51" i="127" s="1"/>
  <c r="R51" i="127"/>
  <c r="S51" i="127" s="1"/>
  <c r="P51" i="127"/>
  <c r="Q51" i="127" s="1"/>
  <c r="N51" i="127"/>
  <c r="O51" i="127" s="1"/>
  <c r="W51" i="127" s="1"/>
  <c r="L51" i="127"/>
  <c r="M51" i="127" s="1"/>
  <c r="C51" i="127"/>
  <c r="U50" i="127"/>
  <c r="T50" i="127"/>
  <c r="S50" i="127"/>
  <c r="R50" i="127"/>
  <c r="Q50" i="127"/>
  <c r="P50" i="127"/>
  <c r="O50" i="127"/>
  <c r="M50" i="127"/>
  <c r="N50" i="127" s="1"/>
  <c r="V50" i="127" s="1"/>
  <c r="L50" i="127"/>
  <c r="C50" i="127"/>
  <c r="T49" i="127"/>
  <c r="U49" i="127" s="1"/>
  <c r="R49" i="127"/>
  <c r="S49" i="127" s="1"/>
  <c r="P49" i="127"/>
  <c r="Q49" i="127" s="1"/>
  <c r="N49" i="127"/>
  <c r="O49" i="127" s="1"/>
  <c r="L49" i="127"/>
  <c r="M49" i="127" s="1"/>
  <c r="C49" i="127"/>
  <c r="U48" i="127"/>
  <c r="T48" i="127"/>
  <c r="S48" i="127"/>
  <c r="R48" i="127"/>
  <c r="Q48" i="127"/>
  <c r="P48" i="127"/>
  <c r="M48" i="127"/>
  <c r="N48" i="127" s="1"/>
  <c r="V48" i="127" s="1"/>
  <c r="L48" i="127"/>
  <c r="C48" i="127"/>
  <c r="U47" i="127"/>
  <c r="T47" i="127"/>
  <c r="R47" i="127"/>
  <c r="S47" i="127" s="1"/>
  <c r="P47" i="127"/>
  <c r="Q47" i="127" s="1"/>
  <c r="M47" i="127"/>
  <c r="N47" i="127" s="1"/>
  <c r="O47" i="127" s="1"/>
  <c r="L47" i="127"/>
  <c r="C47" i="127"/>
  <c r="U46" i="127"/>
  <c r="T46" i="127"/>
  <c r="R46" i="127"/>
  <c r="S46" i="127" s="1"/>
  <c r="Q46" i="127"/>
  <c r="P46" i="127"/>
  <c r="M46" i="127"/>
  <c r="N46" i="127" s="1"/>
  <c r="L46" i="127"/>
  <c r="C46" i="127"/>
  <c r="U45" i="127"/>
  <c r="T45" i="127"/>
  <c r="R45" i="127"/>
  <c r="S45" i="127" s="1"/>
  <c r="Q45" i="127"/>
  <c r="P45" i="127"/>
  <c r="N45" i="127"/>
  <c r="O45" i="127" s="1"/>
  <c r="M45" i="127"/>
  <c r="L45" i="127"/>
  <c r="C45" i="127"/>
  <c r="T44" i="127"/>
  <c r="U44" i="127" s="1"/>
  <c r="S44" i="127"/>
  <c r="R44" i="127"/>
  <c r="P44" i="127"/>
  <c r="Q44" i="127" s="1"/>
  <c r="O44" i="127"/>
  <c r="W44" i="127" s="1"/>
  <c r="L44" i="127"/>
  <c r="M44" i="127" s="1"/>
  <c r="N44" i="127" s="1"/>
  <c r="C44" i="127"/>
  <c r="T43" i="127"/>
  <c r="U43" i="127" s="1"/>
  <c r="S43" i="127"/>
  <c r="R43" i="127"/>
  <c r="P43" i="127"/>
  <c r="Q43" i="127" s="1"/>
  <c r="M43" i="127"/>
  <c r="N43" i="127" s="1"/>
  <c r="L43" i="127"/>
  <c r="C43" i="127"/>
  <c r="U42" i="127"/>
  <c r="T42" i="127"/>
  <c r="R42" i="127"/>
  <c r="S42" i="127" s="1"/>
  <c r="Q42" i="127"/>
  <c r="P42" i="127"/>
  <c r="M42" i="127"/>
  <c r="N42" i="127" s="1"/>
  <c r="L42" i="127"/>
  <c r="C42" i="127"/>
  <c r="U41" i="127"/>
  <c r="T41" i="127"/>
  <c r="R41" i="127"/>
  <c r="S41" i="127" s="1"/>
  <c r="Q41" i="127"/>
  <c r="P41" i="127"/>
  <c r="N41" i="127"/>
  <c r="O41" i="127" s="1"/>
  <c r="W41" i="127" s="1"/>
  <c r="M41" i="127"/>
  <c r="L41" i="127"/>
  <c r="C41" i="127"/>
  <c r="T40" i="127"/>
  <c r="U40" i="127" s="1"/>
  <c r="S40" i="127"/>
  <c r="R40" i="127"/>
  <c r="P40" i="127"/>
  <c r="Q40" i="127" s="1"/>
  <c r="O40" i="127"/>
  <c r="W40" i="127" s="1"/>
  <c r="L40" i="127"/>
  <c r="M40" i="127" s="1"/>
  <c r="N40" i="127" s="1"/>
  <c r="C40" i="127"/>
  <c r="T39" i="127"/>
  <c r="U39" i="127" s="1"/>
  <c r="S39" i="127"/>
  <c r="R39" i="127"/>
  <c r="P39" i="127"/>
  <c r="Q39" i="127" s="1"/>
  <c r="L39" i="127"/>
  <c r="M39" i="127" s="1"/>
  <c r="N39" i="127" s="1"/>
  <c r="C39" i="127"/>
  <c r="V38" i="127"/>
  <c r="U38" i="127"/>
  <c r="T38" i="127"/>
  <c r="R38" i="127"/>
  <c r="S38" i="127" s="1"/>
  <c r="Q38" i="127"/>
  <c r="P38" i="127"/>
  <c r="N38" i="127"/>
  <c r="O38" i="127" s="1"/>
  <c r="M38" i="127"/>
  <c r="L38" i="127"/>
  <c r="C38" i="127"/>
  <c r="U37" i="127"/>
  <c r="T37" i="127"/>
  <c r="S37" i="127"/>
  <c r="R37" i="127"/>
  <c r="Q37" i="127"/>
  <c r="P37" i="127"/>
  <c r="O37" i="127"/>
  <c r="W37" i="127" s="1"/>
  <c r="N37" i="127"/>
  <c r="V37" i="127" s="1"/>
  <c r="M37" i="127"/>
  <c r="L37" i="127"/>
  <c r="C37" i="127"/>
  <c r="T36" i="127"/>
  <c r="U36" i="127" s="1"/>
  <c r="S36" i="127"/>
  <c r="R36" i="127"/>
  <c r="P36" i="127"/>
  <c r="Q36" i="127" s="1"/>
  <c r="O36" i="127"/>
  <c r="W36" i="127" s="1"/>
  <c r="L36" i="127"/>
  <c r="M36" i="127" s="1"/>
  <c r="N36" i="127" s="1"/>
  <c r="C36" i="127"/>
  <c r="T35" i="127"/>
  <c r="U35" i="127" s="1"/>
  <c r="S35" i="127"/>
  <c r="R35" i="127"/>
  <c r="P35" i="127"/>
  <c r="Q35" i="127" s="1"/>
  <c r="L35" i="127"/>
  <c r="M35" i="127" s="1"/>
  <c r="N35" i="127" s="1"/>
  <c r="C35" i="127"/>
  <c r="U34" i="127"/>
  <c r="T34" i="127"/>
  <c r="R34" i="127"/>
  <c r="S34" i="127" s="1"/>
  <c r="Q34" i="127"/>
  <c r="P34" i="127"/>
  <c r="N34" i="127"/>
  <c r="O34" i="127" s="1"/>
  <c r="W34" i="127" s="1"/>
  <c r="M34" i="127"/>
  <c r="L34" i="127"/>
  <c r="C34" i="127"/>
  <c r="U33" i="127"/>
  <c r="T33" i="127"/>
  <c r="S33" i="127"/>
  <c r="R33" i="127"/>
  <c r="Q33" i="127"/>
  <c r="P33" i="127"/>
  <c r="O33" i="127"/>
  <c r="W33" i="127" s="1"/>
  <c r="N33" i="127"/>
  <c r="V33" i="127" s="1"/>
  <c r="M33" i="127"/>
  <c r="L33" i="127"/>
  <c r="C33" i="127"/>
  <c r="T32" i="127"/>
  <c r="U32" i="127" s="1"/>
  <c r="S32" i="127"/>
  <c r="R32" i="127"/>
  <c r="P32" i="127"/>
  <c r="Q32" i="127" s="1"/>
  <c r="O32" i="127"/>
  <c r="W32" i="127" s="1"/>
  <c r="L32" i="127"/>
  <c r="M32" i="127" s="1"/>
  <c r="N32" i="127" s="1"/>
  <c r="C32" i="127"/>
  <c r="T31" i="127"/>
  <c r="U31" i="127" s="1"/>
  <c r="S31" i="127"/>
  <c r="R31" i="127"/>
  <c r="P31" i="127"/>
  <c r="Q31" i="127" s="1"/>
  <c r="L31" i="127"/>
  <c r="M31" i="127" s="1"/>
  <c r="N31" i="127" s="1"/>
  <c r="C31" i="127"/>
  <c r="U30" i="127"/>
  <c r="T30" i="127"/>
  <c r="R30" i="127"/>
  <c r="S30" i="127" s="1"/>
  <c r="Q30" i="127"/>
  <c r="P30" i="127"/>
  <c r="N30" i="127"/>
  <c r="O30" i="127" s="1"/>
  <c r="W30" i="127" s="1"/>
  <c r="M30" i="127"/>
  <c r="L30" i="127"/>
  <c r="C30" i="127"/>
  <c r="U29" i="127"/>
  <c r="T29" i="127"/>
  <c r="S29" i="127"/>
  <c r="R29" i="127"/>
  <c r="Q29" i="127"/>
  <c r="P29" i="127"/>
  <c r="O29" i="127"/>
  <c r="W29" i="127" s="1"/>
  <c r="N29" i="127"/>
  <c r="V29" i="127" s="1"/>
  <c r="M29" i="127"/>
  <c r="L29" i="127"/>
  <c r="C29" i="127"/>
  <c r="T28" i="127"/>
  <c r="U28" i="127" s="1"/>
  <c r="S28" i="127"/>
  <c r="R28" i="127"/>
  <c r="P28" i="127"/>
  <c r="Q28" i="127" s="1"/>
  <c r="O28" i="127"/>
  <c r="W28" i="127" s="1"/>
  <c r="L28" i="127"/>
  <c r="M28" i="127" s="1"/>
  <c r="N28" i="127" s="1"/>
  <c r="C28" i="127"/>
  <c r="T27" i="127"/>
  <c r="U27" i="127" s="1"/>
  <c r="S27" i="127"/>
  <c r="R27" i="127"/>
  <c r="P27" i="127"/>
  <c r="Q27" i="127" s="1"/>
  <c r="L27" i="127"/>
  <c r="M27" i="127" s="1"/>
  <c r="N27" i="127" s="1"/>
  <c r="C27" i="127"/>
  <c r="U26" i="127"/>
  <c r="T26" i="127"/>
  <c r="R26" i="127"/>
  <c r="S26" i="127" s="1"/>
  <c r="Q26" i="127"/>
  <c r="P26" i="127"/>
  <c r="N26" i="127"/>
  <c r="O26" i="127" s="1"/>
  <c r="W26" i="127" s="1"/>
  <c r="M26" i="127"/>
  <c r="L26" i="127"/>
  <c r="C26" i="127"/>
  <c r="U25" i="127"/>
  <c r="T25" i="127"/>
  <c r="S25" i="127"/>
  <c r="R25" i="127"/>
  <c r="Q25" i="127"/>
  <c r="P25" i="127"/>
  <c r="O25" i="127"/>
  <c r="W25" i="127" s="1"/>
  <c r="N25" i="127"/>
  <c r="V25" i="127" s="1"/>
  <c r="M25" i="127"/>
  <c r="L25" i="127"/>
  <c r="C25" i="127"/>
  <c r="T24" i="127"/>
  <c r="U24" i="127" s="1"/>
  <c r="S24" i="127"/>
  <c r="R24" i="127"/>
  <c r="P24" i="127"/>
  <c r="Q24" i="127" s="1"/>
  <c r="O24" i="127"/>
  <c r="W24" i="127" s="1"/>
  <c r="L24" i="127"/>
  <c r="M24" i="127" s="1"/>
  <c r="N24" i="127" s="1"/>
  <c r="C24" i="127"/>
  <c r="T23" i="127"/>
  <c r="U23" i="127" s="1"/>
  <c r="S23" i="127"/>
  <c r="R23" i="127"/>
  <c r="P23" i="127"/>
  <c r="Q23" i="127" s="1"/>
  <c r="L23" i="127"/>
  <c r="M23" i="127" s="1"/>
  <c r="N23" i="127" s="1"/>
  <c r="C23" i="127"/>
  <c r="U22" i="127"/>
  <c r="T22" i="127"/>
  <c r="R22" i="127"/>
  <c r="S22" i="127" s="1"/>
  <c r="Q22" i="127"/>
  <c r="P22" i="127"/>
  <c r="N22" i="127"/>
  <c r="O22" i="127" s="1"/>
  <c r="W22" i="127" s="1"/>
  <c r="M22" i="127"/>
  <c r="L22" i="127"/>
  <c r="C22" i="127"/>
  <c r="U21" i="127"/>
  <c r="T21" i="127"/>
  <c r="S21" i="127"/>
  <c r="R21" i="127"/>
  <c r="Q21" i="127"/>
  <c r="P21" i="127"/>
  <c r="O21" i="127"/>
  <c r="W21" i="127" s="1"/>
  <c r="N21" i="127"/>
  <c r="V21" i="127" s="1"/>
  <c r="M21" i="127"/>
  <c r="L21" i="127"/>
  <c r="C21" i="127"/>
  <c r="T20" i="127"/>
  <c r="U20" i="127" s="1"/>
  <c r="S20" i="127"/>
  <c r="R20" i="127"/>
  <c r="P20" i="127"/>
  <c r="Q20" i="127" s="1"/>
  <c r="O20" i="127"/>
  <c r="W20" i="127" s="1"/>
  <c r="L20" i="127"/>
  <c r="M20" i="127" s="1"/>
  <c r="N20" i="127" s="1"/>
  <c r="C20" i="127"/>
  <c r="T19" i="127"/>
  <c r="U19" i="127" s="1"/>
  <c r="S19" i="127"/>
  <c r="R19" i="127"/>
  <c r="P19" i="127"/>
  <c r="Q19" i="127" s="1"/>
  <c r="L19" i="127"/>
  <c r="M19" i="127" s="1"/>
  <c r="N19" i="127" s="1"/>
  <c r="C19" i="127"/>
  <c r="U18" i="127"/>
  <c r="T18" i="127"/>
  <c r="R18" i="127"/>
  <c r="S18" i="127" s="1"/>
  <c r="Q18" i="127"/>
  <c r="P18" i="127"/>
  <c r="N18" i="127"/>
  <c r="M18" i="127"/>
  <c r="L18" i="127"/>
  <c r="C18" i="127"/>
  <c r="W17" i="127"/>
  <c r="U17" i="127"/>
  <c r="T17" i="127"/>
  <c r="S17" i="127"/>
  <c r="R17" i="127"/>
  <c r="Q17" i="127"/>
  <c r="P17" i="127"/>
  <c r="O17" i="127"/>
  <c r="N17" i="127"/>
  <c r="V17" i="127" s="1"/>
  <c r="M17" i="127"/>
  <c r="L17" i="127"/>
  <c r="C17" i="127"/>
  <c r="T16" i="127"/>
  <c r="U16" i="127" s="1"/>
  <c r="S16" i="127"/>
  <c r="R16" i="127"/>
  <c r="P16" i="127"/>
  <c r="Q16" i="127" s="1"/>
  <c r="L16" i="127"/>
  <c r="M16" i="127" s="1"/>
  <c r="N16" i="127" s="1"/>
  <c r="O16" i="127" s="1"/>
  <c r="W16" i="127" s="1"/>
  <c r="U15" i="127"/>
  <c r="T15" i="127"/>
  <c r="R15" i="127"/>
  <c r="S15" i="127" s="1"/>
  <c r="Q15" i="127"/>
  <c r="P15" i="127"/>
  <c r="L15" i="127"/>
  <c r="M15" i="127" s="1"/>
  <c r="N15" i="127" s="1"/>
  <c r="V15" i="127" s="1"/>
  <c r="T14" i="127"/>
  <c r="U14" i="127" s="1"/>
  <c r="R14" i="127"/>
  <c r="S14" i="127" s="1"/>
  <c r="P14" i="127"/>
  <c r="Q14" i="127" s="1"/>
  <c r="L14" i="127"/>
  <c r="M14" i="127" s="1"/>
  <c r="N14" i="127" s="1"/>
  <c r="O14" i="127" s="1"/>
  <c r="T13" i="127"/>
  <c r="U13" i="127" s="1"/>
  <c r="P13" i="127"/>
  <c r="Q13" i="127" s="1"/>
  <c r="L13" i="127"/>
  <c r="M13" i="127" s="1"/>
  <c r="N13" i="127" s="1"/>
  <c r="T12" i="127"/>
  <c r="U12" i="127" s="1"/>
  <c r="P12" i="127"/>
  <c r="Q12" i="127" s="1"/>
  <c r="L12" i="127"/>
  <c r="M12" i="127" s="1"/>
  <c r="N12" i="127" s="1"/>
  <c r="O12" i="127" s="1"/>
  <c r="T11" i="127"/>
  <c r="U11" i="127" s="1"/>
  <c r="P11" i="127"/>
  <c r="Q11" i="127" s="1"/>
  <c r="L11" i="127"/>
  <c r="M11" i="127" s="1"/>
  <c r="N11" i="127" s="1"/>
  <c r="P10" i="127"/>
  <c r="Q10" i="127" s="1"/>
  <c r="L10" i="127"/>
  <c r="M10" i="127" s="1"/>
  <c r="T10" i="127" s="1"/>
  <c r="U10" i="127" s="1"/>
  <c r="R9" i="127"/>
  <c r="S9" i="127" s="1"/>
  <c r="P9" i="127"/>
  <c r="Q9" i="127" s="1"/>
  <c r="M9" i="127"/>
  <c r="T9" i="127" s="1"/>
  <c r="U9" i="127" s="1"/>
  <c r="L9" i="127"/>
  <c r="R8" i="127"/>
  <c r="S8" i="127" s="1"/>
  <c r="P8" i="127"/>
  <c r="Q8" i="127" s="1"/>
  <c r="L8" i="127"/>
  <c r="M8" i="127" s="1"/>
  <c r="N8" i="127" s="1"/>
  <c r="O8" i="127" s="1"/>
  <c r="R7" i="127"/>
  <c r="S7" i="127" s="1"/>
  <c r="P7" i="127"/>
  <c r="Q7" i="127" s="1"/>
  <c r="N7" i="127"/>
  <c r="O7" i="127" s="1"/>
  <c r="L7" i="127"/>
  <c r="M7" i="127" s="1"/>
  <c r="T7" i="127" s="1"/>
  <c r="U7" i="127" s="1"/>
  <c r="C7" i="127"/>
  <c r="R6" i="127"/>
  <c r="S6" i="127" s="1"/>
  <c r="P6" i="127"/>
  <c r="Q6" i="127" s="1"/>
  <c r="O6" i="127"/>
  <c r="N6" i="127"/>
  <c r="L6" i="127"/>
  <c r="M6" i="127" s="1"/>
  <c r="T6" i="127" s="1"/>
  <c r="U6" i="127" s="1"/>
  <c r="C6" i="127"/>
  <c r="R5" i="127"/>
  <c r="S5" i="127" s="1"/>
  <c r="P5" i="127"/>
  <c r="Q5" i="127" s="1"/>
  <c r="N5" i="127"/>
  <c r="O5" i="127" s="1"/>
  <c r="L5" i="127"/>
  <c r="M5" i="127" s="1"/>
  <c r="T5" i="127" s="1"/>
  <c r="U5" i="127" s="1"/>
  <c r="C5" i="127"/>
  <c r="R4" i="127"/>
  <c r="S4" i="127" s="1"/>
  <c r="P4" i="127"/>
  <c r="Q4" i="127" s="1"/>
  <c r="N4" i="127"/>
  <c r="O4" i="127" s="1"/>
  <c r="M4" i="127"/>
  <c r="L4" i="127"/>
  <c r="C4" i="127"/>
  <c r="D2" i="127"/>
  <c r="B84" i="126"/>
  <c r="H84" i="126" s="1"/>
  <c r="B83" i="126"/>
  <c r="K83" i="126" s="1"/>
  <c r="B82" i="126"/>
  <c r="J82" i="126" s="1"/>
  <c r="B81" i="126"/>
  <c r="B80" i="126"/>
  <c r="H80" i="126" s="1"/>
  <c r="B79" i="126"/>
  <c r="K79" i="126" s="1"/>
  <c r="B78" i="126"/>
  <c r="B77" i="126"/>
  <c r="J77" i="126" s="1"/>
  <c r="B76" i="126"/>
  <c r="J76" i="126" s="1"/>
  <c r="B75" i="126"/>
  <c r="J75" i="126" s="1"/>
  <c r="B74" i="126"/>
  <c r="B73" i="126"/>
  <c r="J73" i="126" s="1"/>
  <c r="B72" i="126"/>
  <c r="J72" i="126" s="1"/>
  <c r="B71" i="126"/>
  <c r="J71" i="126" s="1"/>
  <c r="B70" i="126"/>
  <c r="B69" i="126"/>
  <c r="J69" i="126" s="1"/>
  <c r="P68" i="126"/>
  <c r="B68" i="126"/>
  <c r="H68" i="126" s="1"/>
  <c r="B67" i="126"/>
  <c r="J67" i="126" s="1"/>
  <c r="B66" i="126"/>
  <c r="F66" i="126" s="1"/>
  <c r="B65" i="126"/>
  <c r="B64" i="126"/>
  <c r="M64" i="126" s="1"/>
  <c r="B63" i="126"/>
  <c r="B62" i="126"/>
  <c r="I62" i="126" s="1"/>
  <c r="B61" i="126"/>
  <c r="B60" i="126"/>
  <c r="H57" i="126"/>
  <c r="U54" i="126"/>
  <c r="T54" i="126"/>
  <c r="R54" i="126"/>
  <c r="S54" i="126" s="1"/>
  <c r="Q54" i="126"/>
  <c r="P54" i="126"/>
  <c r="N54" i="126"/>
  <c r="O54" i="126" s="1"/>
  <c r="W54" i="126" s="1"/>
  <c r="M54" i="126"/>
  <c r="L54" i="126"/>
  <c r="C54" i="126"/>
  <c r="T53" i="126"/>
  <c r="U53" i="126" s="1"/>
  <c r="R53" i="126"/>
  <c r="S53" i="126" s="1"/>
  <c r="P53" i="126"/>
  <c r="Q53" i="126" s="1"/>
  <c r="L53" i="126"/>
  <c r="M53" i="126" s="1"/>
  <c r="N53" i="126" s="1"/>
  <c r="V53" i="126" s="1"/>
  <c r="C53" i="126"/>
  <c r="T52" i="126"/>
  <c r="U52" i="126" s="1"/>
  <c r="S52" i="126"/>
  <c r="R52" i="126"/>
  <c r="P52" i="126"/>
  <c r="Q52" i="126" s="1"/>
  <c r="M52" i="126"/>
  <c r="N52" i="126" s="1"/>
  <c r="L52" i="126"/>
  <c r="C52" i="126"/>
  <c r="U51" i="126"/>
  <c r="T51" i="126"/>
  <c r="R51" i="126"/>
  <c r="S51" i="126" s="1"/>
  <c r="P51" i="126"/>
  <c r="Q51" i="126" s="1"/>
  <c r="M51" i="126"/>
  <c r="N51" i="126" s="1"/>
  <c r="L51" i="126"/>
  <c r="C51" i="126"/>
  <c r="U50" i="126"/>
  <c r="T50" i="126"/>
  <c r="R50" i="126"/>
  <c r="S50" i="126" s="1"/>
  <c r="Q50" i="126"/>
  <c r="P50" i="126"/>
  <c r="N50" i="126"/>
  <c r="O50" i="126" s="1"/>
  <c r="W50" i="126" s="1"/>
  <c r="M50" i="126"/>
  <c r="L50" i="126"/>
  <c r="C50" i="126"/>
  <c r="T49" i="126"/>
  <c r="U49" i="126" s="1"/>
  <c r="R49" i="126"/>
  <c r="S49" i="126" s="1"/>
  <c r="P49" i="126"/>
  <c r="Q49" i="126" s="1"/>
  <c r="L49" i="126"/>
  <c r="M49" i="126" s="1"/>
  <c r="N49" i="126" s="1"/>
  <c r="V49" i="126" s="1"/>
  <c r="C49" i="126"/>
  <c r="T48" i="126"/>
  <c r="U48" i="126" s="1"/>
  <c r="S48" i="126"/>
  <c r="R48" i="126"/>
  <c r="P48" i="126"/>
  <c r="Q48" i="126" s="1"/>
  <c r="M48" i="126"/>
  <c r="N48" i="126" s="1"/>
  <c r="L48" i="126"/>
  <c r="C48" i="126"/>
  <c r="U47" i="126"/>
  <c r="T47" i="126"/>
  <c r="R47" i="126"/>
  <c r="S47" i="126" s="1"/>
  <c r="P47" i="126"/>
  <c r="Q47" i="126" s="1"/>
  <c r="L47" i="126"/>
  <c r="M47" i="126" s="1"/>
  <c r="N47" i="126" s="1"/>
  <c r="C47" i="126"/>
  <c r="U46" i="126"/>
  <c r="T46" i="126"/>
  <c r="S46" i="126"/>
  <c r="R46" i="126"/>
  <c r="Q46" i="126"/>
  <c r="P46" i="126"/>
  <c r="M46" i="126"/>
  <c r="N46" i="126" s="1"/>
  <c r="L46" i="126"/>
  <c r="C46" i="126"/>
  <c r="T45" i="126"/>
  <c r="U45" i="126" s="1"/>
  <c r="R45" i="126"/>
  <c r="S45" i="126" s="1"/>
  <c r="P45" i="126"/>
  <c r="Q45" i="126" s="1"/>
  <c r="L45" i="126"/>
  <c r="M45" i="126" s="1"/>
  <c r="N45" i="126" s="1"/>
  <c r="C45" i="126"/>
  <c r="U44" i="126"/>
  <c r="T44" i="126"/>
  <c r="S44" i="126"/>
  <c r="R44" i="126"/>
  <c r="Q44" i="126"/>
  <c r="P44" i="126"/>
  <c r="M44" i="126"/>
  <c r="N44" i="126" s="1"/>
  <c r="V44" i="126" s="1"/>
  <c r="L44" i="126"/>
  <c r="C44" i="126"/>
  <c r="T43" i="126"/>
  <c r="U43" i="126" s="1"/>
  <c r="R43" i="126"/>
  <c r="S43" i="126" s="1"/>
  <c r="P43" i="126"/>
  <c r="Q43" i="126" s="1"/>
  <c r="L43" i="126"/>
  <c r="M43" i="126" s="1"/>
  <c r="N43" i="126" s="1"/>
  <c r="C43" i="126"/>
  <c r="U42" i="126"/>
  <c r="T42" i="126"/>
  <c r="S42" i="126"/>
  <c r="R42" i="126"/>
  <c r="Q42" i="126"/>
  <c r="P42" i="126"/>
  <c r="M42" i="126"/>
  <c r="N42" i="126" s="1"/>
  <c r="L42" i="126"/>
  <c r="C42" i="126"/>
  <c r="T41" i="126"/>
  <c r="U41" i="126" s="1"/>
  <c r="R41" i="126"/>
  <c r="S41" i="126" s="1"/>
  <c r="P41" i="126"/>
  <c r="Q41" i="126" s="1"/>
  <c r="L41" i="126"/>
  <c r="M41" i="126" s="1"/>
  <c r="N41" i="126" s="1"/>
  <c r="C41" i="126"/>
  <c r="U40" i="126"/>
  <c r="T40" i="126"/>
  <c r="S40" i="126"/>
  <c r="R40" i="126"/>
  <c r="Q40" i="126"/>
  <c r="P40" i="126"/>
  <c r="M40" i="126"/>
  <c r="N40" i="126" s="1"/>
  <c r="V40" i="126" s="1"/>
  <c r="L40" i="126"/>
  <c r="C40" i="126"/>
  <c r="T39" i="126"/>
  <c r="U39" i="126" s="1"/>
  <c r="R39" i="126"/>
  <c r="S39" i="126" s="1"/>
  <c r="P39" i="126"/>
  <c r="Q39" i="126" s="1"/>
  <c r="L39" i="126"/>
  <c r="M39" i="126" s="1"/>
  <c r="N39" i="126" s="1"/>
  <c r="C39" i="126"/>
  <c r="U38" i="126"/>
  <c r="T38" i="126"/>
  <c r="S38" i="126"/>
  <c r="R38" i="126"/>
  <c r="Q38" i="126"/>
  <c r="P38" i="126"/>
  <c r="M38" i="126"/>
  <c r="N38" i="126" s="1"/>
  <c r="V38" i="126" s="1"/>
  <c r="L38" i="126"/>
  <c r="C38" i="126"/>
  <c r="T37" i="126"/>
  <c r="U37" i="126" s="1"/>
  <c r="R37" i="126"/>
  <c r="S37" i="126" s="1"/>
  <c r="P37" i="126"/>
  <c r="Q37" i="126" s="1"/>
  <c r="L37" i="126"/>
  <c r="M37" i="126" s="1"/>
  <c r="N37" i="126" s="1"/>
  <c r="C37" i="126"/>
  <c r="U36" i="126"/>
  <c r="T36" i="126"/>
  <c r="S36" i="126"/>
  <c r="R36" i="126"/>
  <c r="Q36" i="126"/>
  <c r="P36" i="126"/>
  <c r="M36" i="126"/>
  <c r="N36" i="126" s="1"/>
  <c r="V36" i="126" s="1"/>
  <c r="L36" i="126"/>
  <c r="C36" i="126"/>
  <c r="T35" i="126"/>
  <c r="U35" i="126" s="1"/>
  <c r="R35" i="126"/>
  <c r="S35" i="126" s="1"/>
  <c r="P35" i="126"/>
  <c r="Q35" i="126" s="1"/>
  <c r="L35" i="126"/>
  <c r="M35" i="126" s="1"/>
  <c r="N35" i="126" s="1"/>
  <c r="C35" i="126"/>
  <c r="T34" i="126"/>
  <c r="U34" i="126" s="1"/>
  <c r="S34" i="126"/>
  <c r="R34" i="126"/>
  <c r="P34" i="126"/>
  <c r="Q34" i="126" s="1"/>
  <c r="M34" i="126"/>
  <c r="N34" i="126" s="1"/>
  <c r="V34" i="126" s="1"/>
  <c r="L34" i="126"/>
  <c r="C34" i="126"/>
  <c r="U33" i="126"/>
  <c r="T33" i="126"/>
  <c r="R33" i="126"/>
  <c r="S33" i="126" s="1"/>
  <c r="P33" i="126"/>
  <c r="Q33" i="126" s="1"/>
  <c r="M33" i="126"/>
  <c r="N33" i="126" s="1"/>
  <c r="L33" i="126"/>
  <c r="C33" i="126"/>
  <c r="U32" i="126"/>
  <c r="T32" i="126"/>
  <c r="R32" i="126"/>
  <c r="S32" i="126" s="1"/>
  <c r="Q32" i="126"/>
  <c r="P32" i="126"/>
  <c r="N32" i="126"/>
  <c r="O32" i="126" s="1"/>
  <c r="W32" i="126" s="1"/>
  <c r="M32" i="126"/>
  <c r="L32" i="126"/>
  <c r="C32" i="126"/>
  <c r="T31" i="126"/>
  <c r="U31" i="126" s="1"/>
  <c r="R31" i="126"/>
  <c r="S31" i="126" s="1"/>
  <c r="P31" i="126"/>
  <c r="Q31" i="126" s="1"/>
  <c r="L31" i="126"/>
  <c r="M31" i="126" s="1"/>
  <c r="N31" i="126" s="1"/>
  <c r="C31" i="126"/>
  <c r="T30" i="126"/>
  <c r="U30" i="126" s="1"/>
  <c r="S30" i="126"/>
  <c r="R30" i="126"/>
  <c r="P30" i="126"/>
  <c r="Q30" i="126" s="1"/>
  <c r="M30" i="126"/>
  <c r="N30" i="126" s="1"/>
  <c r="V30" i="126" s="1"/>
  <c r="L30" i="126"/>
  <c r="C30" i="126"/>
  <c r="U29" i="126"/>
  <c r="T29" i="126"/>
  <c r="R29" i="126"/>
  <c r="S29" i="126" s="1"/>
  <c r="P29" i="126"/>
  <c r="Q29" i="126" s="1"/>
  <c r="M29" i="126"/>
  <c r="N29" i="126" s="1"/>
  <c r="L29" i="126"/>
  <c r="C29" i="126"/>
  <c r="U28" i="126"/>
  <c r="T28" i="126"/>
  <c r="R28" i="126"/>
  <c r="S28" i="126" s="1"/>
  <c r="Q28" i="126"/>
  <c r="P28" i="126"/>
  <c r="N28" i="126"/>
  <c r="O28" i="126" s="1"/>
  <c r="W28" i="126" s="1"/>
  <c r="M28" i="126"/>
  <c r="L28" i="126"/>
  <c r="C28" i="126"/>
  <c r="T27" i="126"/>
  <c r="U27" i="126" s="1"/>
  <c r="R27" i="126"/>
  <c r="S27" i="126" s="1"/>
  <c r="P27" i="126"/>
  <c r="Q27" i="126" s="1"/>
  <c r="L27" i="126"/>
  <c r="M27" i="126" s="1"/>
  <c r="N27" i="126" s="1"/>
  <c r="C27" i="126"/>
  <c r="T26" i="126"/>
  <c r="U26" i="126" s="1"/>
  <c r="S26" i="126"/>
  <c r="R26" i="126"/>
  <c r="P26" i="126"/>
  <c r="Q26" i="126" s="1"/>
  <c r="M26" i="126"/>
  <c r="N26" i="126" s="1"/>
  <c r="V26" i="126" s="1"/>
  <c r="L26" i="126"/>
  <c r="C26" i="126"/>
  <c r="U25" i="126"/>
  <c r="T25" i="126"/>
  <c r="R25" i="126"/>
  <c r="S25" i="126" s="1"/>
  <c r="P25" i="126"/>
  <c r="Q25" i="126" s="1"/>
  <c r="M25" i="126"/>
  <c r="N25" i="126" s="1"/>
  <c r="L25" i="126"/>
  <c r="C25" i="126"/>
  <c r="U24" i="126"/>
  <c r="T24" i="126"/>
  <c r="R24" i="126"/>
  <c r="S24" i="126" s="1"/>
  <c r="Q24" i="126"/>
  <c r="P24" i="126"/>
  <c r="N24" i="126"/>
  <c r="O24" i="126" s="1"/>
  <c r="W24" i="126" s="1"/>
  <c r="M24" i="126"/>
  <c r="L24" i="126"/>
  <c r="C24" i="126"/>
  <c r="T23" i="126"/>
  <c r="U23" i="126" s="1"/>
  <c r="R23" i="126"/>
  <c r="S23" i="126" s="1"/>
  <c r="P23" i="126"/>
  <c r="Q23" i="126" s="1"/>
  <c r="L23" i="126"/>
  <c r="M23" i="126" s="1"/>
  <c r="N23" i="126" s="1"/>
  <c r="C23" i="126"/>
  <c r="T22" i="126"/>
  <c r="U22" i="126" s="1"/>
  <c r="S22" i="126"/>
  <c r="R22" i="126"/>
  <c r="P22" i="126"/>
  <c r="Q22" i="126" s="1"/>
  <c r="M22" i="126"/>
  <c r="N22" i="126" s="1"/>
  <c r="V22" i="126" s="1"/>
  <c r="L22" i="126"/>
  <c r="C22" i="126"/>
  <c r="U21" i="126"/>
  <c r="T21" i="126"/>
  <c r="S21" i="126"/>
  <c r="R21" i="126"/>
  <c r="Q21" i="126"/>
  <c r="P21" i="126"/>
  <c r="M21" i="126"/>
  <c r="N21" i="126" s="1"/>
  <c r="L21" i="126"/>
  <c r="C21" i="126"/>
  <c r="T20" i="126"/>
  <c r="U20" i="126" s="1"/>
  <c r="R20" i="126"/>
  <c r="S20" i="126" s="1"/>
  <c r="P20" i="126"/>
  <c r="Q20" i="126" s="1"/>
  <c r="L20" i="126"/>
  <c r="M20" i="126" s="1"/>
  <c r="N20" i="126" s="1"/>
  <c r="C20" i="126"/>
  <c r="U19" i="126"/>
  <c r="T19" i="126"/>
  <c r="S19" i="126"/>
  <c r="R19" i="126"/>
  <c r="Q19" i="126"/>
  <c r="P19" i="126"/>
  <c r="M19" i="126"/>
  <c r="N19" i="126" s="1"/>
  <c r="L19" i="126"/>
  <c r="C19" i="126"/>
  <c r="T18" i="126"/>
  <c r="U18" i="126" s="1"/>
  <c r="R18" i="126"/>
  <c r="S18" i="126" s="1"/>
  <c r="P18" i="126"/>
  <c r="Q18" i="126" s="1"/>
  <c r="L18" i="126"/>
  <c r="M18" i="126" s="1"/>
  <c r="N18" i="126" s="1"/>
  <c r="C18" i="126"/>
  <c r="U17" i="126"/>
  <c r="T17" i="126"/>
  <c r="S17" i="126"/>
  <c r="R17" i="126"/>
  <c r="Q17" i="126"/>
  <c r="P17" i="126"/>
  <c r="M17" i="126"/>
  <c r="N17" i="126" s="1"/>
  <c r="L17" i="126"/>
  <c r="C17" i="126"/>
  <c r="T16" i="126"/>
  <c r="U16" i="126" s="1"/>
  <c r="R16" i="126"/>
  <c r="S16" i="126" s="1"/>
  <c r="P16" i="126"/>
  <c r="Q16" i="126" s="1"/>
  <c r="L16" i="126"/>
  <c r="M16" i="126" s="1"/>
  <c r="N16" i="126" s="1"/>
  <c r="C16" i="126"/>
  <c r="U15" i="126"/>
  <c r="T15" i="126"/>
  <c r="S15" i="126"/>
  <c r="R15" i="126"/>
  <c r="Q15" i="126"/>
  <c r="P15" i="126"/>
  <c r="M15" i="126"/>
  <c r="N15" i="126" s="1"/>
  <c r="L15" i="126"/>
  <c r="C15" i="126"/>
  <c r="T14" i="126"/>
  <c r="U14" i="126" s="1"/>
  <c r="R14" i="126"/>
  <c r="S14" i="126" s="1"/>
  <c r="P14" i="126"/>
  <c r="Q14" i="126" s="1"/>
  <c r="L14" i="126"/>
  <c r="M14" i="126" s="1"/>
  <c r="N14" i="126" s="1"/>
  <c r="C14" i="126"/>
  <c r="U13" i="126"/>
  <c r="T13" i="126"/>
  <c r="S13" i="126"/>
  <c r="R13" i="126"/>
  <c r="Q13" i="126"/>
  <c r="P13" i="126"/>
  <c r="M13" i="126"/>
  <c r="N13" i="126" s="1"/>
  <c r="L13" i="126"/>
  <c r="C13" i="126"/>
  <c r="T12" i="126"/>
  <c r="U12" i="126" s="1"/>
  <c r="R12" i="126"/>
  <c r="S12" i="126" s="1"/>
  <c r="P12" i="126"/>
  <c r="Q12" i="126" s="1"/>
  <c r="L12" i="126"/>
  <c r="M12" i="126" s="1"/>
  <c r="N12" i="126" s="1"/>
  <c r="C12" i="126"/>
  <c r="U11" i="126"/>
  <c r="T11" i="126"/>
  <c r="S11" i="126"/>
  <c r="R11" i="126"/>
  <c r="Q11" i="126"/>
  <c r="P11" i="126"/>
  <c r="M11" i="126"/>
  <c r="N11" i="126" s="1"/>
  <c r="L11" i="126"/>
  <c r="C11" i="126"/>
  <c r="R10" i="126"/>
  <c r="S10" i="126" s="1"/>
  <c r="P10" i="126"/>
  <c r="Q10" i="126" s="1"/>
  <c r="L10" i="126"/>
  <c r="M10" i="126" s="1"/>
  <c r="N10" i="126" s="1"/>
  <c r="C10" i="126"/>
  <c r="T9" i="126"/>
  <c r="U9" i="126" s="1"/>
  <c r="R9" i="126"/>
  <c r="S9" i="126" s="1"/>
  <c r="P9" i="126"/>
  <c r="Q9" i="126" s="1"/>
  <c r="L9" i="126"/>
  <c r="M9" i="126" s="1"/>
  <c r="N9" i="126" s="1"/>
  <c r="C9" i="126"/>
  <c r="T8" i="126"/>
  <c r="U8" i="126" s="1"/>
  <c r="R8" i="126"/>
  <c r="S8" i="126" s="1"/>
  <c r="L8" i="126"/>
  <c r="M8" i="126" s="1"/>
  <c r="P8" i="126" s="1"/>
  <c r="Q8" i="126" s="1"/>
  <c r="C8" i="126"/>
  <c r="P7" i="126"/>
  <c r="Q7" i="126" s="1"/>
  <c r="L7" i="126"/>
  <c r="M7" i="126" s="1"/>
  <c r="T7" i="126" s="1"/>
  <c r="U7" i="126" s="1"/>
  <c r="C7" i="126"/>
  <c r="P6" i="126"/>
  <c r="Q6" i="126" s="1"/>
  <c r="L6" i="126"/>
  <c r="M6" i="126" s="1"/>
  <c r="R6" i="126" s="1"/>
  <c r="S6" i="126" s="1"/>
  <c r="C6" i="126"/>
  <c r="R5" i="126"/>
  <c r="S5" i="126" s="1"/>
  <c r="L5" i="126"/>
  <c r="M5" i="126" s="1"/>
  <c r="T5" i="126" s="1"/>
  <c r="U5" i="126" s="1"/>
  <c r="J63" i="126" s="1"/>
  <c r="C5" i="126"/>
  <c r="R4" i="126"/>
  <c r="P4" i="126"/>
  <c r="L4" i="126"/>
  <c r="C4" i="126"/>
  <c r="D2" i="126"/>
  <c r="B84" i="125"/>
  <c r="I84" i="125" s="1"/>
  <c r="B83" i="125"/>
  <c r="I83" i="125" s="1"/>
  <c r="B82" i="125"/>
  <c r="G82" i="125" s="1"/>
  <c r="B81" i="125"/>
  <c r="I81" i="125" s="1"/>
  <c r="B80" i="125"/>
  <c r="B79" i="125"/>
  <c r="I79" i="125" s="1"/>
  <c r="B78" i="125"/>
  <c r="G78" i="125" s="1"/>
  <c r="B77" i="125"/>
  <c r="G77" i="125" s="1"/>
  <c r="B76" i="125"/>
  <c r="G76" i="125" s="1"/>
  <c r="B75" i="125"/>
  <c r="G75" i="125" s="1"/>
  <c r="B74" i="125"/>
  <c r="G74" i="125" s="1"/>
  <c r="B73" i="125"/>
  <c r="B72" i="125"/>
  <c r="G72" i="125" s="1"/>
  <c r="B71" i="125"/>
  <c r="G71" i="125" s="1"/>
  <c r="B70" i="125"/>
  <c r="G70" i="125" s="1"/>
  <c r="B69" i="125"/>
  <c r="G69" i="125" s="1"/>
  <c r="P68" i="125"/>
  <c r="B68" i="125"/>
  <c r="E68" i="125" s="1"/>
  <c r="B67" i="125"/>
  <c r="F67" i="125" s="1"/>
  <c r="B66" i="125"/>
  <c r="F66" i="125" s="1"/>
  <c r="B65" i="125"/>
  <c r="F65" i="125" s="1"/>
  <c r="B64" i="125"/>
  <c r="F64" i="125" s="1"/>
  <c r="B63" i="125"/>
  <c r="B62" i="125"/>
  <c r="K62" i="125" s="1"/>
  <c r="B61" i="125"/>
  <c r="F61" i="125" s="1"/>
  <c r="B60" i="125"/>
  <c r="H57" i="125"/>
  <c r="U54" i="125"/>
  <c r="T54" i="125"/>
  <c r="R54" i="125"/>
  <c r="S54" i="125" s="1"/>
  <c r="Q54" i="125"/>
  <c r="P54" i="125"/>
  <c r="M54" i="125"/>
  <c r="N54" i="125" s="1"/>
  <c r="L54" i="125"/>
  <c r="C54" i="125"/>
  <c r="T53" i="125"/>
  <c r="U53" i="125" s="1"/>
  <c r="R53" i="125"/>
  <c r="S53" i="125" s="1"/>
  <c r="P53" i="125"/>
  <c r="Q53" i="125" s="1"/>
  <c r="L53" i="125"/>
  <c r="M53" i="125" s="1"/>
  <c r="N53" i="125" s="1"/>
  <c r="C53" i="125"/>
  <c r="T52" i="125"/>
  <c r="U52" i="125" s="1"/>
  <c r="S52" i="125"/>
  <c r="R52" i="125"/>
  <c r="P52" i="125"/>
  <c r="Q52" i="125" s="1"/>
  <c r="L52" i="125"/>
  <c r="M52" i="125" s="1"/>
  <c r="N52" i="125" s="1"/>
  <c r="V52" i="125" s="1"/>
  <c r="C52" i="125"/>
  <c r="T51" i="125"/>
  <c r="U51" i="125" s="1"/>
  <c r="R51" i="125"/>
  <c r="S51" i="125" s="1"/>
  <c r="Q51" i="125"/>
  <c r="P51" i="125"/>
  <c r="L51" i="125"/>
  <c r="M51" i="125" s="1"/>
  <c r="N51" i="125" s="1"/>
  <c r="O51" i="125" s="1"/>
  <c r="W51" i="125" s="1"/>
  <c r="C51" i="125"/>
  <c r="U50" i="125"/>
  <c r="T50" i="125"/>
  <c r="R50" i="125"/>
  <c r="S50" i="125" s="1"/>
  <c r="Q50" i="125"/>
  <c r="P50" i="125"/>
  <c r="M50" i="125"/>
  <c r="N50" i="125" s="1"/>
  <c r="L50" i="125"/>
  <c r="C50" i="125"/>
  <c r="T49" i="125"/>
  <c r="U49" i="125" s="1"/>
  <c r="R49" i="125"/>
  <c r="S49" i="125" s="1"/>
  <c r="P49" i="125"/>
  <c r="Q49" i="125" s="1"/>
  <c r="L49" i="125"/>
  <c r="M49" i="125" s="1"/>
  <c r="N49" i="125" s="1"/>
  <c r="O49" i="125" s="1"/>
  <c r="C49" i="125"/>
  <c r="T48" i="125"/>
  <c r="U48" i="125" s="1"/>
  <c r="S48" i="125"/>
  <c r="R48" i="125"/>
  <c r="P48" i="125"/>
  <c r="Q48" i="125" s="1"/>
  <c r="L48" i="125"/>
  <c r="M48" i="125" s="1"/>
  <c r="N48" i="125" s="1"/>
  <c r="V48" i="125" s="1"/>
  <c r="C48" i="125"/>
  <c r="V47" i="125"/>
  <c r="T47" i="125"/>
  <c r="U47" i="125" s="1"/>
  <c r="R47" i="125"/>
  <c r="S47" i="125" s="1"/>
  <c r="Q47" i="125"/>
  <c r="P47" i="125"/>
  <c r="M47" i="125"/>
  <c r="N47" i="125" s="1"/>
  <c r="O47" i="125" s="1"/>
  <c r="W47" i="125" s="1"/>
  <c r="L47" i="125"/>
  <c r="C47" i="125"/>
  <c r="T46" i="125"/>
  <c r="U46" i="125" s="1"/>
  <c r="R46" i="125"/>
  <c r="S46" i="125" s="1"/>
  <c r="P46" i="125"/>
  <c r="Q46" i="125" s="1"/>
  <c r="N46" i="125"/>
  <c r="O46" i="125" s="1"/>
  <c r="L46" i="125"/>
  <c r="M46" i="125" s="1"/>
  <c r="C46" i="125"/>
  <c r="T45" i="125"/>
  <c r="U45" i="125" s="1"/>
  <c r="S45" i="125"/>
  <c r="R45" i="125"/>
  <c r="P45" i="125"/>
  <c r="Q45" i="125" s="1"/>
  <c r="O45" i="125"/>
  <c r="W45" i="125" s="1"/>
  <c r="L45" i="125"/>
  <c r="M45" i="125" s="1"/>
  <c r="N45" i="125" s="1"/>
  <c r="C45" i="125"/>
  <c r="T44" i="125"/>
  <c r="U44" i="125" s="1"/>
  <c r="R44" i="125"/>
  <c r="S44" i="125" s="1"/>
  <c r="Q44" i="125"/>
  <c r="P44" i="125"/>
  <c r="M44" i="125"/>
  <c r="N44" i="125" s="1"/>
  <c r="L44" i="125"/>
  <c r="C44" i="125"/>
  <c r="U43" i="125"/>
  <c r="T43" i="125"/>
  <c r="R43" i="125"/>
  <c r="S43" i="125" s="1"/>
  <c r="Q43" i="125"/>
  <c r="P43" i="125"/>
  <c r="M43" i="125"/>
  <c r="N43" i="125" s="1"/>
  <c r="L43" i="125"/>
  <c r="C43" i="125"/>
  <c r="V42" i="125"/>
  <c r="T42" i="125"/>
  <c r="U42" i="125" s="1"/>
  <c r="S42" i="125"/>
  <c r="R42" i="125"/>
  <c r="P42" i="125"/>
  <c r="Q42" i="125" s="1"/>
  <c r="N42" i="125"/>
  <c r="O42" i="125" s="1"/>
  <c r="W42" i="125" s="1"/>
  <c r="L42" i="125"/>
  <c r="M42" i="125" s="1"/>
  <c r="C42" i="125"/>
  <c r="T41" i="125"/>
  <c r="U41" i="125" s="1"/>
  <c r="S41" i="125"/>
  <c r="R41" i="125"/>
  <c r="P41" i="125"/>
  <c r="Q41" i="125" s="1"/>
  <c r="O41" i="125"/>
  <c r="W41" i="125" s="1"/>
  <c r="L41" i="125"/>
  <c r="M41" i="125" s="1"/>
  <c r="N41" i="125" s="1"/>
  <c r="C41" i="125"/>
  <c r="T40" i="125"/>
  <c r="U40" i="125" s="1"/>
  <c r="R40" i="125"/>
  <c r="S40" i="125" s="1"/>
  <c r="Q40" i="125"/>
  <c r="P40" i="125"/>
  <c r="M40" i="125"/>
  <c r="N40" i="125" s="1"/>
  <c r="L40" i="125"/>
  <c r="C40" i="125"/>
  <c r="U39" i="125"/>
  <c r="T39" i="125"/>
  <c r="R39" i="125"/>
  <c r="S39" i="125" s="1"/>
  <c r="Q39" i="125"/>
  <c r="P39" i="125"/>
  <c r="M39" i="125"/>
  <c r="N39" i="125" s="1"/>
  <c r="L39" i="125"/>
  <c r="C39" i="125"/>
  <c r="V38" i="125"/>
  <c r="T38" i="125"/>
  <c r="U38" i="125" s="1"/>
  <c r="S38" i="125"/>
  <c r="R38" i="125"/>
  <c r="P38" i="125"/>
  <c r="Q38" i="125" s="1"/>
  <c r="N38" i="125"/>
  <c r="O38" i="125" s="1"/>
  <c r="W38" i="125" s="1"/>
  <c r="L38" i="125"/>
  <c r="M38" i="125" s="1"/>
  <c r="C38" i="125"/>
  <c r="T37" i="125"/>
  <c r="U37" i="125" s="1"/>
  <c r="S37" i="125"/>
  <c r="R37" i="125"/>
  <c r="P37" i="125"/>
  <c r="Q37" i="125" s="1"/>
  <c r="O37" i="125"/>
  <c r="W37" i="125" s="1"/>
  <c r="L37" i="125"/>
  <c r="M37" i="125" s="1"/>
  <c r="N37" i="125" s="1"/>
  <c r="C37" i="125"/>
  <c r="T36" i="125"/>
  <c r="U36" i="125" s="1"/>
  <c r="R36" i="125"/>
  <c r="S36" i="125" s="1"/>
  <c r="Q36" i="125"/>
  <c r="P36" i="125"/>
  <c r="M36" i="125"/>
  <c r="N36" i="125" s="1"/>
  <c r="L36" i="125"/>
  <c r="C36" i="125"/>
  <c r="U35" i="125"/>
  <c r="T35" i="125"/>
  <c r="R35" i="125"/>
  <c r="S35" i="125" s="1"/>
  <c r="Q35" i="125"/>
  <c r="P35" i="125"/>
  <c r="M35" i="125"/>
  <c r="N35" i="125" s="1"/>
  <c r="L35" i="125"/>
  <c r="C35" i="125"/>
  <c r="T34" i="125"/>
  <c r="U34" i="125" s="1"/>
  <c r="S34" i="125"/>
  <c r="R34" i="125"/>
  <c r="P34" i="125"/>
  <c r="Q34" i="125" s="1"/>
  <c r="L34" i="125"/>
  <c r="M34" i="125" s="1"/>
  <c r="N34" i="125" s="1"/>
  <c r="C34" i="125"/>
  <c r="T33" i="125"/>
  <c r="U33" i="125" s="1"/>
  <c r="S33" i="125"/>
  <c r="R33" i="125"/>
  <c r="P33" i="125"/>
  <c r="Q33" i="125" s="1"/>
  <c r="L33" i="125"/>
  <c r="M33" i="125" s="1"/>
  <c r="N33" i="125" s="1"/>
  <c r="C33" i="125"/>
  <c r="T32" i="125"/>
  <c r="U32" i="125" s="1"/>
  <c r="R32" i="125"/>
  <c r="S32" i="125" s="1"/>
  <c r="Q32" i="125"/>
  <c r="P32" i="125"/>
  <c r="L32" i="125"/>
  <c r="M32" i="125" s="1"/>
  <c r="N32" i="125" s="1"/>
  <c r="C32" i="125"/>
  <c r="U31" i="125"/>
  <c r="T31" i="125"/>
  <c r="R31" i="125"/>
  <c r="S31" i="125" s="1"/>
  <c r="Q31" i="125"/>
  <c r="P31" i="125"/>
  <c r="M31" i="125"/>
  <c r="N31" i="125" s="1"/>
  <c r="L31" i="125"/>
  <c r="C31" i="125"/>
  <c r="T30" i="125"/>
  <c r="U30" i="125" s="1"/>
  <c r="R30" i="125"/>
  <c r="S30" i="125" s="1"/>
  <c r="P30" i="125"/>
  <c r="Q30" i="125" s="1"/>
  <c r="L30" i="125"/>
  <c r="M30" i="125" s="1"/>
  <c r="N30" i="125" s="1"/>
  <c r="C30" i="125"/>
  <c r="T29" i="125"/>
  <c r="U29" i="125" s="1"/>
  <c r="S29" i="125"/>
  <c r="R29" i="125"/>
  <c r="P29" i="125"/>
  <c r="Q29" i="125" s="1"/>
  <c r="L29" i="125"/>
  <c r="M29" i="125" s="1"/>
  <c r="N29" i="125" s="1"/>
  <c r="C29" i="125"/>
  <c r="T28" i="125"/>
  <c r="U28" i="125" s="1"/>
  <c r="R28" i="125"/>
  <c r="S28" i="125" s="1"/>
  <c r="Q28" i="125"/>
  <c r="P28" i="125"/>
  <c r="L28" i="125"/>
  <c r="M28" i="125" s="1"/>
  <c r="N28" i="125" s="1"/>
  <c r="C28" i="125"/>
  <c r="U27" i="125"/>
  <c r="T27" i="125"/>
  <c r="R27" i="125"/>
  <c r="S27" i="125" s="1"/>
  <c r="Q27" i="125"/>
  <c r="P27" i="125"/>
  <c r="M27" i="125"/>
  <c r="N27" i="125" s="1"/>
  <c r="L27" i="125"/>
  <c r="C27" i="125"/>
  <c r="T26" i="125"/>
  <c r="U26" i="125" s="1"/>
  <c r="R26" i="125"/>
  <c r="S26" i="125" s="1"/>
  <c r="P26" i="125"/>
  <c r="Q26" i="125" s="1"/>
  <c r="L26" i="125"/>
  <c r="M26" i="125" s="1"/>
  <c r="N26" i="125" s="1"/>
  <c r="C26" i="125"/>
  <c r="T25" i="125"/>
  <c r="U25" i="125" s="1"/>
  <c r="S25" i="125"/>
  <c r="R25" i="125"/>
  <c r="P25" i="125"/>
  <c r="Q25" i="125" s="1"/>
  <c r="L25" i="125"/>
  <c r="M25" i="125" s="1"/>
  <c r="N25" i="125" s="1"/>
  <c r="C25" i="125"/>
  <c r="T24" i="125"/>
  <c r="U24" i="125" s="1"/>
  <c r="R24" i="125"/>
  <c r="S24" i="125" s="1"/>
  <c r="Q24" i="125"/>
  <c r="P24" i="125"/>
  <c r="L24" i="125"/>
  <c r="M24" i="125" s="1"/>
  <c r="N24" i="125" s="1"/>
  <c r="C24" i="125"/>
  <c r="U23" i="125"/>
  <c r="T23" i="125"/>
  <c r="R23" i="125"/>
  <c r="S23" i="125" s="1"/>
  <c r="Q23" i="125"/>
  <c r="P23" i="125"/>
  <c r="M23" i="125"/>
  <c r="N23" i="125" s="1"/>
  <c r="L23" i="125"/>
  <c r="C23" i="125"/>
  <c r="T22" i="125"/>
  <c r="U22" i="125" s="1"/>
  <c r="R22" i="125"/>
  <c r="S22" i="125" s="1"/>
  <c r="P22" i="125"/>
  <c r="Q22" i="125" s="1"/>
  <c r="L22" i="125"/>
  <c r="M22" i="125" s="1"/>
  <c r="N22" i="125" s="1"/>
  <c r="C22" i="125"/>
  <c r="T21" i="125"/>
  <c r="U21" i="125" s="1"/>
  <c r="R21" i="125"/>
  <c r="S21" i="125" s="1"/>
  <c r="P21" i="125"/>
  <c r="Q21" i="125" s="1"/>
  <c r="L21" i="125"/>
  <c r="M21" i="125" s="1"/>
  <c r="N21" i="125" s="1"/>
  <c r="C21" i="125"/>
  <c r="U20" i="125"/>
  <c r="T20" i="125"/>
  <c r="R20" i="125"/>
  <c r="S20" i="125" s="1"/>
  <c r="Q20" i="125"/>
  <c r="P20" i="125"/>
  <c r="M20" i="125"/>
  <c r="N20" i="125" s="1"/>
  <c r="L20" i="125"/>
  <c r="C20" i="125"/>
  <c r="T19" i="125"/>
  <c r="U19" i="125" s="1"/>
  <c r="R19" i="125"/>
  <c r="S19" i="125" s="1"/>
  <c r="P19" i="125"/>
  <c r="Q19" i="125" s="1"/>
  <c r="L19" i="125"/>
  <c r="M19" i="125" s="1"/>
  <c r="N19" i="125" s="1"/>
  <c r="C19" i="125"/>
  <c r="T18" i="125"/>
  <c r="U18" i="125" s="1"/>
  <c r="S18" i="125"/>
  <c r="R18" i="125"/>
  <c r="P18" i="125"/>
  <c r="Q18" i="125" s="1"/>
  <c r="L18" i="125"/>
  <c r="M18" i="125" s="1"/>
  <c r="N18" i="125" s="1"/>
  <c r="C18" i="125"/>
  <c r="T17" i="125"/>
  <c r="U17" i="125" s="1"/>
  <c r="R17" i="125"/>
  <c r="S17" i="125" s="1"/>
  <c r="P17" i="125"/>
  <c r="Q17" i="125" s="1"/>
  <c r="L17" i="125"/>
  <c r="M17" i="125" s="1"/>
  <c r="N17" i="125" s="1"/>
  <c r="C17" i="125"/>
  <c r="U16" i="125"/>
  <c r="T16" i="125"/>
  <c r="R16" i="125"/>
  <c r="S16" i="125" s="1"/>
  <c r="Q16" i="125"/>
  <c r="P16" i="125"/>
  <c r="M16" i="125"/>
  <c r="N16" i="125" s="1"/>
  <c r="L16" i="125"/>
  <c r="C16" i="125"/>
  <c r="T15" i="125"/>
  <c r="U15" i="125" s="1"/>
  <c r="R15" i="125"/>
  <c r="S15" i="125" s="1"/>
  <c r="P15" i="125"/>
  <c r="Q15" i="125" s="1"/>
  <c r="L15" i="125"/>
  <c r="M15" i="125" s="1"/>
  <c r="N15" i="125" s="1"/>
  <c r="C15" i="125"/>
  <c r="T14" i="125"/>
  <c r="U14" i="125" s="1"/>
  <c r="S14" i="125"/>
  <c r="R14" i="125"/>
  <c r="P14" i="125"/>
  <c r="Q14" i="125" s="1"/>
  <c r="L14" i="125"/>
  <c r="M14" i="125" s="1"/>
  <c r="N14" i="125" s="1"/>
  <c r="C14" i="125"/>
  <c r="T13" i="125"/>
  <c r="U13" i="125" s="1"/>
  <c r="R13" i="125"/>
  <c r="S13" i="125" s="1"/>
  <c r="P13" i="125"/>
  <c r="Q13" i="125" s="1"/>
  <c r="L13" i="125"/>
  <c r="M13" i="125" s="1"/>
  <c r="N13" i="125" s="1"/>
  <c r="C13" i="125"/>
  <c r="U12" i="125"/>
  <c r="T12" i="125"/>
  <c r="R12" i="125"/>
  <c r="S12" i="125" s="1"/>
  <c r="Q12" i="125"/>
  <c r="P12" i="125"/>
  <c r="M12" i="125"/>
  <c r="N12" i="125" s="1"/>
  <c r="L12" i="125"/>
  <c r="C12" i="125"/>
  <c r="T11" i="125"/>
  <c r="U11" i="125" s="1"/>
  <c r="R11" i="125"/>
  <c r="S11" i="125" s="1"/>
  <c r="P11" i="125"/>
  <c r="Q11" i="125" s="1"/>
  <c r="L11" i="125"/>
  <c r="M11" i="125" s="1"/>
  <c r="N11" i="125" s="1"/>
  <c r="C11" i="125"/>
  <c r="T10" i="125"/>
  <c r="U10" i="125" s="1"/>
  <c r="S10" i="125"/>
  <c r="R10" i="125"/>
  <c r="P10" i="125"/>
  <c r="Q10" i="125" s="1"/>
  <c r="L10" i="125"/>
  <c r="M10" i="125" s="1"/>
  <c r="N10" i="125" s="1"/>
  <c r="C10" i="125"/>
  <c r="T9" i="125"/>
  <c r="U9" i="125" s="1"/>
  <c r="R9" i="125"/>
  <c r="S9" i="125" s="1"/>
  <c r="P9" i="125"/>
  <c r="Q9" i="125" s="1"/>
  <c r="L9" i="125"/>
  <c r="M9" i="125" s="1"/>
  <c r="N9" i="125" s="1"/>
  <c r="C9" i="125"/>
  <c r="T8" i="125"/>
  <c r="U8" i="125" s="1"/>
  <c r="P8" i="125"/>
  <c r="Q8" i="125" s="1"/>
  <c r="L8" i="125"/>
  <c r="M8" i="125" s="1"/>
  <c r="R8" i="125" s="1"/>
  <c r="S8" i="125" s="1"/>
  <c r="C8" i="125"/>
  <c r="T7" i="125"/>
  <c r="U7" i="125" s="1"/>
  <c r="R7" i="125"/>
  <c r="S7" i="125" s="1"/>
  <c r="L7" i="125"/>
  <c r="M7" i="125" s="1"/>
  <c r="P7" i="125" s="1"/>
  <c r="Q7" i="125" s="1"/>
  <c r="C7" i="125"/>
  <c r="R6" i="125"/>
  <c r="S6" i="125" s="1"/>
  <c r="L6" i="125"/>
  <c r="M6" i="125" s="1"/>
  <c r="C6" i="125"/>
  <c r="T5" i="125"/>
  <c r="U5" i="125" s="1"/>
  <c r="L5" i="125"/>
  <c r="C5" i="125"/>
  <c r="U4" i="125"/>
  <c r="T4" i="125"/>
  <c r="P4" i="125"/>
  <c r="Q4" i="125" s="1"/>
  <c r="L4" i="125"/>
  <c r="M4" i="125" s="1"/>
  <c r="R4" i="125" s="1"/>
  <c r="C4" i="125"/>
  <c r="D2" i="125"/>
  <c r="B84" i="124"/>
  <c r="B83" i="124"/>
  <c r="I83" i="124" s="1"/>
  <c r="B82" i="124"/>
  <c r="C82" i="124" s="1"/>
  <c r="B81" i="124"/>
  <c r="B80" i="124"/>
  <c r="E80" i="124" s="1"/>
  <c r="B79" i="124"/>
  <c r="D79" i="124" s="1"/>
  <c r="B78" i="124"/>
  <c r="H78" i="124" s="1"/>
  <c r="B77" i="124"/>
  <c r="I77" i="124" s="1"/>
  <c r="B76" i="124"/>
  <c r="C76" i="124" s="1"/>
  <c r="B75" i="124"/>
  <c r="B74" i="124"/>
  <c r="H74" i="124" s="1"/>
  <c r="B73" i="124"/>
  <c r="J73" i="124" s="1"/>
  <c r="B72" i="124"/>
  <c r="H72" i="124" s="1"/>
  <c r="B71" i="124"/>
  <c r="H71" i="124" s="1"/>
  <c r="B70" i="124"/>
  <c r="H70" i="124" s="1"/>
  <c r="B69" i="124"/>
  <c r="E69" i="124" s="1"/>
  <c r="P68" i="124"/>
  <c r="B68" i="124"/>
  <c r="B67" i="124"/>
  <c r="F67" i="124" s="1"/>
  <c r="B66" i="124"/>
  <c r="H66" i="124" s="1"/>
  <c r="B65" i="124"/>
  <c r="D65" i="124" s="1"/>
  <c r="B64" i="124"/>
  <c r="F64" i="124" s="1"/>
  <c r="B63" i="124"/>
  <c r="B62" i="124"/>
  <c r="B61" i="124"/>
  <c r="B60" i="124"/>
  <c r="G60" i="124" s="1"/>
  <c r="H57" i="124"/>
  <c r="U54" i="124"/>
  <c r="T54" i="124"/>
  <c r="R54" i="124"/>
  <c r="S54" i="124" s="1"/>
  <c r="Q54" i="124"/>
  <c r="P54" i="124"/>
  <c r="N54" i="124"/>
  <c r="O54" i="124" s="1"/>
  <c r="W54" i="124" s="1"/>
  <c r="M54" i="124"/>
  <c r="L54" i="124"/>
  <c r="C54" i="124"/>
  <c r="T53" i="124"/>
  <c r="U53" i="124" s="1"/>
  <c r="R53" i="124"/>
  <c r="S53" i="124" s="1"/>
  <c r="P53" i="124"/>
  <c r="Q53" i="124" s="1"/>
  <c r="L53" i="124"/>
  <c r="M53" i="124" s="1"/>
  <c r="N53" i="124" s="1"/>
  <c r="C53" i="124"/>
  <c r="T52" i="124"/>
  <c r="U52" i="124" s="1"/>
  <c r="S52" i="124"/>
  <c r="R52" i="124"/>
  <c r="P52" i="124"/>
  <c r="Q52" i="124" s="1"/>
  <c r="L52" i="124"/>
  <c r="M52" i="124" s="1"/>
  <c r="N52" i="124" s="1"/>
  <c r="C52" i="124"/>
  <c r="T51" i="124"/>
  <c r="U51" i="124" s="1"/>
  <c r="R51" i="124"/>
  <c r="S51" i="124" s="1"/>
  <c r="Q51" i="124"/>
  <c r="P51" i="124"/>
  <c r="M51" i="124"/>
  <c r="N51" i="124" s="1"/>
  <c r="L51" i="124"/>
  <c r="C51" i="124"/>
  <c r="V50" i="124"/>
  <c r="U50" i="124"/>
  <c r="T50" i="124"/>
  <c r="R50" i="124"/>
  <c r="S50" i="124" s="1"/>
  <c r="Q50" i="124"/>
  <c r="P50" i="124"/>
  <c r="N50" i="124"/>
  <c r="O50" i="124" s="1"/>
  <c r="W50" i="124" s="1"/>
  <c r="M50" i="124"/>
  <c r="L50" i="124"/>
  <c r="C50" i="124"/>
  <c r="T49" i="124"/>
  <c r="U49" i="124" s="1"/>
  <c r="R49" i="124"/>
  <c r="S49" i="124" s="1"/>
  <c r="P49" i="124"/>
  <c r="Q49" i="124" s="1"/>
  <c r="L49" i="124"/>
  <c r="M49" i="124" s="1"/>
  <c r="N49" i="124" s="1"/>
  <c r="C49" i="124"/>
  <c r="T48" i="124"/>
  <c r="U48" i="124" s="1"/>
  <c r="S48" i="124"/>
  <c r="R48" i="124"/>
  <c r="P48" i="124"/>
  <c r="Q48" i="124" s="1"/>
  <c r="L48" i="124"/>
  <c r="M48" i="124" s="1"/>
  <c r="N48" i="124" s="1"/>
  <c r="C48" i="124"/>
  <c r="T47" i="124"/>
  <c r="U47" i="124" s="1"/>
  <c r="R47" i="124"/>
  <c r="S47" i="124" s="1"/>
  <c r="Q47" i="124"/>
  <c r="P47" i="124"/>
  <c r="N47" i="124"/>
  <c r="M47" i="124"/>
  <c r="L47" i="124"/>
  <c r="C47" i="124"/>
  <c r="T46" i="124"/>
  <c r="U46" i="124" s="1"/>
  <c r="S46" i="124"/>
  <c r="R46" i="124"/>
  <c r="P46" i="124"/>
  <c r="Q46" i="124" s="1"/>
  <c r="L46" i="124"/>
  <c r="M46" i="124" s="1"/>
  <c r="N46" i="124" s="1"/>
  <c r="V46" i="124" s="1"/>
  <c r="C46" i="124"/>
  <c r="U45" i="124"/>
  <c r="T45" i="124"/>
  <c r="S45" i="124"/>
  <c r="R45" i="124"/>
  <c r="Q45" i="124"/>
  <c r="P45" i="124"/>
  <c r="L45" i="124"/>
  <c r="M45" i="124" s="1"/>
  <c r="N45" i="124" s="1"/>
  <c r="C45" i="124"/>
  <c r="U44" i="124"/>
  <c r="T44" i="124"/>
  <c r="R44" i="124"/>
  <c r="S44" i="124" s="1"/>
  <c r="Q44" i="124"/>
  <c r="P44" i="124"/>
  <c r="N44" i="124"/>
  <c r="O44" i="124" s="1"/>
  <c r="W44" i="124" s="1"/>
  <c r="M44" i="124"/>
  <c r="L44" i="124"/>
  <c r="C44" i="124"/>
  <c r="U43" i="124"/>
  <c r="T43" i="124"/>
  <c r="S43" i="124"/>
  <c r="R43" i="124"/>
  <c r="Q43" i="124"/>
  <c r="P43" i="124"/>
  <c r="O43" i="124"/>
  <c r="W43" i="124" s="1"/>
  <c r="N43" i="124"/>
  <c r="V43" i="124" s="1"/>
  <c r="M43" i="124"/>
  <c r="L43" i="124"/>
  <c r="C43" i="124"/>
  <c r="T42" i="124"/>
  <c r="U42" i="124" s="1"/>
  <c r="S42" i="124"/>
  <c r="R42" i="124"/>
  <c r="P42" i="124"/>
  <c r="Q42" i="124" s="1"/>
  <c r="L42" i="124"/>
  <c r="M42" i="124" s="1"/>
  <c r="N42" i="124" s="1"/>
  <c r="V42" i="124" s="1"/>
  <c r="C42" i="124"/>
  <c r="U41" i="124"/>
  <c r="T41" i="124"/>
  <c r="S41" i="124"/>
  <c r="R41" i="124"/>
  <c r="Q41" i="124"/>
  <c r="P41" i="124"/>
  <c r="L41" i="124"/>
  <c r="M41" i="124" s="1"/>
  <c r="N41" i="124" s="1"/>
  <c r="C41" i="124"/>
  <c r="U40" i="124"/>
  <c r="T40" i="124"/>
  <c r="R40" i="124"/>
  <c r="S40" i="124" s="1"/>
  <c r="Q40" i="124"/>
  <c r="P40" i="124"/>
  <c r="N40" i="124"/>
  <c r="O40" i="124" s="1"/>
  <c r="W40" i="124" s="1"/>
  <c r="M40" i="124"/>
  <c r="L40" i="124"/>
  <c r="C40" i="124"/>
  <c r="U39" i="124"/>
  <c r="T39" i="124"/>
  <c r="S39" i="124"/>
  <c r="R39" i="124"/>
  <c r="Q39" i="124"/>
  <c r="P39" i="124"/>
  <c r="O39" i="124"/>
  <c r="W39" i="124" s="1"/>
  <c r="N39" i="124"/>
  <c r="V39" i="124" s="1"/>
  <c r="M39" i="124"/>
  <c r="L39" i="124"/>
  <c r="C39" i="124"/>
  <c r="T38" i="124"/>
  <c r="U38" i="124" s="1"/>
  <c r="S38" i="124"/>
  <c r="R38" i="124"/>
  <c r="P38" i="124"/>
  <c r="Q38" i="124" s="1"/>
  <c r="L38" i="124"/>
  <c r="M38" i="124" s="1"/>
  <c r="N38" i="124" s="1"/>
  <c r="V38" i="124" s="1"/>
  <c r="C38" i="124"/>
  <c r="U37" i="124"/>
  <c r="T37" i="124"/>
  <c r="S37" i="124"/>
  <c r="R37" i="124"/>
  <c r="Q37" i="124"/>
  <c r="P37" i="124"/>
  <c r="L37" i="124"/>
  <c r="M37" i="124" s="1"/>
  <c r="N37" i="124" s="1"/>
  <c r="C37" i="124"/>
  <c r="T36" i="124"/>
  <c r="U36" i="124" s="1"/>
  <c r="R36" i="124"/>
  <c r="S36" i="124" s="1"/>
  <c r="P36" i="124"/>
  <c r="Q36" i="124" s="1"/>
  <c r="N36" i="124"/>
  <c r="O36" i="124" s="1"/>
  <c r="M36" i="124"/>
  <c r="L36" i="124"/>
  <c r="C36" i="124"/>
  <c r="U35" i="124"/>
  <c r="T35" i="124"/>
  <c r="S35" i="124"/>
  <c r="R35" i="124"/>
  <c r="Q35" i="124"/>
  <c r="P35" i="124"/>
  <c r="O35" i="124"/>
  <c r="W35" i="124" s="1"/>
  <c r="N35" i="124"/>
  <c r="V35" i="124" s="1"/>
  <c r="M35" i="124"/>
  <c r="L35" i="124"/>
  <c r="C35" i="124"/>
  <c r="T34" i="124"/>
  <c r="U34" i="124" s="1"/>
  <c r="S34" i="124"/>
  <c r="R34" i="124"/>
  <c r="P34" i="124"/>
  <c r="Q34" i="124" s="1"/>
  <c r="N34" i="124"/>
  <c r="V34" i="124" s="1"/>
  <c r="L34" i="124"/>
  <c r="M34" i="124" s="1"/>
  <c r="C34" i="124"/>
  <c r="U33" i="124"/>
  <c r="T33" i="124"/>
  <c r="S33" i="124"/>
  <c r="R33" i="124"/>
  <c r="Q33" i="124"/>
  <c r="P33" i="124"/>
  <c r="L33" i="124"/>
  <c r="M33" i="124" s="1"/>
  <c r="N33" i="124" s="1"/>
  <c r="C33" i="124"/>
  <c r="T32" i="124"/>
  <c r="U32" i="124" s="1"/>
  <c r="R32" i="124"/>
  <c r="S32" i="124" s="1"/>
  <c r="Q32" i="124"/>
  <c r="P32" i="124"/>
  <c r="N32" i="124"/>
  <c r="O32" i="124" s="1"/>
  <c r="M32" i="124"/>
  <c r="L32" i="124"/>
  <c r="C32" i="124"/>
  <c r="U31" i="124"/>
  <c r="T31" i="124"/>
  <c r="S31" i="124"/>
  <c r="R31" i="124"/>
  <c r="Q31" i="124"/>
  <c r="P31" i="124"/>
  <c r="O31" i="124"/>
  <c r="W31" i="124" s="1"/>
  <c r="N31" i="124"/>
  <c r="V31" i="124" s="1"/>
  <c r="M31" i="124"/>
  <c r="L31" i="124"/>
  <c r="C31" i="124"/>
  <c r="T30" i="124"/>
  <c r="U30" i="124" s="1"/>
  <c r="S30" i="124"/>
  <c r="R30" i="124"/>
  <c r="P30" i="124"/>
  <c r="Q30" i="124" s="1"/>
  <c r="N30" i="124"/>
  <c r="V30" i="124" s="1"/>
  <c r="L30" i="124"/>
  <c r="M30" i="124" s="1"/>
  <c r="C30" i="124"/>
  <c r="U29" i="124"/>
  <c r="T29" i="124"/>
  <c r="S29" i="124"/>
  <c r="R29" i="124"/>
  <c r="Q29" i="124"/>
  <c r="P29" i="124"/>
  <c r="L29" i="124"/>
  <c r="M29" i="124" s="1"/>
  <c r="N29" i="124" s="1"/>
  <c r="C29" i="124"/>
  <c r="T28" i="124"/>
  <c r="U28" i="124" s="1"/>
  <c r="R28" i="124"/>
  <c r="S28" i="124" s="1"/>
  <c r="Q28" i="124"/>
  <c r="P28" i="124"/>
  <c r="N28" i="124"/>
  <c r="O28" i="124" s="1"/>
  <c r="M28" i="124"/>
  <c r="L28" i="124"/>
  <c r="C28" i="124"/>
  <c r="U27" i="124"/>
  <c r="T27" i="124"/>
  <c r="S27" i="124"/>
  <c r="R27" i="124"/>
  <c r="Q27" i="124"/>
  <c r="P27" i="124"/>
  <c r="O27" i="124"/>
  <c r="W27" i="124" s="1"/>
  <c r="N27" i="124"/>
  <c r="V27" i="124" s="1"/>
  <c r="M27" i="124"/>
  <c r="L27" i="124"/>
  <c r="C27" i="124"/>
  <c r="T26" i="124"/>
  <c r="U26" i="124" s="1"/>
  <c r="S26" i="124"/>
  <c r="R26" i="124"/>
  <c r="P26" i="124"/>
  <c r="Q26" i="124" s="1"/>
  <c r="N26" i="124"/>
  <c r="V26" i="124" s="1"/>
  <c r="L26" i="124"/>
  <c r="M26" i="124" s="1"/>
  <c r="C26" i="124"/>
  <c r="U25" i="124"/>
  <c r="T25" i="124"/>
  <c r="S25" i="124"/>
  <c r="R25" i="124"/>
  <c r="Q25" i="124"/>
  <c r="P25" i="124"/>
  <c r="L25" i="124"/>
  <c r="M25" i="124" s="1"/>
  <c r="N25" i="124" s="1"/>
  <c r="C25" i="124"/>
  <c r="T24" i="124"/>
  <c r="U24" i="124" s="1"/>
  <c r="R24" i="124"/>
  <c r="S24" i="124" s="1"/>
  <c r="Q24" i="124"/>
  <c r="P24" i="124"/>
  <c r="L24" i="124"/>
  <c r="M24" i="124" s="1"/>
  <c r="N24" i="124" s="1"/>
  <c r="C24" i="124"/>
  <c r="U23" i="124"/>
  <c r="T23" i="124"/>
  <c r="S23" i="124"/>
  <c r="R23" i="124"/>
  <c r="Q23" i="124"/>
  <c r="P23" i="124"/>
  <c r="M23" i="124"/>
  <c r="N23" i="124" s="1"/>
  <c r="L23" i="124"/>
  <c r="C23" i="124"/>
  <c r="T22" i="124"/>
  <c r="U22" i="124" s="1"/>
  <c r="S22" i="124"/>
  <c r="R22" i="124"/>
  <c r="Q22" i="124"/>
  <c r="P22" i="124"/>
  <c r="M22" i="124"/>
  <c r="N22" i="124" s="1"/>
  <c r="L22" i="124"/>
  <c r="C22" i="124"/>
  <c r="T21" i="124"/>
  <c r="U21" i="124" s="1"/>
  <c r="R21" i="124"/>
  <c r="S21" i="124" s="1"/>
  <c r="P21" i="124"/>
  <c r="Q21" i="124" s="1"/>
  <c r="L21" i="124"/>
  <c r="M21" i="124" s="1"/>
  <c r="N21" i="124" s="1"/>
  <c r="C21" i="124"/>
  <c r="U20" i="124"/>
  <c r="T20" i="124"/>
  <c r="S20" i="124"/>
  <c r="R20" i="124"/>
  <c r="Q20" i="124"/>
  <c r="P20" i="124"/>
  <c r="M20" i="124"/>
  <c r="N20" i="124" s="1"/>
  <c r="L20" i="124"/>
  <c r="C20" i="124"/>
  <c r="T19" i="124"/>
  <c r="U19" i="124" s="1"/>
  <c r="R19" i="124"/>
  <c r="S19" i="124" s="1"/>
  <c r="P19" i="124"/>
  <c r="Q19" i="124" s="1"/>
  <c r="L19" i="124"/>
  <c r="M19" i="124" s="1"/>
  <c r="N19" i="124" s="1"/>
  <c r="C19" i="124"/>
  <c r="U18" i="124"/>
  <c r="T18" i="124"/>
  <c r="S18" i="124"/>
  <c r="R18" i="124"/>
  <c r="Q18" i="124"/>
  <c r="P18" i="124"/>
  <c r="M18" i="124"/>
  <c r="N18" i="124" s="1"/>
  <c r="L18" i="124"/>
  <c r="C18" i="124"/>
  <c r="T17" i="124"/>
  <c r="U17" i="124" s="1"/>
  <c r="R17" i="124"/>
  <c r="S17" i="124" s="1"/>
  <c r="P17" i="124"/>
  <c r="Q17" i="124" s="1"/>
  <c r="L17" i="124"/>
  <c r="M17" i="124" s="1"/>
  <c r="N17" i="124" s="1"/>
  <c r="C17" i="124"/>
  <c r="U16" i="124"/>
  <c r="T16" i="124"/>
  <c r="S16" i="124"/>
  <c r="R16" i="124"/>
  <c r="Q16" i="124"/>
  <c r="P16" i="124"/>
  <c r="M16" i="124"/>
  <c r="N16" i="124" s="1"/>
  <c r="L16" i="124"/>
  <c r="C16" i="124"/>
  <c r="T15" i="124"/>
  <c r="U15" i="124" s="1"/>
  <c r="R15" i="124"/>
  <c r="S15" i="124" s="1"/>
  <c r="P15" i="124"/>
  <c r="Q15" i="124" s="1"/>
  <c r="L15" i="124"/>
  <c r="M15" i="124" s="1"/>
  <c r="N15" i="124" s="1"/>
  <c r="C15" i="124"/>
  <c r="U14" i="124"/>
  <c r="T14" i="124"/>
  <c r="S14" i="124"/>
  <c r="R14" i="124"/>
  <c r="Q14" i="124"/>
  <c r="P14" i="124"/>
  <c r="M14" i="124"/>
  <c r="N14" i="124" s="1"/>
  <c r="L14" i="124"/>
  <c r="C14" i="124"/>
  <c r="T13" i="124"/>
  <c r="U13" i="124" s="1"/>
  <c r="R13" i="124"/>
  <c r="S13" i="124" s="1"/>
  <c r="P13" i="124"/>
  <c r="Q13" i="124" s="1"/>
  <c r="L13" i="124"/>
  <c r="M13" i="124" s="1"/>
  <c r="N13" i="124" s="1"/>
  <c r="C13" i="124"/>
  <c r="U12" i="124"/>
  <c r="T12" i="124"/>
  <c r="S12" i="124"/>
  <c r="R12" i="124"/>
  <c r="Q12" i="124"/>
  <c r="P12" i="124"/>
  <c r="M12" i="124"/>
  <c r="N12" i="124" s="1"/>
  <c r="L12" i="124"/>
  <c r="C12" i="124"/>
  <c r="T11" i="124"/>
  <c r="U11" i="124" s="1"/>
  <c r="R11" i="124"/>
  <c r="S11" i="124" s="1"/>
  <c r="L11" i="124"/>
  <c r="M11" i="124" s="1"/>
  <c r="N11" i="124" s="1"/>
  <c r="C11" i="124"/>
  <c r="T10" i="124"/>
  <c r="U10" i="124" s="1"/>
  <c r="R10" i="124"/>
  <c r="S10" i="124" s="1"/>
  <c r="P10" i="124"/>
  <c r="Q10" i="124" s="1"/>
  <c r="L10" i="124"/>
  <c r="M10" i="124" s="1"/>
  <c r="N10" i="124" s="1"/>
  <c r="C10" i="124"/>
  <c r="T9" i="124"/>
  <c r="U9" i="124" s="1"/>
  <c r="R9" i="124"/>
  <c r="S9" i="124" s="1"/>
  <c r="P9" i="124"/>
  <c r="Q9" i="124" s="1"/>
  <c r="L9" i="124"/>
  <c r="M9" i="124" s="1"/>
  <c r="N9" i="124" s="1"/>
  <c r="C9" i="124"/>
  <c r="U8" i="124"/>
  <c r="T8" i="124"/>
  <c r="R8" i="124"/>
  <c r="S8" i="124" s="1"/>
  <c r="L8" i="124"/>
  <c r="M8" i="124" s="1"/>
  <c r="C8" i="124"/>
  <c r="T7" i="124"/>
  <c r="U7" i="124" s="1"/>
  <c r="N7" i="124"/>
  <c r="O7" i="124" s="1"/>
  <c r="L7" i="124"/>
  <c r="M7" i="124" s="1"/>
  <c r="R7" i="124" s="1"/>
  <c r="S7" i="124" s="1"/>
  <c r="C7" i="124"/>
  <c r="T6" i="124"/>
  <c r="U6" i="124" s="1"/>
  <c r="N6" i="124"/>
  <c r="O6" i="124" s="1"/>
  <c r="L6" i="124"/>
  <c r="M6" i="124" s="1"/>
  <c r="C6" i="124"/>
  <c r="T5" i="124"/>
  <c r="U5" i="124" s="1"/>
  <c r="R5" i="124"/>
  <c r="S5" i="124" s="1"/>
  <c r="L5" i="124"/>
  <c r="M5" i="124" s="1"/>
  <c r="P5" i="124" s="1"/>
  <c r="Q5" i="124" s="1"/>
  <c r="C5" i="124"/>
  <c r="P4" i="124"/>
  <c r="Q4" i="124" s="1"/>
  <c r="L4" i="124"/>
  <c r="M4" i="124" s="1"/>
  <c r="R4" i="124" s="1"/>
  <c r="S4" i="124" s="1"/>
  <c r="C4" i="124"/>
  <c r="D2" i="124"/>
  <c r="B84" i="123"/>
  <c r="B83" i="123"/>
  <c r="I83" i="123" s="1"/>
  <c r="B82" i="123"/>
  <c r="G82" i="123" s="1"/>
  <c r="B81" i="123"/>
  <c r="J81" i="123" s="1"/>
  <c r="B80" i="123"/>
  <c r="E80" i="123" s="1"/>
  <c r="B79" i="123"/>
  <c r="I79" i="123" s="1"/>
  <c r="B78" i="123"/>
  <c r="G78" i="123" s="1"/>
  <c r="B77" i="123"/>
  <c r="G77" i="123" s="1"/>
  <c r="B76" i="123"/>
  <c r="B75" i="123"/>
  <c r="I75" i="123" s="1"/>
  <c r="B74" i="123"/>
  <c r="B73" i="123"/>
  <c r="H73" i="123" s="1"/>
  <c r="B72" i="123"/>
  <c r="B71" i="123"/>
  <c r="I71" i="123" s="1"/>
  <c r="B70" i="123"/>
  <c r="B69" i="123"/>
  <c r="E69" i="123" s="1"/>
  <c r="P68" i="123"/>
  <c r="B68" i="123"/>
  <c r="B67" i="123"/>
  <c r="H67" i="123" s="1"/>
  <c r="B66" i="123"/>
  <c r="B65" i="123"/>
  <c r="F65" i="123" s="1"/>
  <c r="B64" i="123"/>
  <c r="I64" i="123" s="1"/>
  <c r="B63" i="123"/>
  <c r="B62" i="123"/>
  <c r="K62" i="123" s="1"/>
  <c r="B61" i="123"/>
  <c r="B60" i="123"/>
  <c r="D60" i="123" s="1"/>
  <c r="H57" i="123"/>
  <c r="U54" i="123"/>
  <c r="T54" i="123"/>
  <c r="S54" i="123"/>
  <c r="R54" i="123"/>
  <c r="Q54" i="123"/>
  <c r="P54" i="123"/>
  <c r="O54" i="123"/>
  <c r="W54" i="123" s="1"/>
  <c r="M54" i="123"/>
  <c r="N54" i="123" s="1"/>
  <c r="V54" i="123" s="1"/>
  <c r="L54" i="123"/>
  <c r="C54" i="123"/>
  <c r="T53" i="123"/>
  <c r="U53" i="123" s="1"/>
  <c r="S53" i="123"/>
  <c r="R53" i="123"/>
  <c r="P53" i="123"/>
  <c r="Q53" i="123" s="1"/>
  <c r="N53" i="123"/>
  <c r="L53" i="123"/>
  <c r="M53" i="123" s="1"/>
  <c r="C53" i="123"/>
  <c r="U52" i="123"/>
  <c r="T52" i="123"/>
  <c r="S52" i="123"/>
  <c r="R52" i="123"/>
  <c r="Q52" i="123"/>
  <c r="P52" i="123"/>
  <c r="O52" i="123"/>
  <c r="W52" i="123" s="1"/>
  <c r="L52" i="123"/>
  <c r="M52" i="123" s="1"/>
  <c r="N52" i="123" s="1"/>
  <c r="V52" i="123" s="1"/>
  <c r="C52" i="123"/>
  <c r="V51" i="123"/>
  <c r="T51" i="123"/>
  <c r="U51" i="123" s="1"/>
  <c r="R51" i="123"/>
  <c r="S51" i="123" s="1"/>
  <c r="Q51" i="123"/>
  <c r="P51" i="123"/>
  <c r="N51" i="123"/>
  <c r="O51" i="123" s="1"/>
  <c r="W51" i="123" s="1"/>
  <c r="L51" i="123"/>
  <c r="M51" i="123" s="1"/>
  <c r="C51" i="123"/>
  <c r="U50" i="123"/>
  <c r="T50" i="123"/>
  <c r="S50" i="123"/>
  <c r="R50" i="123"/>
  <c r="Q50" i="123"/>
  <c r="P50" i="123"/>
  <c r="M50" i="123"/>
  <c r="N50" i="123" s="1"/>
  <c r="V50" i="123" s="1"/>
  <c r="L50" i="123"/>
  <c r="C50" i="123"/>
  <c r="T49" i="123"/>
  <c r="U49" i="123" s="1"/>
  <c r="S49" i="123"/>
  <c r="R49" i="123"/>
  <c r="P49" i="123"/>
  <c r="Q49" i="123" s="1"/>
  <c r="N49" i="123"/>
  <c r="O49" i="123" s="1"/>
  <c r="W49" i="123" s="1"/>
  <c r="L49" i="123"/>
  <c r="M49" i="123" s="1"/>
  <c r="C49" i="123"/>
  <c r="U48" i="123"/>
  <c r="T48" i="123"/>
  <c r="S48" i="123"/>
  <c r="R48" i="123"/>
  <c r="Q48" i="123"/>
  <c r="P48" i="123"/>
  <c r="O48" i="123"/>
  <c r="W48" i="123" s="1"/>
  <c r="L48" i="123"/>
  <c r="M48" i="123" s="1"/>
  <c r="N48" i="123" s="1"/>
  <c r="V48" i="123" s="1"/>
  <c r="C48" i="123"/>
  <c r="V47" i="123"/>
  <c r="T47" i="123"/>
  <c r="U47" i="123" s="1"/>
  <c r="R47" i="123"/>
  <c r="S47" i="123" s="1"/>
  <c r="Q47" i="123"/>
  <c r="P47" i="123"/>
  <c r="O47" i="123"/>
  <c r="W47" i="123" s="1"/>
  <c r="M47" i="123"/>
  <c r="N47" i="123" s="1"/>
  <c r="L47" i="123"/>
  <c r="C47" i="123"/>
  <c r="T46" i="123"/>
  <c r="U46" i="123" s="1"/>
  <c r="R46" i="123"/>
  <c r="S46" i="123" s="1"/>
  <c r="P46" i="123"/>
  <c r="Q46" i="123" s="1"/>
  <c r="N46" i="123"/>
  <c r="O46" i="123" s="1"/>
  <c r="L46" i="123"/>
  <c r="M46" i="123" s="1"/>
  <c r="C46" i="123"/>
  <c r="U45" i="123"/>
  <c r="T45" i="123"/>
  <c r="S45" i="123"/>
  <c r="R45" i="123"/>
  <c r="Q45" i="123"/>
  <c r="P45" i="123"/>
  <c r="M45" i="123"/>
  <c r="N45" i="123" s="1"/>
  <c r="V45" i="123" s="1"/>
  <c r="L45" i="123"/>
  <c r="C45" i="123"/>
  <c r="T44" i="123"/>
  <c r="U44" i="123" s="1"/>
  <c r="R44" i="123"/>
  <c r="S44" i="123" s="1"/>
  <c r="P44" i="123"/>
  <c r="Q44" i="123" s="1"/>
  <c r="L44" i="123"/>
  <c r="M44" i="123" s="1"/>
  <c r="N44" i="123" s="1"/>
  <c r="C44" i="123"/>
  <c r="U43" i="123"/>
  <c r="T43" i="123"/>
  <c r="S43" i="123"/>
  <c r="R43" i="123"/>
  <c r="Q43" i="123"/>
  <c r="P43" i="123"/>
  <c r="O43" i="123"/>
  <c r="W43" i="123" s="1"/>
  <c r="M43" i="123"/>
  <c r="N43" i="123" s="1"/>
  <c r="V43" i="123" s="1"/>
  <c r="L43" i="123"/>
  <c r="C43" i="123"/>
  <c r="T42" i="123"/>
  <c r="U42" i="123" s="1"/>
  <c r="R42" i="123"/>
  <c r="S42" i="123" s="1"/>
  <c r="P42" i="123"/>
  <c r="Q42" i="123" s="1"/>
  <c r="L42" i="123"/>
  <c r="M42" i="123" s="1"/>
  <c r="N42" i="123" s="1"/>
  <c r="C42" i="123"/>
  <c r="U41" i="123"/>
  <c r="T41" i="123"/>
  <c r="S41" i="123"/>
  <c r="R41" i="123"/>
  <c r="Q41" i="123"/>
  <c r="P41" i="123"/>
  <c r="M41" i="123"/>
  <c r="N41" i="123" s="1"/>
  <c r="V41" i="123" s="1"/>
  <c r="L41" i="123"/>
  <c r="C41" i="123"/>
  <c r="T40" i="123"/>
  <c r="U40" i="123" s="1"/>
  <c r="R40" i="123"/>
  <c r="S40" i="123" s="1"/>
  <c r="P40" i="123"/>
  <c r="Q40" i="123" s="1"/>
  <c r="L40" i="123"/>
  <c r="M40" i="123" s="1"/>
  <c r="N40" i="123" s="1"/>
  <c r="C40" i="123"/>
  <c r="U39" i="123"/>
  <c r="T39" i="123"/>
  <c r="S39" i="123"/>
  <c r="R39" i="123"/>
  <c r="Q39" i="123"/>
  <c r="P39" i="123"/>
  <c r="M39" i="123"/>
  <c r="N39" i="123" s="1"/>
  <c r="V39" i="123" s="1"/>
  <c r="L39" i="123"/>
  <c r="C39" i="123"/>
  <c r="T38" i="123"/>
  <c r="U38" i="123" s="1"/>
  <c r="R38" i="123"/>
  <c r="S38" i="123" s="1"/>
  <c r="P38" i="123"/>
  <c r="Q38" i="123" s="1"/>
  <c r="L38" i="123"/>
  <c r="M38" i="123" s="1"/>
  <c r="N38" i="123" s="1"/>
  <c r="C38" i="123"/>
  <c r="U37" i="123"/>
  <c r="T37" i="123"/>
  <c r="S37" i="123"/>
  <c r="R37" i="123"/>
  <c r="Q37" i="123"/>
  <c r="P37" i="123"/>
  <c r="M37" i="123"/>
  <c r="N37" i="123" s="1"/>
  <c r="V37" i="123" s="1"/>
  <c r="L37" i="123"/>
  <c r="C37" i="123"/>
  <c r="T36" i="123"/>
  <c r="U36" i="123" s="1"/>
  <c r="R36" i="123"/>
  <c r="S36" i="123" s="1"/>
  <c r="P36" i="123"/>
  <c r="Q36" i="123" s="1"/>
  <c r="L36" i="123"/>
  <c r="M36" i="123" s="1"/>
  <c r="N36" i="123" s="1"/>
  <c r="C36" i="123"/>
  <c r="U35" i="123"/>
  <c r="T35" i="123"/>
  <c r="S35" i="123"/>
  <c r="R35" i="123"/>
  <c r="Q35" i="123"/>
  <c r="P35" i="123"/>
  <c r="M35" i="123"/>
  <c r="N35" i="123" s="1"/>
  <c r="V35" i="123" s="1"/>
  <c r="L35" i="123"/>
  <c r="C35" i="123"/>
  <c r="T34" i="123"/>
  <c r="U34" i="123" s="1"/>
  <c r="R34" i="123"/>
  <c r="S34" i="123" s="1"/>
  <c r="P34" i="123"/>
  <c r="Q34" i="123" s="1"/>
  <c r="L34" i="123"/>
  <c r="M34" i="123" s="1"/>
  <c r="N34" i="123" s="1"/>
  <c r="C34" i="123"/>
  <c r="U33" i="123"/>
  <c r="T33" i="123"/>
  <c r="S33" i="123"/>
  <c r="R33" i="123"/>
  <c r="Q33" i="123"/>
  <c r="P33" i="123"/>
  <c r="M33" i="123"/>
  <c r="N33" i="123" s="1"/>
  <c r="V33" i="123" s="1"/>
  <c r="L33" i="123"/>
  <c r="C33" i="123"/>
  <c r="T32" i="123"/>
  <c r="U32" i="123" s="1"/>
  <c r="R32" i="123"/>
  <c r="S32" i="123" s="1"/>
  <c r="P32" i="123"/>
  <c r="Q32" i="123" s="1"/>
  <c r="L32" i="123"/>
  <c r="M32" i="123" s="1"/>
  <c r="N32" i="123" s="1"/>
  <c r="C32" i="123"/>
  <c r="U31" i="123"/>
  <c r="T31" i="123"/>
  <c r="S31" i="123"/>
  <c r="R31" i="123"/>
  <c r="Q31" i="123"/>
  <c r="P31" i="123"/>
  <c r="M31" i="123"/>
  <c r="N31" i="123" s="1"/>
  <c r="V31" i="123" s="1"/>
  <c r="L31" i="123"/>
  <c r="C31" i="123"/>
  <c r="T30" i="123"/>
  <c r="U30" i="123" s="1"/>
  <c r="R30" i="123"/>
  <c r="S30" i="123" s="1"/>
  <c r="P30" i="123"/>
  <c r="Q30" i="123" s="1"/>
  <c r="L30" i="123"/>
  <c r="M30" i="123" s="1"/>
  <c r="N30" i="123" s="1"/>
  <c r="C30" i="123"/>
  <c r="T29" i="123"/>
  <c r="U29" i="123" s="1"/>
  <c r="S29" i="123"/>
  <c r="R29" i="123"/>
  <c r="P29" i="123"/>
  <c r="Q29" i="123" s="1"/>
  <c r="M29" i="123"/>
  <c r="N29" i="123" s="1"/>
  <c r="V29" i="123" s="1"/>
  <c r="L29" i="123"/>
  <c r="C29" i="123"/>
  <c r="U28" i="123"/>
  <c r="T28" i="123"/>
  <c r="R28" i="123"/>
  <c r="S28" i="123" s="1"/>
  <c r="P28" i="123"/>
  <c r="Q28" i="123" s="1"/>
  <c r="M28" i="123"/>
  <c r="N28" i="123" s="1"/>
  <c r="L28" i="123"/>
  <c r="C28" i="123"/>
  <c r="U27" i="123"/>
  <c r="T27" i="123"/>
  <c r="R27" i="123"/>
  <c r="S27" i="123" s="1"/>
  <c r="Q27" i="123"/>
  <c r="P27" i="123"/>
  <c r="N27" i="123"/>
  <c r="O27" i="123" s="1"/>
  <c r="W27" i="123" s="1"/>
  <c r="M27" i="123"/>
  <c r="L27" i="123"/>
  <c r="C27" i="123"/>
  <c r="T26" i="123"/>
  <c r="U26" i="123" s="1"/>
  <c r="R26" i="123"/>
  <c r="S26" i="123" s="1"/>
  <c r="P26" i="123"/>
  <c r="Q26" i="123" s="1"/>
  <c r="L26" i="123"/>
  <c r="M26" i="123" s="1"/>
  <c r="N26" i="123" s="1"/>
  <c r="C26" i="123"/>
  <c r="T25" i="123"/>
  <c r="U25" i="123" s="1"/>
  <c r="R25" i="123"/>
  <c r="S25" i="123" s="1"/>
  <c r="P25" i="123"/>
  <c r="Q25" i="123" s="1"/>
  <c r="L25" i="123"/>
  <c r="M25" i="123" s="1"/>
  <c r="N25" i="123" s="1"/>
  <c r="C25" i="123"/>
  <c r="U24" i="123"/>
  <c r="T24" i="123"/>
  <c r="S24" i="123"/>
  <c r="R24" i="123"/>
  <c r="Q24" i="123"/>
  <c r="P24" i="123"/>
  <c r="M24" i="123"/>
  <c r="N24" i="123" s="1"/>
  <c r="L24" i="123"/>
  <c r="C24" i="123"/>
  <c r="T23" i="123"/>
  <c r="U23" i="123" s="1"/>
  <c r="R23" i="123"/>
  <c r="S23" i="123" s="1"/>
  <c r="P23" i="123"/>
  <c r="Q23" i="123" s="1"/>
  <c r="L23" i="123"/>
  <c r="M23" i="123" s="1"/>
  <c r="N23" i="123" s="1"/>
  <c r="C23" i="123"/>
  <c r="U22" i="123"/>
  <c r="T22" i="123"/>
  <c r="S22" i="123"/>
  <c r="R22" i="123"/>
  <c r="Q22" i="123"/>
  <c r="P22" i="123"/>
  <c r="M22" i="123"/>
  <c r="N22" i="123" s="1"/>
  <c r="L22" i="123"/>
  <c r="C22" i="123"/>
  <c r="T21" i="123"/>
  <c r="U21" i="123" s="1"/>
  <c r="R21" i="123"/>
  <c r="S21" i="123" s="1"/>
  <c r="P21" i="123"/>
  <c r="Q21" i="123" s="1"/>
  <c r="L21" i="123"/>
  <c r="M21" i="123" s="1"/>
  <c r="N21" i="123" s="1"/>
  <c r="C21" i="123"/>
  <c r="U20" i="123"/>
  <c r="T20" i="123"/>
  <c r="S20" i="123"/>
  <c r="R20" i="123"/>
  <c r="Q20" i="123"/>
  <c r="P20" i="123"/>
  <c r="M20" i="123"/>
  <c r="N20" i="123" s="1"/>
  <c r="L20" i="123"/>
  <c r="C20" i="123"/>
  <c r="T19" i="123"/>
  <c r="U19" i="123" s="1"/>
  <c r="R19" i="123"/>
  <c r="S19" i="123" s="1"/>
  <c r="P19" i="123"/>
  <c r="Q19" i="123" s="1"/>
  <c r="L19" i="123"/>
  <c r="M19" i="123" s="1"/>
  <c r="N19" i="123" s="1"/>
  <c r="C19" i="123"/>
  <c r="T18" i="123"/>
  <c r="U18" i="123" s="1"/>
  <c r="R18" i="123"/>
  <c r="S18" i="123" s="1"/>
  <c r="P18" i="123"/>
  <c r="Q18" i="123" s="1"/>
  <c r="L18" i="123"/>
  <c r="M18" i="123" s="1"/>
  <c r="N18" i="123" s="1"/>
  <c r="C18" i="123"/>
  <c r="T17" i="123"/>
  <c r="U17" i="123" s="1"/>
  <c r="R17" i="123"/>
  <c r="S17" i="123" s="1"/>
  <c r="P17" i="123"/>
  <c r="Q17" i="123" s="1"/>
  <c r="L17" i="123"/>
  <c r="M17" i="123" s="1"/>
  <c r="N17" i="123" s="1"/>
  <c r="C17" i="123"/>
  <c r="T16" i="123"/>
  <c r="U16" i="123" s="1"/>
  <c r="R16" i="123"/>
  <c r="S16" i="123" s="1"/>
  <c r="L16" i="123"/>
  <c r="M16" i="123" s="1"/>
  <c r="P16" i="123" s="1"/>
  <c r="Q16" i="123" s="1"/>
  <c r="C16" i="123"/>
  <c r="T15" i="123"/>
  <c r="U15" i="123" s="1"/>
  <c r="P15" i="123"/>
  <c r="Q15" i="123" s="1"/>
  <c r="N15" i="123"/>
  <c r="O15" i="123" s="1"/>
  <c r="L15" i="123"/>
  <c r="M15" i="123" s="1"/>
  <c r="R15" i="123" s="1"/>
  <c r="S15" i="123" s="1"/>
  <c r="C15" i="123"/>
  <c r="T14" i="123"/>
  <c r="U14" i="123" s="1"/>
  <c r="R14" i="123"/>
  <c r="S14" i="123" s="1"/>
  <c r="P14" i="123"/>
  <c r="Q14" i="123" s="1"/>
  <c r="L14" i="123"/>
  <c r="M14" i="123" s="1"/>
  <c r="N14" i="123" s="1"/>
  <c r="C14" i="123"/>
  <c r="T13" i="123"/>
  <c r="U13" i="123" s="1"/>
  <c r="R13" i="123"/>
  <c r="S13" i="123" s="1"/>
  <c r="P13" i="123"/>
  <c r="Q13" i="123" s="1"/>
  <c r="L13" i="123"/>
  <c r="M13" i="123" s="1"/>
  <c r="N13" i="123" s="1"/>
  <c r="C13" i="123"/>
  <c r="T12" i="123"/>
  <c r="U12" i="123" s="1"/>
  <c r="R12" i="123"/>
  <c r="S12" i="123" s="1"/>
  <c r="P12" i="123"/>
  <c r="Q12" i="123" s="1"/>
  <c r="L12" i="123"/>
  <c r="M12" i="123" s="1"/>
  <c r="N12" i="123" s="1"/>
  <c r="C12" i="123"/>
  <c r="T11" i="123"/>
  <c r="U11" i="123" s="1"/>
  <c r="R11" i="123"/>
  <c r="S11" i="123" s="1"/>
  <c r="P11" i="123"/>
  <c r="Q11" i="123" s="1"/>
  <c r="L11" i="123"/>
  <c r="M11" i="123" s="1"/>
  <c r="N11" i="123" s="1"/>
  <c r="C11" i="123"/>
  <c r="T10" i="123"/>
  <c r="U10" i="123" s="1"/>
  <c r="R10" i="123"/>
  <c r="S10" i="123" s="1"/>
  <c r="P10" i="123"/>
  <c r="Q10" i="123" s="1"/>
  <c r="L10" i="123"/>
  <c r="M10" i="123" s="1"/>
  <c r="N10" i="123" s="1"/>
  <c r="C10" i="123"/>
  <c r="T9" i="123"/>
  <c r="U9" i="123" s="1"/>
  <c r="R9" i="123"/>
  <c r="S9" i="123" s="1"/>
  <c r="L9" i="123"/>
  <c r="M9" i="123" s="1"/>
  <c r="N9" i="123" s="1"/>
  <c r="C9" i="123"/>
  <c r="T8" i="123"/>
  <c r="U8" i="123" s="1"/>
  <c r="R8" i="123"/>
  <c r="S8" i="123" s="1"/>
  <c r="L8" i="123"/>
  <c r="C8" i="123"/>
  <c r="T7" i="123"/>
  <c r="U7" i="123" s="1"/>
  <c r="R7" i="123"/>
  <c r="S7" i="123" s="1"/>
  <c r="N7" i="123"/>
  <c r="O7" i="123" s="1"/>
  <c r="L7" i="123"/>
  <c r="M7" i="123" s="1"/>
  <c r="P7" i="123" s="1"/>
  <c r="Q7" i="123" s="1"/>
  <c r="C7" i="123"/>
  <c r="T6" i="123"/>
  <c r="U6" i="123" s="1"/>
  <c r="L6" i="123"/>
  <c r="M6" i="123" s="1"/>
  <c r="P6" i="123" s="1"/>
  <c r="Q6" i="123" s="1"/>
  <c r="C6" i="123"/>
  <c r="T5" i="123"/>
  <c r="U5" i="123" s="1"/>
  <c r="R5" i="123"/>
  <c r="S5" i="123" s="1"/>
  <c r="L5" i="123"/>
  <c r="M5" i="123" s="1"/>
  <c r="P5" i="123" s="1"/>
  <c r="Q5" i="123" s="1"/>
  <c r="C5" i="123"/>
  <c r="R4" i="123"/>
  <c r="S4" i="123" s="1"/>
  <c r="L4" i="123"/>
  <c r="M4" i="123" s="1"/>
  <c r="P4" i="123" s="1"/>
  <c r="C4" i="123"/>
  <c r="D2" i="123"/>
  <c r="B84" i="122"/>
  <c r="B83" i="122"/>
  <c r="K83" i="122" s="1"/>
  <c r="B82" i="122"/>
  <c r="J82" i="122" s="1"/>
  <c r="B81" i="122"/>
  <c r="B80" i="122"/>
  <c r="H80" i="122" s="1"/>
  <c r="B79" i="122"/>
  <c r="B78" i="122"/>
  <c r="B77" i="122"/>
  <c r="B76" i="122"/>
  <c r="B75" i="122"/>
  <c r="B74" i="122"/>
  <c r="B73" i="122"/>
  <c r="B72" i="122"/>
  <c r="B71" i="122"/>
  <c r="B70" i="122"/>
  <c r="B69" i="122"/>
  <c r="J69" i="122" s="1"/>
  <c r="P68" i="122"/>
  <c r="B68" i="122"/>
  <c r="H68" i="122" s="1"/>
  <c r="B67" i="122"/>
  <c r="B66" i="122"/>
  <c r="D66" i="122" s="1"/>
  <c r="B65" i="122"/>
  <c r="B64" i="122"/>
  <c r="B63" i="122"/>
  <c r="B62" i="122"/>
  <c r="K62" i="122" s="1"/>
  <c r="B61" i="122"/>
  <c r="J61" i="122" s="1"/>
  <c r="B60" i="122"/>
  <c r="F60" i="122" s="1"/>
  <c r="H57" i="122"/>
  <c r="T54" i="122"/>
  <c r="U54" i="122" s="1"/>
  <c r="R54" i="122"/>
  <c r="S54" i="122" s="1"/>
  <c r="P54" i="122"/>
  <c r="Q54" i="122" s="1"/>
  <c r="L54" i="122"/>
  <c r="M54" i="122" s="1"/>
  <c r="N54" i="122" s="1"/>
  <c r="C54" i="122"/>
  <c r="T53" i="122"/>
  <c r="U53" i="122" s="1"/>
  <c r="R53" i="122"/>
  <c r="S53" i="122" s="1"/>
  <c r="P53" i="122"/>
  <c r="Q53" i="122" s="1"/>
  <c r="O53" i="122"/>
  <c r="W53" i="122" s="1"/>
  <c r="L53" i="122"/>
  <c r="M53" i="122" s="1"/>
  <c r="N53" i="122" s="1"/>
  <c r="C53" i="122"/>
  <c r="U52" i="122"/>
  <c r="T52" i="122"/>
  <c r="S52" i="122"/>
  <c r="R52" i="122"/>
  <c r="Q52" i="122"/>
  <c r="P52" i="122"/>
  <c r="M52" i="122"/>
  <c r="N52" i="122" s="1"/>
  <c r="L52" i="122"/>
  <c r="C52" i="122"/>
  <c r="T51" i="122"/>
  <c r="U51" i="122" s="1"/>
  <c r="R51" i="122"/>
  <c r="S51" i="122" s="1"/>
  <c r="P51" i="122"/>
  <c r="Q51" i="122" s="1"/>
  <c r="L51" i="122"/>
  <c r="M51" i="122" s="1"/>
  <c r="N51" i="122" s="1"/>
  <c r="C51" i="122"/>
  <c r="T50" i="122"/>
  <c r="U50" i="122" s="1"/>
  <c r="R50" i="122"/>
  <c r="S50" i="122" s="1"/>
  <c r="P50" i="122"/>
  <c r="Q50" i="122" s="1"/>
  <c r="L50" i="122"/>
  <c r="M50" i="122" s="1"/>
  <c r="N50" i="122" s="1"/>
  <c r="C50" i="122"/>
  <c r="T49" i="122"/>
  <c r="U49" i="122" s="1"/>
  <c r="R49" i="122"/>
  <c r="S49" i="122" s="1"/>
  <c r="P49" i="122"/>
  <c r="Q49" i="122" s="1"/>
  <c r="O49" i="122"/>
  <c r="L49" i="122"/>
  <c r="M49" i="122" s="1"/>
  <c r="N49" i="122" s="1"/>
  <c r="C49" i="122"/>
  <c r="U48" i="122"/>
  <c r="T48" i="122"/>
  <c r="S48" i="122"/>
  <c r="R48" i="122"/>
  <c r="Q48" i="122"/>
  <c r="P48" i="122"/>
  <c r="M48" i="122"/>
  <c r="N48" i="122" s="1"/>
  <c r="L48" i="122"/>
  <c r="C48" i="122"/>
  <c r="T47" i="122"/>
  <c r="U47" i="122" s="1"/>
  <c r="R47" i="122"/>
  <c r="S47" i="122" s="1"/>
  <c r="P47" i="122"/>
  <c r="Q47" i="122" s="1"/>
  <c r="L47" i="122"/>
  <c r="M47" i="122" s="1"/>
  <c r="N47" i="122" s="1"/>
  <c r="C47" i="122"/>
  <c r="T46" i="122"/>
  <c r="U46" i="122" s="1"/>
  <c r="R46" i="122"/>
  <c r="S46" i="122" s="1"/>
  <c r="Q46" i="122"/>
  <c r="P46" i="122"/>
  <c r="M46" i="122"/>
  <c r="N46" i="122" s="1"/>
  <c r="L46" i="122"/>
  <c r="C46" i="122"/>
  <c r="T45" i="122"/>
  <c r="U45" i="122" s="1"/>
  <c r="R45" i="122"/>
  <c r="S45" i="122" s="1"/>
  <c r="Q45" i="122"/>
  <c r="P45" i="122"/>
  <c r="N45" i="122"/>
  <c r="O45" i="122" s="1"/>
  <c r="L45" i="122"/>
  <c r="M45" i="122" s="1"/>
  <c r="C45" i="122"/>
  <c r="T44" i="122"/>
  <c r="U44" i="122" s="1"/>
  <c r="R44" i="122"/>
  <c r="S44" i="122" s="1"/>
  <c r="P44" i="122"/>
  <c r="Q44" i="122" s="1"/>
  <c r="O44" i="122"/>
  <c r="L44" i="122"/>
  <c r="M44" i="122" s="1"/>
  <c r="N44" i="122" s="1"/>
  <c r="C44" i="122"/>
  <c r="T43" i="122"/>
  <c r="U43" i="122" s="1"/>
  <c r="S43" i="122"/>
  <c r="R43" i="122"/>
  <c r="P43" i="122"/>
  <c r="Q43" i="122" s="1"/>
  <c r="L43" i="122"/>
  <c r="M43" i="122" s="1"/>
  <c r="N43" i="122" s="1"/>
  <c r="C43" i="122"/>
  <c r="T42" i="122"/>
  <c r="U42" i="122" s="1"/>
  <c r="R42" i="122"/>
  <c r="S42" i="122" s="1"/>
  <c r="Q42" i="122"/>
  <c r="P42" i="122"/>
  <c r="M42" i="122"/>
  <c r="N42" i="122" s="1"/>
  <c r="L42" i="122"/>
  <c r="C42" i="122"/>
  <c r="T41" i="122"/>
  <c r="U41" i="122" s="1"/>
  <c r="R41" i="122"/>
  <c r="S41" i="122" s="1"/>
  <c r="Q41" i="122"/>
  <c r="P41" i="122"/>
  <c r="L41" i="122"/>
  <c r="M41" i="122" s="1"/>
  <c r="N41" i="122" s="1"/>
  <c r="O41" i="122" s="1"/>
  <c r="C41" i="122"/>
  <c r="T40" i="122"/>
  <c r="U40" i="122" s="1"/>
  <c r="R40" i="122"/>
  <c r="S40" i="122" s="1"/>
  <c r="P40" i="122"/>
  <c r="Q40" i="122" s="1"/>
  <c r="O40" i="122"/>
  <c r="L40" i="122"/>
  <c r="M40" i="122" s="1"/>
  <c r="N40" i="122" s="1"/>
  <c r="C40" i="122"/>
  <c r="T39" i="122"/>
  <c r="U39" i="122" s="1"/>
  <c r="S39" i="122"/>
  <c r="R39" i="122"/>
  <c r="P39" i="122"/>
  <c r="Q39" i="122" s="1"/>
  <c r="L39" i="122"/>
  <c r="M39" i="122" s="1"/>
  <c r="N39" i="122" s="1"/>
  <c r="C39" i="122"/>
  <c r="T38" i="122"/>
  <c r="U38" i="122" s="1"/>
  <c r="R38" i="122"/>
  <c r="S38" i="122" s="1"/>
  <c r="Q38" i="122"/>
  <c r="P38" i="122"/>
  <c r="M38" i="122"/>
  <c r="N38" i="122" s="1"/>
  <c r="L38" i="122"/>
  <c r="C38" i="122"/>
  <c r="T37" i="122"/>
  <c r="U37" i="122" s="1"/>
  <c r="R37" i="122"/>
  <c r="S37" i="122" s="1"/>
  <c r="Q37" i="122"/>
  <c r="P37" i="122"/>
  <c r="N37" i="122"/>
  <c r="O37" i="122" s="1"/>
  <c r="L37" i="122"/>
  <c r="M37" i="122" s="1"/>
  <c r="C37" i="122"/>
  <c r="T36" i="122"/>
  <c r="U36" i="122" s="1"/>
  <c r="R36" i="122"/>
  <c r="S36" i="122" s="1"/>
  <c r="P36" i="122"/>
  <c r="Q36" i="122" s="1"/>
  <c r="O36" i="122"/>
  <c r="L36" i="122"/>
  <c r="M36" i="122" s="1"/>
  <c r="N36" i="122" s="1"/>
  <c r="C36" i="122"/>
  <c r="T35" i="122"/>
  <c r="U35" i="122" s="1"/>
  <c r="S35" i="122"/>
  <c r="R35" i="122"/>
  <c r="P35" i="122"/>
  <c r="Q35" i="122" s="1"/>
  <c r="L35" i="122"/>
  <c r="M35" i="122" s="1"/>
  <c r="N35" i="122" s="1"/>
  <c r="C35" i="122"/>
  <c r="T34" i="122"/>
  <c r="U34" i="122" s="1"/>
  <c r="R34" i="122"/>
  <c r="S34" i="122" s="1"/>
  <c r="Q34" i="122"/>
  <c r="P34" i="122"/>
  <c r="M34" i="122"/>
  <c r="N34" i="122" s="1"/>
  <c r="L34" i="122"/>
  <c r="C34" i="122"/>
  <c r="T33" i="122"/>
  <c r="U33" i="122" s="1"/>
  <c r="R33" i="122"/>
  <c r="S33" i="122" s="1"/>
  <c r="Q33" i="122"/>
  <c r="P33" i="122"/>
  <c r="L33" i="122"/>
  <c r="M33" i="122" s="1"/>
  <c r="N33" i="122" s="1"/>
  <c r="O33" i="122" s="1"/>
  <c r="C33" i="122"/>
  <c r="T32" i="122"/>
  <c r="U32" i="122" s="1"/>
  <c r="R32" i="122"/>
  <c r="S32" i="122" s="1"/>
  <c r="P32" i="122"/>
  <c r="Q32" i="122" s="1"/>
  <c r="O32" i="122"/>
  <c r="L32" i="122"/>
  <c r="M32" i="122" s="1"/>
  <c r="N32" i="122" s="1"/>
  <c r="C32" i="122"/>
  <c r="T31" i="122"/>
  <c r="U31" i="122" s="1"/>
  <c r="S31" i="122"/>
  <c r="R31" i="122"/>
  <c r="P31" i="122"/>
  <c r="Q31" i="122" s="1"/>
  <c r="L31" i="122"/>
  <c r="M31" i="122" s="1"/>
  <c r="N31" i="122" s="1"/>
  <c r="C31" i="122"/>
  <c r="T30" i="122"/>
  <c r="U30" i="122" s="1"/>
  <c r="R30" i="122"/>
  <c r="S30" i="122" s="1"/>
  <c r="Q30" i="122"/>
  <c r="P30" i="122"/>
  <c r="M30" i="122"/>
  <c r="N30" i="122" s="1"/>
  <c r="L30" i="122"/>
  <c r="C30" i="122"/>
  <c r="T29" i="122"/>
  <c r="U29" i="122" s="1"/>
  <c r="R29" i="122"/>
  <c r="S29" i="122" s="1"/>
  <c r="Q29" i="122"/>
  <c r="P29" i="122"/>
  <c r="N29" i="122"/>
  <c r="O29" i="122" s="1"/>
  <c r="L29" i="122"/>
  <c r="M29" i="122" s="1"/>
  <c r="C29" i="122"/>
  <c r="T28" i="122"/>
  <c r="U28" i="122" s="1"/>
  <c r="R28" i="122"/>
  <c r="S28" i="122" s="1"/>
  <c r="P28" i="122"/>
  <c r="Q28" i="122" s="1"/>
  <c r="O28" i="122"/>
  <c r="L28" i="122"/>
  <c r="M28" i="122" s="1"/>
  <c r="N28" i="122" s="1"/>
  <c r="C28" i="122"/>
  <c r="T27" i="122"/>
  <c r="U27" i="122" s="1"/>
  <c r="S27" i="122"/>
  <c r="R27" i="122"/>
  <c r="P27" i="122"/>
  <c r="Q27" i="122" s="1"/>
  <c r="L27" i="122"/>
  <c r="M27" i="122" s="1"/>
  <c r="N27" i="122" s="1"/>
  <c r="C27" i="122"/>
  <c r="T26" i="122"/>
  <c r="U26" i="122" s="1"/>
  <c r="R26" i="122"/>
  <c r="S26" i="122" s="1"/>
  <c r="P26" i="122"/>
  <c r="Q26" i="122" s="1"/>
  <c r="L26" i="122"/>
  <c r="M26" i="122" s="1"/>
  <c r="N26" i="122" s="1"/>
  <c r="C26" i="122"/>
  <c r="U25" i="122"/>
  <c r="T25" i="122"/>
  <c r="R25" i="122"/>
  <c r="S25" i="122" s="1"/>
  <c r="P25" i="122"/>
  <c r="Q25" i="122" s="1"/>
  <c r="L25" i="122"/>
  <c r="M25" i="122" s="1"/>
  <c r="N25" i="122" s="1"/>
  <c r="C25" i="122"/>
  <c r="T24" i="122"/>
  <c r="U24" i="122" s="1"/>
  <c r="R24" i="122"/>
  <c r="S24" i="122" s="1"/>
  <c r="P24" i="122"/>
  <c r="Q24" i="122" s="1"/>
  <c r="N24" i="122"/>
  <c r="O24" i="122" s="1"/>
  <c r="L24" i="122"/>
  <c r="M24" i="122" s="1"/>
  <c r="C24" i="122"/>
  <c r="T23" i="122"/>
  <c r="U23" i="122" s="1"/>
  <c r="R23" i="122"/>
  <c r="S23" i="122" s="1"/>
  <c r="P23" i="122"/>
  <c r="Q23" i="122" s="1"/>
  <c r="L23" i="122"/>
  <c r="M23" i="122" s="1"/>
  <c r="N23" i="122" s="1"/>
  <c r="C23" i="122"/>
  <c r="T22" i="122"/>
  <c r="U22" i="122" s="1"/>
  <c r="R22" i="122"/>
  <c r="S22" i="122" s="1"/>
  <c r="P22" i="122"/>
  <c r="Q22" i="122" s="1"/>
  <c r="L22" i="122"/>
  <c r="M22" i="122" s="1"/>
  <c r="N22" i="122" s="1"/>
  <c r="C22" i="122"/>
  <c r="T21" i="122"/>
  <c r="U21" i="122" s="1"/>
  <c r="R21" i="122"/>
  <c r="S21" i="122" s="1"/>
  <c r="P21" i="122"/>
  <c r="Q21" i="122" s="1"/>
  <c r="L21" i="122"/>
  <c r="M21" i="122" s="1"/>
  <c r="N21" i="122" s="1"/>
  <c r="C21" i="122"/>
  <c r="T20" i="122"/>
  <c r="U20" i="122" s="1"/>
  <c r="R20" i="122"/>
  <c r="S20" i="122" s="1"/>
  <c r="P20" i="122"/>
  <c r="Q20" i="122" s="1"/>
  <c r="L20" i="122"/>
  <c r="M20" i="122" s="1"/>
  <c r="N20" i="122" s="1"/>
  <c r="C20" i="122"/>
  <c r="T19" i="122"/>
  <c r="U19" i="122" s="1"/>
  <c r="R19" i="122"/>
  <c r="S19" i="122" s="1"/>
  <c r="P19" i="122"/>
  <c r="Q19" i="122" s="1"/>
  <c r="L19" i="122"/>
  <c r="M19" i="122" s="1"/>
  <c r="N19" i="122" s="1"/>
  <c r="C19" i="122"/>
  <c r="T18" i="122"/>
  <c r="U18" i="122" s="1"/>
  <c r="R18" i="122"/>
  <c r="S18" i="122" s="1"/>
  <c r="P18" i="122"/>
  <c r="Q18" i="122" s="1"/>
  <c r="L18" i="122"/>
  <c r="M18" i="122" s="1"/>
  <c r="N18" i="122" s="1"/>
  <c r="C18" i="122"/>
  <c r="T17" i="122"/>
  <c r="U17" i="122" s="1"/>
  <c r="R17" i="122"/>
  <c r="S17" i="122" s="1"/>
  <c r="P17" i="122"/>
  <c r="Q17" i="122" s="1"/>
  <c r="L17" i="122"/>
  <c r="M17" i="122" s="1"/>
  <c r="N17" i="122" s="1"/>
  <c r="C17" i="122"/>
  <c r="T16" i="122"/>
  <c r="U16" i="122" s="1"/>
  <c r="R16" i="122"/>
  <c r="S16" i="122" s="1"/>
  <c r="P16" i="122"/>
  <c r="Q16" i="122" s="1"/>
  <c r="L16" i="122"/>
  <c r="M16" i="122" s="1"/>
  <c r="N16" i="122" s="1"/>
  <c r="C16" i="122"/>
  <c r="T15" i="122"/>
  <c r="U15" i="122" s="1"/>
  <c r="P15" i="122"/>
  <c r="Q15" i="122" s="1"/>
  <c r="L15" i="122"/>
  <c r="M15" i="122" s="1"/>
  <c r="C15" i="122"/>
  <c r="T14" i="122"/>
  <c r="U14" i="122" s="1"/>
  <c r="R14" i="122"/>
  <c r="S14" i="122" s="1"/>
  <c r="P14" i="122"/>
  <c r="Q14" i="122" s="1"/>
  <c r="L14" i="122"/>
  <c r="M14" i="122" s="1"/>
  <c r="N14" i="122" s="1"/>
  <c r="C14" i="122"/>
  <c r="T13" i="122"/>
  <c r="U13" i="122" s="1"/>
  <c r="R13" i="122"/>
  <c r="S13" i="122" s="1"/>
  <c r="P13" i="122"/>
  <c r="Q13" i="122" s="1"/>
  <c r="L13" i="122"/>
  <c r="M13" i="122" s="1"/>
  <c r="N13" i="122" s="1"/>
  <c r="C13" i="122"/>
  <c r="T12" i="122"/>
  <c r="U12" i="122" s="1"/>
  <c r="R12" i="122"/>
  <c r="S12" i="122" s="1"/>
  <c r="Q12" i="122"/>
  <c r="P12" i="122"/>
  <c r="L12" i="122"/>
  <c r="M12" i="122" s="1"/>
  <c r="N12" i="122" s="1"/>
  <c r="C12" i="122"/>
  <c r="T11" i="122"/>
  <c r="U11" i="122" s="1"/>
  <c r="R11" i="122"/>
  <c r="S11" i="122" s="1"/>
  <c r="P11" i="122"/>
  <c r="Q11" i="122" s="1"/>
  <c r="L11" i="122"/>
  <c r="M11" i="122" s="1"/>
  <c r="N11" i="122" s="1"/>
  <c r="C11" i="122"/>
  <c r="T10" i="122"/>
  <c r="U10" i="122" s="1"/>
  <c r="R10" i="122"/>
  <c r="S10" i="122" s="1"/>
  <c r="P10" i="122"/>
  <c r="Q10" i="122" s="1"/>
  <c r="L10" i="122"/>
  <c r="M10" i="122" s="1"/>
  <c r="N10" i="122" s="1"/>
  <c r="C10" i="122"/>
  <c r="T9" i="122"/>
  <c r="U9" i="122" s="1"/>
  <c r="P9" i="122"/>
  <c r="Q9" i="122" s="1"/>
  <c r="L9" i="122"/>
  <c r="M9" i="122" s="1"/>
  <c r="R9" i="122" s="1"/>
  <c r="S9" i="122" s="1"/>
  <c r="C9" i="122"/>
  <c r="T8" i="122"/>
  <c r="U8" i="122" s="1"/>
  <c r="R8" i="122"/>
  <c r="S8" i="122" s="1"/>
  <c r="L8" i="122"/>
  <c r="M8" i="122" s="1"/>
  <c r="C8" i="122"/>
  <c r="T7" i="122"/>
  <c r="U7" i="122" s="1"/>
  <c r="R7" i="122"/>
  <c r="S7" i="122" s="1"/>
  <c r="L7" i="122"/>
  <c r="M7" i="122" s="1"/>
  <c r="P7" i="122" s="1"/>
  <c r="Q7" i="122" s="1"/>
  <c r="C7" i="122"/>
  <c r="T6" i="122"/>
  <c r="U6" i="122" s="1"/>
  <c r="L6" i="122"/>
  <c r="M6" i="122" s="1"/>
  <c r="P6" i="122" s="1"/>
  <c r="Q6" i="122" s="1"/>
  <c r="C6" i="122"/>
  <c r="T5" i="122"/>
  <c r="U5" i="122" s="1"/>
  <c r="N5" i="122"/>
  <c r="O5" i="122" s="1"/>
  <c r="L5" i="122"/>
  <c r="M5" i="122" s="1"/>
  <c r="R5" i="122" s="1"/>
  <c r="S5" i="122" s="1"/>
  <c r="C5" i="122"/>
  <c r="T4" i="122"/>
  <c r="U4" i="122" s="1"/>
  <c r="L4" i="122"/>
  <c r="M4" i="122" s="1"/>
  <c r="N4" i="122" s="1"/>
  <c r="O4" i="122" s="1"/>
  <c r="C4" i="122"/>
  <c r="D2" i="122"/>
  <c r="B85" i="121"/>
  <c r="H85" i="121" s="1"/>
  <c r="B84" i="121"/>
  <c r="B83" i="121"/>
  <c r="G83" i="121" s="1"/>
  <c r="B82" i="121"/>
  <c r="F82" i="121" s="1"/>
  <c r="B81" i="121"/>
  <c r="J81" i="121" s="1"/>
  <c r="B80" i="121"/>
  <c r="B79" i="121"/>
  <c r="J79" i="121" s="1"/>
  <c r="B78" i="121"/>
  <c r="K78" i="121" s="1"/>
  <c r="B77" i="121"/>
  <c r="B76" i="121"/>
  <c r="G76" i="121" s="1"/>
  <c r="B75" i="121"/>
  <c r="J75" i="121" s="1"/>
  <c r="B74" i="121"/>
  <c r="K74" i="121" s="1"/>
  <c r="B73" i="121"/>
  <c r="B72" i="121"/>
  <c r="C72" i="121" s="1"/>
  <c r="B71" i="121"/>
  <c r="J71" i="121" s="1"/>
  <c r="B70" i="121"/>
  <c r="K70" i="121" s="1"/>
  <c r="P69" i="121"/>
  <c r="B69" i="121"/>
  <c r="B68" i="121"/>
  <c r="G68" i="121" s="1"/>
  <c r="B67" i="121"/>
  <c r="G67" i="121" s="1"/>
  <c r="B66" i="121"/>
  <c r="M66" i="121" s="1"/>
  <c r="B65" i="121"/>
  <c r="M65" i="121" s="1"/>
  <c r="B64" i="121"/>
  <c r="G64" i="121" s="1"/>
  <c r="B63" i="121"/>
  <c r="B62" i="121"/>
  <c r="F62" i="121" s="1"/>
  <c r="B61" i="121"/>
  <c r="B60" i="121"/>
  <c r="K60" i="121" s="1"/>
  <c r="H57" i="121"/>
  <c r="T54" i="121"/>
  <c r="U54" i="121" s="1"/>
  <c r="R54" i="121"/>
  <c r="S54" i="121" s="1"/>
  <c r="Q54" i="121"/>
  <c r="P54" i="121"/>
  <c r="L54" i="121"/>
  <c r="M54" i="121" s="1"/>
  <c r="N54" i="121" s="1"/>
  <c r="O54" i="121" s="1"/>
  <c r="C54" i="121"/>
  <c r="T53" i="121"/>
  <c r="U53" i="121" s="1"/>
  <c r="R53" i="121"/>
  <c r="S53" i="121" s="1"/>
  <c r="Q53" i="121"/>
  <c r="P53" i="121"/>
  <c r="M53" i="121"/>
  <c r="N53" i="121" s="1"/>
  <c r="L53" i="121"/>
  <c r="C53" i="121"/>
  <c r="T52" i="121"/>
  <c r="U52" i="121" s="1"/>
  <c r="R52" i="121"/>
  <c r="S52" i="121" s="1"/>
  <c r="P52" i="121"/>
  <c r="Q52" i="121" s="1"/>
  <c r="L52" i="121"/>
  <c r="M52" i="121" s="1"/>
  <c r="N52" i="121" s="1"/>
  <c r="O52" i="121" s="1"/>
  <c r="C52" i="121"/>
  <c r="T51" i="121"/>
  <c r="U51" i="121" s="1"/>
  <c r="S51" i="121"/>
  <c r="R51" i="121"/>
  <c r="P51" i="121"/>
  <c r="Q51" i="121" s="1"/>
  <c r="O51" i="121"/>
  <c r="W51" i="121" s="1"/>
  <c r="L51" i="121"/>
  <c r="M51" i="121" s="1"/>
  <c r="N51" i="121" s="1"/>
  <c r="C51" i="121"/>
  <c r="T50" i="121"/>
  <c r="U50" i="121" s="1"/>
  <c r="R50" i="121"/>
  <c r="S50" i="121" s="1"/>
  <c r="P50" i="121"/>
  <c r="Q50" i="121" s="1"/>
  <c r="M50" i="121"/>
  <c r="N50" i="121" s="1"/>
  <c r="O50" i="121" s="1"/>
  <c r="L50" i="121"/>
  <c r="C50" i="121"/>
  <c r="T49" i="121"/>
  <c r="U49" i="121" s="1"/>
  <c r="R49" i="121"/>
  <c r="S49" i="121" s="1"/>
  <c r="P49" i="121"/>
  <c r="Q49" i="121" s="1"/>
  <c r="L49" i="121"/>
  <c r="M49" i="121" s="1"/>
  <c r="N49" i="121" s="1"/>
  <c r="C49" i="121"/>
  <c r="T48" i="121"/>
  <c r="U48" i="121" s="1"/>
  <c r="R48" i="121"/>
  <c r="S48" i="121" s="1"/>
  <c r="P48" i="121"/>
  <c r="Q48" i="121" s="1"/>
  <c r="L48" i="121"/>
  <c r="M48" i="121" s="1"/>
  <c r="N48" i="121" s="1"/>
  <c r="C48" i="121"/>
  <c r="T47" i="121"/>
  <c r="U47" i="121" s="1"/>
  <c r="R47" i="121"/>
  <c r="S47" i="121" s="1"/>
  <c r="Q47" i="121"/>
  <c r="P47" i="121"/>
  <c r="M47" i="121"/>
  <c r="N47" i="121" s="1"/>
  <c r="L47" i="121"/>
  <c r="C47" i="121"/>
  <c r="T46" i="121"/>
  <c r="U46" i="121" s="1"/>
  <c r="R46" i="121"/>
  <c r="S46" i="121" s="1"/>
  <c r="Q46" i="121"/>
  <c r="P46" i="121"/>
  <c r="L46" i="121"/>
  <c r="M46" i="121" s="1"/>
  <c r="N46" i="121" s="1"/>
  <c r="O46" i="121" s="1"/>
  <c r="W46" i="121" s="1"/>
  <c r="C46" i="121"/>
  <c r="T45" i="121"/>
  <c r="U45" i="121" s="1"/>
  <c r="R45" i="121"/>
  <c r="S45" i="121" s="1"/>
  <c r="P45" i="121"/>
  <c r="Q45" i="121" s="1"/>
  <c r="L45" i="121"/>
  <c r="M45" i="121" s="1"/>
  <c r="N45" i="121" s="1"/>
  <c r="C45" i="121"/>
  <c r="T44" i="121"/>
  <c r="U44" i="121" s="1"/>
  <c r="S44" i="121"/>
  <c r="R44" i="121"/>
  <c r="P44" i="121"/>
  <c r="Q44" i="121" s="1"/>
  <c r="L44" i="121"/>
  <c r="M44" i="121" s="1"/>
  <c r="N44" i="121" s="1"/>
  <c r="C44" i="121"/>
  <c r="T43" i="121"/>
  <c r="U43" i="121" s="1"/>
  <c r="R43" i="121"/>
  <c r="S43" i="121" s="1"/>
  <c r="P43" i="121"/>
  <c r="Q43" i="121" s="1"/>
  <c r="L43" i="121"/>
  <c r="M43" i="121" s="1"/>
  <c r="N43" i="121" s="1"/>
  <c r="C43" i="121"/>
  <c r="U42" i="121"/>
  <c r="T42" i="121"/>
  <c r="R42" i="121"/>
  <c r="S42" i="121" s="1"/>
  <c r="P42" i="121"/>
  <c r="Q42" i="121" s="1"/>
  <c r="M42" i="121"/>
  <c r="N42" i="121" s="1"/>
  <c r="O42" i="121" s="1"/>
  <c r="L42" i="121"/>
  <c r="C42" i="121"/>
  <c r="T41" i="121"/>
  <c r="U41" i="121" s="1"/>
  <c r="R41" i="121"/>
  <c r="S41" i="121" s="1"/>
  <c r="P41" i="121"/>
  <c r="Q41" i="121" s="1"/>
  <c r="L41" i="121"/>
  <c r="M41" i="121" s="1"/>
  <c r="N41" i="121" s="1"/>
  <c r="C41" i="121"/>
  <c r="T40" i="121"/>
  <c r="U40" i="121" s="1"/>
  <c r="R40" i="121"/>
  <c r="S40" i="121" s="1"/>
  <c r="P40" i="121"/>
  <c r="Q40" i="121" s="1"/>
  <c r="L40" i="121"/>
  <c r="M40" i="121" s="1"/>
  <c r="N40" i="121" s="1"/>
  <c r="C40" i="121"/>
  <c r="T39" i="121"/>
  <c r="U39" i="121" s="1"/>
  <c r="R39" i="121"/>
  <c r="S39" i="121" s="1"/>
  <c r="Q39" i="121"/>
  <c r="P39" i="121"/>
  <c r="M39" i="121"/>
  <c r="N39" i="121" s="1"/>
  <c r="L39" i="121"/>
  <c r="C39" i="121"/>
  <c r="T38" i="121"/>
  <c r="U38" i="121" s="1"/>
  <c r="R38" i="121"/>
  <c r="S38" i="121" s="1"/>
  <c r="Q38" i="121"/>
  <c r="P38" i="121"/>
  <c r="N38" i="121"/>
  <c r="O38" i="121" s="1"/>
  <c r="L38" i="121"/>
  <c r="M38" i="121" s="1"/>
  <c r="C38" i="121"/>
  <c r="T37" i="121"/>
  <c r="U37" i="121" s="1"/>
  <c r="R37" i="121"/>
  <c r="S37" i="121" s="1"/>
  <c r="P37" i="121"/>
  <c r="Q37" i="121" s="1"/>
  <c r="L37" i="121"/>
  <c r="M37" i="121" s="1"/>
  <c r="N37" i="121" s="1"/>
  <c r="C37" i="121"/>
  <c r="T36" i="121"/>
  <c r="U36" i="121" s="1"/>
  <c r="S36" i="121"/>
  <c r="R36" i="121"/>
  <c r="P36" i="121"/>
  <c r="Q36" i="121" s="1"/>
  <c r="L36" i="121"/>
  <c r="M36" i="121" s="1"/>
  <c r="N36" i="121" s="1"/>
  <c r="C36" i="121"/>
  <c r="T35" i="121"/>
  <c r="U35" i="121" s="1"/>
  <c r="R35" i="121"/>
  <c r="S35" i="121" s="1"/>
  <c r="P35" i="121"/>
  <c r="Q35" i="121" s="1"/>
  <c r="L35" i="121"/>
  <c r="M35" i="121" s="1"/>
  <c r="N35" i="121" s="1"/>
  <c r="C35" i="121"/>
  <c r="U34" i="121"/>
  <c r="T34" i="121"/>
  <c r="R34" i="121"/>
  <c r="S34" i="121" s="1"/>
  <c r="P34" i="121"/>
  <c r="Q34" i="121" s="1"/>
  <c r="M34" i="121"/>
  <c r="N34" i="121" s="1"/>
  <c r="O34" i="121" s="1"/>
  <c r="L34" i="121"/>
  <c r="C34" i="121"/>
  <c r="T33" i="121"/>
  <c r="U33" i="121" s="1"/>
  <c r="R33" i="121"/>
  <c r="S33" i="121" s="1"/>
  <c r="P33" i="121"/>
  <c r="Q33" i="121" s="1"/>
  <c r="L33" i="121"/>
  <c r="M33" i="121" s="1"/>
  <c r="N33" i="121" s="1"/>
  <c r="C33" i="121"/>
  <c r="T32" i="121"/>
  <c r="U32" i="121" s="1"/>
  <c r="R32" i="121"/>
  <c r="S32" i="121" s="1"/>
  <c r="P32" i="121"/>
  <c r="Q32" i="121" s="1"/>
  <c r="L32" i="121"/>
  <c r="M32" i="121" s="1"/>
  <c r="N32" i="121" s="1"/>
  <c r="C32" i="121"/>
  <c r="T31" i="121"/>
  <c r="U31" i="121" s="1"/>
  <c r="R31" i="121"/>
  <c r="S31" i="121" s="1"/>
  <c r="Q31" i="121"/>
  <c r="P31" i="121"/>
  <c r="M31" i="121"/>
  <c r="N31" i="121" s="1"/>
  <c r="L31" i="121"/>
  <c r="C31" i="121"/>
  <c r="U30" i="121"/>
  <c r="T30" i="121"/>
  <c r="R30" i="121"/>
  <c r="S30" i="121" s="1"/>
  <c r="P30" i="121"/>
  <c r="Q30" i="121" s="1"/>
  <c r="M30" i="121"/>
  <c r="N30" i="121" s="1"/>
  <c r="L30" i="121"/>
  <c r="C30" i="121"/>
  <c r="T29" i="121"/>
  <c r="U29" i="121" s="1"/>
  <c r="R29" i="121"/>
  <c r="S29" i="121" s="1"/>
  <c r="P29" i="121"/>
  <c r="Q29" i="121" s="1"/>
  <c r="L29" i="121"/>
  <c r="M29" i="121" s="1"/>
  <c r="N29" i="121" s="1"/>
  <c r="C29" i="121"/>
  <c r="T28" i="121"/>
  <c r="U28" i="121" s="1"/>
  <c r="R28" i="121"/>
  <c r="S28" i="121" s="1"/>
  <c r="P28" i="121"/>
  <c r="Q28" i="121" s="1"/>
  <c r="L28" i="121"/>
  <c r="M28" i="121" s="1"/>
  <c r="N28" i="121" s="1"/>
  <c r="C28" i="121"/>
  <c r="T27" i="121"/>
  <c r="U27" i="121" s="1"/>
  <c r="R27" i="121"/>
  <c r="S27" i="121" s="1"/>
  <c r="Q27" i="121"/>
  <c r="P27" i="121"/>
  <c r="L27" i="121"/>
  <c r="M27" i="121" s="1"/>
  <c r="N27" i="121" s="1"/>
  <c r="C27" i="121"/>
  <c r="T26" i="121"/>
  <c r="U26" i="121" s="1"/>
  <c r="R26" i="121"/>
  <c r="S26" i="121" s="1"/>
  <c r="Q26" i="121"/>
  <c r="P26" i="121"/>
  <c r="L26" i="121"/>
  <c r="M26" i="121" s="1"/>
  <c r="N26" i="121" s="1"/>
  <c r="O26" i="121" s="1"/>
  <c r="C26" i="121"/>
  <c r="T25" i="121"/>
  <c r="U25" i="121" s="1"/>
  <c r="R25" i="121"/>
  <c r="S25" i="121" s="1"/>
  <c r="P25" i="121"/>
  <c r="Q25" i="121" s="1"/>
  <c r="L25" i="121"/>
  <c r="M25" i="121" s="1"/>
  <c r="N25" i="121" s="1"/>
  <c r="C25" i="121"/>
  <c r="T24" i="121"/>
  <c r="U24" i="121" s="1"/>
  <c r="S24" i="121"/>
  <c r="R24" i="121"/>
  <c r="P24" i="121"/>
  <c r="Q24" i="121" s="1"/>
  <c r="L24" i="121"/>
  <c r="M24" i="121" s="1"/>
  <c r="N24" i="121" s="1"/>
  <c r="C24" i="121"/>
  <c r="T23" i="121"/>
  <c r="U23" i="121" s="1"/>
  <c r="R23" i="121"/>
  <c r="S23" i="121" s="1"/>
  <c r="P23" i="121"/>
  <c r="Q23" i="121" s="1"/>
  <c r="L23" i="121"/>
  <c r="M23" i="121" s="1"/>
  <c r="N23" i="121" s="1"/>
  <c r="C23" i="121"/>
  <c r="U22" i="121"/>
  <c r="T22" i="121"/>
  <c r="R22" i="121"/>
  <c r="S22" i="121" s="1"/>
  <c r="Q22" i="121"/>
  <c r="P22" i="121"/>
  <c r="L22" i="121"/>
  <c r="M22" i="121" s="1"/>
  <c r="N22" i="121" s="1"/>
  <c r="O22" i="121" s="1"/>
  <c r="W22" i="121" s="1"/>
  <c r="C22" i="121"/>
  <c r="T21" i="121"/>
  <c r="U21" i="121" s="1"/>
  <c r="R21" i="121"/>
  <c r="S21" i="121" s="1"/>
  <c r="P21" i="121"/>
  <c r="Q21" i="121" s="1"/>
  <c r="M21" i="121"/>
  <c r="N21" i="121" s="1"/>
  <c r="L21" i="121"/>
  <c r="C21" i="121"/>
  <c r="R20" i="121"/>
  <c r="S20" i="121" s="1"/>
  <c r="P20" i="121"/>
  <c r="Q20" i="121" s="1"/>
  <c r="L20" i="121"/>
  <c r="M20" i="121" s="1"/>
  <c r="N20" i="121" s="1"/>
  <c r="O20" i="121" s="1"/>
  <c r="C20" i="121"/>
  <c r="R19" i="121"/>
  <c r="S19" i="121" s="1"/>
  <c r="P19" i="121"/>
  <c r="Q19" i="121" s="1"/>
  <c r="L19" i="121"/>
  <c r="M19" i="121" s="1"/>
  <c r="N19" i="121" s="1"/>
  <c r="C19" i="121"/>
  <c r="R18" i="121"/>
  <c r="S18" i="121" s="1"/>
  <c r="P18" i="121"/>
  <c r="Q18" i="121" s="1"/>
  <c r="L18" i="121"/>
  <c r="M18" i="121" s="1"/>
  <c r="N18" i="121" s="1"/>
  <c r="C18" i="121"/>
  <c r="R17" i="121"/>
  <c r="S17" i="121" s="1"/>
  <c r="P17" i="121"/>
  <c r="Q17" i="121" s="1"/>
  <c r="L17" i="121"/>
  <c r="M17" i="121" s="1"/>
  <c r="N17" i="121" s="1"/>
  <c r="C17" i="121"/>
  <c r="R16" i="121"/>
  <c r="S16" i="121" s="1"/>
  <c r="P16" i="121"/>
  <c r="Q16" i="121" s="1"/>
  <c r="L16" i="121"/>
  <c r="M16" i="121" s="1"/>
  <c r="N16" i="121" s="1"/>
  <c r="O16" i="121" s="1"/>
  <c r="C16" i="121"/>
  <c r="T15" i="121"/>
  <c r="U15" i="121" s="1"/>
  <c r="P15" i="121"/>
  <c r="Q15" i="121" s="1"/>
  <c r="L15" i="121"/>
  <c r="M15" i="121" s="1"/>
  <c r="N15" i="121" s="1"/>
  <c r="C15" i="121"/>
  <c r="T14" i="121"/>
  <c r="U14" i="121" s="1"/>
  <c r="S14" i="121"/>
  <c r="R14" i="121"/>
  <c r="L14" i="121"/>
  <c r="M14" i="121" s="1"/>
  <c r="N14" i="121" s="1"/>
  <c r="C14" i="121"/>
  <c r="T13" i="121"/>
  <c r="U13" i="121" s="1"/>
  <c r="P13" i="121"/>
  <c r="Q13" i="121" s="1"/>
  <c r="N13" i="121"/>
  <c r="M13" i="121"/>
  <c r="R13" i="121" s="1"/>
  <c r="S13" i="121" s="1"/>
  <c r="L13" i="121"/>
  <c r="C13" i="121"/>
  <c r="T12" i="121"/>
  <c r="U12" i="121" s="1"/>
  <c r="P12" i="121"/>
  <c r="Q12" i="121" s="1"/>
  <c r="L12" i="121"/>
  <c r="M12" i="121" s="1"/>
  <c r="N12" i="121" s="1"/>
  <c r="C12" i="121"/>
  <c r="T11" i="121"/>
  <c r="U11" i="121" s="1"/>
  <c r="P11" i="121"/>
  <c r="Q11" i="121" s="1"/>
  <c r="L11" i="121"/>
  <c r="M11" i="121" s="1"/>
  <c r="N11" i="121" s="1"/>
  <c r="C11" i="121"/>
  <c r="T10" i="121"/>
  <c r="U10" i="121" s="1"/>
  <c r="R10" i="121"/>
  <c r="S10" i="121" s="1"/>
  <c r="L10" i="121"/>
  <c r="M10" i="121" s="1"/>
  <c r="N10" i="121" s="1"/>
  <c r="C10" i="121"/>
  <c r="T9" i="121"/>
  <c r="U9" i="121" s="1"/>
  <c r="P9" i="121"/>
  <c r="Q9" i="121" s="1"/>
  <c r="L9" i="121"/>
  <c r="M9" i="121" s="1"/>
  <c r="N9" i="121" s="1"/>
  <c r="C9" i="121"/>
  <c r="T8" i="121"/>
  <c r="U8" i="121" s="1"/>
  <c r="R8" i="121"/>
  <c r="S8" i="121" s="1"/>
  <c r="Q8" i="121"/>
  <c r="P8" i="121"/>
  <c r="L8" i="121"/>
  <c r="M8" i="121" s="1"/>
  <c r="N8" i="121" s="1"/>
  <c r="O8" i="121" s="1"/>
  <c r="C8" i="121"/>
  <c r="P7" i="121"/>
  <c r="Q7" i="121" s="1"/>
  <c r="N7" i="121"/>
  <c r="L7" i="121"/>
  <c r="M7" i="121" s="1"/>
  <c r="T7" i="121" s="1"/>
  <c r="U7" i="121" s="1"/>
  <c r="C7" i="121"/>
  <c r="P6" i="121"/>
  <c r="Q6" i="121" s="1"/>
  <c r="L6" i="121"/>
  <c r="M6" i="121" s="1"/>
  <c r="T6" i="121" s="1"/>
  <c r="C6" i="121"/>
  <c r="T5" i="121"/>
  <c r="P5" i="121"/>
  <c r="Q5" i="121" s="1"/>
  <c r="L5" i="121"/>
  <c r="M5" i="121" s="1"/>
  <c r="R5" i="121" s="1"/>
  <c r="S5" i="121" s="1"/>
  <c r="C5" i="121"/>
  <c r="T4" i="121"/>
  <c r="U4" i="121" s="1"/>
  <c r="P4" i="121"/>
  <c r="Q4" i="121" s="1"/>
  <c r="L4" i="121"/>
  <c r="M4" i="121" s="1"/>
  <c r="N4" i="121" s="1"/>
  <c r="O4" i="121" s="1"/>
  <c r="C4" i="121"/>
  <c r="D2" i="121"/>
  <c r="B85" i="120"/>
  <c r="E85" i="120" s="1"/>
  <c r="B84" i="120"/>
  <c r="B83" i="120"/>
  <c r="D83" i="120" s="1"/>
  <c r="B82" i="120"/>
  <c r="B81" i="120"/>
  <c r="H81" i="120" s="1"/>
  <c r="B80" i="120"/>
  <c r="D80" i="120" s="1"/>
  <c r="B79" i="120"/>
  <c r="H79" i="120" s="1"/>
  <c r="B78" i="120"/>
  <c r="J78" i="120" s="1"/>
  <c r="B77" i="120"/>
  <c r="K77" i="120" s="1"/>
  <c r="B76" i="120"/>
  <c r="I76" i="120" s="1"/>
  <c r="B75" i="120"/>
  <c r="H75" i="120" s="1"/>
  <c r="B74" i="120"/>
  <c r="J74" i="120" s="1"/>
  <c r="B73" i="120"/>
  <c r="B72" i="120"/>
  <c r="C72" i="120" s="1"/>
  <c r="B71" i="120"/>
  <c r="E71" i="120" s="1"/>
  <c r="B70" i="120"/>
  <c r="J70" i="120" s="1"/>
  <c r="P69" i="120"/>
  <c r="B69" i="120"/>
  <c r="B68" i="120"/>
  <c r="I68" i="120" s="1"/>
  <c r="B67" i="120"/>
  <c r="J67" i="120" s="1"/>
  <c r="B66" i="120"/>
  <c r="B65" i="120"/>
  <c r="M65" i="120" s="1"/>
  <c r="B64" i="120"/>
  <c r="F64" i="120" s="1"/>
  <c r="B63" i="120"/>
  <c r="B62" i="120"/>
  <c r="M62" i="120" s="1"/>
  <c r="B61" i="120"/>
  <c r="B60" i="120"/>
  <c r="H57" i="120"/>
  <c r="U54" i="120"/>
  <c r="T54" i="120"/>
  <c r="R54" i="120"/>
  <c r="S54" i="120" s="1"/>
  <c r="Q54" i="120"/>
  <c r="P54" i="120"/>
  <c r="L54" i="120"/>
  <c r="M54" i="120" s="1"/>
  <c r="N54" i="120" s="1"/>
  <c r="C54" i="120"/>
  <c r="T53" i="120"/>
  <c r="U53" i="120" s="1"/>
  <c r="R53" i="120"/>
  <c r="S53" i="120" s="1"/>
  <c r="P53" i="120"/>
  <c r="Q53" i="120" s="1"/>
  <c r="N53" i="120"/>
  <c r="O53" i="120" s="1"/>
  <c r="L53" i="120"/>
  <c r="M53" i="120" s="1"/>
  <c r="C53" i="120"/>
  <c r="T52" i="120"/>
  <c r="U52" i="120" s="1"/>
  <c r="S52" i="120"/>
  <c r="R52" i="120"/>
  <c r="P52" i="120"/>
  <c r="Q52" i="120" s="1"/>
  <c r="O52" i="120"/>
  <c r="W52" i="120" s="1"/>
  <c r="M52" i="120"/>
  <c r="N52" i="120" s="1"/>
  <c r="L52" i="120"/>
  <c r="C52" i="120"/>
  <c r="V51" i="120"/>
  <c r="U51" i="120"/>
  <c r="T51" i="120"/>
  <c r="R51" i="120"/>
  <c r="S51" i="120" s="1"/>
  <c r="Q51" i="120"/>
  <c r="P51" i="120"/>
  <c r="L51" i="120"/>
  <c r="M51" i="120" s="1"/>
  <c r="N51" i="120" s="1"/>
  <c r="O51" i="120" s="1"/>
  <c r="C51" i="120"/>
  <c r="U50" i="120"/>
  <c r="T50" i="120"/>
  <c r="R50" i="120"/>
  <c r="S50" i="120" s="1"/>
  <c r="P50" i="120"/>
  <c r="Q50" i="120" s="1"/>
  <c r="L50" i="120"/>
  <c r="M50" i="120" s="1"/>
  <c r="N50" i="120" s="1"/>
  <c r="C50" i="120"/>
  <c r="T49" i="120"/>
  <c r="U49" i="120" s="1"/>
  <c r="R49" i="120"/>
  <c r="S49" i="120" s="1"/>
  <c r="P49" i="120"/>
  <c r="Q49" i="120" s="1"/>
  <c r="N49" i="120"/>
  <c r="O49" i="120" s="1"/>
  <c r="L49" i="120"/>
  <c r="M49" i="120" s="1"/>
  <c r="C49" i="120"/>
  <c r="U48" i="120"/>
  <c r="T48" i="120"/>
  <c r="R48" i="120"/>
  <c r="S48" i="120" s="1"/>
  <c r="Q48" i="120"/>
  <c r="P48" i="120"/>
  <c r="L48" i="120"/>
  <c r="M48" i="120" s="1"/>
  <c r="N48" i="120" s="1"/>
  <c r="C48" i="120"/>
  <c r="T47" i="120"/>
  <c r="U47" i="120" s="1"/>
  <c r="R47" i="120"/>
  <c r="S47" i="120" s="1"/>
  <c r="P47" i="120"/>
  <c r="Q47" i="120" s="1"/>
  <c r="L47" i="120"/>
  <c r="M47" i="120" s="1"/>
  <c r="N47" i="120" s="1"/>
  <c r="C47" i="120"/>
  <c r="T46" i="120"/>
  <c r="U46" i="120" s="1"/>
  <c r="R46" i="120"/>
  <c r="S46" i="120" s="1"/>
  <c r="P46" i="120"/>
  <c r="Q46" i="120" s="1"/>
  <c r="M46" i="120"/>
  <c r="N46" i="120" s="1"/>
  <c r="L46" i="120"/>
  <c r="C46" i="120"/>
  <c r="T45" i="120"/>
  <c r="U45" i="120" s="1"/>
  <c r="R45" i="120"/>
  <c r="S45" i="120" s="1"/>
  <c r="P45" i="120"/>
  <c r="Q45" i="120" s="1"/>
  <c r="L45" i="120"/>
  <c r="M45" i="120" s="1"/>
  <c r="N45" i="120" s="1"/>
  <c r="O45" i="120" s="1"/>
  <c r="C45" i="120"/>
  <c r="U44" i="120"/>
  <c r="T44" i="120"/>
  <c r="R44" i="120"/>
  <c r="S44" i="120" s="1"/>
  <c r="Q44" i="120"/>
  <c r="P44" i="120"/>
  <c r="L44" i="120"/>
  <c r="M44" i="120" s="1"/>
  <c r="N44" i="120" s="1"/>
  <c r="V44" i="120" s="1"/>
  <c r="C44" i="120"/>
  <c r="T43" i="120"/>
  <c r="U43" i="120" s="1"/>
  <c r="R43" i="120"/>
  <c r="S43" i="120" s="1"/>
  <c r="P43" i="120"/>
  <c r="Q43" i="120" s="1"/>
  <c r="L43" i="120"/>
  <c r="M43" i="120" s="1"/>
  <c r="N43" i="120" s="1"/>
  <c r="C43" i="120"/>
  <c r="T42" i="120"/>
  <c r="U42" i="120" s="1"/>
  <c r="S42" i="120"/>
  <c r="R42" i="120"/>
  <c r="P42" i="120"/>
  <c r="Q42" i="120" s="1"/>
  <c r="M42" i="120"/>
  <c r="N42" i="120" s="1"/>
  <c r="L42" i="120"/>
  <c r="C42" i="120"/>
  <c r="T41" i="120"/>
  <c r="U41" i="120" s="1"/>
  <c r="R41" i="120"/>
  <c r="S41" i="120" s="1"/>
  <c r="P41" i="120"/>
  <c r="Q41" i="120" s="1"/>
  <c r="L41" i="120"/>
  <c r="M41" i="120" s="1"/>
  <c r="N41" i="120" s="1"/>
  <c r="O41" i="120" s="1"/>
  <c r="W41" i="120" s="1"/>
  <c r="C41" i="120"/>
  <c r="T40" i="120"/>
  <c r="U40" i="120" s="1"/>
  <c r="R40" i="120"/>
  <c r="S40" i="120" s="1"/>
  <c r="P40" i="120"/>
  <c r="Q40" i="120" s="1"/>
  <c r="L40" i="120"/>
  <c r="M40" i="120" s="1"/>
  <c r="N40" i="120" s="1"/>
  <c r="V40" i="120" s="1"/>
  <c r="C40" i="120"/>
  <c r="T39" i="120"/>
  <c r="U39" i="120" s="1"/>
  <c r="R39" i="120"/>
  <c r="S39" i="120" s="1"/>
  <c r="P39" i="120"/>
  <c r="Q39" i="120" s="1"/>
  <c r="L39" i="120"/>
  <c r="M39" i="120" s="1"/>
  <c r="N39" i="120" s="1"/>
  <c r="C39" i="120"/>
  <c r="T38" i="120"/>
  <c r="U38" i="120" s="1"/>
  <c r="S38" i="120"/>
  <c r="R38" i="120"/>
  <c r="P38" i="120"/>
  <c r="Q38" i="120" s="1"/>
  <c r="L38" i="120"/>
  <c r="M38" i="120" s="1"/>
  <c r="N38" i="120" s="1"/>
  <c r="V38" i="120" s="1"/>
  <c r="C38" i="120"/>
  <c r="U37" i="120"/>
  <c r="T37" i="120"/>
  <c r="R37" i="120"/>
  <c r="S37" i="120" s="1"/>
  <c r="P37" i="120"/>
  <c r="Q37" i="120" s="1"/>
  <c r="M37" i="120"/>
  <c r="N37" i="120" s="1"/>
  <c r="L37" i="120"/>
  <c r="C37" i="120"/>
  <c r="T36" i="120"/>
  <c r="U36" i="120" s="1"/>
  <c r="R36" i="120"/>
  <c r="S36" i="120" s="1"/>
  <c r="Q36" i="120"/>
  <c r="P36" i="120"/>
  <c r="N36" i="120"/>
  <c r="V36" i="120" s="1"/>
  <c r="M36" i="120"/>
  <c r="L36" i="120"/>
  <c r="C36" i="120"/>
  <c r="T35" i="120"/>
  <c r="U35" i="120" s="1"/>
  <c r="R35" i="120"/>
  <c r="S35" i="120" s="1"/>
  <c r="P35" i="120"/>
  <c r="Q35" i="120" s="1"/>
  <c r="L35" i="120"/>
  <c r="M35" i="120" s="1"/>
  <c r="N35" i="120" s="1"/>
  <c r="C35" i="120"/>
  <c r="T34" i="120"/>
  <c r="U34" i="120" s="1"/>
  <c r="S34" i="120"/>
  <c r="R34" i="120"/>
  <c r="P34" i="120"/>
  <c r="Q34" i="120" s="1"/>
  <c r="O34" i="120"/>
  <c r="M34" i="120"/>
  <c r="N34" i="120" s="1"/>
  <c r="L34" i="120"/>
  <c r="C34" i="120"/>
  <c r="U33" i="120"/>
  <c r="T33" i="120"/>
  <c r="R33" i="120"/>
  <c r="S33" i="120" s="1"/>
  <c r="Q33" i="120"/>
  <c r="P33" i="120"/>
  <c r="M33" i="120"/>
  <c r="N33" i="120" s="1"/>
  <c r="L33" i="120"/>
  <c r="C33" i="120"/>
  <c r="U32" i="120"/>
  <c r="T32" i="120"/>
  <c r="R32" i="120"/>
  <c r="S32" i="120" s="1"/>
  <c r="Q32" i="120"/>
  <c r="P32" i="120"/>
  <c r="L32" i="120"/>
  <c r="M32" i="120" s="1"/>
  <c r="N32" i="120" s="1"/>
  <c r="V32" i="120" s="1"/>
  <c r="C32" i="120"/>
  <c r="T31" i="120"/>
  <c r="U31" i="120" s="1"/>
  <c r="R31" i="120"/>
  <c r="S31" i="120" s="1"/>
  <c r="P31" i="120"/>
  <c r="Q31" i="120" s="1"/>
  <c r="L31" i="120"/>
  <c r="M31" i="120" s="1"/>
  <c r="N31" i="120" s="1"/>
  <c r="C31" i="120"/>
  <c r="T30" i="120"/>
  <c r="U30" i="120" s="1"/>
  <c r="R30" i="120"/>
  <c r="S30" i="120" s="1"/>
  <c r="P30" i="120"/>
  <c r="Q30" i="120" s="1"/>
  <c r="L30" i="120"/>
  <c r="M30" i="120" s="1"/>
  <c r="N30" i="120" s="1"/>
  <c r="O30" i="120" s="1"/>
  <c r="W30" i="120" s="1"/>
  <c r="C30" i="120"/>
  <c r="T29" i="120"/>
  <c r="U29" i="120" s="1"/>
  <c r="R29" i="120"/>
  <c r="S29" i="120" s="1"/>
  <c r="Q29" i="120"/>
  <c r="P29" i="120"/>
  <c r="M29" i="120"/>
  <c r="N29" i="120" s="1"/>
  <c r="L29" i="120"/>
  <c r="C29" i="120"/>
  <c r="T28" i="120"/>
  <c r="U28" i="120" s="1"/>
  <c r="R28" i="120"/>
  <c r="S28" i="120" s="1"/>
  <c r="Q28" i="120"/>
  <c r="P28" i="120"/>
  <c r="N28" i="120"/>
  <c r="V28" i="120" s="1"/>
  <c r="M28" i="120"/>
  <c r="L28" i="120"/>
  <c r="C28" i="120"/>
  <c r="T27" i="120"/>
  <c r="U27" i="120" s="1"/>
  <c r="R27" i="120"/>
  <c r="S27" i="120" s="1"/>
  <c r="P27" i="120"/>
  <c r="Q27" i="120" s="1"/>
  <c r="L27" i="120"/>
  <c r="M27" i="120" s="1"/>
  <c r="N27" i="120" s="1"/>
  <c r="C27" i="120"/>
  <c r="T26" i="120"/>
  <c r="U26" i="120" s="1"/>
  <c r="S26" i="120"/>
  <c r="R26" i="120"/>
  <c r="P26" i="120"/>
  <c r="Q26" i="120" s="1"/>
  <c r="O26" i="120"/>
  <c r="M26" i="120"/>
  <c r="N26" i="120" s="1"/>
  <c r="L26" i="120"/>
  <c r="C26" i="120"/>
  <c r="U25" i="120"/>
  <c r="T25" i="120"/>
  <c r="R25" i="120"/>
  <c r="S25" i="120" s="1"/>
  <c r="Q25" i="120"/>
  <c r="P25" i="120"/>
  <c r="M25" i="120"/>
  <c r="N25" i="120" s="1"/>
  <c r="L25" i="120"/>
  <c r="C25" i="120"/>
  <c r="U24" i="120"/>
  <c r="T24" i="120"/>
  <c r="R24" i="120"/>
  <c r="S24" i="120" s="1"/>
  <c r="Q24" i="120"/>
  <c r="P24" i="120"/>
  <c r="L24" i="120"/>
  <c r="M24" i="120" s="1"/>
  <c r="N24" i="120" s="1"/>
  <c r="V24" i="120" s="1"/>
  <c r="C24" i="120"/>
  <c r="T23" i="120"/>
  <c r="U23" i="120" s="1"/>
  <c r="R23" i="120"/>
  <c r="S23" i="120" s="1"/>
  <c r="P23" i="120"/>
  <c r="Q23" i="120" s="1"/>
  <c r="N23" i="120"/>
  <c r="L23" i="120"/>
  <c r="M23" i="120" s="1"/>
  <c r="C23" i="120"/>
  <c r="T22" i="120"/>
  <c r="U22" i="120" s="1"/>
  <c r="P22" i="120"/>
  <c r="Q22" i="120" s="1"/>
  <c r="L22" i="120"/>
  <c r="M22" i="120" s="1"/>
  <c r="R22" i="120" s="1"/>
  <c r="S22" i="120" s="1"/>
  <c r="C22" i="120"/>
  <c r="T21" i="120"/>
  <c r="U21" i="120" s="1"/>
  <c r="P21" i="120"/>
  <c r="Q21" i="120" s="1"/>
  <c r="L21" i="120"/>
  <c r="M21" i="120" s="1"/>
  <c r="R21" i="120" s="1"/>
  <c r="S21" i="120" s="1"/>
  <c r="C21" i="120"/>
  <c r="U20" i="120"/>
  <c r="T20" i="120"/>
  <c r="P20" i="120"/>
  <c r="Q20" i="120" s="1"/>
  <c r="L20" i="120"/>
  <c r="M20" i="120" s="1"/>
  <c r="C20" i="120"/>
  <c r="T19" i="120"/>
  <c r="U19" i="120" s="1"/>
  <c r="R19" i="120"/>
  <c r="S19" i="120" s="1"/>
  <c r="P19" i="120"/>
  <c r="Q19" i="120" s="1"/>
  <c r="L19" i="120"/>
  <c r="M19" i="120" s="1"/>
  <c r="N19" i="120" s="1"/>
  <c r="V19" i="120" s="1"/>
  <c r="C19" i="120"/>
  <c r="T18" i="120"/>
  <c r="U18" i="120" s="1"/>
  <c r="P18" i="120"/>
  <c r="Q18" i="120" s="1"/>
  <c r="L18" i="120"/>
  <c r="M18" i="120" s="1"/>
  <c r="R18" i="120" s="1"/>
  <c r="S18" i="120" s="1"/>
  <c r="C18" i="120"/>
  <c r="T17" i="120"/>
  <c r="U17" i="120" s="1"/>
  <c r="P17" i="120"/>
  <c r="Q17" i="120" s="1"/>
  <c r="N17" i="120"/>
  <c r="L17" i="120"/>
  <c r="M17" i="120" s="1"/>
  <c r="R17" i="120" s="1"/>
  <c r="S17" i="120" s="1"/>
  <c r="C17" i="120"/>
  <c r="T16" i="120"/>
  <c r="U16" i="120" s="1"/>
  <c r="P16" i="120"/>
  <c r="Q16" i="120" s="1"/>
  <c r="L16" i="120"/>
  <c r="M16" i="120" s="1"/>
  <c r="R16" i="120" s="1"/>
  <c r="S16" i="120" s="1"/>
  <c r="C16" i="120"/>
  <c r="T15" i="120"/>
  <c r="U15" i="120" s="1"/>
  <c r="R15" i="120"/>
  <c r="S15" i="120" s="1"/>
  <c r="Q15" i="120"/>
  <c r="P15" i="120"/>
  <c r="L15" i="120"/>
  <c r="M15" i="120" s="1"/>
  <c r="N15" i="120" s="1"/>
  <c r="V15" i="120" s="1"/>
  <c r="C15" i="120"/>
  <c r="T14" i="120"/>
  <c r="I63" i="120" s="1"/>
  <c r="P14" i="120"/>
  <c r="L14" i="120"/>
  <c r="C14" i="120"/>
  <c r="T13" i="120"/>
  <c r="U13" i="120" s="1"/>
  <c r="R13" i="120"/>
  <c r="S13" i="120" s="1"/>
  <c r="N13" i="120"/>
  <c r="O13" i="120" s="1"/>
  <c r="L13" i="120"/>
  <c r="M13" i="120" s="1"/>
  <c r="P13" i="120" s="1"/>
  <c r="Q13" i="120" s="1"/>
  <c r="C13" i="120"/>
  <c r="T12" i="120"/>
  <c r="U12" i="120" s="1"/>
  <c r="P12" i="120"/>
  <c r="Q12" i="120" s="1"/>
  <c r="L12" i="120"/>
  <c r="M12" i="120" s="1"/>
  <c r="R12" i="120" s="1"/>
  <c r="S12" i="120" s="1"/>
  <c r="C12" i="120"/>
  <c r="T11" i="120"/>
  <c r="U11" i="120" s="1"/>
  <c r="R11" i="120"/>
  <c r="S11" i="120" s="1"/>
  <c r="L11" i="120"/>
  <c r="M11" i="120" s="1"/>
  <c r="C11" i="120"/>
  <c r="S10" i="120"/>
  <c r="R10" i="120"/>
  <c r="P10" i="120"/>
  <c r="Q10" i="120" s="1"/>
  <c r="N10" i="120"/>
  <c r="L10" i="120"/>
  <c r="M10" i="120" s="1"/>
  <c r="T10" i="120" s="1"/>
  <c r="U10" i="120" s="1"/>
  <c r="C10" i="120"/>
  <c r="R9" i="120"/>
  <c r="S9" i="120" s="1"/>
  <c r="P9" i="120"/>
  <c r="Q9" i="120" s="1"/>
  <c r="L9" i="120"/>
  <c r="M9" i="120" s="1"/>
  <c r="T9" i="120" s="1"/>
  <c r="U9" i="120" s="1"/>
  <c r="C9" i="120"/>
  <c r="R8" i="120"/>
  <c r="S8" i="120" s="1"/>
  <c r="P8" i="120"/>
  <c r="Q8" i="120" s="1"/>
  <c r="M8" i="120"/>
  <c r="T8" i="120" s="1"/>
  <c r="U8" i="120" s="1"/>
  <c r="L8" i="120"/>
  <c r="C8" i="120"/>
  <c r="R7" i="120"/>
  <c r="S7" i="120" s="1"/>
  <c r="Q7" i="120"/>
  <c r="P7" i="120"/>
  <c r="L7" i="120"/>
  <c r="M7" i="120" s="1"/>
  <c r="C7" i="120"/>
  <c r="S6" i="120"/>
  <c r="R6" i="120"/>
  <c r="P6" i="120"/>
  <c r="Q6" i="120" s="1"/>
  <c r="L6" i="120"/>
  <c r="M6" i="120" s="1"/>
  <c r="T6" i="120" s="1"/>
  <c r="U6" i="120" s="1"/>
  <c r="C6" i="120"/>
  <c r="P5" i="120"/>
  <c r="Q5" i="120" s="1"/>
  <c r="L5" i="120"/>
  <c r="M5" i="120" s="1"/>
  <c r="T5" i="120" s="1"/>
  <c r="U5" i="120" s="1"/>
  <c r="C5" i="120"/>
  <c r="P4" i="120"/>
  <c r="Q4" i="120" s="1"/>
  <c r="L4" i="120"/>
  <c r="M4" i="120" s="1"/>
  <c r="N4" i="120" s="1"/>
  <c r="C4" i="120"/>
  <c r="D2" i="120"/>
  <c r="B85" i="119"/>
  <c r="I85" i="119" s="1"/>
  <c r="B84" i="119"/>
  <c r="D84" i="119" s="1"/>
  <c r="B83" i="119"/>
  <c r="B82" i="119"/>
  <c r="I82" i="119" s="1"/>
  <c r="B81" i="119"/>
  <c r="H81" i="119" s="1"/>
  <c r="B80" i="119"/>
  <c r="J80" i="119" s="1"/>
  <c r="B79" i="119"/>
  <c r="J79" i="119" s="1"/>
  <c r="B78" i="119"/>
  <c r="J78" i="119" s="1"/>
  <c r="B77" i="119"/>
  <c r="J77" i="119" s="1"/>
  <c r="B76" i="119"/>
  <c r="J76" i="119" s="1"/>
  <c r="B75" i="119"/>
  <c r="J75" i="119" s="1"/>
  <c r="B74" i="119"/>
  <c r="J74" i="119" s="1"/>
  <c r="B73" i="119"/>
  <c r="J73" i="119" s="1"/>
  <c r="B72" i="119"/>
  <c r="J72" i="119" s="1"/>
  <c r="B71" i="119"/>
  <c r="J71" i="119" s="1"/>
  <c r="B70" i="119"/>
  <c r="J70" i="119" s="1"/>
  <c r="P69" i="119"/>
  <c r="B69" i="119"/>
  <c r="G69" i="119" s="1"/>
  <c r="B68" i="119"/>
  <c r="B67" i="119"/>
  <c r="E67" i="119" s="1"/>
  <c r="B66" i="119"/>
  <c r="M66" i="119" s="1"/>
  <c r="B65" i="119"/>
  <c r="J65" i="119" s="1"/>
  <c r="B64" i="119"/>
  <c r="B63" i="119"/>
  <c r="B62" i="119"/>
  <c r="F62" i="119" s="1"/>
  <c r="B61" i="119"/>
  <c r="B60" i="119"/>
  <c r="H57" i="119"/>
  <c r="T54" i="119"/>
  <c r="U54" i="119" s="1"/>
  <c r="R54" i="119"/>
  <c r="S54" i="119" s="1"/>
  <c r="P54" i="119"/>
  <c r="Q54" i="119" s="1"/>
  <c r="L54" i="119"/>
  <c r="M54" i="119" s="1"/>
  <c r="N54" i="119" s="1"/>
  <c r="C54" i="119"/>
  <c r="U53" i="119"/>
  <c r="T53" i="119"/>
  <c r="R53" i="119"/>
  <c r="S53" i="119" s="1"/>
  <c r="Q53" i="119"/>
  <c r="P53" i="119"/>
  <c r="L53" i="119"/>
  <c r="M53" i="119" s="1"/>
  <c r="N53" i="119" s="1"/>
  <c r="O53" i="119" s="1"/>
  <c r="C53" i="119"/>
  <c r="T52" i="119"/>
  <c r="U52" i="119" s="1"/>
  <c r="R52" i="119"/>
  <c r="S52" i="119" s="1"/>
  <c r="P52" i="119"/>
  <c r="Q52" i="119" s="1"/>
  <c r="L52" i="119"/>
  <c r="M52" i="119" s="1"/>
  <c r="N52" i="119" s="1"/>
  <c r="V52" i="119" s="1"/>
  <c r="C52" i="119"/>
  <c r="U51" i="119"/>
  <c r="T51" i="119"/>
  <c r="R51" i="119"/>
  <c r="S51" i="119" s="1"/>
  <c r="Q51" i="119"/>
  <c r="P51" i="119"/>
  <c r="L51" i="119"/>
  <c r="M51" i="119" s="1"/>
  <c r="N51" i="119" s="1"/>
  <c r="C51" i="119"/>
  <c r="T50" i="119"/>
  <c r="U50" i="119" s="1"/>
  <c r="R50" i="119"/>
  <c r="S50" i="119" s="1"/>
  <c r="P50" i="119"/>
  <c r="Q50" i="119" s="1"/>
  <c r="L50" i="119"/>
  <c r="M50" i="119" s="1"/>
  <c r="N50" i="119" s="1"/>
  <c r="C50" i="119"/>
  <c r="T49" i="119"/>
  <c r="U49" i="119" s="1"/>
  <c r="R49" i="119"/>
  <c r="S49" i="119" s="1"/>
  <c r="P49" i="119"/>
  <c r="Q49" i="119" s="1"/>
  <c r="L49" i="119"/>
  <c r="M49" i="119" s="1"/>
  <c r="N49" i="119" s="1"/>
  <c r="C49" i="119"/>
  <c r="U48" i="119"/>
  <c r="T48" i="119"/>
  <c r="R48" i="119"/>
  <c r="S48" i="119" s="1"/>
  <c r="Q48" i="119"/>
  <c r="P48" i="119"/>
  <c r="L48" i="119"/>
  <c r="M48" i="119" s="1"/>
  <c r="N48" i="119" s="1"/>
  <c r="C48" i="119"/>
  <c r="U47" i="119"/>
  <c r="T47" i="119"/>
  <c r="R47" i="119"/>
  <c r="S47" i="119" s="1"/>
  <c r="P47" i="119"/>
  <c r="Q47" i="119" s="1"/>
  <c r="L47" i="119"/>
  <c r="M47" i="119" s="1"/>
  <c r="N47" i="119" s="1"/>
  <c r="C47" i="119"/>
  <c r="T46" i="119"/>
  <c r="U46" i="119" s="1"/>
  <c r="R46" i="119"/>
  <c r="S46" i="119" s="1"/>
  <c r="P46" i="119"/>
  <c r="Q46" i="119" s="1"/>
  <c r="L46" i="119"/>
  <c r="M46" i="119" s="1"/>
  <c r="N46" i="119" s="1"/>
  <c r="V46" i="119" s="1"/>
  <c r="C46" i="119"/>
  <c r="T45" i="119"/>
  <c r="U45" i="119" s="1"/>
  <c r="R45" i="119"/>
  <c r="S45" i="119" s="1"/>
  <c r="P45" i="119"/>
  <c r="Q45" i="119" s="1"/>
  <c r="L45" i="119"/>
  <c r="M45" i="119" s="1"/>
  <c r="N45" i="119" s="1"/>
  <c r="C45" i="119"/>
  <c r="T44" i="119"/>
  <c r="U44" i="119" s="1"/>
  <c r="R44" i="119"/>
  <c r="S44" i="119" s="1"/>
  <c r="P44" i="119"/>
  <c r="Q44" i="119" s="1"/>
  <c r="L44" i="119"/>
  <c r="M44" i="119" s="1"/>
  <c r="N44" i="119" s="1"/>
  <c r="C44" i="119"/>
  <c r="T43" i="119"/>
  <c r="U43" i="119" s="1"/>
  <c r="R43" i="119"/>
  <c r="S43" i="119" s="1"/>
  <c r="P43" i="119"/>
  <c r="Q43" i="119" s="1"/>
  <c r="L43" i="119"/>
  <c r="M43" i="119" s="1"/>
  <c r="N43" i="119" s="1"/>
  <c r="V43" i="119" s="1"/>
  <c r="C43" i="119"/>
  <c r="T42" i="119"/>
  <c r="U42" i="119" s="1"/>
  <c r="R42" i="119"/>
  <c r="S42" i="119" s="1"/>
  <c r="Q42" i="119"/>
  <c r="P42" i="119"/>
  <c r="L42" i="119"/>
  <c r="M42" i="119" s="1"/>
  <c r="N42" i="119" s="1"/>
  <c r="C42" i="119"/>
  <c r="T41" i="119"/>
  <c r="U41" i="119" s="1"/>
  <c r="R41" i="119"/>
  <c r="S41" i="119" s="1"/>
  <c r="P41" i="119"/>
  <c r="Q41" i="119" s="1"/>
  <c r="L41" i="119"/>
  <c r="M41" i="119" s="1"/>
  <c r="N41" i="119" s="1"/>
  <c r="C41" i="119"/>
  <c r="T40" i="119"/>
  <c r="U40" i="119" s="1"/>
  <c r="R40" i="119"/>
  <c r="S40" i="119" s="1"/>
  <c r="Q40" i="119"/>
  <c r="P40" i="119"/>
  <c r="L40" i="119"/>
  <c r="M40" i="119" s="1"/>
  <c r="N40" i="119" s="1"/>
  <c r="C40" i="119"/>
  <c r="U39" i="119"/>
  <c r="T39" i="119"/>
  <c r="R39" i="119"/>
  <c r="S39" i="119" s="1"/>
  <c r="P39" i="119"/>
  <c r="Q39" i="119" s="1"/>
  <c r="L39" i="119"/>
  <c r="M39" i="119" s="1"/>
  <c r="N39" i="119" s="1"/>
  <c r="C39" i="119"/>
  <c r="T38" i="119"/>
  <c r="U38" i="119" s="1"/>
  <c r="R38" i="119"/>
  <c r="S38" i="119" s="1"/>
  <c r="P38" i="119"/>
  <c r="Q38" i="119" s="1"/>
  <c r="L38" i="119"/>
  <c r="M38" i="119" s="1"/>
  <c r="N38" i="119" s="1"/>
  <c r="C38" i="119"/>
  <c r="T37" i="119"/>
  <c r="U37" i="119" s="1"/>
  <c r="R37" i="119"/>
  <c r="S37" i="119" s="1"/>
  <c r="P37" i="119"/>
  <c r="Q37" i="119" s="1"/>
  <c r="L37" i="119"/>
  <c r="M37" i="119" s="1"/>
  <c r="N37" i="119" s="1"/>
  <c r="C37" i="119"/>
  <c r="T36" i="119"/>
  <c r="U36" i="119" s="1"/>
  <c r="R36" i="119"/>
  <c r="S36" i="119" s="1"/>
  <c r="P36" i="119"/>
  <c r="Q36" i="119" s="1"/>
  <c r="L36" i="119"/>
  <c r="M36" i="119" s="1"/>
  <c r="N36" i="119" s="1"/>
  <c r="C36" i="119"/>
  <c r="T35" i="119"/>
  <c r="U35" i="119" s="1"/>
  <c r="R35" i="119"/>
  <c r="S35" i="119" s="1"/>
  <c r="P35" i="119"/>
  <c r="Q35" i="119" s="1"/>
  <c r="L35" i="119"/>
  <c r="M35" i="119" s="1"/>
  <c r="N35" i="119" s="1"/>
  <c r="C35" i="119"/>
  <c r="T34" i="119"/>
  <c r="U34" i="119" s="1"/>
  <c r="R34" i="119"/>
  <c r="S34" i="119" s="1"/>
  <c r="Q34" i="119"/>
  <c r="P34" i="119"/>
  <c r="L34" i="119"/>
  <c r="M34" i="119" s="1"/>
  <c r="N34" i="119" s="1"/>
  <c r="C34" i="119"/>
  <c r="T33" i="119"/>
  <c r="U33" i="119" s="1"/>
  <c r="R33" i="119"/>
  <c r="S33" i="119" s="1"/>
  <c r="P33" i="119"/>
  <c r="Q33" i="119" s="1"/>
  <c r="L33" i="119"/>
  <c r="M33" i="119" s="1"/>
  <c r="N33" i="119" s="1"/>
  <c r="C33" i="119"/>
  <c r="T32" i="119"/>
  <c r="U32" i="119" s="1"/>
  <c r="R32" i="119"/>
  <c r="S32" i="119" s="1"/>
  <c r="P32" i="119"/>
  <c r="Q32" i="119" s="1"/>
  <c r="L32" i="119"/>
  <c r="M32" i="119" s="1"/>
  <c r="N32" i="119" s="1"/>
  <c r="C32" i="119"/>
  <c r="T31" i="119"/>
  <c r="U31" i="119" s="1"/>
  <c r="R31" i="119"/>
  <c r="S31" i="119" s="1"/>
  <c r="Q31" i="119"/>
  <c r="P31" i="119"/>
  <c r="L31" i="119"/>
  <c r="M31" i="119" s="1"/>
  <c r="N31" i="119" s="1"/>
  <c r="O31" i="119" s="1"/>
  <c r="C31" i="119"/>
  <c r="U30" i="119"/>
  <c r="T30" i="119"/>
  <c r="R30" i="119"/>
  <c r="S30" i="119" s="1"/>
  <c r="Q30" i="119"/>
  <c r="P30" i="119"/>
  <c r="L30" i="119"/>
  <c r="M30" i="119" s="1"/>
  <c r="N30" i="119" s="1"/>
  <c r="C30" i="119"/>
  <c r="T29" i="119"/>
  <c r="U29" i="119" s="1"/>
  <c r="R29" i="119"/>
  <c r="S29" i="119" s="1"/>
  <c r="P29" i="119"/>
  <c r="Q29" i="119" s="1"/>
  <c r="L29" i="119"/>
  <c r="M29" i="119" s="1"/>
  <c r="N29" i="119" s="1"/>
  <c r="C29" i="119"/>
  <c r="T28" i="119"/>
  <c r="U28" i="119" s="1"/>
  <c r="R28" i="119"/>
  <c r="S28" i="119" s="1"/>
  <c r="P28" i="119"/>
  <c r="Q28" i="119" s="1"/>
  <c r="L28" i="119"/>
  <c r="M28" i="119" s="1"/>
  <c r="N28" i="119" s="1"/>
  <c r="C28" i="119"/>
  <c r="T27" i="119"/>
  <c r="U27" i="119" s="1"/>
  <c r="R27" i="119"/>
  <c r="S27" i="119" s="1"/>
  <c r="P27" i="119"/>
  <c r="Q27" i="119" s="1"/>
  <c r="L27" i="119"/>
  <c r="M27" i="119" s="1"/>
  <c r="N27" i="119" s="1"/>
  <c r="O27" i="119" s="1"/>
  <c r="C27" i="119"/>
  <c r="T26" i="119"/>
  <c r="U26" i="119" s="1"/>
  <c r="R26" i="119"/>
  <c r="S26" i="119" s="1"/>
  <c r="Q26" i="119"/>
  <c r="P26" i="119"/>
  <c r="L26" i="119"/>
  <c r="M26" i="119" s="1"/>
  <c r="N26" i="119" s="1"/>
  <c r="C26" i="119"/>
  <c r="T25" i="119"/>
  <c r="U25" i="119" s="1"/>
  <c r="R25" i="119"/>
  <c r="S25" i="119" s="1"/>
  <c r="P25" i="119"/>
  <c r="Q25" i="119" s="1"/>
  <c r="L25" i="119"/>
  <c r="M25" i="119" s="1"/>
  <c r="N25" i="119" s="1"/>
  <c r="C25" i="119"/>
  <c r="T24" i="119"/>
  <c r="U24" i="119" s="1"/>
  <c r="R24" i="119"/>
  <c r="S24" i="119" s="1"/>
  <c r="P24" i="119"/>
  <c r="Q24" i="119" s="1"/>
  <c r="L24" i="119"/>
  <c r="M24" i="119" s="1"/>
  <c r="N24" i="119" s="1"/>
  <c r="C24" i="119"/>
  <c r="T23" i="119"/>
  <c r="U23" i="119" s="1"/>
  <c r="R23" i="119"/>
  <c r="S23" i="119" s="1"/>
  <c r="Q23" i="119"/>
  <c r="P23" i="119"/>
  <c r="L23" i="119"/>
  <c r="M23" i="119" s="1"/>
  <c r="N23" i="119" s="1"/>
  <c r="O23" i="119" s="1"/>
  <c r="C23" i="119"/>
  <c r="U22" i="119"/>
  <c r="T22" i="119"/>
  <c r="P22" i="119"/>
  <c r="Q22" i="119" s="1"/>
  <c r="L22" i="119"/>
  <c r="M22" i="119" s="1"/>
  <c r="N22" i="119" s="1"/>
  <c r="C22" i="119"/>
  <c r="T21" i="119"/>
  <c r="U21" i="119" s="1"/>
  <c r="P21" i="119"/>
  <c r="Q21" i="119" s="1"/>
  <c r="L21" i="119"/>
  <c r="M21" i="119" s="1"/>
  <c r="N21" i="119" s="1"/>
  <c r="O21" i="119" s="1"/>
  <c r="C21" i="119"/>
  <c r="T20" i="119"/>
  <c r="U20" i="119" s="1"/>
  <c r="P20" i="119"/>
  <c r="Q20" i="119" s="1"/>
  <c r="L20" i="119"/>
  <c r="M20" i="119" s="1"/>
  <c r="N20" i="119" s="1"/>
  <c r="C20" i="119"/>
  <c r="T19" i="119"/>
  <c r="U19" i="119" s="1"/>
  <c r="P19" i="119"/>
  <c r="Q19" i="119" s="1"/>
  <c r="L19" i="119"/>
  <c r="M19" i="119" s="1"/>
  <c r="N19" i="119" s="1"/>
  <c r="C19" i="119"/>
  <c r="T18" i="119"/>
  <c r="U18" i="119" s="1"/>
  <c r="P18" i="119"/>
  <c r="Q18" i="119" s="1"/>
  <c r="L18" i="119"/>
  <c r="M18" i="119" s="1"/>
  <c r="N18" i="119" s="1"/>
  <c r="C18" i="119"/>
  <c r="T17" i="119"/>
  <c r="U17" i="119" s="1"/>
  <c r="R17" i="119"/>
  <c r="S17" i="119" s="1"/>
  <c r="P17" i="119"/>
  <c r="Q17" i="119" s="1"/>
  <c r="L17" i="119"/>
  <c r="M17" i="119" s="1"/>
  <c r="N17" i="119" s="1"/>
  <c r="C17" i="119"/>
  <c r="T16" i="119"/>
  <c r="U16" i="119" s="1"/>
  <c r="P16" i="119"/>
  <c r="Q16" i="119" s="1"/>
  <c r="L16" i="119"/>
  <c r="M16" i="119" s="1"/>
  <c r="N16" i="119" s="1"/>
  <c r="C16" i="119"/>
  <c r="T15" i="119"/>
  <c r="U15" i="119" s="1"/>
  <c r="P15" i="119"/>
  <c r="Q15" i="119" s="1"/>
  <c r="L15" i="119"/>
  <c r="M15" i="119" s="1"/>
  <c r="N15" i="119" s="1"/>
  <c r="C15" i="119"/>
  <c r="T14" i="119"/>
  <c r="U14" i="119" s="1"/>
  <c r="P14" i="119"/>
  <c r="Q14" i="119" s="1"/>
  <c r="L14" i="119"/>
  <c r="M14" i="119" s="1"/>
  <c r="N14" i="119" s="1"/>
  <c r="C14" i="119"/>
  <c r="T13" i="119"/>
  <c r="U13" i="119" s="1"/>
  <c r="R13" i="119"/>
  <c r="S13" i="119" s="1"/>
  <c r="L13" i="119"/>
  <c r="M13" i="119" s="1"/>
  <c r="N13" i="119" s="1"/>
  <c r="C13" i="119"/>
  <c r="T12" i="119"/>
  <c r="U12" i="119" s="1"/>
  <c r="P12" i="119"/>
  <c r="Q12" i="119" s="1"/>
  <c r="L12" i="119"/>
  <c r="M12" i="119" s="1"/>
  <c r="N12" i="119" s="1"/>
  <c r="C12" i="119"/>
  <c r="T11" i="119"/>
  <c r="U11" i="119" s="1"/>
  <c r="R11" i="119"/>
  <c r="S11" i="119" s="1"/>
  <c r="L11" i="119"/>
  <c r="M11" i="119" s="1"/>
  <c r="N11" i="119" s="1"/>
  <c r="C11" i="119"/>
  <c r="R10" i="119"/>
  <c r="S10" i="119" s="1"/>
  <c r="P10" i="119"/>
  <c r="Q10" i="119" s="1"/>
  <c r="L10" i="119"/>
  <c r="M10" i="119" s="1"/>
  <c r="N10" i="119" s="1"/>
  <c r="C10" i="119"/>
  <c r="R9" i="119"/>
  <c r="S9" i="119" s="1"/>
  <c r="P9" i="119"/>
  <c r="Q9" i="119" s="1"/>
  <c r="L9" i="119"/>
  <c r="M9" i="119" s="1"/>
  <c r="N9" i="119" s="1"/>
  <c r="C9" i="119"/>
  <c r="R8" i="119"/>
  <c r="S8" i="119" s="1"/>
  <c r="P8" i="119"/>
  <c r="Q8" i="119" s="1"/>
  <c r="L8" i="119"/>
  <c r="M8" i="119" s="1"/>
  <c r="T8" i="119" s="1"/>
  <c r="U8" i="119" s="1"/>
  <c r="C8" i="119"/>
  <c r="P7" i="119"/>
  <c r="Q7" i="119" s="1"/>
  <c r="L7" i="119"/>
  <c r="M7" i="119" s="1"/>
  <c r="R7" i="119" s="1"/>
  <c r="S7" i="119" s="1"/>
  <c r="C7" i="119"/>
  <c r="R6" i="119"/>
  <c r="S6" i="119" s="1"/>
  <c r="P6" i="119"/>
  <c r="Q6" i="119" s="1"/>
  <c r="L6" i="119"/>
  <c r="M6" i="119" s="1"/>
  <c r="T6" i="119" s="1"/>
  <c r="U6" i="119" s="1"/>
  <c r="C6" i="119"/>
  <c r="R5" i="119"/>
  <c r="S5" i="119" s="1"/>
  <c r="P5" i="119"/>
  <c r="Q5" i="119" s="1"/>
  <c r="L5" i="119"/>
  <c r="M5" i="119" s="1"/>
  <c r="T5" i="119" s="1"/>
  <c r="C5" i="119"/>
  <c r="P4" i="119"/>
  <c r="Q4" i="119" s="1"/>
  <c r="N4" i="119"/>
  <c r="O4" i="119" s="1"/>
  <c r="L4" i="119"/>
  <c r="M4" i="119" s="1"/>
  <c r="T4" i="119" s="1"/>
  <c r="U4" i="119" s="1"/>
  <c r="C4" i="119"/>
  <c r="D2" i="119"/>
  <c r="B84" i="118"/>
  <c r="H84" i="118" s="1"/>
  <c r="B83" i="118"/>
  <c r="D83" i="118" s="1"/>
  <c r="B82" i="118"/>
  <c r="H82" i="118" s="1"/>
  <c r="B81" i="118"/>
  <c r="B80" i="118"/>
  <c r="B79" i="118"/>
  <c r="K79" i="118" s="1"/>
  <c r="B78" i="118"/>
  <c r="K78" i="118" s="1"/>
  <c r="B77" i="118"/>
  <c r="K77" i="118" s="1"/>
  <c r="B76" i="118"/>
  <c r="B75" i="118"/>
  <c r="I75" i="118" s="1"/>
  <c r="B74" i="118"/>
  <c r="K74" i="118" s="1"/>
  <c r="B73" i="118"/>
  <c r="K73" i="118" s="1"/>
  <c r="B72" i="118"/>
  <c r="J72" i="118" s="1"/>
  <c r="B71" i="118"/>
  <c r="J71" i="118" s="1"/>
  <c r="B70" i="118"/>
  <c r="B69" i="118"/>
  <c r="K69" i="118" s="1"/>
  <c r="P68" i="118"/>
  <c r="B68" i="118"/>
  <c r="B67" i="118"/>
  <c r="B66" i="118"/>
  <c r="I66" i="118" s="1"/>
  <c r="B65" i="118"/>
  <c r="B64" i="118"/>
  <c r="J64" i="118" s="1"/>
  <c r="B63" i="118"/>
  <c r="B62" i="118"/>
  <c r="G62" i="118" s="1"/>
  <c r="B61" i="118"/>
  <c r="D61" i="118" s="1"/>
  <c r="B60" i="118"/>
  <c r="H57" i="118"/>
  <c r="T54" i="118"/>
  <c r="U54" i="118" s="1"/>
  <c r="S54" i="118"/>
  <c r="R54" i="118"/>
  <c r="P54" i="118"/>
  <c r="Q54" i="118" s="1"/>
  <c r="M54" i="118"/>
  <c r="N54" i="118" s="1"/>
  <c r="L54" i="118"/>
  <c r="C54" i="118"/>
  <c r="T53" i="118"/>
  <c r="U53" i="118" s="1"/>
  <c r="S53" i="118"/>
  <c r="R53" i="118"/>
  <c r="P53" i="118"/>
  <c r="Q53" i="118" s="1"/>
  <c r="L53" i="118"/>
  <c r="M53" i="118" s="1"/>
  <c r="N53" i="118" s="1"/>
  <c r="O53" i="118" s="1"/>
  <c r="W53" i="118" s="1"/>
  <c r="C53" i="118"/>
  <c r="T52" i="118"/>
  <c r="U52" i="118" s="1"/>
  <c r="S52" i="118"/>
  <c r="R52" i="118"/>
  <c r="P52" i="118"/>
  <c r="Q52" i="118" s="1"/>
  <c r="O52" i="118"/>
  <c r="W52" i="118" s="1"/>
  <c r="L52" i="118"/>
  <c r="M52" i="118" s="1"/>
  <c r="N52" i="118" s="1"/>
  <c r="C52" i="118"/>
  <c r="T51" i="118"/>
  <c r="U51" i="118" s="1"/>
  <c r="R51" i="118"/>
  <c r="S51" i="118" s="1"/>
  <c r="P51" i="118"/>
  <c r="Q51" i="118" s="1"/>
  <c r="L51" i="118"/>
  <c r="M51" i="118" s="1"/>
  <c r="N51" i="118" s="1"/>
  <c r="O51" i="118" s="1"/>
  <c r="C51" i="118"/>
  <c r="T50" i="118"/>
  <c r="U50" i="118" s="1"/>
  <c r="R50" i="118"/>
  <c r="S50" i="118" s="1"/>
  <c r="P50" i="118"/>
  <c r="Q50" i="118" s="1"/>
  <c r="M50" i="118"/>
  <c r="N50" i="118" s="1"/>
  <c r="L50" i="118"/>
  <c r="C50" i="118"/>
  <c r="T49" i="118"/>
  <c r="U49" i="118" s="1"/>
  <c r="S49" i="118"/>
  <c r="R49" i="118"/>
  <c r="P49" i="118"/>
  <c r="Q49" i="118" s="1"/>
  <c r="L49" i="118"/>
  <c r="M49" i="118" s="1"/>
  <c r="N49" i="118" s="1"/>
  <c r="O49" i="118" s="1"/>
  <c r="C49" i="118"/>
  <c r="T48" i="118"/>
  <c r="U48" i="118" s="1"/>
  <c r="R48" i="118"/>
  <c r="S48" i="118" s="1"/>
  <c r="P48" i="118"/>
  <c r="Q48" i="118" s="1"/>
  <c r="L48" i="118"/>
  <c r="M48" i="118" s="1"/>
  <c r="N48" i="118" s="1"/>
  <c r="C48" i="118"/>
  <c r="T47" i="118"/>
  <c r="U47" i="118" s="1"/>
  <c r="R47" i="118"/>
  <c r="S47" i="118" s="1"/>
  <c r="P47" i="118"/>
  <c r="Q47" i="118" s="1"/>
  <c r="L47" i="118"/>
  <c r="M47" i="118" s="1"/>
  <c r="N47" i="118" s="1"/>
  <c r="C47" i="118"/>
  <c r="T46" i="118"/>
  <c r="U46" i="118" s="1"/>
  <c r="R46" i="118"/>
  <c r="S46" i="118" s="1"/>
  <c r="P46" i="118"/>
  <c r="Q46" i="118" s="1"/>
  <c r="L46" i="118"/>
  <c r="M46" i="118" s="1"/>
  <c r="N46" i="118" s="1"/>
  <c r="O46" i="118" s="1"/>
  <c r="C46" i="118"/>
  <c r="U45" i="118"/>
  <c r="T45" i="118"/>
  <c r="R45" i="118"/>
  <c r="S45" i="118" s="1"/>
  <c r="Q45" i="118"/>
  <c r="P45" i="118"/>
  <c r="L45" i="118"/>
  <c r="M45" i="118" s="1"/>
  <c r="N45" i="118" s="1"/>
  <c r="V45" i="118" s="1"/>
  <c r="C45" i="118"/>
  <c r="T44" i="118"/>
  <c r="U44" i="118" s="1"/>
  <c r="R44" i="118"/>
  <c r="S44" i="118" s="1"/>
  <c r="P44" i="118"/>
  <c r="Q44" i="118" s="1"/>
  <c r="L44" i="118"/>
  <c r="M44" i="118" s="1"/>
  <c r="N44" i="118" s="1"/>
  <c r="C44" i="118"/>
  <c r="T43" i="118"/>
  <c r="U43" i="118" s="1"/>
  <c r="S43" i="118"/>
  <c r="R43" i="118"/>
  <c r="P43" i="118"/>
  <c r="Q43" i="118" s="1"/>
  <c r="M43" i="118"/>
  <c r="N43" i="118" s="1"/>
  <c r="L43" i="118"/>
  <c r="C43" i="118"/>
  <c r="T42" i="118"/>
  <c r="U42" i="118" s="1"/>
  <c r="R42" i="118"/>
  <c r="S42" i="118" s="1"/>
  <c r="P42" i="118"/>
  <c r="Q42" i="118" s="1"/>
  <c r="L42" i="118"/>
  <c r="M42" i="118" s="1"/>
  <c r="N42" i="118" s="1"/>
  <c r="O42" i="118" s="1"/>
  <c r="C42" i="118"/>
  <c r="T41" i="118"/>
  <c r="U41" i="118" s="1"/>
  <c r="S41" i="118"/>
  <c r="R41" i="118"/>
  <c r="P41" i="118"/>
  <c r="Q41" i="118" s="1"/>
  <c r="L41" i="118"/>
  <c r="M41" i="118" s="1"/>
  <c r="N41" i="118" s="1"/>
  <c r="V41" i="118" s="1"/>
  <c r="C41" i="118"/>
  <c r="T40" i="118"/>
  <c r="U40" i="118" s="1"/>
  <c r="R40" i="118"/>
  <c r="S40" i="118" s="1"/>
  <c r="P40" i="118"/>
  <c r="Q40" i="118" s="1"/>
  <c r="L40" i="118"/>
  <c r="M40" i="118" s="1"/>
  <c r="N40" i="118" s="1"/>
  <c r="C40" i="118"/>
  <c r="T39" i="118"/>
  <c r="U39" i="118" s="1"/>
  <c r="R39" i="118"/>
  <c r="S39" i="118" s="1"/>
  <c r="P39" i="118"/>
  <c r="Q39" i="118" s="1"/>
  <c r="L39" i="118"/>
  <c r="M39" i="118" s="1"/>
  <c r="N39" i="118" s="1"/>
  <c r="C39" i="118"/>
  <c r="T38" i="118"/>
  <c r="U38" i="118" s="1"/>
  <c r="R38" i="118"/>
  <c r="S38" i="118" s="1"/>
  <c r="P38" i="118"/>
  <c r="Q38" i="118" s="1"/>
  <c r="N38" i="118"/>
  <c r="O38" i="118" s="1"/>
  <c r="W38" i="118" s="1"/>
  <c r="L38" i="118"/>
  <c r="M38" i="118" s="1"/>
  <c r="C38" i="118"/>
  <c r="T37" i="118"/>
  <c r="U37" i="118" s="1"/>
  <c r="S37" i="118"/>
  <c r="R37" i="118"/>
  <c r="P37" i="118"/>
  <c r="Q37" i="118" s="1"/>
  <c r="M37" i="118"/>
  <c r="N37" i="118" s="1"/>
  <c r="V37" i="118" s="1"/>
  <c r="L37" i="118"/>
  <c r="C37" i="118"/>
  <c r="T36" i="118"/>
  <c r="U36" i="118" s="1"/>
  <c r="R36" i="118"/>
  <c r="S36" i="118" s="1"/>
  <c r="P36" i="118"/>
  <c r="Q36" i="118" s="1"/>
  <c r="L36" i="118"/>
  <c r="M36" i="118" s="1"/>
  <c r="N36" i="118" s="1"/>
  <c r="C36" i="118"/>
  <c r="U35" i="118"/>
  <c r="T35" i="118"/>
  <c r="R35" i="118"/>
  <c r="S35" i="118" s="1"/>
  <c r="Q35" i="118"/>
  <c r="P35" i="118"/>
  <c r="L35" i="118"/>
  <c r="M35" i="118" s="1"/>
  <c r="N35" i="118" s="1"/>
  <c r="C35" i="118"/>
  <c r="T34" i="118"/>
  <c r="U34" i="118" s="1"/>
  <c r="R34" i="118"/>
  <c r="S34" i="118" s="1"/>
  <c r="P34" i="118"/>
  <c r="Q34" i="118" s="1"/>
  <c r="N34" i="118"/>
  <c r="O34" i="118" s="1"/>
  <c r="L34" i="118"/>
  <c r="M34" i="118" s="1"/>
  <c r="C34" i="118"/>
  <c r="U33" i="118"/>
  <c r="T33" i="118"/>
  <c r="R33" i="118"/>
  <c r="S33" i="118" s="1"/>
  <c r="Q33" i="118"/>
  <c r="P33" i="118"/>
  <c r="L33" i="118"/>
  <c r="M33" i="118" s="1"/>
  <c r="N33" i="118" s="1"/>
  <c r="C33" i="118"/>
  <c r="T32" i="118"/>
  <c r="U32" i="118" s="1"/>
  <c r="R32" i="118"/>
  <c r="S32" i="118" s="1"/>
  <c r="P32" i="118"/>
  <c r="Q32" i="118" s="1"/>
  <c r="L32" i="118"/>
  <c r="M32" i="118" s="1"/>
  <c r="N32" i="118" s="1"/>
  <c r="C32" i="118"/>
  <c r="T31" i="118"/>
  <c r="U31" i="118" s="1"/>
  <c r="R31" i="118"/>
  <c r="S31" i="118" s="1"/>
  <c r="P31" i="118"/>
  <c r="Q31" i="118" s="1"/>
  <c r="M31" i="118"/>
  <c r="N31" i="118" s="1"/>
  <c r="L31" i="118"/>
  <c r="C31" i="118"/>
  <c r="T30" i="118"/>
  <c r="U30" i="118" s="1"/>
  <c r="R30" i="118"/>
  <c r="S30" i="118" s="1"/>
  <c r="P30" i="118"/>
  <c r="Q30" i="118" s="1"/>
  <c r="L30" i="118"/>
  <c r="M30" i="118" s="1"/>
  <c r="N30" i="118" s="1"/>
  <c r="O30" i="118" s="1"/>
  <c r="C30" i="118"/>
  <c r="T29" i="118"/>
  <c r="U29" i="118" s="1"/>
  <c r="R29" i="118"/>
  <c r="S29" i="118" s="1"/>
  <c r="P29" i="118"/>
  <c r="Q29" i="118" s="1"/>
  <c r="L29" i="118"/>
  <c r="M29" i="118" s="1"/>
  <c r="N29" i="118" s="1"/>
  <c r="V29" i="118" s="1"/>
  <c r="C29" i="118"/>
  <c r="T28" i="118"/>
  <c r="U28" i="118" s="1"/>
  <c r="R28" i="118"/>
  <c r="S28" i="118" s="1"/>
  <c r="P28" i="118"/>
  <c r="Q28" i="118" s="1"/>
  <c r="L28" i="118"/>
  <c r="M28" i="118" s="1"/>
  <c r="N28" i="118" s="1"/>
  <c r="C28" i="118"/>
  <c r="T27" i="118"/>
  <c r="U27" i="118" s="1"/>
  <c r="R27" i="118"/>
  <c r="S27" i="118" s="1"/>
  <c r="P27" i="118"/>
  <c r="Q27" i="118" s="1"/>
  <c r="L27" i="118"/>
  <c r="M27" i="118" s="1"/>
  <c r="N27" i="118" s="1"/>
  <c r="C27" i="118"/>
  <c r="T26" i="118"/>
  <c r="U26" i="118" s="1"/>
  <c r="R26" i="118"/>
  <c r="S26" i="118" s="1"/>
  <c r="P26" i="118"/>
  <c r="Q26" i="118" s="1"/>
  <c r="N26" i="118"/>
  <c r="O26" i="118" s="1"/>
  <c r="L26" i="118"/>
  <c r="M26" i="118" s="1"/>
  <c r="C26" i="118"/>
  <c r="T25" i="118"/>
  <c r="U25" i="118" s="1"/>
  <c r="R25" i="118"/>
  <c r="S25" i="118" s="1"/>
  <c r="P25" i="118"/>
  <c r="Q25" i="118" s="1"/>
  <c r="L25" i="118"/>
  <c r="M25" i="118" s="1"/>
  <c r="N25" i="118" s="1"/>
  <c r="V25" i="118" s="1"/>
  <c r="C25" i="118"/>
  <c r="T24" i="118"/>
  <c r="U24" i="118" s="1"/>
  <c r="R24" i="118"/>
  <c r="S24" i="118" s="1"/>
  <c r="P24" i="118"/>
  <c r="Q24" i="118" s="1"/>
  <c r="L24" i="118"/>
  <c r="M24" i="118" s="1"/>
  <c r="N24" i="118" s="1"/>
  <c r="C24" i="118"/>
  <c r="T23" i="118"/>
  <c r="U23" i="118" s="1"/>
  <c r="S23" i="118"/>
  <c r="R23" i="118"/>
  <c r="P23" i="118"/>
  <c r="Q23" i="118" s="1"/>
  <c r="M23" i="118"/>
  <c r="N23" i="118" s="1"/>
  <c r="V23" i="118" s="1"/>
  <c r="L23" i="118"/>
  <c r="C23" i="118"/>
  <c r="T22" i="118"/>
  <c r="U22" i="118" s="1"/>
  <c r="S22" i="118"/>
  <c r="R22" i="118"/>
  <c r="P22" i="118"/>
  <c r="Q22" i="118" s="1"/>
  <c r="L22" i="118"/>
  <c r="M22" i="118" s="1"/>
  <c r="N22" i="118" s="1"/>
  <c r="V22" i="118" s="1"/>
  <c r="C22" i="118"/>
  <c r="T21" i="118"/>
  <c r="U21" i="118" s="1"/>
  <c r="S21" i="118"/>
  <c r="R21" i="118"/>
  <c r="P21" i="118"/>
  <c r="Q21" i="118" s="1"/>
  <c r="L21" i="118"/>
  <c r="M21" i="118" s="1"/>
  <c r="N21" i="118" s="1"/>
  <c r="C21" i="118"/>
  <c r="T20" i="118"/>
  <c r="U20" i="118" s="1"/>
  <c r="R20" i="118"/>
  <c r="S20" i="118" s="1"/>
  <c r="P20" i="118"/>
  <c r="Q20" i="118" s="1"/>
  <c r="L20" i="118"/>
  <c r="M20" i="118" s="1"/>
  <c r="N20" i="118" s="1"/>
  <c r="O20" i="118" s="1"/>
  <c r="C20" i="118"/>
  <c r="T19" i="118"/>
  <c r="U19" i="118" s="1"/>
  <c r="R19" i="118"/>
  <c r="S19" i="118" s="1"/>
  <c r="P19" i="118"/>
  <c r="Q19" i="118" s="1"/>
  <c r="L19" i="118"/>
  <c r="M19" i="118" s="1"/>
  <c r="N19" i="118" s="1"/>
  <c r="C19" i="118"/>
  <c r="T18" i="118"/>
  <c r="U18" i="118" s="1"/>
  <c r="R18" i="118"/>
  <c r="S18" i="118" s="1"/>
  <c r="P18" i="118"/>
  <c r="Q18" i="118" s="1"/>
  <c r="N18" i="118"/>
  <c r="V18" i="118" s="1"/>
  <c r="L18" i="118"/>
  <c r="M18" i="118" s="1"/>
  <c r="C18" i="118"/>
  <c r="T17" i="118"/>
  <c r="U17" i="118" s="1"/>
  <c r="R17" i="118"/>
  <c r="S17" i="118" s="1"/>
  <c r="P17" i="118"/>
  <c r="Q17" i="118" s="1"/>
  <c r="L17" i="118"/>
  <c r="M17" i="118" s="1"/>
  <c r="N17" i="118" s="1"/>
  <c r="C17" i="118"/>
  <c r="T16" i="118"/>
  <c r="U16" i="118" s="1"/>
  <c r="R16" i="118"/>
  <c r="S16" i="118" s="1"/>
  <c r="P16" i="118"/>
  <c r="Q16" i="118" s="1"/>
  <c r="L16" i="118"/>
  <c r="M16" i="118" s="1"/>
  <c r="N16" i="118" s="1"/>
  <c r="C16" i="118"/>
  <c r="T15" i="118"/>
  <c r="U15" i="118" s="1"/>
  <c r="R15" i="118"/>
  <c r="S15" i="118" s="1"/>
  <c r="P15" i="118"/>
  <c r="Q15" i="118" s="1"/>
  <c r="M15" i="118"/>
  <c r="N15" i="118" s="1"/>
  <c r="O15" i="118" s="1"/>
  <c r="W15" i="118" s="1"/>
  <c r="L15" i="118"/>
  <c r="C15" i="118"/>
  <c r="T14" i="118"/>
  <c r="U14" i="118" s="1"/>
  <c r="S14" i="118"/>
  <c r="R14" i="118"/>
  <c r="P14" i="118"/>
  <c r="Q14" i="118" s="1"/>
  <c r="L14" i="118"/>
  <c r="M14" i="118" s="1"/>
  <c r="N14" i="118" s="1"/>
  <c r="C14" i="118"/>
  <c r="T13" i="118"/>
  <c r="U13" i="118" s="1"/>
  <c r="R13" i="118"/>
  <c r="S13" i="118" s="1"/>
  <c r="P13" i="118"/>
  <c r="Q13" i="118" s="1"/>
  <c r="L13" i="118"/>
  <c r="M13" i="118" s="1"/>
  <c r="N13" i="118" s="1"/>
  <c r="C13" i="118"/>
  <c r="T12" i="118"/>
  <c r="U12" i="118" s="1"/>
  <c r="R12" i="118"/>
  <c r="S12" i="118" s="1"/>
  <c r="P12" i="118"/>
  <c r="Q12" i="118" s="1"/>
  <c r="M12" i="118"/>
  <c r="N12" i="118" s="1"/>
  <c r="L12" i="118"/>
  <c r="C12" i="118"/>
  <c r="T11" i="118"/>
  <c r="U11" i="118" s="1"/>
  <c r="R11" i="118"/>
  <c r="S11" i="118" s="1"/>
  <c r="P11" i="118"/>
  <c r="Q11" i="118" s="1"/>
  <c r="L11" i="118"/>
  <c r="M11" i="118" s="1"/>
  <c r="N11" i="118" s="1"/>
  <c r="O11" i="118" s="1"/>
  <c r="C11" i="118"/>
  <c r="T10" i="118"/>
  <c r="U10" i="118" s="1"/>
  <c r="R10" i="118"/>
  <c r="S10" i="118" s="1"/>
  <c r="P10" i="118"/>
  <c r="Q10" i="118" s="1"/>
  <c r="L10" i="118"/>
  <c r="M10" i="118" s="1"/>
  <c r="N10" i="118" s="1"/>
  <c r="C10" i="118"/>
  <c r="T9" i="118"/>
  <c r="U9" i="118" s="1"/>
  <c r="L9" i="118"/>
  <c r="M9" i="118" s="1"/>
  <c r="P9" i="118" s="1"/>
  <c r="Q9" i="118" s="1"/>
  <c r="C9" i="118"/>
  <c r="T8" i="118"/>
  <c r="U8" i="118" s="1"/>
  <c r="L8" i="118"/>
  <c r="M8" i="118" s="1"/>
  <c r="R8" i="118" s="1"/>
  <c r="S8" i="118" s="1"/>
  <c r="C8" i="118"/>
  <c r="R7" i="118"/>
  <c r="L7" i="118"/>
  <c r="C7" i="118"/>
  <c r="T6" i="118"/>
  <c r="U6" i="118" s="1"/>
  <c r="P6" i="118"/>
  <c r="Q6" i="118" s="1"/>
  <c r="L6" i="118"/>
  <c r="M6" i="118" s="1"/>
  <c r="R6" i="118" s="1"/>
  <c r="S6" i="118" s="1"/>
  <c r="C6" i="118"/>
  <c r="T5" i="118"/>
  <c r="U5" i="118" s="1"/>
  <c r="R5" i="118"/>
  <c r="S5" i="118" s="1"/>
  <c r="N5" i="118"/>
  <c r="O5" i="118" s="1"/>
  <c r="L5" i="118"/>
  <c r="M5" i="118" s="1"/>
  <c r="P5" i="118" s="1"/>
  <c r="Q5" i="118" s="1"/>
  <c r="C5" i="118"/>
  <c r="T4" i="118"/>
  <c r="U4" i="118" s="1"/>
  <c r="P4" i="118"/>
  <c r="Q4" i="118" s="1"/>
  <c r="L4" i="118"/>
  <c r="C4" i="118"/>
  <c r="D2" i="118"/>
  <c r="C5" i="117"/>
  <c r="B84" i="117"/>
  <c r="B83" i="117"/>
  <c r="K83" i="117" s="1"/>
  <c r="B82" i="117"/>
  <c r="J82" i="117" s="1"/>
  <c r="B81" i="117"/>
  <c r="B80" i="117"/>
  <c r="H80" i="117" s="1"/>
  <c r="B79" i="117"/>
  <c r="B78" i="117"/>
  <c r="B77" i="117"/>
  <c r="B76" i="117"/>
  <c r="B75" i="117"/>
  <c r="B74" i="117"/>
  <c r="K74" i="117" s="1"/>
  <c r="B73" i="117"/>
  <c r="G73" i="117" s="1"/>
  <c r="B72" i="117"/>
  <c r="K72" i="117" s="1"/>
  <c r="B71" i="117"/>
  <c r="G71" i="117" s="1"/>
  <c r="B70" i="117"/>
  <c r="B69" i="117"/>
  <c r="P68" i="117"/>
  <c r="B68" i="117"/>
  <c r="B67" i="117"/>
  <c r="B66" i="117"/>
  <c r="I66" i="117" s="1"/>
  <c r="B65" i="117"/>
  <c r="H65" i="117" s="1"/>
  <c r="B64" i="117"/>
  <c r="I64" i="117" s="1"/>
  <c r="B63" i="117"/>
  <c r="B62" i="117"/>
  <c r="B61" i="117"/>
  <c r="K61" i="117" s="1"/>
  <c r="B60" i="117"/>
  <c r="C60" i="117" s="1"/>
  <c r="H57" i="117"/>
  <c r="T54" i="117"/>
  <c r="U54" i="117" s="1"/>
  <c r="S54" i="117"/>
  <c r="R54" i="117"/>
  <c r="P54" i="117"/>
  <c r="Q54" i="117" s="1"/>
  <c r="L54" i="117"/>
  <c r="M54" i="117" s="1"/>
  <c r="N54" i="117" s="1"/>
  <c r="C54" i="117"/>
  <c r="T53" i="117"/>
  <c r="U53" i="117" s="1"/>
  <c r="R53" i="117"/>
  <c r="S53" i="117" s="1"/>
  <c r="P53" i="117"/>
  <c r="Q53" i="117" s="1"/>
  <c r="L53" i="117"/>
  <c r="M53" i="117" s="1"/>
  <c r="N53" i="117" s="1"/>
  <c r="O53" i="117" s="1"/>
  <c r="C53" i="117"/>
  <c r="T52" i="117"/>
  <c r="U52" i="117" s="1"/>
  <c r="R52" i="117"/>
  <c r="S52" i="117" s="1"/>
  <c r="P52" i="117"/>
  <c r="Q52" i="117" s="1"/>
  <c r="L52" i="117"/>
  <c r="M52" i="117" s="1"/>
  <c r="N52" i="117" s="1"/>
  <c r="C52" i="117"/>
  <c r="T51" i="117"/>
  <c r="U51" i="117" s="1"/>
  <c r="R51" i="117"/>
  <c r="S51" i="117" s="1"/>
  <c r="Q51" i="117"/>
  <c r="P51" i="117"/>
  <c r="L51" i="117"/>
  <c r="M51" i="117" s="1"/>
  <c r="N51" i="117" s="1"/>
  <c r="C51" i="117"/>
  <c r="U50" i="117"/>
  <c r="T50" i="117"/>
  <c r="R50" i="117"/>
  <c r="S50" i="117" s="1"/>
  <c r="Q50" i="117"/>
  <c r="P50" i="117"/>
  <c r="L50" i="117"/>
  <c r="M50" i="117" s="1"/>
  <c r="N50" i="117" s="1"/>
  <c r="C50" i="117"/>
  <c r="T49" i="117"/>
  <c r="U49" i="117" s="1"/>
  <c r="R49" i="117"/>
  <c r="S49" i="117" s="1"/>
  <c r="P49" i="117"/>
  <c r="Q49" i="117" s="1"/>
  <c r="L49" i="117"/>
  <c r="M49" i="117" s="1"/>
  <c r="N49" i="117" s="1"/>
  <c r="O49" i="117" s="1"/>
  <c r="C49" i="117"/>
  <c r="U48" i="117"/>
  <c r="T48" i="117"/>
  <c r="R48" i="117"/>
  <c r="S48" i="117" s="1"/>
  <c r="Q48" i="117"/>
  <c r="P48" i="117"/>
  <c r="L48" i="117"/>
  <c r="M48" i="117" s="1"/>
  <c r="N48" i="117" s="1"/>
  <c r="V48" i="117" s="1"/>
  <c r="C48" i="117"/>
  <c r="T47" i="117"/>
  <c r="U47" i="117" s="1"/>
  <c r="R47" i="117"/>
  <c r="S47" i="117" s="1"/>
  <c r="P47" i="117"/>
  <c r="Q47" i="117" s="1"/>
  <c r="L47" i="117"/>
  <c r="M47" i="117" s="1"/>
  <c r="N47" i="117" s="1"/>
  <c r="C47" i="117"/>
  <c r="T46" i="117"/>
  <c r="U46" i="117" s="1"/>
  <c r="R46" i="117"/>
  <c r="S46" i="117" s="1"/>
  <c r="P46" i="117"/>
  <c r="Q46" i="117" s="1"/>
  <c r="N46" i="117"/>
  <c r="O46" i="117" s="1"/>
  <c r="W46" i="117" s="1"/>
  <c r="L46" i="117"/>
  <c r="M46" i="117" s="1"/>
  <c r="C46" i="117"/>
  <c r="T45" i="117"/>
  <c r="U45" i="117" s="1"/>
  <c r="R45" i="117"/>
  <c r="S45" i="117" s="1"/>
  <c r="P45" i="117"/>
  <c r="Q45" i="117" s="1"/>
  <c r="L45" i="117"/>
  <c r="M45" i="117" s="1"/>
  <c r="N45" i="117" s="1"/>
  <c r="C45" i="117"/>
  <c r="T44" i="117"/>
  <c r="U44" i="117" s="1"/>
  <c r="R44" i="117"/>
  <c r="S44" i="117" s="1"/>
  <c r="P44" i="117"/>
  <c r="Q44" i="117" s="1"/>
  <c r="N44" i="117"/>
  <c r="O44" i="117" s="1"/>
  <c r="L44" i="117"/>
  <c r="M44" i="117" s="1"/>
  <c r="C44" i="117"/>
  <c r="U43" i="117"/>
  <c r="T43" i="117"/>
  <c r="R43" i="117"/>
  <c r="S43" i="117" s="1"/>
  <c r="P43" i="117"/>
  <c r="Q43" i="117" s="1"/>
  <c r="L43" i="117"/>
  <c r="M43" i="117" s="1"/>
  <c r="N43" i="117" s="1"/>
  <c r="C43" i="117"/>
  <c r="T42" i="117"/>
  <c r="U42" i="117" s="1"/>
  <c r="R42" i="117"/>
  <c r="S42" i="117" s="1"/>
  <c r="P42" i="117"/>
  <c r="Q42" i="117" s="1"/>
  <c r="N42" i="117"/>
  <c r="O42" i="117" s="1"/>
  <c r="W42" i="117" s="1"/>
  <c r="L42" i="117"/>
  <c r="M42" i="117" s="1"/>
  <c r="C42" i="117"/>
  <c r="T41" i="117"/>
  <c r="U41" i="117" s="1"/>
  <c r="R41" i="117"/>
  <c r="S41" i="117" s="1"/>
  <c r="P41" i="117"/>
  <c r="Q41" i="117" s="1"/>
  <c r="L41" i="117"/>
  <c r="M41" i="117" s="1"/>
  <c r="N41" i="117" s="1"/>
  <c r="C41" i="117"/>
  <c r="T40" i="117"/>
  <c r="U40" i="117" s="1"/>
  <c r="R40" i="117"/>
  <c r="S40" i="117" s="1"/>
  <c r="P40" i="117"/>
  <c r="Q40" i="117" s="1"/>
  <c r="N40" i="117"/>
  <c r="O40" i="117" s="1"/>
  <c r="L40" i="117"/>
  <c r="M40" i="117" s="1"/>
  <c r="C40" i="117"/>
  <c r="U39" i="117"/>
  <c r="T39" i="117"/>
  <c r="R39" i="117"/>
  <c r="S39" i="117" s="1"/>
  <c r="P39" i="117"/>
  <c r="Q39" i="117" s="1"/>
  <c r="L39" i="117"/>
  <c r="M39" i="117" s="1"/>
  <c r="N39" i="117" s="1"/>
  <c r="C39" i="117"/>
  <c r="T38" i="117"/>
  <c r="U38" i="117" s="1"/>
  <c r="R38" i="117"/>
  <c r="S38" i="117" s="1"/>
  <c r="P38" i="117"/>
  <c r="Q38" i="117" s="1"/>
  <c r="N38" i="117"/>
  <c r="O38" i="117" s="1"/>
  <c r="W38" i="117" s="1"/>
  <c r="L38" i="117"/>
  <c r="M38" i="117" s="1"/>
  <c r="C38" i="117"/>
  <c r="T37" i="117"/>
  <c r="U37" i="117" s="1"/>
  <c r="R37" i="117"/>
  <c r="S37" i="117" s="1"/>
  <c r="P37" i="117"/>
  <c r="Q37" i="117" s="1"/>
  <c r="L37" i="117"/>
  <c r="M37" i="117" s="1"/>
  <c r="N37" i="117" s="1"/>
  <c r="C37" i="117"/>
  <c r="T36" i="117"/>
  <c r="U36" i="117" s="1"/>
  <c r="R36" i="117"/>
  <c r="S36" i="117" s="1"/>
  <c r="P36" i="117"/>
  <c r="Q36" i="117" s="1"/>
  <c r="N36" i="117"/>
  <c r="O36" i="117" s="1"/>
  <c r="L36" i="117"/>
  <c r="M36" i="117" s="1"/>
  <c r="C36" i="117"/>
  <c r="U35" i="117"/>
  <c r="T35" i="117"/>
  <c r="R35" i="117"/>
  <c r="S35" i="117" s="1"/>
  <c r="P35" i="117"/>
  <c r="Q35" i="117" s="1"/>
  <c r="L35" i="117"/>
  <c r="M35" i="117" s="1"/>
  <c r="N35" i="117" s="1"/>
  <c r="C35" i="117"/>
  <c r="T34" i="117"/>
  <c r="U34" i="117" s="1"/>
  <c r="R34" i="117"/>
  <c r="S34" i="117" s="1"/>
  <c r="P34" i="117"/>
  <c r="Q34" i="117" s="1"/>
  <c r="N34" i="117"/>
  <c r="O34" i="117" s="1"/>
  <c r="W34" i="117" s="1"/>
  <c r="L34" i="117"/>
  <c r="M34" i="117" s="1"/>
  <c r="C34" i="117"/>
  <c r="T33" i="117"/>
  <c r="U33" i="117" s="1"/>
  <c r="R33" i="117"/>
  <c r="S33" i="117" s="1"/>
  <c r="P33" i="117"/>
  <c r="Q33" i="117" s="1"/>
  <c r="L33" i="117"/>
  <c r="M33" i="117" s="1"/>
  <c r="N33" i="117" s="1"/>
  <c r="C33" i="117"/>
  <c r="T32" i="117"/>
  <c r="U32" i="117" s="1"/>
  <c r="R32" i="117"/>
  <c r="S32" i="117" s="1"/>
  <c r="P32" i="117"/>
  <c r="Q32" i="117" s="1"/>
  <c r="N32" i="117"/>
  <c r="O32" i="117" s="1"/>
  <c r="L32" i="117"/>
  <c r="M32" i="117" s="1"/>
  <c r="C32" i="117"/>
  <c r="U31" i="117"/>
  <c r="T31" i="117"/>
  <c r="R31" i="117"/>
  <c r="S31" i="117" s="1"/>
  <c r="P31" i="117"/>
  <c r="Q31" i="117" s="1"/>
  <c r="L31" i="117"/>
  <c r="M31" i="117" s="1"/>
  <c r="N31" i="117" s="1"/>
  <c r="C31" i="117"/>
  <c r="T30" i="117"/>
  <c r="U30" i="117" s="1"/>
  <c r="R30" i="117"/>
  <c r="S30" i="117" s="1"/>
  <c r="P30" i="117"/>
  <c r="Q30" i="117" s="1"/>
  <c r="N30" i="117"/>
  <c r="O30" i="117" s="1"/>
  <c r="W30" i="117" s="1"/>
  <c r="L30" i="117"/>
  <c r="M30" i="117" s="1"/>
  <c r="C30" i="117"/>
  <c r="T29" i="117"/>
  <c r="U29" i="117" s="1"/>
  <c r="R29" i="117"/>
  <c r="S29" i="117" s="1"/>
  <c r="P29" i="117"/>
  <c r="Q29" i="117" s="1"/>
  <c r="L29" i="117"/>
  <c r="M29" i="117" s="1"/>
  <c r="N29" i="117" s="1"/>
  <c r="C29" i="117"/>
  <c r="T28" i="117"/>
  <c r="U28" i="117" s="1"/>
  <c r="R28" i="117"/>
  <c r="S28" i="117" s="1"/>
  <c r="P28" i="117"/>
  <c r="Q28" i="117" s="1"/>
  <c r="L28" i="117"/>
  <c r="M28" i="117" s="1"/>
  <c r="N28" i="117" s="1"/>
  <c r="C28" i="117"/>
  <c r="T27" i="117"/>
  <c r="U27" i="117" s="1"/>
  <c r="S27" i="117"/>
  <c r="R27" i="117"/>
  <c r="P27" i="117"/>
  <c r="Q27" i="117" s="1"/>
  <c r="L27" i="117"/>
  <c r="M27" i="117" s="1"/>
  <c r="N27" i="117" s="1"/>
  <c r="C27" i="117"/>
  <c r="T26" i="117"/>
  <c r="U26" i="117" s="1"/>
  <c r="R26" i="117"/>
  <c r="S26" i="117" s="1"/>
  <c r="P26" i="117"/>
  <c r="Q26" i="117" s="1"/>
  <c r="L26" i="117"/>
  <c r="M26" i="117" s="1"/>
  <c r="N26" i="117" s="1"/>
  <c r="O26" i="117" s="1"/>
  <c r="W26" i="117" s="1"/>
  <c r="C26" i="117"/>
  <c r="T25" i="117"/>
  <c r="U25" i="117" s="1"/>
  <c r="S25" i="117"/>
  <c r="R25" i="117"/>
  <c r="P25" i="117"/>
  <c r="Q25" i="117" s="1"/>
  <c r="M25" i="117"/>
  <c r="N25" i="117" s="1"/>
  <c r="V25" i="117" s="1"/>
  <c r="L25" i="117"/>
  <c r="C25" i="117"/>
  <c r="T24" i="117"/>
  <c r="U24" i="117" s="1"/>
  <c r="R24" i="117"/>
  <c r="S24" i="117" s="1"/>
  <c r="P24" i="117"/>
  <c r="Q24" i="117" s="1"/>
  <c r="L24" i="117"/>
  <c r="M24" i="117" s="1"/>
  <c r="N24" i="117" s="1"/>
  <c r="C24" i="117"/>
  <c r="T23" i="117"/>
  <c r="U23" i="117" s="1"/>
  <c r="R23" i="117"/>
  <c r="S23" i="117" s="1"/>
  <c r="P23" i="117"/>
  <c r="Q23" i="117" s="1"/>
  <c r="L23" i="117"/>
  <c r="M23" i="117" s="1"/>
  <c r="N23" i="117" s="1"/>
  <c r="C23" i="117"/>
  <c r="T22" i="117"/>
  <c r="U22" i="117" s="1"/>
  <c r="R22" i="117"/>
  <c r="S22" i="117" s="1"/>
  <c r="P22" i="117"/>
  <c r="Q22" i="117" s="1"/>
  <c r="L22" i="117"/>
  <c r="M22" i="117" s="1"/>
  <c r="N22" i="117" s="1"/>
  <c r="C22" i="117"/>
  <c r="U21" i="117"/>
  <c r="T21" i="117"/>
  <c r="R21" i="117"/>
  <c r="S21" i="117" s="1"/>
  <c r="P21" i="117"/>
  <c r="Q21" i="117" s="1"/>
  <c r="N21" i="117"/>
  <c r="O21" i="117" s="1"/>
  <c r="W21" i="117" s="1"/>
  <c r="M21" i="117"/>
  <c r="L21" i="117"/>
  <c r="C21" i="117"/>
  <c r="T20" i="117"/>
  <c r="U20" i="117" s="1"/>
  <c r="S20" i="117"/>
  <c r="R20" i="117"/>
  <c r="P20" i="117"/>
  <c r="Q20" i="117" s="1"/>
  <c r="L20" i="117"/>
  <c r="M20" i="117" s="1"/>
  <c r="N20" i="117" s="1"/>
  <c r="C20" i="117"/>
  <c r="T19" i="117"/>
  <c r="U19" i="117" s="1"/>
  <c r="R19" i="117"/>
  <c r="S19" i="117" s="1"/>
  <c r="P19" i="117"/>
  <c r="Q19" i="117" s="1"/>
  <c r="L19" i="117"/>
  <c r="M19" i="117" s="1"/>
  <c r="N19" i="117" s="1"/>
  <c r="C19" i="117"/>
  <c r="T18" i="117"/>
  <c r="U18" i="117" s="1"/>
  <c r="R18" i="117"/>
  <c r="S18" i="117" s="1"/>
  <c r="P18" i="117"/>
  <c r="Q18" i="117" s="1"/>
  <c r="L18" i="117"/>
  <c r="M18" i="117" s="1"/>
  <c r="N18" i="117" s="1"/>
  <c r="C18" i="117"/>
  <c r="T17" i="117"/>
  <c r="R17" i="117"/>
  <c r="P17" i="117"/>
  <c r="M17" i="117"/>
  <c r="N17" i="117" s="1"/>
  <c r="L17" i="117"/>
  <c r="C17" i="117"/>
  <c r="T16" i="117"/>
  <c r="U16" i="117" s="1"/>
  <c r="R16" i="117"/>
  <c r="S16" i="117" s="1"/>
  <c r="L16" i="117"/>
  <c r="M16" i="117" s="1"/>
  <c r="P16" i="117" s="1"/>
  <c r="Q16" i="117" s="1"/>
  <c r="C16" i="117"/>
  <c r="T15" i="117"/>
  <c r="U15" i="117" s="1"/>
  <c r="R15" i="117"/>
  <c r="S15" i="117" s="1"/>
  <c r="L15" i="117"/>
  <c r="M15" i="117" s="1"/>
  <c r="P15" i="117" s="1"/>
  <c r="Q15" i="117" s="1"/>
  <c r="C15" i="117"/>
  <c r="T14" i="117"/>
  <c r="U14" i="117" s="1"/>
  <c r="R14" i="117"/>
  <c r="S14" i="117" s="1"/>
  <c r="L14" i="117"/>
  <c r="M14" i="117" s="1"/>
  <c r="C14" i="117"/>
  <c r="T13" i="117"/>
  <c r="U13" i="117" s="1"/>
  <c r="R13" i="117"/>
  <c r="S13" i="117" s="1"/>
  <c r="P13" i="117"/>
  <c r="Q13" i="117" s="1"/>
  <c r="L13" i="117"/>
  <c r="M13" i="117" s="1"/>
  <c r="N13" i="117" s="1"/>
  <c r="C13" i="117"/>
  <c r="T12" i="117"/>
  <c r="U12" i="117" s="1"/>
  <c r="P12" i="117"/>
  <c r="Q12" i="117" s="1"/>
  <c r="L12" i="117"/>
  <c r="M12" i="117" s="1"/>
  <c r="N12" i="117" s="1"/>
  <c r="C12" i="117"/>
  <c r="T11" i="117"/>
  <c r="U11" i="117" s="1"/>
  <c r="R11" i="117"/>
  <c r="S11" i="117" s="1"/>
  <c r="P11" i="117"/>
  <c r="Q11" i="117" s="1"/>
  <c r="L11" i="117"/>
  <c r="M11" i="117" s="1"/>
  <c r="N11" i="117" s="1"/>
  <c r="O11" i="117" s="1"/>
  <c r="C11" i="117"/>
  <c r="T10" i="117"/>
  <c r="U10" i="117" s="1"/>
  <c r="R10" i="117"/>
  <c r="S10" i="117" s="1"/>
  <c r="P10" i="117"/>
  <c r="Q10" i="117" s="1"/>
  <c r="L10" i="117"/>
  <c r="M10" i="117" s="1"/>
  <c r="N10" i="117" s="1"/>
  <c r="C10" i="117"/>
  <c r="T9" i="117"/>
  <c r="U9" i="117" s="1"/>
  <c r="R9" i="117"/>
  <c r="S9" i="117" s="1"/>
  <c r="L9" i="117"/>
  <c r="M9" i="117" s="1"/>
  <c r="N9" i="117" s="1"/>
  <c r="C9" i="117"/>
  <c r="T8" i="117"/>
  <c r="U8" i="117" s="1"/>
  <c r="P8" i="117"/>
  <c r="Q8" i="117" s="1"/>
  <c r="L8" i="117"/>
  <c r="M8" i="117" s="1"/>
  <c r="N8" i="117" s="1"/>
  <c r="C8" i="117"/>
  <c r="R7" i="117"/>
  <c r="S7" i="117" s="1"/>
  <c r="P7" i="117"/>
  <c r="Q7" i="117" s="1"/>
  <c r="L7" i="117"/>
  <c r="M7" i="117" s="1"/>
  <c r="N7" i="117" s="1"/>
  <c r="O7" i="117" s="1"/>
  <c r="C7" i="117"/>
  <c r="P6" i="117"/>
  <c r="Q6" i="117" s="1"/>
  <c r="L6" i="117"/>
  <c r="M6" i="117" s="1"/>
  <c r="C6" i="117"/>
  <c r="T5" i="117"/>
  <c r="U5" i="117" s="1"/>
  <c r="R5" i="117"/>
  <c r="S5" i="117" s="1"/>
  <c r="L5" i="117"/>
  <c r="M5" i="117" s="1"/>
  <c r="N5" i="117" s="1"/>
  <c r="T4" i="117"/>
  <c r="L4" i="117"/>
  <c r="C4" i="117"/>
  <c r="D2" i="117"/>
  <c r="B84" i="116"/>
  <c r="H84" i="116" s="1"/>
  <c r="B83" i="116"/>
  <c r="B82" i="116"/>
  <c r="I82" i="116" s="1"/>
  <c r="B81" i="116"/>
  <c r="K81" i="116" s="1"/>
  <c r="B80" i="116"/>
  <c r="G80" i="116" s="1"/>
  <c r="B79" i="116"/>
  <c r="I79" i="116" s="1"/>
  <c r="B78" i="116"/>
  <c r="J78" i="116" s="1"/>
  <c r="B77" i="116"/>
  <c r="B76" i="116"/>
  <c r="B75" i="116"/>
  <c r="B74" i="116"/>
  <c r="B73" i="116"/>
  <c r="F73" i="116" s="1"/>
  <c r="B72" i="116"/>
  <c r="E72" i="116" s="1"/>
  <c r="B71" i="116"/>
  <c r="E71" i="116" s="1"/>
  <c r="B70" i="116"/>
  <c r="D70" i="116" s="1"/>
  <c r="B69" i="116"/>
  <c r="F69" i="116" s="1"/>
  <c r="P68" i="116"/>
  <c r="B68" i="116"/>
  <c r="B67" i="116"/>
  <c r="C67" i="116" s="1"/>
  <c r="B66" i="116"/>
  <c r="K66" i="116" s="1"/>
  <c r="B65" i="116"/>
  <c r="B64" i="116"/>
  <c r="B63" i="116"/>
  <c r="B62" i="116"/>
  <c r="K62" i="116" s="1"/>
  <c r="B61" i="116"/>
  <c r="H61" i="116" s="1"/>
  <c r="B60" i="116"/>
  <c r="K60" i="116" s="1"/>
  <c r="H57" i="116"/>
  <c r="T54" i="116"/>
  <c r="U54" i="116" s="1"/>
  <c r="R54" i="116"/>
  <c r="S54" i="116" s="1"/>
  <c r="P54" i="116"/>
  <c r="Q54" i="116" s="1"/>
  <c r="L54" i="116"/>
  <c r="M54" i="116" s="1"/>
  <c r="N54" i="116" s="1"/>
  <c r="C54" i="116"/>
  <c r="T53" i="116"/>
  <c r="U53" i="116" s="1"/>
  <c r="S53" i="116"/>
  <c r="R53" i="116"/>
  <c r="P53" i="116"/>
  <c r="Q53" i="116" s="1"/>
  <c r="L53" i="116"/>
  <c r="M53" i="116" s="1"/>
  <c r="N53" i="116" s="1"/>
  <c r="O53" i="116" s="1"/>
  <c r="C53" i="116"/>
  <c r="T52" i="116"/>
  <c r="U52" i="116" s="1"/>
  <c r="R52" i="116"/>
  <c r="S52" i="116" s="1"/>
  <c r="Q52" i="116"/>
  <c r="P52" i="116"/>
  <c r="N52" i="116"/>
  <c r="V52" i="116" s="1"/>
  <c r="M52" i="116"/>
  <c r="L52" i="116"/>
  <c r="C52" i="116"/>
  <c r="T51" i="116"/>
  <c r="U51" i="116" s="1"/>
  <c r="S51" i="116"/>
  <c r="R51" i="116"/>
  <c r="P51" i="116"/>
  <c r="Q51" i="116" s="1"/>
  <c r="L51" i="116"/>
  <c r="M51" i="116" s="1"/>
  <c r="N51" i="116" s="1"/>
  <c r="C51" i="116"/>
  <c r="T50" i="116"/>
  <c r="U50" i="116" s="1"/>
  <c r="R50" i="116"/>
  <c r="S50" i="116" s="1"/>
  <c r="P50" i="116"/>
  <c r="Q50" i="116" s="1"/>
  <c r="L50" i="116"/>
  <c r="M50" i="116" s="1"/>
  <c r="N50" i="116" s="1"/>
  <c r="C50" i="116"/>
  <c r="U49" i="116"/>
  <c r="T49" i="116"/>
  <c r="R49" i="116"/>
  <c r="S49" i="116" s="1"/>
  <c r="P49" i="116"/>
  <c r="Q49" i="116" s="1"/>
  <c r="M49" i="116"/>
  <c r="N49" i="116" s="1"/>
  <c r="L49" i="116"/>
  <c r="C49" i="116"/>
  <c r="U48" i="116"/>
  <c r="T48" i="116"/>
  <c r="R48" i="116"/>
  <c r="S48" i="116" s="1"/>
  <c r="P48" i="116"/>
  <c r="Q48" i="116" s="1"/>
  <c r="N48" i="116"/>
  <c r="V48" i="116" s="1"/>
  <c r="M48" i="116"/>
  <c r="L48" i="116"/>
  <c r="C48" i="116"/>
  <c r="T47" i="116"/>
  <c r="U47" i="116" s="1"/>
  <c r="S47" i="116"/>
  <c r="R47" i="116"/>
  <c r="P47" i="116"/>
  <c r="Q47" i="116" s="1"/>
  <c r="L47" i="116"/>
  <c r="M47" i="116" s="1"/>
  <c r="N47" i="116" s="1"/>
  <c r="C47" i="116"/>
  <c r="T46" i="116"/>
  <c r="U46" i="116" s="1"/>
  <c r="R46" i="116"/>
  <c r="S46" i="116" s="1"/>
  <c r="P46" i="116"/>
  <c r="Q46" i="116" s="1"/>
  <c r="L46" i="116"/>
  <c r="M46" i="116" s="1"/>
  <c r="N46" i="116" s="1"/>
  <c r="C46" i="116"/>
  <c r="U45" i="116"/>
  <c r="T45" i="116"/>
  <c r="R45" i="116"/>
  <c r="S45" i="116" s="1"/>
  <c r="P45" i="116"/>
  <c r="Q45" i="116" s="1"/>
  <c r="M45" i="116"/>
  <c r="N45" i="116" s="1"/>
  <c r="L45" i="116"/>
  <c r="C45" i="116"/>
  <c r="U44" i="116"/>
  <c r="T44" i="116"/>
  <c r="R44" i="116"/>
  <c r="S44" i="116" s="1"/>
  <c r="P44" i="116"/>
  <c r="Q44" i="116" s="1"/>
  <c r="L44" i="116"/>
  <c r="M44" i="116" s="1"/>
  <c r="N44" i="116" s="1"/>
  <c r="C44" i="116"/>
  <c r="T43" i="116"/>
  <c r="U43" i="116" s="1"/>
  <c r="R43" i="116"/>
  <c r="S43" i="116" s="1"/>
  <c r="P43" i="116"/>
  <c r="Q43" i="116" s="1"/>
  <c r="L43" i="116"/>
  <c r="M43" i="116" s="1"/>
  <c r="N43" i="116" s="1"/>
  <c r="C43" i="116"/>
  <c r="T42" i="116"/>
  <c r="U42" i="116" s="1"/>
  <c r="S42" i="116"/>
  <c r="R42" i="116"/>
  <c r="P42" i="116"/>
  <c r="Q42" i="116" s="1"/>
  <c r="L42" i="116"/>
  <c r="M42" i="116" s="1"/>
  <c r="N42" i="116" s="1"/>
  <c r="C42" i="116"/>
  <c r="U41" i="116"/>
  <c r="T41" i="116"/>
  <c r="R41" i="116"/>
  <c r="S41" i="116" s="1"/>
  <c r="Q41" i="116"/>
  <c r="P41" i="116"/>
  <c r="L41" i="116"/>
  <c r="M41" i="116" s="1"/>
  <c r="N41" i="116" s="1"/>
  <c r="C41" i="116"/>
  <c r="U40" i="116"/>
  <c r="T40" i="116"/>
  <c r="R40" i="116"/>
  <c r="S40" i="116" s="1"/>
  <c r="Q40" i="116"/>
  <c r="P40" i="116"/>
  <c r="L40" i="116"/>
  <c r="M40" i="116" s="1"/>
  <c r="N40" i="116" s="1"/>
  <c r="V40" i="116" s="1"/>
  <c r="C40" i="116"/>
  <c r="T39" i="116"/>
  <c r="U39" i="116" s="1"/>
  <c r="S39" i="116"/>
  <c r="R39" i="116"/>
  <c r="P39" i="116"/>
  <c r="Q39" i="116" s="1"/>
  <c r="M39" i="116"/>
  <c r="N39" i="116" s="1"/>
  <c r="L39" i="116"/>
  <c r="C39" i="116"/>
  <c r="T38" i="116"/>
  <c r="U38" i="116" s="1"/>
  <c r="R38" i="116"/>
  <c r="S38" i="116" s="1"/>
  <c r="P38" i="116"/>
  <c r="Q38" i="116" s="1"/>
  <c r="L38" i="116"/>
  <c r="M38" i="116" s="1"/>
  <c r="N38" i="116" s="1"/>
  <c r="C38" i="116"/>
  <c r="U37" i="116"/>
  <c r="T37" i="116"/>
  <c r="R37" i="116"/>
  <c r="S37" i="116" s="1"/>
  <c r="Q37" i="116"/>
  <c r="P37" i="116"/>
  <c r="L37" i="116"/>
  <c r="M37" i="116" s="1"/>
  <c r="N37" i="116" s="1"/>
  <c r="C37" i="116"/>
  <c r="T36" i="116"/>
  <c r="U36" i="116" s="1"/>
  <c r="R36" i="116"/>
  <c r="S36" i="116" s="1"/>
  <c r="P36" i="116"/>
  <c r="Q36" i="116" s="1"/>
  <c r="L36" i="116"/>
  <c r="M36" i="116" s="1"/>
  <c r="N36" i="116" s="1"/>
  <c r="C36" i="116"/>
  <c r="T35" i="116"/>
  <c r="U35" i="116" s="1"/>
  <c r="S35" i="116"/>
  <c r="R35" i="116"/>
  <c r="P35" i="116"/>
  <c r="Q35" i="116" s="1"/>
  <c r="M35" i="116"/>
  <c r="N35" i="116" s="1"/>
  <c r="L35" i="116"/>
  <c r="C35" i="116"/>
  <c r="T34" i="116"/>
  <c r="U34" i="116" s="1"/>
  <c r="R34" i="116"/>
  <c r="S34" i="116" s="1"/>
  <c r="P34" i="116"/>
  <c r="Q34" i="116" s="1"/>
  <c r="L34" i="116"/>
  <c r="M34" i="116" s="1"/>
  <c r="N34" i="116" s="1"/>
  <c r="C34" i="116"/>
  <c r="U33" i="116"/>
  <c r="T33" i="116"/>
  <c r="R33" i="116"/>
  <c r="S33" i="116" s="1"/>
  <c r="Q33" i="116"/>
  <c r="P33" i="116"/>
  <c r="M33" i="116"/>
  <c r="N33" i="116" s="1"/>
  <c r="V33" i="116" s="1"/>
  <c r="L33" i="116"/>
  <c r="C33" i="116"/>
  <c r="T32" i="116"/>
  <c r="U32" i="116" s="1"/>
  <c r="R32" i="116"/>
  <c r="S32" i="116" s="1"/>
  <c r="P32" i="116"/>
  <c r="Q32" i="116" s="1"/>
  <c r="L32" i="116"/>
  <c r="M32" i="116" s="1"/>
  <c r="N32" i="116" s="1"/>
  <c r="C32" i="116"/>
  <c r="U31" i="116"/>
  <c r="T31" i="116"/>
  <c r="R31" i="116"/>
  <c r="S31" i="116" s="1"/>
  <c r="Q31" i="116"/>
  <c r="P31" i="116"/>
  <c r="L31" i="116"/>
  <c r="M31" i="116" s="1"/>
  <c r="N31" i="116" s="1"/>
  <c r="C31" i="116"/>
  <c r="T30" i="116"/>
  <c r="U30" i="116" s="1"/>
  <c r="R30" i="116"/>
  <c r="S30" i="116" s="1"/>
  <c r="P30" i="116"/>
  <c r="Q30" i="116" s="1"/>
  <c r="L30" i="116"/>
  <c r="M30" i="116" s="1"/>
  <c r="N30" i="116" s="1"/>
  <c r="C30" i="116"/>
  <c r="T29" i="116"/>
  <c r="U29" i="116" s="1"/>
  <c r="S29" i="116"/>
  <c r="R29" i="116"/>
  <c r="P29" i="116"/>
  <c r="Q29" i="116" s="1"/>
  <c r="O29" i="116"/>
  <c r="L29" i="116"/>
  <c r="M29" i="116" s="1"/>
  <c r="N29" i="116" s="1"/>
  <c r="C29" i="116"/>
  <c r="T28" i="116"/>
  <c r="U28" i="116" s="1"/>
  <c r="R28" i="116"/>
  <c r="S28" i="116" s="1"/>
  <c r="P28" i="116"/>
  <c r="Q28" i="116" s="1"/>
  <c r="L28" i="116"/>
  <c r="M28" i="116" s="1"/>
  <c r="N28" i="116" s="1"/>
  <c r="C28" i="116"/>
  <c r="U27" i="116"/>
  <c r="T27" i="116"/>
  <c r="R27" i="116"/>
  <c r="S27" i="116" s="1"/>
  <c r="P27" i="116"/>
  <c r="Q27" i="116" s="1"/>
  <c r="M27" i="116"/>
  <c r="N27" i="116" s="1"/>
  <c r="L27" i="116"/>
  <c r="C27" i="116"/>
  <c r="T26" i="116"/>
  <c r="U26" i="116" s="1"/>
  <c r="R26" i="116"/>
  <c r="S26" i="116" s="1"/>
  <c r="P26" i="116"/>
  <c r="Q26" i="116" s="1"/>
  <c r="L26" i="116"/>
  <c r="M26" i="116" s="1"/>
  <c r="N26" i="116" s="1"/>
  <c r="O26" i="116" s="1"/>
  <c r="W26" i="116" s="1"/>
  <c r="C26" i="116"/>
  <c r="T25" i="116"/>
  <c r="U25" i="116" s="1"/>
  <c r="S25" i="116"/>
  <c r="R25" i="116"/>
  <c r="P25" i="116"/>
  <c r="Q25" i="116" s="1"/>
  <c r="L25" i="116"/>
  <c r="M25" i="116" s="1"/>
  <c r="N25" i="116" s="1"/>
  <c r="C25" i="116"/>
  <c r="T24" i="116"/>
  <c r="U24" i="116" s="1"/>
  <c r="R24" i="116"/>
  <c r="S24" i="116" s="1"/>
  <c r="P24" i="116"/>
  <c r="Q24" i="116" s="1"/>
  <c r="L24" i="116"/>
  <c r="M24" i="116" s="1"/>
  <c r="N24" i="116" s="1"/>
  <c r="C24" i="116"/>
  <c r="U23" i="116"/>
  <c r="T23" i="116"/>
  <c r="R23" i="116"/>
  <c r="S23" i="116" s="1"/>
  <c r="P23" i="116"/>
  <c r="Q23" i="116" s="1"/>
  <c r="N23" i="116"/>
  <c r="O23" i="116" s="1"/>
  <c r="W23" i="116" s="1"/>
  <c r="M23" i="116"/>
  <c r="L23" i="116"/>
  <c r="C23" i="116"/>
  <c r="T22" i="116"/>
  <c r="U22" i="116" s="1"/>
  <c r="R22" i="116"/>
  <c r="S22" i="116" s="1"/>
  <c r="P22" i="116"/>
  <c r="Q22" i="116" s="1"/>
  <c r="L22" i="116"/>
  <c r="M22" i="116" s="1"/>
  <c r="N22" i="116" s="1"/>
  <c r="C22" i="116"/>
  <c r="T21" i="116"/>
  <c r="U21" i="116" s="1"/>
  <c r="R21" i="116"/>
  <c r="S21" i="116" s="1"/>
  <c r="P21" i="116"/>
  <c r="Q21" i="116" s="1"/>
  <c r="L21" i="116"/>
  <c r="M21" i="116" s="1"/>
  <c r="N21" i="116" s="1"/>
  <c r="C21" i="116"/>
  <c r="T20" i="116"/>
  <c r="U20" i="116" s="1"/>
  <c r="R20" i="116"/>
  <c r="S20" i="116" s="1"/>
  <c r="P20" i="116"/>
  <c r="Q20" i="116" s="1"/>
  <c r="L20" i="116"/>
  <c r="M20" i="116" s="1"/>
  <c r="N20" i="116" s="1"/>
  <c r="C20" i="116"/>
  <c r="U19" i="116"/>
  <c r="T19" i="116"/>
  <c r="R19" i="116"/>
  <c r="S19" i="116" s="1"/>
  <c r="Q19" i="116"/>
  <c r="P19" i="116"/>
  <c r="M19" i="116"/>
  <c r="N19" i="116" s="1"/>
  <c r="O19" i="116" s="1"/>
  <c r="W19" i="116" s="1"/>
  <c r="L19" i="116"/>
  <c r="C19" i="116"/>
  <c r="T18" i="116"/>
  <c r="U18" i="116" s="1"/>
  <c r="R18" i="116"/>
  <c r="S18" i="116" s="1"/>
  <c r="P18" i="116"/>
  <c r="Q18" i="116" s="1"/>
  <c r="L18" i="116"/>
  <c r="M18" i="116" s="1"/>
  <c r="N18" i="116" s="1"/>
  <c r="C18" i="116"/>
  <c r="T17" i="116"/>
  <c r="U17" i="116" s="1"/>
  <c r="S17" i="116"/>
  <c r="R17" i="116"/>
  <c r="P17" i="116"/>
  <c r="Q17" i="116" s="1"/>
  <c r="L17" i="116"/>
  <c r="M17" i="116" s="1"/>
  <c r="N17" i="116" s="1"/>
  <c r="C17" i="116"/>
  <c r="T16" i="116"/>
  <c r="U16" i="116" s="1"/>
  <c r="R16" i="116"/>
  <c r="S16" i="116" s="1"/>
  <c r="Q16" i="116"/>
  <c r="P16" i="116"/>
  <c r="M16" i="116"/>
  <c r="N16" i="116" s="1"/>
  <c r="L16" i="116"/>
  <c r="C16" i="116"/>
  <c r="U15" i="116"/>
  <c r="T15" i="116"/>
  <c r="R15" i="116"/>
  <c r="S15" i="116" s="1"/>
  <c r="Q15" i="116"/>
  <c r="P15" i="116"/>
  <c r="L15" i="116"/>
  <c r="M15" i="116" s="1"/>
  <c r="N15" i="116" s="1"/>
  <c r="O15" i="116" s="1"/>
  <c r="C15" i="116"/>
  <c r="T14" i="116"/>
  <c r="U14" i="116" s="1"/>
  <c r="R14" i="116"/>
  <c r="S14" i="116" s="1"/>
  <c r="P14" i="116"/>
  <c r="Q14" i="116" s="1"/>
  <c r="L14" i="116"/>
  <c r="M14" i="116" s="1"/>
  <c r="N14" i="116" s="1"/>
  <c r="C14" i="116"/>
  <c r="T13" i="116"/>
  <c r="U13" i="116" s="1"/>
  <c r="R13" i="116"/>
  <c r="S13" i="116" s="1"/>
  <c r="P13" i="116"/>
  <c r="Q13" i="116" s="1"/>
  <c r="L13" i="116"/>
  <c r="M13" i="116" s="1"/>
  <c r="N13" i="116" s="1"/>
  <c r="C13" i="116"/>
  <c r="T12" i="116"/>
  <c r="U12" i="116" s="1"/>
  <c r="R12" i="116"/>
  <c r="S12" i="116" s="1"/>
  <c r="P12" i="116"/>
  <c r="Q12" i="116" s="1"/>
  <c r="M12" i="116"/>
  <c r="N12" i="116" s="1"/>
  <c r="L12" i="116"/>
  <c r="C12" i="116"/>
  <c r="U11" i="116"/>
  <c r="T11" i="116"/>
  <c r="R11" i="116"/>
  <c r="S11" i="116" s="1"/>
  <c r="P11" i="116"/>
  <c r="Q11" i="116" s="1"/>
  <c r="N11" i="116"/>
  <c r="O11" i="116" s="1"/>
  <c r="M11" i="116"/>
  <c r="L11" i="116"/>
  <c r="C11" i="116"/>
  <c r="T10" i="116"/>
  <c r="U10" i="116" s="1"/>
  <c r="S10" i="116"/>
  <c r="R10" i="116"/>
  <c r="P10" i="116"/>
  <c r="Q10" i="116" s="1"/>
  <c r="L10" i="116"/>
  <c r="M10" i="116" s="1"/>
  <c r="N10" i="116" s="1"/>
  <c r="C10" i="116"/>
  <c r="T9" i="116"/>
  <c r="R9" i="116"/>
  <c r="S9" i="116" s="1"/>
  <c r="L9" i="116"/>
  <c r="C9" i="116"/>
  <c r="T8" i="116"/>
  <c r="U8" i="116" s="1"/>
  <c r="R8" i="116"/>
  <c r="S8" i="116" s="1"/>
  <c r="M8" i="116"/>
  <c r="P8" i="116" s="1"/>
  <c r="Q8" i="116" s="1"/>
  <c r="L8" i="116"/>
  <c r="C8" i="116"/>
  <c r="T7" i="116"/>
  <c r="U7" i="116" s="1"/>
  <c r="R7" i="116"/>
  <c r="S7" i="116" s="1"/>
  <c r="L7" i="116"/>
  <c r="M7" i="116" s="1"/>
  <c r="C7" i="116"/>
  <c r="T6" i="116"/>
  <c r="U6" i="116" s="1"/>
  <c r="R6" i="116"/>
  <c r="S6" i="116" s="1"/>
  <c r="L6" i="116"/>
  <c r="M6" i="116" s="1"/>
  <c r="P6" i="116" s="1"/>
  <c r="Q6" i="116" s="1"/>
  <c r="C6" i="116"/>
  <c r="T5" i="116"/>
  <c r="U5" i="116" s="1"/>
  <c r="L5" i="116"/>
  <c r="M5" i="116" s="1"/>
  <c r="P5" i="116" s="1"/>
  <c r="Q5" i="116" s="1"/>
  <c r="C5" i="116"/>
  <c r="T4" i="116"/>
  <c r="U4" i="116" s="1"/>
  <c r="L4" i="116"/>
  <c r="M4" i="116" s="1"/>
  <c r="C4" i="116"/>
  <c r="D2" i="116"/>
  <c r="B84" i="115"/>
  <c r="B83" i="115"/>
  <c r="H83" i="115" s="1"/>
  <c r="B82" i="115"/>
  <c r="B81" i="115"/>
  <c r="F81" i="115" s="1"/>
  <c r="B80" i="115"/>
  <c r="I80" i="115" s="1"/>
  <c r="B79" i="115"/>
  <c r="I79" i="115" s="1"/>
  <c r="B78" i="115"/>
  <c r="K78" i="115" s="1"/>
  <c r="B77" i="115"/>
  <c r="K77" i="115" s="1"/>
  <c r="B76" i="115"/>
  <c r="J76" i="115" s="1"/>
  <c r="B75" i="115"/>
  <c r="J75" i="115" s="1"/>
  <c r="B74" i="115"/>
  <c r="E74" i="115" s="1"/>
  <c r="B73" i="115"/>
  <c r="K73" i="115" s="1"/>
  <c r="B72" i="115"/>
  <c r="J72" i="115" s="1"/>
  <c r="B71" i="115"/>
  <c r="E71" i="115" s="1"/>
  <c r="B70" i="115"/>
  <c r="E70" i="115" s="1"/>
  <c r="B69" i="115"/>
  <c r="K69" i="115" s="1"/>
  <c r="P68" i="115"/>
  <c r="B68" i="115"/>
  <c r="B67" i="115"/>
  <c r="H67" i="115" s="1"/>
  <c r="B66" i="115"/>
  <c r="D66" i="115" s="1"/>
  <c r="B65" i="115"/>
  <c r="B64" i="115"/>
  <c r="F64" i="115" s="1"/>
  <c r="B63" i="115"/>
  <c r="B62" i="115"/>
  <c r="K62" i="115" s="1"/>
  <c r="B61" i="115"/>
  <c r="F61" i="115" s="1"/>
  <c r="B60" i="115"/>
  <c r="H57" i="115"/>
  <c r="U54" i="115"/>
  <c r="T54" i="115"/>
  <c r="R54" i="115"/>
  <c r="S54" i="115" s="1"/>
  <c r="P54" i="115"/>
  <c r="Q54" i="115" s="1"/>
  <c r="L54" i="115"/>
  <c r="M54" i="115" s="1"/>
  <c r="N54" i="115" s="1"/>
  <c r="V54" i="115" s="1"/>
  <c r="C54" i="115"/>
  <c r="T53" i="115"/>
  <c r="U53" i="115" s="1"/>
  <c r="R53" i="115"/>
  <c r="S53" i="115" s="1"/>
  <c r="P53" i="115"/>
  <c r="Q53" i="115" s="1"/>
  <c r="N53" i="115"/>
  <c r="L53" i="115"/>
  <c r="M53" i="115" s="1"/>
  <c r="C53" i="115"/>
  <c r="T52" i="115"/>
  <c r="U52" i="115" s="1"/>
  <c r="S52" i="115"/>
  <c r="R52" i="115"/>
  <c r="P52" i="115"/>
  <c r="Q52" i="115" s="1"/>
  <c r="L52" i="115"/>
  <c r="M52" i="115" s="1"/>
  <c r="N52" i="115" s="1"/>
  <c r="C52" i="115"/>
  <c r="T51" i="115"/>
  <c r="U51" i="115" s="1"/>
  <c r="R51" i="115"/>
  <c r="S51" i="115" s="1"/>
  <c r="P51" i="115"/>
  <c r="Q51" i="115" s="1"/>
  <c r="L51" i="115"/>
  <c r="M51" i="115" s="1"/>
  <c r="N51" i="115" s="1"/>
  <c r="C51" i="115"/>
  <c r="U50" i="115"/>
  <c r="T50" i="115"/>
  <c r="R50" i="115"/>
  <c r="S50" i="115" s="1"/>
  <c r="P50" i="115"/>
  <c r="Q50" i="115" s="1"/>
  <c r="L50" i="115"/>
  <c r="M50" i="115" s="1"/>
  <c r="N50" i="115" s="1"/>
  <c r="O50" i="115" s="1"/>
  <c r="W50" i="115" s="1"/>
  <c r="C50" i="115"/>
  <c r="T49" i="115"/>
  <c r="U49" i="115" s="1"/>
  <c r="R49" i="115"/>
  <c r="S49" i="115" s="1"/>
  <c r="P49" i="115"/>
  <c r="Q49" i="115" s="1"/>
  <c r="L49" i="115"/>
  <c r="M49" i="115" s="1"/>
  <c r="N49" i="115" s="1"/>
  <c r="C49" i="115"/>
  <c r="T48" i="115"/>
  <c r="U48" i="115" s="1"/>
  <c r="S48" i="115"/>
  <c r="R48" i="115"/>
  <c r="P48" i="115"/>
  <c r="Q48" i="115" s="1"/>
  <c r="L48" i="115"/>
  <c r="M48" i="115" s="1"/>
  <c r="N48" i="115" s="1"/>
  <c r="C48" i="115"/>
  <c r="T47" i="115"/>
  <c r="U47" i="115" s="1"/>
  <c r="R47" i="115"/>
  <c r="S47" i="115" s="1"/>
  <c r="Q47" i="115"/>
  <c r="P47" i="115"/>
  <c r="M47" i="115"/>
  <c r="N47" i="115" s="1"/>
  <c r="O47" i="115" s="1"/>
  <c r="W47" i="115" s="1"/>
  <c r="L47" i="115"/>
  <c r="C47" i="115"/>
  <c r="T46" i="115"/>
  <c r="U46" i="115" s="1"/>
  <c r="S46" i="115"/>
  <c r="R46" i="115"/>
  <c r="P46" i="115"/>
  <c r="Q46" i="115" s="1"/>
  <c r="L46" i="115"/>
  <c r="M46" i="115" s="1"/>
  <c r="N46" i="115" s="1"/>
  <c r="V46" i="115" s="1"/>
  <c r="C46" i="115"/>
  <c r="T45" i="115"/>
  <c r="U45" i="115" s="1"/>
  <c r="R45" i="115"/>
  <c r="S45" i="115" s="1"/>
  <c r="P45" i="115"/>
  <c r="Q45" i="115" s="1"/>
  <c r="L45" i="115"/>
  <c r="M45" i="115" s="1"/>
  <c r="N45" i="115" s="1"/>
  <c r="C45" i="115"/>
  <c r="T44" i="115"/>
  <c r="U44" i="115" s="1"/>
  <c r="R44" i="115"/>
  <c r="S44" i="115" s="1"/>
  <c r="P44" i="115"/>
  <c r="Q44" i="115" s="1"/>
  <c r="L44" i="115"/>
  <c r="M44" i="115" s="1"/>
  <c r="N44" i="115" s="1"/>
  <c r="O44" i="115" s="1"/>
  <c r="W44" i="115" s="1"/>
  <c r="C44" i="115"/>
  <c r="U43" i="115"/>
  <c r="T43" i="115"/>
  <c r="R43" i="115"/>
  <c r="S43" i="115" s="1"/>
  <c r="Q43" i="115"/>
  <c r="P43" i="115"/>
  <c r="M43" i="115"/>
  <c r="N43" i="115" s="1"/>
  <c r="L43" i="115"/>
  <c r="C43" i="115"/>
  <c r="T42" i="115"/>
  <c r="U42" i="115" s="1"/>
  <c r="S42" i="115"/>
  <c r="R42" i="115"/>
  <c r="P42" i="115"/>
  <c r="Q42" i="115" s="1"/>
  <c r="L42" i="115"/>
  <c r="M42" i="115" s="1"/>
  <c r="N42" i="115" s="1"/>
  <c r="V42" i="115" s="1"/>
  <c r="C42" i="115"/>
  <c r="T41" i="115"/>
  <c r="U41" i="115" s="1"/>
  <c r="R41" i="115"/>
  <c r="S41" i="115" s="1"/>
  <c r="P41" i="115"/>
  <c r="Q41" i="115" s="1"/>
  <c r="L41" i="115"/>
  <c r="M41" i="115" s="1"/>
  <c r="N41" i="115" s="1"/>
  <c r="C41" i="115"/>
  <c r="T40" i="115"/>
  <c r="U40" i="115" s="1"/>
  <c r="R40" i="115"/>
  <c r="S40" i="115" s="1"/>
  <c r="P40" i="115"/>
  <c r="Q40" i="115" s="1"/>
  <c r="L40" i="115"/>
  <c r="M40" i="115" s="1"/>
  <c r="N40" i="115" s="1"/>
  <c r="O40" i="115" s="1"/>
  <c r="W40" i="115" s="1"/>
  <c r="C40" i="115"/>
  <c r="U39" i="115"/>
  <c r="T39" i="115"/>
  <c r="R39" i="115"/>
  <c r="S39" i="115" s="1"/>
  <c r="Q39" i="115"/>
  <c r="P39" i="115"/>
  <c r="M39" i="115"/>
  <c r="N39" i="115" s="1"/>
  <c r="L39" i="115"/>
  <c r="C39" i="115"/>
  <c r="T38" i="115"/>
  <c r="U38" i="115" s="1"/>
  <c r="S38" i="115"/>
  <c r="R38" i="115"/>
  <c r="P38" i="115"/>
  <c r="Q38" i="115" s="1"/>
  <c r="L38" i="115"/>
  <c r="M38" i="115" s="1"/>
  <c r="N38" i="115" s="1"/>
  <c r="V38" i="115" s="1"/>
  <c r="C38" i="115"/>
  <c r="T37" i="115"/>
  <c r="U37" i="115" s="1"/>
  <c r="R37" i="115"/>
  <c r="S37" i="115" s="1"/>
  <c r="P37" i="115"/>
  <c r="Q37" i="115" s="1"/>
  <c r="L37" i="115"/>
  <c r="M37" i="115" s="1"/>
  <c r="N37" i="115" s="1"/>
  <c r="C37" i="115"/>
  <c r="T36" i="115"/>
  <c r="U36" i="115" s="1"/>
  <c r="R36" i="115"/>
  <c r="S36" i="115" s="1"/>
  <c r="P36" i="115"/>
  <c r="Q36" i="115" s="1"/>
  <c r="L36" i="115"/>
  <c r="M36" i="115" s="1"/>
  <c r="N36" i="115" s="1"/>
  <c r="O36" i="115" s="1"/>
  <c r="W36" i="115" s="1"/>
  <c r="C36" i="115"/>
  <c r="U35" i="115"/>
  <c r="T35" i="115"/>
  <c r="R35" i="115"/>
  <c r="S35" i="115" s="1"/>
  <c r="Q35" i="115"/>
  <c r="P35" i="115"/>
  <c r="M35" i="115"/>
  <c r="N35" i="115" s="1"/>
  <c r="L35" i="115"/>
  <c r="C35" i="115"/>
  <c r="T34" i="115"/>
  <c r="U34" i="115" s="1"/>
  <c r="S34" i="115"/>
  <c r="R34" i="115"/>
  <c r="P34" i="115"/>
  <c r="Q34" i="115" s="1"/>
  <c r="L34" i="115"/>
  <c r="M34" i="115" s="1"/>
  <c r="N34" i="115" s="1"/>
  <c r="V34" i="115" s="1"/>
  <c r="C34" i="115"/>
  <c r="T33" i="115"/>
  <c r="U33" i="115" s="1"/>
  <c r="R33" i="115"/>
  <c r="S33" i="115" s="1"/>
  <c r="P33" i="115"/>
  <c r="Q33" i="115" s="1"/>
  <c r="L33" i="115"/>
  <c r="M33" i="115" s="1"/>
  <c r="N33" i="115" s="1"/>
  <c r="C33" i="115"/>
  <c r="T32" i="115"/>
  <c r="U32" i="115" s="1"/>
  <c r="R32" i="115"/>
  <c r="S32" i="115" s="1"/>
  <c r="P32" i="115"/>
  <c r="Q32" i="115" s="1"/>
  <c r="L32" i="115"/>
  <c r="M32" i="115" s="1"/>
  <c r="N32" i="115" s="1"/>
  <c r="C32" i="115"/>
  <c r="U31" i="115"/>
  <c r="T31" i="115"/>
  <c r="R31" i="115"/>
  <c r="S31" i="115" s="1"/>
  <c r="Q31" i="115"/>
  <c r="P31" i="115"/>
  <c r="L31" i="115"/>
  <c r="M31" i="115" s="1"/>
  <c r="N31" i="115" s="1"/>
  <c r="C31" i="115"/>
  <c r="T30" i="115"/>
  <c r="U30" i="115" s="1"/>
  <c r="R30" i="115"/>
  <c r="S30" i="115" s="1"/>
  <c r="P30" i="115"/>
  <c r="Q30" i="115" s="1"/>
  <c r="L30" i="115"/>
  <c r="M30" i="115" s="1"/>
  <c r="N30" i="115" s="1"/>
  <c r="V30" i="115" s="1"/>
  <c r="C30" i="115"/>
  <c r="U29" i="115"/>
  <c r="T29" i="115"/>
  <c r="R29" i="115"/>
  <c r="S29" i="115" s="1"/>
  <c r="Q29" i="115"/>
  <c r="P29" i="115"/>
  <c r="L29" i="115"/>
  <c r="M29" i="115" s="1"/>
  <c r="N29" i="115" s="1"/>
  <c r="C29" i="115"/>
  <c r="T28" i="115"/>
  <c r="U28" i="115" s="1"/>
  <c r="R28" i="115"/>
  <c r="S28" i="115" s="1"/>
  <c r="P28" i="115"/>
  <c r="Q28" i="115" s="1"/>
  <c r="L28" i="115"/>
  <c r="M28" i="115" s="1"/>
  <c r="N28" i="115" s="1"/>
  <c r="C28" i="115"/>
  <c r="T27" i="115"/>
  <c r="U27" i="115" s="1"/>
  <c r="R27" i="115"/>
  <c r="S27" i="115" s="1"/>
  <c r="P27" i="115"/>
  <c r="Q27" i="115" s="1"/>
  <c r="L27" i="115"/>
  <c r="M27" i="115" s="1"/>
  <c r="N27" i="115" s="1"/>
  <c r="C27" i="115"/>
  <c r="T26" i="115"/>
  <c r="U26" i="115" s="1"/>
  <c r="R26" i="115"/>
  <c r="S26" i="115" s="1"/>
  <c r="P26" i="115"/>
  <c r="Q26" i="115" s="1"/>
  <c r="L26" i="115"/>
  <c r="M26" i="115" s="1"/>
  <c r="N26" i="115" s="1"/>
  <c r="V26" i="115" s="1"/>
  <c r="C26" i="115"/>
  <c r="T25" i="115"/>
  <c r="U25" i="115" s="1"/>
  <c r="R25" i="115"/>
  <c r="S25" i="115" s="1"/>
  <c r="P25" i="115"/>
  <c r="Q25" i="115" s="1"/>
  <c r="L25" i="115"/>
  <c r="M25" i="115" s="1"/>
  <c r="N25" i="115" s="1"/>
  <c r="C25" i="115"/>
  <c r="T24" i="115"/>
  <c r="U24" i="115" s="1"/>
  <c r="R24" i="115"/>
  <c r="S24" i="115" s="1"/>
  <c r="Q24" i="115"/>
  <c r="P24" i="115"/>
  <c r="L24" i="115"/>
  <c r="M24" i="115" s="1"/>
  <c r="N24" i="115" s="1"/>
  <c r="C24" i="115"/>
  <c r="T23" i="115"/>
  <c r="U23" i="115" s="1"/>
  <c r="R23" i="115"/>
  <c r="S23" i="115" s="1"/>
  <c r="P23" i="115"/>
  <c r="Q23" i="115" s="1"/>
  <c r="L23" i="115"/>
  <c r="M23" i="115" s="1"/>
  <c r="N23" i="115" s="1"/>
  <c r="C23" i="115"/>
  <c r="T22" i="115"/>
  <c r="U22" i="115" s="1"/>
  <c r="R22" i="115"/>
  <c r="S22" i="115" s="1"/>
  <c r="P22" i="115"/>
  <c r="Q22" i="115" s="1"/>
  <c r="L22" i="115"/>
  <c r="M22" i="115" s="1"/>
  <c r="N22" i="115" s="1"/>
  <c r="C22" i="115"/>
  <c r="T21" i="115"/>
  <c r="U21" i="115" s="1"/>
  <c r="R21" i="115"/>
  <c r="S21" i="115" s="1"/>
  <c r="P21" i="115"/>
  <c r="Q21" i="115" s="1"/>
  <c r="L21" i="115"/>
  <c r="M21" i="115" s="1"/>
  <c r="N21" i="115" s="1"/>
  <c r="C21" i="115"/>
  <c r="T20" i="115"/>
  <c r="U20" i="115" s="1"/>
  <c r="R20" i="115"/>
  <c r="S20" i="115" s="1"/>
  <c r="Q20" i="115"/>
  <c r="P20" i="115"/>
  <c r="L20" i="115"/>
  <c r="M20" i="115" s="1"/>
  <c r="N20" i="115" s="1"/>
  <c r="C20" i="115"/>
  <c r="T19" i="115"/>
  <c r="U19" i="115" s="1"/>
  <c r="R19" i="115"/>
  <c r="S19" i="115" s="1"/>
  <c r="P19" i="115"/>
  <c r="Q19" i="115" s="1"/>
  <c r="L19" i="115"/>
  <c r="M19" i="115" s="1"/>
  <c r="N19" i="115" s="1"/>
  <c r="C19" i="115"/>
  <c r="T18" i="115"/>
  <c r="U18" i="115" s="1"/>
  <c r="R18" i="115"/>
  <c r="S18" i="115" s="1"/>
  <c r="P18" i="115"/>
  <c r="Q18" i="115" s="1"/>
  <c r="L18" i="115"/>
  <c r="M18" i="115" s="1"/>
  <c r="N18" i="115" s="1"/>
  <c r="C18" i="115"/>
  <c r="T17" i="115"/>
  <c r="U17" i="115" s="1"/>
  <c r="R17" i="115"/>
  <c r="S17" i="115" s="1"/>
  <c r="P17" i="115"/>
  <c r="Q17" i="115" s="1"/>
  <c r="L17" i="115"/>
  <c r="M17" i="115" s="1"/>
  <c r="N17" i="115" s="1"/>
  <c r="C17" i="115"/>
  <c r="T16" i="115"/>
  <c r="U16" i="115" s="1"/>
  <c r="R16" i="115"/>
  <c r="S16" i="115" s="1"/>
  <c r="Q16" i="115"/>
  <c r="P16" i="115"/>
  <c r="L16" i="115"/>
  <c r="M16" i="115" s="1"/>
  <c r="N16" i="115" s="1"/>
  <c r="C16" i="115"/>
  <c r="T15" i="115"/>
  <c r="U15" i="115" s="1"/>
  <c r="R15" i="115"/>
  <c r="S15" i="115" s="1"/>
  <c r="P15" i="115"/>
  <c r="Q15" i="115" s="1"/>
  <c r="L15" i="115"/>
  <c r="M15" i="115" s="1"/>
  <c r="N15" i="115" s="1"/>
  <c r="C15" i="115"/>
  <c r="T14" i="115"/>
  <c r="U14" i="115" s="1"/>
  <c r="R14" i="115"/>
  <c r="S14" i="115" s="1"/>
  <c r="P14" i="115"/>
  <c r="Q14" i="115" s="1"/>
  <c r="L14" i="115"/>
  <c r="M14" i="115" s="1"/>
  <c r="N14" i="115" s="1"/>
  <c r="C14" i="115"/>
  <c r="T13" i="115"/>
  <c r="U13" i="115" s="1"/>
  <c r="R13" i="115"/>
  <c r="S13" i="115" s="1"/>
  <c r="P13" i="115"/>
  <c r="Q13" i="115" s="1"/>
  <c r="L13" i="115"/>
  <c r="M13" i="115" s="1"/>
  <c r="N13" i="115" s="1"/>
  <c r="C13" i="115"/>
  <c r="T12" i="115"/>
  <c r="U12" i="115" s="1"/>
  <c r="R12" i="115"/>
  <c r="S12" i="115" s="1"/>
  <c r="Q12" i="115"/>
  <c r="P12" i="115"/>
  <c r="L12" i="115"/>
  <c r="M12" i="115" s="1"/>
  <c r="N12" i="115" s="1"/>
  <c r="C12" i="115"/>
  <c r="T11" i="115"/>
  <c r="U11" i="115" s="1"/>
  <c r="R11" i="115"/>
  <c r="S11" i="115" s="1"/>
  <c r="P11" i="115"/>
  <c r="Q11" i="115" s="1"/>
  <c r="L11" i="115"/>
  <c r="M11" i="115" s="1"/>
  <c r="N11" i="115" s="1"/>
  <c r="C11" i="115"/>
  <c r="T10" i="115"/>
  <c r="U10" i="115" s="1"/>
  <c r="R10" i="115"/>
  <c r="S10" i="115" s="1"/>
  <c r="P10" i="115"/>
  <c r="Q10" i="115" s="1"/>
  <c r="L10" i="115"/>
  <c r="M10" i="115" s="1"/>
  <c r="N10" i="115" s="1"/>
  <c r="C10" i="115"/>
  <c r="T9" i="115"/>
  <c r="U9" i="115" s="1"/>
  <c r="R9" i="115"/>
  <c r="S9" i="115" s="1"/>
  <c r="L9" i="115"/>
  <c r="M9" i="115" s="1"/>
  <c r="C9" i="115"/>
  <c r="T8" i="115"/>
  <c r="U8" i="115" s="1"/>
  <c r="R8" i="115"/>
  <c r="S8" i="115" s="1"/>
  <c r="L8" i="115"/>
  <c r="M8" i="115" s="1"/>
  <c r="N8" i="115" s="1"/>
  <c r="C8" i="115"/>
  <c r="T7" i="115"/>
  <c r="U7" i="115" s="1"/>
  <c r="R7" i="115"/>
  <c r="S7" i="115" s="1"/>
  <c r="P7" i="115"/>
  <c r="Q7" i="115" s="1"/>
  <c r="L7" i="115"/>
  <c r="M7" i="115" s="1"/>
  <c r="N7" i="115" s="1"/>
  <c r="C7" i="115"/>
  <c r="T6" i="115"/>
  <c r="U6" i="115" s="1"/>
  <c r="R6" i="115"/>
  <c r="S6" i="115" s="1"/>
  <c r="L6" i="115"/>
  <c r="M6" i="115" s="1"/>
  <c r="N6" i="115" s="1"/>
  <c r="C6" i="115"/>
  <c r="T5" i="115"/>
  <c r="U5" i="115" s="1"/>
  <c r="R5" i="115"/>
  <c r="S5" i="115" s="1"/>
  <c r="L5" i="115"/>
  <c r="M5" i="115" s="1"/>
  <c r="P5" i="115" s="1"/>
  <c r="Q5" i="115" s="1"/>
  <c r="C5" i="115"/>
  <c r="T4" i="115"/>
  <c r="R4" i="115"/>
  <c r="L4" i="115"/>
  <c r="M4" i="115" s="1"/>
  <c r="P4" i="115" s="1"/>
  <c r="C4" i="115"/>
  <c r="D2" i="115"/>
  <c r="B84" i="114"/>
  <c r="E84" i="114" s="1"/>
  <c r="B83" i="114"/>
  <c r="I83" i="114" s="1"/>
  <c r="B82" i="114"/>
  <c r="K82" i="114" s="1"/>
  <c r="B81" i="114"/>
  <c r="B80" i="114"/>
  <c r="B79" i="114"/>
  <c r="D79" i="114" s="1"/>
  <c r="B78" i="114"/>
  <c r="C78" i="114" s="1"/>
  <c r="B77" i="114"/>
  <c r="C77" i="114" s="1"/>
  <c r="B76" i="114"/>
  <c r="C76" i="114" s="1"/>
  <c r="B75" i="114"/>
  <c r="C75" i="114" s="1"/>
  <c r="B74" i="114"/>
  <c r="C74" i="114" s="1"/>
  <c r="B73" i="114"/>
  <c r="C73" i="114" s="1"/>
  <c r="B72" i="114"/>
  <c r="C72" i="114" s="1"/>
  <c r="B71" i="114"/>
  <c r="B70" i="114"/>
  <c r="B69" i="114"/>
  <c r="I69" i="114" s="1"/>
  <c r="P68" i="114"/>
  <c r="B68" i="114"/>
  <c r="I68" i="114" s="1"/>
  <c r="B67" i="114"/>
  <c r="E67" i="114" s="1"/>
  <c r="B66" i="114"/>
  <c r="I66" i="114" s="1"/>
  <c r="B65" i="114"/>
  <c r="B64" i="114"/>
  <c r="B63" i="114"/>
  <c r="B62" i="114"/>
  <c r="B61" i="114"/>
  <c r="H61" i="114" s="1"/>
  <c r="B60" i="114"/>
  <c r="J60" i="114" s="1"/>
  <c r="H57" i="114"/>
  <c r="T54" i="114"/>
  <c r="U54" i="114" s="1"/>
  <c r="S54" i="114"/>
  <c r="R54" i="114"/>
  <c r="P54" i="114"/>
  <c r="Q54" i="114" s="1"/>
  <c r="M54" i="114"/>
  <c r="N54" i="114" s="1"/>
  <c r="L54" i="114"/>
  <c r="C54" i="114"/>
  <c r="T53" i="114"/>
  <c r="U53" i="114" s="1"/>
  <c r="S53" i="114"/>
  <c r="R53" i="114"/>
  <c r="P53" i="114"/>
  <c r="Q53" i="114" s="1"/>
  <c r="N53" i="114"/>
  <c r="O53" i="114" s="1"/>
  <c r="L53" i="114"/>
  <c r="M53" i="114" s="1"/>
  <c r="C53" i="114"/>
  <c r="T52" i="114"/>
  <c r="U52" i="114" s="1"/>
  <c r="R52" i="114"/>
  <c r="S52" i="114" s="1"/>
  <c r="Q52" i="114"/>
  <c r="P52" i="114"/>
  <c r="L52" i="114"/>
  <c r="M52" i="114" s="1"/>
  <c r="N52" i="114" s="1"/>
  <c r="C52" i="114"/>
  <c r="T51" i="114"/>
  <c r="U51" i="114" s="1"/>
  <c r="R51" i="114"/>
  <c r="S51" i="114" s="1"/>
  <c r="Q51" i="114"/>
  <c r="P51" i="114"/>
  <c r="L51" i="114"/>
  <c r="M51" i="114" s="1"/>
  <c r="N51" i="114" s="1"/>
  <c r="C51" i="114"/>
  <c r="U50" i="114"/>
  <c r="T50" i="114"/>
  <c r="R50" i="114"/>
  <c r="S50" i="114" s="1"/>
  <c r="Q50" i="114"/>
  <c r="P50" i="114"/>
  <c r="L50" i="114"/>
  <c r="M50" i="114" s="1"/>
  <c r="N50" i="114" s="1"/>
  <c r="C50" i="114"/>
  <c r="T49" i="114"/>
  <c r="U49" i="114" s="1"/>
  <c r="R49" i="114"/>
  <c r="S49" i="114" s="1"/>
  <c r="P49" i="114"/>
  <c r="Q49" i="114" s="1"/>
  <c r="L49" i="114"/>
  <c r="M49" i="114" s="1"/>
  <c r="N49" i="114" s="1"/>
  <c r="O49" i="114" s="1"/>
  <c r="W49" i="114" s="1"/>
  <c r="C49" i="114"/>
  <c r="T48" i="114"/>
  <c r="U48" i="114" s="1"/>
  <c r="R48" i="114"/>
  <c r="S48" i="114" s="1"/>
  <c r="P48" i="114"/>
  <c r="Q48" i="114" s="1"/>
  <c r="L48" i="114"/>
  <c r="M48" i="114" s="1"/>
  <c r="N48" i="114" s="1"/>
  <c r="C48" i="114"/>
  <c r="T47" i="114"/>
  <c r="U47" i="114" s="1"/>
  <c r="R47" i="114"/>
  <c r="S47" i="114" s="1"/>
  <c r="P47" i="114"/>
  <c r="Q47" i="114" s="1"/>
  <c r="L47" i="114"/>
  <c r="M47" i="114" s="1"/>
  <c r="N47" i="114" s="1"/>
  <c r="C47" i="114"/>
  <c r="T46" i="114"/>
  <c r="U46" i="114" s="1"/>
  <c r="R46" i="114"/>
  <c r="S46" i="114" s="1"/>
  <c r="Q46" i="114"/>
  <c r="P46" i="114"/>
  <c r="L46" i="114"/>
  <c r="M46" i="114" s="1"/>
  <c r="N46" i="114" s="1"/>
  <c r="C46" i="114"/>
  <c r="T45" i="114"/>
  <c r="U45" i="114" s="1"/>
  <c r="S45" i="114"/>
  <c r="R45" i="114"/>
  <c r="P45" i="114"/>
  <c r="Q45" i="114" s="1"/>
  <c r="L45" i="114"/>
  <c r="M45" i="114" s="1"/>
  <c r="N45" i="114" s="1"/>
  <c r="V45" i="114" s="1"/>
  <c r="C45" i="114"/>
  <c r="T44" i="114"/>
  <c r="U44" i="114" s="1"/>
  <c r="R44" i="114"/>
  <c r="S44" i="114" s="1"/>
  <c r="P44" i="114"/>
  <c r="Q44" i="114" s="1"/>
  <c r="L44" i="114"/>
  <c r="M44" i="114" s="1"/>
  <c r="N44" i="114" s="1"/>
  <c r="O44" i="114" s="1"/>
  <c r="W44" i="114" s="1"/>
  <c r="C44" i="114"/>
  <c r="T43" i="114"/>
  <c r="U43" i="114" s="1"/>
  <c r="R43" i="114"/>
  <c r="S43" i="114" s="1"/>
  <c r="P43" i="114"/>
  <c r="Q43" i="114" s="1"/>
  <c r="L43" i="114"/>
  <c r="M43" i="114" s="1"/>
  <c r="N43" i="114" s="1"/>
  <c r="C43" i="114"/>
  <c r="T42" i="114"/>
  <c r="U42" i="114" s="1"/>
  <c r="R42" i="114"/>
  <c r="S42" i="114" s="1"/>
  <c r="P42" i="114"/>
  <c r="Q42" i="114" s="1"/>
  <c r="N42" i="114"/>
  <c r="M42" i="114"/>
  <c r="L42" i="114"/>
  <c r="C42" i="114"/>
  <c r="U41" i="114"/>
  <c r="T41" i="114"/>
  <c r="R41" i="114"/>
  <c r="S41" i="114" s="1"/>
  <c r="Q41" i="114"/>
  <c r="P41" i="114"/>
  <c r="N41" i="114"/>
  <c r="M41" i="114"/>
  <c r="L41" i="114"/>
  <c r="C41" i="114"/>
  <c r="T40" i="114"/>
  <c r="U40" i="114" s="1"/>
  <c r="S40" i="114"/>
  <c r="R40" i="114"/>
  <c r="P40" i="114"/>
  <c r="Q40" i="114" s="1"/>
  <c r="O40" i="114"/>
  <c r="W40" i="114" s="1"/>
  <c r="L40" i="114"/>
  <c r="M40" i="114" s="1"/>
  <c r="N40" i="114" s="1"/>
  <c r="C40" i="114"/>
  <c r="T39" i="114"/>
  <c r="U39" i="114" s="1"/>
  <c r="S39" i="114"/>
  <c r="R39" i="114"/>
  <c r="P39" i="114"/>
  <c r="Q39" i="114" s="1"/>
  <c r="L39" i="114"/>
  <c r="M39" i="114" s="1"/>
  <c r="N39" i="114" s="1"/>
  <c r="C39" i="114"/>
  <c r="T38" i="114"/>
  <c r="U38" i="114" s="1"/>
  <c r="R38" i="114"/>
  <c r="S38" i="114" s="1"/>
  <c r="Q38" i="114"/>
  <c r="P38" i="114"/>
  <c r="L38" i="114"/>
  <c r="M38" i="114" s="1"/>
  <c r="N38" i="114" s="1"/>
  <c r="C38" i="114"/>
  <c r="T37" i="114"/>
  <c r="U37" i="114" s="1"/>
  <c r="S37" i="114"/>
  <c r="R37" i="114"/>
  <c r="P37" i="114"/>
  <c r="Q37" i="114" s="1"/>
  <c r="L37" i="114"/>
  <c r="M37" i="114" s="1"/>
  <c r="N37" i="114" s="1"/>
  <c r="C37" i="114"/>
  <c r="T36" i="114"/>
  <c r="U36" i="114" s="1"/>
  <c r="R36" i="114"/>
  <c r="S36" i="114" s="1"/>
  <c r="P36" i="114"/>
  <c r="Q36" i="114" s="1"/>
  <c r="O36" i="114"/>
  <c r="L36" i="114"/>
  <c r="M36" i="114" s="1"/>
  <c r="N36" i="114" s="1"/>
  <c r="C36" i="114"/>
  <c r="T35" i="114"/>
  <c r="U35" i="114" s="1"/>
  <c r="S35" i="114"/>
  <c r="R35" i="114"/>
  <c r="P35" i="114"/>
  <c r="Q35" i="114" s="1"/>
  <c r="L35" i="114"/>
  <c r="M35" i="114" s="1"/>
  <c r="N35" i="114" s="1"/>
  <c r="C35" i="114"/>
  <c r="U34" i="114"/>
  <c r="T34" i="114"/>
  <c r="R34" i="114"/>
  <c r="S34" i="114" s="1"/>
  <c r="P34" i="114"/>
  <c r="Q34" i="114" s="1"/>
  <c r="N34" i="114"/>
  <c r="M34" i="114"/>
  <c r="L34" i="114"/>
  <c r="C34" i="114"/>
  <c r="U33" i="114"/>
  <c r="T33" i="114"/>
  <c r="R33" i="114"/>
  <c r="S33" i="114" s="1"/>
  <c r="Q33" i="114"/>
  <c r="P33" i="114"/>
  <c r="M33" i="114"/>
  <c r="N33" i="114" s="1"/>
  <c r="L33" i="114"/>
  <c r="C33" i="114"/>
  <c r="T32" i="114"/>
  <c r="U32" i="114" s="1"/>
  <c r="S32" i="114"/>
  <c r="R32" i="114"/>
  <c r="P32" i="114"/>
  <c r="Q32" i="114" s="1"/>
  <c r="L32" i="114"/>
  <c r="M32" i="114" s="1"/>
  <c r="N32" i="114" s="1"/>
  <c r="O32" i="114" s="1"/>
  <c r="W32" i="114" s="1"/>
  <c r="C32" i="114"/>
  <c r="T31" i="114"/>
  <c r="U31" i="114" s="1"/>
  <c r="R31" i="114"/>
  <c r="S31" i="114" s="1"/>
  <c r="P31" i="114"/>
  <c r="Q31" i="114" s="1"/>
  <c r="L31" i="114"/>
  <c r="M31" i="114" s="1"/>
  <c r="N31" i="114" s="1"/>
  <c r="C31" i="114"/>
  <c r="U30" i="114"/>
  <c r="T30" i="114"/>
  <c r="R30" i="114"/>
  <c r="S30" i="114" s="1"/>
  <c r="P30" i="114"/>
  <c r="Q30" i="114" s="1"/>
  <c r="L30" i="114"/>
  <c r="M30" i="114" s="1"/>
  <c r="N30" i="114" s="1"/>
  <c r="O30" i="114" s="1"/>
  <c r="C30" i="114"/>
  <c r="U29" i="114"/>
  <c r="T29" i="114"/>
  <c r="R29" i="114"/>
  <c r="S29" i="114" s="1"/>
  <c r="Q29" i="114"/>
  <c r="P29" i="114"/>
  <c r="N29" i="114"/>
  <c r="V29" i="114" s="1"/>
  <c r="L29" i="114"/>
  <c r="M29" i="114" s="1"/>
  <c r="C29" i="114"/>
  <c r="T28" i="114"/>
  <c r="U28" i="114" s="1"/>
  <c r="R28" i="114"/>
  <c r="S28" i="114" s="1"/>
  <c r="P28" i="114"/>
  <c r="Q28" i="114" s="1"/>
  <c r="O28" i="114"/>
  <c r="L28" i="114"/>
  <c r="M28" i="114" s="1"/>
  <c r="N28" i="114" s="1"/>
  <c r="C28" i="114"/>
  <c r="T27" i="114"/>
  <c r="U27" i="114" s="1"/>
  <c r="S27" i="114"/>
  <c r="R27" i="114"/>
  <c r="P27" i="114"/>
  <c r="Q27" i="114" s="1"/>
  <c r="L27" i="114"/>
  <c r="M27" i="114" s="1"/>
  <c r="N27" i="114" s="1"/>
  <c r="C27" i="114"/>
  <c r="T26" i="114"/>
  <c r="U26" i="114" s="1"/>
  <c r="R26" i="114"/>
  <c r="S26" i="114" s="1"/>
  <c r="Q26" i="114"/>
  <c r="P26" i="114"/>
  <c r="L26" i="114"/>
  <c r="M26" i="114" s="1"/>
  <c r="N26" i="114" s="1"/>
  <c r="O26" i="114" s="1"/>
  <c r="W26" i="114" s="1"/>
  <c r="C26" i="114"/>
  <c r="T25" i="114"/>
  <c r="U25" i="114" s="1"/>
  <c r="S25" i="114"/>
  <c r="R25" i="114"/>
  <c r="P25" i="114"/>
  <c r="Q25" i="114" s="1"/>
  <c r="M25" i="114"/>
  <c r="N25" i="114" s="1"/>
  <c r="L25" i="114"/>
  <c r="C25" i="114"/>
  <c r="T24" i="114"/>
  <c r="U24" i="114" s="1"/>
  <c r="S24" i="114"/>
  <c r="R24" i="114"/>
  <c r="P24" i="114"/>
  <c r="Q24" i="114" s="1"/>
  <c r="L24" i="114"/>
  <c r="M24" i="114" s="1"/>
  <c r="N24" i="114" s="1"/>
  <c r="O24" i="114" s="1"/>
  <c r="C24" i="114"/>
  <c r="T23" i="114"/>
  <c r="U23" i="114" s="1"/>
  <c r="R23" i="114"/>
  <c r="S23" i="114" s="1"/>
  <c r="P23" i="114"/>
  <c r="Q23" i="114" s="1"/>
  <c r="L23" i="114"/>
  <c r="M23" i="114" s="1"/>
  <c r="N23" i="114" s="1"/>
  <c r="C23" i="114"/>
  <c r="T22" i="114"/>
  <c r="U22" i="114" s="1"/>
  <c r="R22" i="114"/>
  <c r="S22" i="114" s="1"/>
  <c r="P22" i="114"/>
  <c r="Q22" i="114" s="1"/>
  <c r="L22" i="114"/>
  <c r="M22" i="114" s="1"/>
  <c r="N22" i="114" s="1"/>
  <c r="C22" i="114"/>
  <c r="U21" i="114"/>
  <c r="T21" i="114"/>
  <c r="R21" i="114"/>
  <c r="S21" i="114" s="1"/>
  <c r="Q21" i="114"/>
  <c r="P21" i="114"/>
  <c r="L21" i="114"/>
  <c r="M21" i="114" s="1"/>
  <c r="N21" i="114" s="1"/>
  <c r="V21" i="114" s="1"/>
  <c r="C21" i="114"/>
  <c r="T20" i="114"/>
  <c r="U20" i="114" s="1"/>
  <c r="R20" i="114"/>
  <c r="S20" i="114" s="1"/>
  <c r="P20" i="114"/>
  <c r="Q20" i="114" s="1"/>
  <c r="L20" i="114"/>
  <c r="M20" i="114" s="1"/>
  <c r="N20" i="114" s="1"/>
  <c r="C20" i="114"/>
  <c r="T19" i="114"/>
  <c r="U19" i="114" s="1"/>
  <c r="S19" i="114"/>
  <c r="R19" i="114"/>
  <c r="P19" i="114"/>
  <c r="Q19" i="114" s="1"/>
  <c r="M19" i="114"/>
  <c r="N19" i="114" s="1"/>
  <c r="V19" i="114" s="1"/>
  <c r="L19" i="114"/>
  <c r="C19" i="114"/>
  <c r="T18" i="114"/>
  <c r="U18" i="114" s="1"/>
  <c r="R18" i="114"/>
  <c r="S18" i="114" s="1"/>
  <c r="P18" i="114"/>
  <c r="Q18" i="114" s="1"/>
  <c r="L18" i="114"/>
  <c r="M18" i="114" s="1"/>
  <c r="N18" i="114" s="1"/>
  <c r="C18" i="114"/>
  <c r="U17" i="114"/>
  <c r="T17" i="114"/>
  <c r="R17" i="114"/>
  <c r="S17" i="114" s="1"/>
  <c r="Q17" i="114"/>
  <c r="P17" i="114"/>
  <c r="L17" i="114"/>
  <c r="M17" i="114" s="1"/>
  <c r="N17" i="114" s="1"/>
  <c r="V17" i="114" s="1"/>
  <c r="C17" i="114"/>
  <c r="T16" i="114"/>
  <c r="U16" i="114" s="1"/>
  <c r="R16" i="114"/>
  <c r="S16" i="114" s="1"/>
  <c r="P16" i="114"/>
  <c r="Q16" i="114" s="1"/>
  <c r="L16" i="114"/>
  <c r="M16" i="114" s="1"/>
  <c r="N16" i="114" s="1"/>
  <c r="C16" i="114"/>
  <c r="T15" i="114"/>
  <c r="U15" i="114" s="1"/>
  <c r="S15" i="114"/>
  <c r="R15" i="114"/>
  <c r="P15" i="114"/>
  <c r="Q15" i="114" s="1"/>
  <c r="M15" i="114"/>
  <c r="N15" i="114" s="1"/>
  <c r="V15" i="114" s="1"/>
  <c r="L15" i="114"/>
  <c r="C15" i="114"/>
  <c r="T14" i="114"/>
  <c r="U14" i="114" s="1"/>
  <c r="R14" i="114"/>
  <c r="S14" i="114" s="1"/>
  <c r="P14" i="114"/>
  <c r="Q14" i="114" s="1"/>
  <c r="L14" i="114"/>
  <c r="M14" i="114" s="1"/>
  <c r="N14" i="114" s="1"/>
  <c r="C14" i="114"/>
  <c r="U13" i="114"/>
  <c r="T13" i="114"/>
  <c r="R13" i="114"/>
  <c r="S13" i="114" s="1"/>
  <c r="Q13" i="114"/>
  <c r="P13" i="114"/>
  <c r="L13" i="114"/>
  <c r="M13" i="114" s="1"/>
  <c r="N13" i="114" s="1"/>
  <c r="V13" i="114" s="1"/>
  <c r="C13" i="114"/>
  <c r="T12" i="114"/>
  <c r="U12" i="114" s="1"/>
  <c r="R12" i="114"/>
  <c r="S12" i="114" s="1"/>
  <c r="P12" i="114"/>
  <c r="Q12" i="114" s="1"/>
  <c r="L12" i="114"/>
  <c r="M12" i="114" s="1"/>
  <c r="N12" i="114" s="1"/>
  <c r="C12" i="114"/>
  <c r="T11" i="114"/>
  <c r="U11" i="114" s="1"/>
  <c r="S11" i="114"/>
  <c r="R11" i="114"/>
  <c r="P11" i="114"/>
  <c r="Q11" i="114" s="1"/>
  <c r="M11" i="114"/>
  <c r="N11" i="114" s="1"/>
  <c r="V11" i="114" s="1"/>
  <c r="L11" i="114"/>
  <c r="C11" i="114"/>
  <c r="T10" i="114"/>
  <c r="U10" i="114" s="1"/>
  <c r="R10" i="114"/>
  <c r="S10" i="114" s="1"/>
  <c r="P10" i="114"/>
  <c r="Q10" i="114" s="1"/>
  <c r="L10" i="114"/>
  <c r="M10" i="114" s="1"/>
  <c r="N10" i="114" s="1"/>
  <c r="C10" i="114"/>
  <c r="T9" i="114"/>
  <c r="U9" i="114" s="1"/>
  <c r="P9" i="114"/>
  <c r="Q9" i="114" s="1"/>
  <c r="L9" i="114"/>
  <c r="M9" i="114" s="1"/>
  <c r="N9" i="114" s="1"/>
  <c r="C9" i="114"/>
  <c r="T8" i="114"/>
  <c r="U8" i="114" s="1"/>
  <c r="P8" i="114"/>
  <c r="Q8" i="114" s="1"/>
  <c r="N8" i="114"/>
  <c r="O8" i="114" s="1"/>
  <c r="L8" i="114"/>
  <c r="M8" i="114" s="1"/>
  <c r="R8" i="114" s="1"/>
  <c r="S8" i="114" s="1"/>
  <c r="C8" i="114"/>
  <c r="T7" i="114"/>
  <c r="U7" i="114" s="1"/>
  <c r="P7" i="114"/>
  <c r="Q7" i="114" s="1"/>
  <c r="L7" i="114"/>
  <c r="M7" i="114" s="1"/>
  <c r="C7" i="114"/>
  <c r="R6" i="114"/>
  <c r="S6" i="114" s="1"/>
  <c r="P6" i="114"/>
  <c r="Q6" i="114" s="1"/>
  <c r="L6" i="114"/>
  <c r="M6" i="114" s="1"/>
  <c r="C6" i="114"/>
  <c r="P5" i="114"/>
  <c r="Q5" i="114" s="1"/>
  <c r="L5" i="114"/>
  <c r="M5" i="114" s="1"/>
  <c r="C5" i="114"/>
  <c r="R4" i="114"/>
  <c r="L4" i="114"/>
  <c r="C4" i="114"/>
  <c r="D2" i="114"/>
  <c r="B84" i="113"/>
  <c r="B83" i="113"/>
  <c r="I83" i="113" s="1"/>
  <c r="B82" i="113"/>
  <c r="G82" i="113" s="1"/>
  <c r="B81" i="113"/>
  <c r="B80" i="113"/>
  <c r="E80" i="113" s="1"/>
  <c r="B79" i="113"/>
  <c r="K79" i="113" s="1"/>
  <c r="B78" i="113"/>
  <c r="J78" i="113" s="1"/>
  <c r="B77" i="113"/>
  <c r="B76" i="113"/>
  <c r="J76" i="113" s="1"/>
  <c r="B75" i="113"/>
  <c r="J75" i="113" s="1"/>
  <c r="B74" i="113"/>
  <c r="J74" i="113" s="1"/>
  <c r="B73" i="113"/>
  <c r="J73" i="113" s="1"/>
  <c r="B72" i="113"/>
  <c r="B71" i="113"/>
  <c r="J71" i="113" s="1"/>
  <c r="B70" i="113"/>
  <c r="B69" i="113"/>
  <c r="K69" i="113" s="1"/>
  <c r="P68" i="113"/>
  <c r="B68" i="113"/>
  <c r="E68" i="113" s="1"/>
  <c r="B67" i="113"/>
  <c r="B66" i="113"/>
  <c r="B65" i="113"/>
  <c r="B64" i="113"/>
  <c r="F64" i="113" s="1"/>
  <c r="B63" i="113"/>
  <c r="M63" i="113" s="1"/>
  <c r="B62" i="113"/>
  <c r="B61" i="113"/>
  <c r="B60" i="113"/>
  <c r="H57" i="113"/>
  <c r="T54" i="113"/>
  <c r="U54" i="113" s="1"/>
  <c r="R54" i="113"/>
  <c r="S54" i="113" s="1"/>
  <c r="Q54" i="113"/>
  <c r="P54" i="113"/>
  <c r="L54" i="113"/>
  <c r="M54" i="113" s="1"/>
  <c r="N54" i="113" s="1"/>
  <c r="C54" i="113"/>
  <c r="T53" i="113"/>
  <c r="U53" i="113" s="1"/>
  <c r="R53" i="113"/>
  <c r="S53" i="113" s="1"/>
  <c r="P53" i="113"/>
  <c r="Q53" i="113" s="1"/>
  <c r="L53" i="113"/>
  <c r="M53" i="113" s="1"/>
  <c r="N53" i="113" s="1"/>
  <c r="C53" i="113"/>
  <c r="T52" i="113"/>
  <c r="U52" i="113" s="1"/>
  <c r="S52" i="113"/>
  <c r="R52" i="113"/>
  <c r="P52" i="113"/>
  <c r="Q52" i="113" s="1"/>
  <c r="M52" i="113"/>
  <c r="N52" i="113" s="1"/>
  <c r="O52" i="113" s="1"/>
  <c r="W52" i="113" s="1"/>
  <c r="L52" i="113"/>
  <c r="C52" i="113"/>
  <c r="T51" i="113"/>
  <c r="U51" i="113" s="1"/>
  <c r="R51" i="113"/>
  <c r="S51" i="113" s="1"/>
  <c r="P51" i="113"/>
  <c r="Q51" i="113" s="1"/>
  <c r="M51" i="113"/>
  <c r="N51" i="113" s="1"/>
  <c r="L51" i="113"/>
  <c r="C51" i="113"/>
  <c r="T50" i="113"/>
  <c r="U50" i="113" s="1"/>
  <c r="R50" i="113"/>
  <c r="S50" i="113" s="1"/>
  <c r="P50" i="113"/>
  <c r="Q50" i="113" s="1"/>
  <c r="N50" i="113"/>
  <c r="O50" i="113" s="1"/>
  <c r="L50" i="113"/>
  <c r="M50" i="113" s="1"/>
  <c r="C50" i="113"/>
  <c r="T49" i="113"/>
  <c r="U49" i="113" s="1"/>
  <c r="R49" i="113"/>
  <c r="S49" i="113" s="1"/>
  <c r="P49" i="113"/>
  <c r="Q49" i="113" s="1"/>
  <c r="L49" i="113"/>
  <c r="M49" i="113" s="1"/>
  <c r="N49" i="113" s="1"/>
  <c r="C49" i="113"/>
  <c r="T48" i="113"/>
  <c r="U48" i="113" s="1"/>
  <c r="R48" i="113"/>
  <c r="S48" i="113" s="1"/>
  <c r="P48" i="113"/>
  <c r="Q48" i="113" s="1"/>
  <c r="L48" i="113"/>
  <c r="M48" i="113" s="1"/>
  <c r="N48" i="113" s="1"/>
  <c r="C48" i="113"/>
  <c r="T47" i="113"/>
  <c r="U47" i="113" s="1"/>
  <c r="R47" i="113"/>
  <c r="S47" i="113" s="1"/>
  <c r="P47" i="113"/>
  <c r="Q47" i="113" s="1"/>
  <c r="M47" i="113"/>
  <c r="N47" i="113" s="1"/>
  <c r="L47" i="113"/>
  <c r="C47" i="113"/>
  <c r="T46" i="113"/>
  <c r="U46" i="113" s="1"/>
  <c r="S46" i="113"/>
  <c r="R46" i="113"/>
  <c r="P46" i="113"/>
  <c r="Q46" i="113" s="1"/>
  <c r="L46" i="113"/>
  <c r="M46" i="113" s="1"/>
  <c r="N46" i="113" s="1"/>
  <c r="C46" i="113"/>
  <c r="T45" i="113"/>
  <c r="U45" i="113" s="1"/>
  <c r="S45" i="113"/>
  <c r="R45" i="113"/>
  <c r="P45" i="113"/>
  <c r="Q45" i="113" s="1"/>
  <c r="L45" i="113"/>
  <c r="M45" i="113" s="1"/>
  <c r="N45" i="113" s="1"/>
  <c r="C45" i="113"/>
  <c r="T44" i="113"/>
  <c r="U44" i="113" s="1"/>
  <c r="R44" i="113"/>
  <c r="S44" i="113" s="1"/>
  <c r="Q44" i="113"/>
  <c r="P44" i="113"/>
  <c r="M44" i="113"/>
  <c r="N44" i="113" s="1"/>
  <c r="L44" i="113"/>
  <c r="C44" i="113"/>
  <c r="T43" i="113"/>
  <c r="U43" i="113" s="1"/>
  <c r="R43" i="113"/>
  <c r="S43" i="113" s="1"/>
  <c r="Q43" i="113"/>
  <c r="P43" i="113"/>
  <c r="L43" i="113"/>
  <c r="M43" i="113" s="1"/>
  <c r="N43" i="113" s="1"/>
  <c r="O43" i="113" s="1"/>
  <c r="W43" i="113" s="1"/>
  <c r="C43" i="113"/>
  <c r="T42" i="113"/>
  <c r="U42" i="113" s="1"/>
  <c r="R42" i="113"/>
  <c r="S42" i="113" s="1"/>
  <c r="P42" i="113"/>
  <c r="Q42" i="113" s="1"/>
  <c r="L42" i="113"/>
  <c r="M42" i="113" s="1"/>
  <c r="N42" i="113" s="1"/>
  <c r="V42" i="113" s="1"/>
  <c r="C42" i="113"/>
  <c r="T41" i="113"/>
  <c r="U41" i="113" s="1"/>
  <c r="R41" i="113"/>
  <c r="S41" i="113" s="1"/>
  <c r="P41" i="113"/>
  <c r="Q41" i="113" s="1"/>
  <c r="L41" i="113"/>
  <c r="M41" i="113" s="1"/>
  <c r="N41" i="113" s="1"/>
  <c r="C41" i="113"/>
  <c r="U40" i="113"/>
  <c r="T40" i="113"/>
  <c r="R40" i="113"/>
  <c r="S40" i="113" s="1"/>
  <c r="P40" i="113"/>
  <c r="Q40" i="113" s="1"/>
  <c r="L40" i="113"/>
  <c r="M40" i="113" s="1"/>
  <c r="N40" i="113" s="1"/>
  <c r="C40" i="113"/>
  <c r="T39" i="113"/>
  <c r="U39" i="113" s="1"/>
  <c r="R39" i="113"/>
  <c r="S39" i="113" s="1"/>
  <c r="Q39" i="113"/>
  <c r="P39" i="113"/>
  <c r="M39" i="113"/>
  <c r="N39" i="113" s="1"/>
  <c r="L39" i="113"/>
  <c r="C39" i="113"/>
  <c r="T38" i="113"/>
  <c r="U38" i="113" s="1"/>
  <c r="R38" i="113"/>
  <c r="S38" i="113" s="1"/>
  <c r="P38" i="113"/>
  <c r="Q38" i="113" s="1"/>
  <c r="L38" i="113"/>
  <c r="M38" i="113" s="1"/>
  <c r="N38" i="113" s="1"/>
  <c r="C38" i="113"/>
  <c r="T37" i="113"/>
  <c r="U37" i="113" s="1"/>
  <c r="R37" i="113"/>
  <c r="S37" i="113" s="1"/>
  <c r="P37" i="113"/>
  <c r="Q37" i="113" s="1"/>
  <c r="L37" i="113"/>
  <c r="M37" i="113" s="1"/>
  <c r="N37" i="113" s="1"/>
  <c r="C37" i="113"/>
  <c r="T36" i="113"/>
  <c r="U36" i="113" s="1"/>
  <c r="R36" i="113"/>
  <c r="S36" i="113" s="1"/>
  <c r="P36" i="113"/>
  <c r="Q36" i="113" s="1"/>
  <c r="L36" i="113"/>
  <c r="M36" i="113" s="1"/>
  <c r="N36" i="113" s="1"/>
  <c r="C36" i="113"/>
  <c r="T35" i="113"/>
  <c r="U35" i="113" s="1"/>
  <c r="R35" i="113"/>
  <c r="S35" i="113" s="1"/>
  <c r="Q35" i="113"/>
  <c r="P35" i="113"/>
  <c r="L35" i="113"/>
  <c r="M35" i="113" s="1"/>
  <c r="N35" i="113" s="1"/>
  <c r="C35" i="113"/>
  <c r="T34" i="113"/>
  <c r="U34" i="113" s="1"/>
  <c r="R34" i="113"/>
  <c r="S34" i="113" s="1"/>
  <c r="P34" i="113"/>
  <c r="Q34" i="113" s="1"/>
  <c r="L34" i="113"/>
  <c r="M34" i="113" s="1"/>
  <c r="N34" i="113" s="1"/>
  <c r="C34" i="113"/>
  <c r="T33" i="113"/>
  <c r="U33" i="113" s="1"/>
  <c r="S33" i="113"/>
  <c r="R33" i="113"/>
  <c r="P33" i="113"/>
  <c r="Q33" i="113" s="1"/>
  <c r="L33" i="113"/>
  <c r="M33" i="113" s="1"/>
  <c r="N33" i="113" s="1"/>
  <c r="V33" i="113" s="1"/>
  <c r="C33" i="113"/>
  <c r="U32" i="113"/>
  <c r="T32" i="113"/>
  <c r="R32" i="113"/>
  <c r="S32" i="113" s="1"/>
  <c r="Q32" i="113"/>
  <c r="P32" i="113"/>
  <c r="L32" i="113"/>
  <c r="M32" i="113" s="1"/>
  <c r="N32" i="113" s="1"/>
  <c r="C32" i="113"/>
  <c r="U31" i="113"/>
  <c r="T31" i="113"/>
  <c r="R31" i="113"/>
  <c r="S31" i="113" s="1"/>
  <c r="P31" i="113"/>
  <c r="Q31" i="113" s="1"/>
  <c r="M31" i="113"/>
  <c r="N31" i="113" s="1"/>
  <c r="L31" i="113"/>
  <c r="C31" i="113"/>
  <c r="T30" i="113"/>
  <c r="U30" i="113" s="1"/>
  <c r="R30" i="113"/>
  <c r="S30" i="113" s="1"/>
  <c r="P30" i="113"/>
  <c r="Q30" i="113" s="1"/>
  <c r="L30" i="113"/>
  <c r="M30" i="113" s="1"/>
  <c r="N30" i="113" s="1"/>
  <c r="C30" i="113"/>
  <c r="T29" i="113"/>
  <c r="U29" i="113" s="1"/>
  <c r="R29" i="113"/>
  <c r="S29" i="113" s="1"/>
  <c r="P29" i="113"/>
  <c r="Q29" i="113" s="1"/>
  <c r="L29" i="113"/>
  <c r="M29" i="113" s="1"/>
  <c r="N29" i="113" s="1"/>
  <c r="V29" i="113" s="1"/>
  <c r="C29" i="113"/>
  <c r="T28" i="113"/>
  <c r="U28" i="113" s="1"/>
  <c r="R28" i="113"/>
  <c r="S28" i="113" s="1"/>
  <c r="P28" i="113"/>
  <c r="Q28" i="113" s="1"/>
  <c r="L28" i="113"/>
  <c r="M28" i="113" s="1"/>
  <c r="N28" i="113" s="1"/>
  <c r="C28" i="113"/>
  <c r="T27" i="113"/>
  <c r="U27" i="113" s="1"/>
  <c r="R27" i="113"/>
  <c r="S27" i="113" s="1"/>
  <c r="P27" i="113"/>
  <c r="Q27" i="113" s="1"/>
  <c r="L27" i="113"/>
  <c r="M27" i="113" s="1"/>
  <c r="N27" i="113" s="1"/>
  <c r="V27" i="113" s="1"/>
  <c r="C27" i="113"/>
  <c r="T26" i="113"/>
  <c r="U26" i="113" s="1"/>
  <c r="R26" i="113"/>
  <c r="S26" i="113" s="1"/>
  <c r="P26" i="113"/>
  <c r="Q26" i="113" s="1"/>
  <c r="L26" i="113"/>
  <c r="M26" i="113" s="1"/>
  <c r="N26" i="113" s="1"/>
  <c r="C26" i="113"/>
  <c r="T25" i="113"/>
  <c r="U25" i="113" s="1"/>
  <c r="S25" i="113"/>
  <c r="R25" i="113"/>
  <c r="P25" i="113"/>
  <c r="Q25" i="113" s="1"/>
  <c r="L25" i="113"/>
  <c r="M25" i="113" s="1"/>
  <c r="N25" i="113" s="1"/>
  <c r="C25" i="113"/>
  <c r="T24" i="113"/>
  <c r="U24" i="113" s="1"/>
  <c r="R24" i="113"/>
  <c r="S24" i="113" s="1"/>
  <c r="Q24" i="113"/>
  <c r="P24" i="113"/>
  <c r="L24" i="113"/>
  <c r="M24" i="113" s="1"/>
  <c r="N24" i="113" s="1"/>
  <c r="C24" i="113"/>
  <c r="T23" i="113"/>
  <c r="U23" i="113" s="1"/>
  <c r="R23" i="113"/>
  <c r="S23" i="113" s="1"/>
  <c r="Q23" i="113"/>
  <c r="P23" i="113"/>
  <c r="L23" i="113"/>
  <c r="M23" i="113" s="1"/>
  <c r="N23" i="113" s="1"/>
  <c r="V23" i="113" s="1"/>
  <c r="C23" i="113"/>
  <c r="T22" i="113"/>
  <c r="U22" i="113" s="1"/>
  <c r="R22" i="113"/>
  <c r="S22" i="113" s="1"/>
  <c r="P22" i="113"/>
  <c r="Q22" i="113" s="1"/>
  <c r="L22" i="113"/>
  <c r="M22" i="113" s="1"/>
  <c r="N22" i="113" s="1"/>
  <c r="C22" i="113"/>
  <c r="T21" i="113"/>
  <c r="U21" i="113" s="1"/>
  <c r="R21" i="113"/>
  <c r="S21" i="113" s="1"/>
  <c r="P21" i="113"/>
  <c r="Q21" i="113" s="1"/>
  <c r="L21" i="113"/>
  <c r="M21" i="113" s="1"/>
  <c r="N21" i="113" s="1"/>
  <c r="C21" i="113"/>
  <c r="T20" i="113"/>
  <c r="U20" i="113" s="1"/>
  <c r="R20" i="113"/>
  <c r="S20" i="113" s="1"/>
  <c r="P20" i="113"/>
  <c r="Q20" i="113" s="1"/>
  <c r="L20" i="113"/>
  <c r="M20" i="113" s="1"/>
  <c r="N20" i="113" s="1"/>
  <c r="C20" i="113"/>
  <c r="T19" i="113"/>
  <c r="U19" i="113" s="1"/>
  <c r="R19" i="113"/>
  <c r="S19" i="113" s="1"/>
  <c r="P19" i="113"/>
  <c r="Q19" i="113" s="1"/>
  <c r="M19" i="113"/>
  <c r="N19" i="113" s="1"/>
  <c r="V19" i="113" s="1"/>
  <c r="L19" i="113"/>
  <c r="C19" i="113"/>
  <c r="T18" i="113"/>
  <c r="U18" i="113" s="1"/>
  <c r="S18" i="113"/>
  <c r="R18" i="113"/>
  <c r="P18" i="113"/>
  <c r="Q18" i="113" s="1"/>
  <c r="L18" i="113"/>
  <c r="M18" i="113" s="1"/>
  <c r="N18" i="113" s="1"/>
  <c r="C18" i="113"/>
  <c r="T17" i="113"/>
  <c r="U17" i="113" s="1"/>
  <c r="R17" i="113"/>
  <c r="S17" i="113" s="1"/>
  <c r="P17" i="113"/>
  <c r="Q17" i="113" s="1"/>
  <c r="L17" i="113"/>
  <c r="M17" i="113" s="1"/>
  <c r="N17" i="113" s="1"/>
  <c r="C17" i="113"/>
  <c r="T16" i="113"/>
  <c r="U16" i="113" s="1"/>
  <c r="R16" i="113"/>
  <c r="S16" i="113" s="1"/>
  <c r="P16" i="113"/>
  <c r="Q16" i="113" s="1"/>
  <c r="M16" i="113"/>
  <c r="N16" i="113" s="1"/>
  <c r="L16" i="113"/>
  <c r="C16" i="113"/>
  <c r="T15" i="113"/>
  <c r="U15" i="113" s="1"/>
  <c r="R15" i="113"/>
  <c r="S15" i="113" s="1"/>
  <c r="P15" i="113"/>
  <c r="Q15" i="113" s="1"/>
  <c r="L15" i="113"/>
  <c r="M15" i="113" s="1"/>
  <c r="N15" i="113" s="1"/>
  <c r="O15" i="113" s="1"/>
  <c r="C15" i="113"/>
  <c r="T14" i="113"/>
  <c r="U14" i="113" s="1"/>
  <c r="P14" i="113"/>
  <c r="Q14" i="113" s="1"/>
  <c r="L14" i="113"/>
  <c r="M14" i="113" s="1"/>
  <c r="N14" i="113" s="1"/>
  <c r="C14" i="113"/>
  <c r="S13" i="113"/>
  <c r="R13" i="113"/>
  <c r="P13" i="113"/>
  <c r="Q13" i="113" s="1"/>
  <c r="L13" i="113"/>
  <c r="M13" i="113" s="1"/>
  <c r="N13" i="113" s="1"/>
  <c r="C13" i="113"/>
  <c r="T12" i="113"/>
  <c r="U12" i="113" s="1"/>
  <c r="P12" i="113"/>
  <c r="Q12" i="113" s="1"/>
  <c r="L12" i="113"/>
  <c r="M12" i="113" s="1"/>
  <c r="N12" i="113" s="1"/>
  <c r="C12" i="113"/>
  <c r="T11" i="113"/>
  <c r="U11" i="113" s="1"/>
  <c r="R11" i="113"/>
  <c r="S11" i="113" s="1"/>
  <c r="L11" i="113"/>
  <c r="M11" i="113" s="1"/>
  <c r="N11" i="113" s="1"/>
  <c r="O11" i="113" s="1"/>
  <c r="C11" i="113"/>
  <c r="P10" i="113"/>
  <c r="Q10" i="113" s="1"/>
  <c r="L10" i="113"/>
  <c r="M10" i="113" s="1"/>
  <c r="R10" i="113" s="1"/>
  <c r="S10" i="113" s="1"/>
  <c r="C10" i="113"/>
  <c r="T9" i="113"/>
  <c r="L9" i="113"/>
  <c r="M9" i="113" s="1"/>
  <c r="R9" i="113" s="1"/>
  <c r="S9" i="113" s="1"/>
  <c r="C9" i="113"/>
  <c r="T8" i="113"/>
  <c r="U8" i="113" s="1"/>
  <c r="R8" i="113"/>
  <c r="S8" i="113" s="1"/>
  <c r="L8" i="113"/>
  <c r="M8" i="113" s="1"/>
  <c r="C8" i="113"/>
  <c r="T7" i="113"/>
  <c r="U7" i="113" s="1"/>
  <c r="R7" i="113"/>
  <c r="P7" i="113"/>
  <c r="Q7" i="113" s="1"/>
  <c r="L7" i="113"/>
  <c r="M7" i="113" s="1"/>
  <c r="N7" i="113" s="1"/>
  <c r="O7" i="113" s="1"/>
  <c r="C7" i="113"/>
  <c r="R6" i="113"/>
  <c r="P6" i="113"/>
  <c r="L6" i="113"/>
  <c r="C6" i="113"/>
  <c r="R5" i="113"/>
  <c r="S5" i="113" s="1"/>
  <c r="N5" i="113"/>
  <c r="O5" i="113" s="1"/>
  <c r="L5" i="113"/>
  <c r="M5" i="113" s="1"/>
  <c r="P5" i="113" s="1"/>
  <c r="Q5" i="113" s="1"/>
  <c r="C5" i="113"/>
  <c r="T4" i="113"/>
  <c r="U4" i="113" s="1"/>
  <c r="R4" i="113"/>
  <c r="L4" i="113"/>
  <c r="M4" i="113" s="1"/>
  <c r="N4" i="113" s="1"/>
  <c r="C4" i="113"/>
  <c r="D2" i="113"/>
  <c r="B84" i="112"/>
  <c r="H84" i="112" s="1"/>
  <c r="B83" i="112"/>
  <c r="K83" i="112" s="1"/>
  <c r="B82" i="112"/>
  <c r="J82" i="112" s="1"/>
  <c r="B81" i="112"/>
  <c r="B80" i="112"/>
  <c r="H80" i="112" s="1"/>
  <c r="B79" i="112"/>
  <c r="D79" i="112" s="1"/>
  <c r="B78" i="112"/>
  <c r="B77" i="112"/>
  <c r="J77" i="112" s="1"/>
  <c r="B76" i="112"/>
  <c r="J76" i="112" s="1"/>
  <c r="B75" i="112"/>
  <c r="I75" i="112" s="1"/>
  <c r="B74" i="112"/>
  <c r="H74" i="112" s="1"/>
  <c r="B73" i="112"/>
  <c r="K73" i="112" s="1"/>
  <c r="B72" i="112"/>
  <c r="B71" i="112"/>
  <c r="I71" i="112" s="1"/>
  <c r="B70" i="112"/>
  <c r="E70" i="112" s="1"/>
  <c r="B69" i="112"/>
  <c r="P68" i="112"/>
  <c r="B68" i="112"/>
  <c r="B67" i="112"/>
  <c r="H67" i="112" s="1"/>
  <c r="B66" i="112"/>
  <c r="B65" i="112"/>
  <c r="B64" i="112"/>
  <c r="E64" i="112" s="1"/>
  <c r="B63" i="112"/>
  <c r="B62" i="112"/>
  <c r="B61" i="112"/>
  <c r="G61" i="112" s="1"/>
  <c r="B60" i="112"/>
  <c r="H57" i="112"/>
  <c r="T54" i="112"/>
  <c r="U54" i="112" s="1"/>
  <c r="S54" i="112"/>
  <c r="R54" i="112"/>
  <c r="P54" i="112"/>
  <c r="Q54" i="112" s="1"/>
  <c r="L54" i="112"/>
  <c r="M54" i="112" s="1"/>
  <c r="N54" i="112" s="1"/>
  <c r="V54" i="112" s="1"/>
  <c r="C54" i="112"/>
  <c r="T53" i="112"/>
  <c r="U53" i="112" s="1"/>
  <c r="R53" i="112"/>
  <c r="S53" i="112" s="1"/>
  <c r="P53" i="112"/>
  <c r="Q53" i="112" s="1"/>
  <c r="N53" i="112"/>
  <c r="L53" i="112"/>
  <c r="M53" i="112" s="1"/>
  <c r="C53" i="112"/>
  <c r="T52" i="112"/>
  <c r="U52" i="112" s="1"/>
  <c r="R52" i="112"/>
  <c r="S52" i="112" s="1"/>
  <c r="P52" i="112"/>
  <c r="Q52" i="112" s="1"/>
  <c r="L52" i="112"/>
  <c r="M52" i="112" s="1"/>
  <c r="N52" i="112" s="1"/>
  <c r="C52" i="112"/>
  <c r="T51" i="112"/>
  <c r="U51" i="112" s="1"/>
  <c r="R51" i="112"/>
  <c r="S51" i="112" s="1"/>
  <c r="P51" i="112"/>
  <c r="Q51" i="112" s="1"/>
  <c r="L51" i="112"/>
  <c r="M51" i="112" s="1"/>
  <c r="N51" i="112" s="1"/>
  <c r="C51" i="112"/>
  <c r="T50" i="112"/>
  <c r="U50" i="112" s="1"/>
  <c r="S50" i="112"/>
  <c r="R50" i="112"/>
  <c r="P50" i="112"/>
  <c r="Q50" i="112" s="1"/>
  <c r="M50" i="112"/>
  <c r="N50" i="112" s="1"/>
  <c r="V50" i="112" s="1"/>
  <c r="L50" i="112"/>
  <c r="C50" i="112"/>
  <c r="T49" i="112"/>
  <c r="U49" i="112" s="1"/>
  <c r="S49" i="112"/>
  <c r="R49" i="112"/>
  <c r="P49" i="112"/>
  <c r="Q49" i="112" s="1"/>
  <c r="L49" i="112"/>
  <c r="M49" i="112" s="1"/>
  <c r="N49" i="112" s="1"/>
  <c r="C49" i="112"/>
  <c r="T48" i="112"/>
  <c r="U48" i="112" s="1"/>
  <c r="S48" i="112"/>
  <c r="R48" i="112"/>
  <c r="P48" i="112"/>
  <c r="Q48" i="112" s="1"/>
  <c r="L48" i="112"/>
  <c r="M48" i="112" s="1"/>
  <c r="N48" i="112" s="1"/>
  <c r="V48" i="112" s="1"/>
  <c r="C48" i="112"/>
  <c r="T47" i="112"/>
  <c r="U47" i="112" s="1"/>
  <c r="R47" i="112"/>
  <c r="S47" i="112" s="1"/>
  <c r="Q47" i="112"/>
  <c r="P47" i="112"/>
  <c r="L47" i="112"/>
  <c r="M47" i="112" s="1"/>
  <c r="N47" i="112" s="1"/>
  <c r="V47" i="112" s="1"/>
  <c r="C47" i="112"/>
  <c r="T46" i="112"/>
  <c r="U46" i="112" s="1"/>
  <c r="R46" i="112"/>
  <c r="S46" i="112" s="1"/>
  <c r="P46" i="112"/>
  <c r="Q46" i="112" s="1"/>
  <c r="L46" i="112"/>
  <c r="M46" i="112" s="1"/>
  <c r="N46" i="112" s="1"/>
  <c r="C46" i="112"/>
  <c r="T45" i="112"/>
  <c r="U45" i="112" s="1"/>
  <c r="S45" i="112"/>
  <c r="R45" i="112"/>
  <c r="P45" i="112"/>
  <c r="Q45" i="112" s="1"/>
  <c r="L45" i="112"/>
  <c r="M45" i="112" s="1"/>
  <c r="N45" i="112" s="1"/>
  <c r="V45" i="112" s="1"/>
  <c r="C45" i="112"/>
  <c r="T44" i="112"/>
  <c r="U44" i="112" s="1"/>
  <c r="R44" i="112"/>
  <c r="S44" i="112" s="1"/>
  <c r="P44" i="112"/>
  <c r="Q44" i="112" s="1"/>
  <c r="N44" i="112"/>
  <c r="O44" i="112" s="1"/>
  <c r="L44" i="112"/>
  <c r="M44" i="112" s="1"/>
  <c r="C44" i="112"/>
  <c r="T43" i="112"/>
  <c r="U43" i="112" s="1"/>
  <c r="S43" i="112"/>
  <c r="R43" i="112"/>
  <c r="P43" i="112"/>
  <c r="Q43" i="112" s="1"/>
  <c r="M43" i="112"/>
  <c r="N43" i="112" s="1"/>
  <c r="V43" i="112" s="1"/>
  <c r="L43" i="112"/>
  <c r="C43" i="112"/>
  <c r="T42" i="112"/>
  <c r="U42" i="112" s="1"/>
  <c r="R42" i="112"/>
  <c r="S42" i="112" s="1"/>
  <c r="P42" i="112"/>
  <c r="Q42" i="112" s="1"/>
  <c r="L42" i="112"/>
  <c r="M42" i="112" s="1"/>
  <c r="N42" i="112" s="1"/>
  <c r="C42" i="112"/>
  <c r="U41" i="112"/>
  <c r="T41" i="112"/>
  <c r="S41" i="112"/>
  <c r="R41" i="112"/>
  <c r="Q41" i="112"/>
  <c r="P41" i="112"/>
  <c r="M41" i="112"/>
  <c r="N41" i="112" s="1"/>
  <c r="V41" i="112" s="1"/>
  <c r="L41" i="112"/>
  <c r="C41" i="112"/>
  <c r="T40" i="112"/>
  <c r="U40" i="112" s="1"/>
  <c r="R40" i="112"/>
  <c r="S40" i="112" s="1"/>
  <c r="P40" i="112"/>
  <c r="Q40" i="112" s="1"/>
  <c r="L40" i="112"/>
  <c r="M40" i="112" s="1"/>
  <c r="N40" i="112" s="1"/>
  <c r="C40" i="112"/>
  <c r="U39" i="112"/>
  <c r="T39" i="112"/>
  <c r="S39" i="112"/>
  <c r="R39" i="112"/>
  <c r="Q39" i="112"/>
  <c r="P39" i="112"/>
  <c r="M39" i="112"/>
  <c r="N39" i="112" s="1"/>
  <c r="V39" i="112" s="1"/>
  <c r="L39" i="112"/>
  <c r="C39" i="112"/>
  <c r="T38" i="112"/>
  <c r="U38" i="112" s="1"/>
  <c r="R38" i="112"/>
  <c r="S38" i="112" s="1"/>
  <c r="P38" i="112"/>
  <c r="Q38" i="112" s="1"/>
  <c r="L38" i="112"/>
  <c r="M38" i="112" s="1"/>
  <c r="N38" i="112" s="1"/>
  <c r="C38" i="112"/>
  <c r="T37" i="112"/>
  <c r="U37" i="112" s="1"/>
  <c r="R37" i="112"/>
  <c r="S37" i="112" s="1"/>
  <c r="P37" i="112"/>
  <c r="Q37" i="112" s="1"/>
  <c r="M37" i="112"/>
  <c r="N37" i="112" s="1"/>
  <c r="L37" i="112"/>
  <c r="C37" i="112"/>
  <c r="U36" i="112"/>
  <c r="T36" i="112"/>
  <c r="R36" i="112"/>
  <c r="S36" i="112" s="1"/>
  <c r="P36" i="112"/>
  <c r="Q36" i="112" s="1"/>
  <c r="M36" i="112"/>
  <c r="N36" i="112" s="1"/>
  <c r="L36" i="112"/>
  <c r="C36" i="112"/>
  <c r="T35" i="112"/>
  <c r="U35" i="112" s="1"/>
  <c r="R35" i="112"/>
  <c r="S35" i="112" s="1"/>
  <c r="P35" i="112"/>
  <c r="Q35" i="112" s="1"/>
  <c r="M35" i="112"/>
  <c r="N35" i="112" s="1"/>
  <c r="O35" i="112" s="1"/>
  <c r="W35" i="112" s="1"/>
  <c r="L35" i="112"/>
  <c r="C35" i="112"/>
  <c r="T34" i="112"/>
  <c r="U34" i="112" s="1"/>
  <c r="R34" i="112"/>
  <c r="S34" i="112" s="1"/>
  <c r="P34" i="112"/>
  <c r="Q34" i="112" s="1"/>
  <c r="L34" i="112"/>
  <c r="M34" i="112" s="1"/>
  <c r="N34" i="112" s="1"/>
  <c r="C34" i="112"/>
  <c r="T33" i="112"/>
  <c r="U33" i="112" s="1"/>
  <c r="R33" i="112"/>
  <c r="S33" i="112" s="1"/>
  <c r="P33" i="112"/>
  <c r="Q33" i="112" s="1"/>
  <c r="M33" i="112"/>
  <c r="N33" i="112" s="1"/>
  <c r="L33" i="112"/>
  <c r="C33" i="112"/>
  <c r="U32" i="112"/>
  <c r="T32" i="112"/>
  <c r="R32" i="112"/>
  <c r="S32" i="112" s="1"/>
  <c r="P32" i="112"/>
  <c r="Q32" i="112" s="1"/>
  <c r="M32" i="112"/>
  <c r="N32" i="112" s="1"/>
  <c r="L32" i="112"/>
  <c r="C32" i="112"/>
  <c r="T31" i="112"/>
  <c r="U31" i="112" s="1"/>
  <c r="R31" i="112"/>
  <c r="S31" i="112" s="1"/>
  <c r="P31" i="112"/>
  <c r="Q31" i="112" s="1"/>
  <c r="M31" i="112"/>
  <c r="N31" i="112" s="1"/>
  <c r="O31" i="112" s="1"/>
  <c r="W31" i="112" s="1"/>
  <c r="L31" i="112"/>
  <c r="C31" i="112"/>
  <c r="T30" i="112"/>
  <c r="U30" i="112" s="1"/>
  <c r="R30" i="112"/>
  <c r="S30" i="112" s="1"/>
  <c r="P30" i="112"/>
  <c r="Q30" i="112" s="1"/>
  <c r="L30" i="112"/>
  <c r="M30" i="112" s="1"/>
  <c r="N30" i="112" s="1"/>
  <c r="C30" i="112"/>
  <c r="T29" i="112"/>
  <c r="U29" i="112" s="1"/>
  <c r="R29" i="112"/>
  <c r="S29" i="112" s="1"/>
  <c r="P29" i="112"/>
  <c r="Q29" i="112" s="1"/>
  <c r="M29" i="112"/>
  <c r="N29" i="112" s="1"/>
  <c r="L29" i="112"/>
  <c r="C29" i="112"/>
  <c r="U28" i="112"/>
  <c r="T28" i="112"/>
  <c r="R28" i="112"/>
  <c r="S28" i="112" s="1"/>
  <c r="P28" i="112"/>
  <c r="Q28" i="112" s="1"/>
  <c r="L28" i="112"/>
  <c r="M28" i="112" s="1"/>
  <c r="N28" i="112" s="1"/>
  <c r="C28" i="112"/>
  <c r="T27" i="112"/>
  <c r="U27" i="112" s="1"/>
  <c r="R27" i="112"/>
  <c r="S27" i="112" s="1"/>
  <c r="P27" i="112"/>
  <c r="Q27" i="112" s="1"/>
  <c r="M27" i="112"/>
  <c r="N27" i="112" s="1"/>
  <c r="O27" i="112" s="1"/>
  <c r="L27" i="112"/>
  <c r="C27" i="112"/>
  <c r="T26" i="112"/>
  <c r="U26" i="112" s="1"/>
  <c r="R26" i="112"/>
  <c r="S26" i="112" s="1"/>
  <c r="P26" i="112"/>
  <c r="Q26" i="112" s="1"/>
  <c r="L26" i="112"/>
  <c r="M26" i="112" s="1"/>
  <c r="N26" i="112" s="1"/>
  <c r="C26" i="112"/>
  <c r="T25" i="112"/>
  <c r="U25" i="112" s="1"/>
  <c r="R25" i="112"/>
  <c r="S25" i="112" s="1"/>
  <c r="P25" i="112"/>
  <c r="Q25" i="112" s="1"/>
  <c r="L25" i="112"/>
  <c r="M25" i="112" s="1"/>
  <c r="N25" i="112" s="1"/>
  <c r="C25" i="112"/>
  <c r="T24" i="112"/>
  <c r="U24" i="112" s="1"/>
  <c r="R24" i="112"/>
  <c r="S24" i="112" s="1"/>
  <c r="Q24" i="112"/>
  <c r="P24" i="112"/>
  <c r="L24" i="112"/>
  <c r="M24" i="112" s="1"/>
  <c r="N24" i="112" s="1"/>
  <c r="C24" i="112"/>
  <c r="T23" i="112"/>
  <c r="U23" i="112" s="1"/>
  <c r="R23" i="112"/>
  <c r="S23" i="112" s="1"/>
  <c r="Q23" i="112"/>
  <c r="P23" i="112"/>
  <c r="L23" i="112"/>
  <c r="M23" i="112" s="1"/>
  <c r="N23" i="112" s="1"/>
  <c r="O23" i="112" s="1"/>
  <c r="C23" i="112"/>
  <c r="T22" i="112"/>
  <c r="U22" i="112" s="1"/>
  <c r="R22" i="112"/>
  <c r="S22" i="112" s="1"/>
  <c r="P22" i="112"/>
  <c r="Q22" i="112" s="1"/>
  <c r="L22" i="112"/>
  <c r="M22" i="112" s="1"/>
  <c r="N22" i="112" s="1"/>
  <c r="C22" i="112"/>
  <c r="T21" i="112"/>
  <c r="U21" i="112" s="1"/>
  <c r="R21" i="112"/>
  <c r="S21" i="112" s="1"/>
  <c r="P21" i="112"/>
  <c r="Q21" i="112" s="1"/>
  <c r="M21" i="112"/>
  <c r="N21" i="112" s="1"/>
  <c r="L21" i="112"/>
  <c r="C21" i="112"/>
  <c r="T20" i="112"/>
  <c r="U20" i="112" s="1"/>
  <c r="R20" i="112"/>
  <c r="S20" i="112" s="1"/>
  <c r="P20" i="112"/>
  <c r="Q20" i="112" s="1"/>
  <c r="N20" i="112"/>
  <c r="O20" i="112" s="1"/>
  <c r="L20" i="112"/>
  <c r="M20" i="112" s="1"/>
  <c r="C20" i="112"/>
  <c r="T19" i="112"/>
  <c r="U19" i="112" s="1"/>
  <c r="R19" i="112"/>
  <c r="S19" i="112" s="1"/>
  <c r="P19" i="112"/>
  <c r="Q19" i="112" s="1"/>
  <c r="L19" i="112"/>
  <c r="M19" i="112" s="1"/>
  <c r="N19" i="112" s="1"/>
  <c r="C19" i="112"/>
  <c r="T18" i="112"/>
  <c r="U18" i="112" s="1"/>
  <c r="R18" i="112"/>
  <c r="S18" i="112" s="1"/>
  <c r="P18" i="112"/>
  <c r="Q18" i="112" s="1"/>
  <c r="L18" i="112"/>
  <c r="M18" i="112" s="1"/>
  <c r="N18" i="112" s="1"/>
  <c r="C18" i="112"/>
  <c r="T17" i="112"/>
  <c r="U17" i="112" s="1"/>
  <c r="R17" i="112"/>
  <c r="S17" i="112" s="1"/>
  <c r="P17" i="112"/>
  <c r="Q17" i="112" s="1"/>
  <c r="L17" i="112"/>
  <c r="M17" i="112" s="1"/>
  <c r="N17" i="112" s="1"/>
  <c r="C17" i="112"/>
  <c r="T16" i="112"/>
  <c r="U16" i="112" s="1"/>
  <c r="R16" i="112"/>
  <c r="S16" i="112" s="1"/>
  <c r="P16" i="112"/>
  <c r="Q16" i="112" s="1"/>
  <c r="L16" i="112"/>
  <c r="M16" i="112" s="1"/>
  <c r="N16" i="112" s="1"/>
  <c r="O16" i="112" s="1"/>
  <c r="C16" i="112"/>
  <c r="T15" i="112"/>
  <c r="U15" i="112" s="1"/>
  <c r="R15" i="112"/>
  <c r="S15" i="112" s="1"/>
  <c r="P15" i="112"/>
  <c r="Q15" i="112" s="1"/>
  <c r="L15" i="112"/>
  <c r="M15" i="112" s="1"/>
  <c r="N15" i="112" s="1"/>
  <c r="C15" i="112"/>
  <c r="T14" i="112"/>
  <c r="U14" i="112" s="1"/>
  <c r="R14" i="112"/>
  <c r="S14" i="112" s="1"/>
  <c r="P14" i="112"/>
  <c r="Q14" i="112" s="1"/>
  <c r="L14" i="112"/>
  <c r="M14" i="112" s="1"/>
  <c r="N14" i="112" s="1"/>
  <c r="C14" i="112"/>
  <c r="T13" i="112"/>
  <c r="U13" i="112" s="1"/>
  <c r="R13" i="112"/>
  <c r="S13" i="112" s="1"/>
  <c r="P13" i="112"/>
  <c r="Q13" i="112" s="1"/>
  <c r="L13" i="112"/>
  <c r="M13" i="112" s="1"/>
  <c r="N13" i="112" s="1"/>
  <c r="C13" i="112"/>
  <c r="T12" i="112"/>
  <c r="U12" i="112" s="1"/>
  <c r="R12" i="112"/>
  <c r="S12" i="112" s="1"/>
  <c r="P12" i="112"/>
  <c r="Q12" i="112" s="1"/>
  <c r="L12" i="112"/>
  <c r="M12" i="112" s="1"/>
  <c r="N12" i="112" s="1"/>
  <c r="O12" i="112" s="1"/>
  <c r="C12" i="112"/>
  <c r="T11" i="112"/>
  <c r="U11" i="112" s="1"/>
  <c r="R11" i="112"/>
  <c r="S11" i="112" s="1"/>
  <c r="P11" i="112"/>
  <c r="Q11" i="112" s="1"/>
  <c r="L11" i="112"/>
  <c r="M11" i="112" s="1"/>
  <c r="N11" i="112" s="1"/>
  <c r="C11" i="112"/>
  <c r="T10" i="112"/>
  <c r="U10" i="112" s="1"/>
  <c r="R10" i="112"/>
  <c r="S10" i="112" s="1"/>
  <c r="P10" i="112"/>
  <c r="Q10" i="112" s="1"/>
  <c r="L10" i="112"/>
  <c r="M10" i="112" s="1"/>
  <c r="N10" i="112" s="1"/>
  <c r="C10" i="112"/>
  <c r="T9" i="112"/>
  <c r="U9" i="112" s="1"/>
  <c r="R9" i="112"/>
  <c r="S9" i="112" s="1"/>
  <c r="P9" i="112"/>
  <c r="Q9" i="112" s="1"/>
  <c r="L9" i="112"/>
  <c r="M9" i="112" s="1"/>
  <c r="N9" i="112" s="1"/>
  <c r="C9" i="112"/>
  <c r="T8" i="112"/>
  <c r="U8" i="112" s="1"/>
  <c r="R8" i="112"/>
  <c r="S8" i="112" s="1"/>
  <c r="P8" i="112"/>
  <c r="Q8" i="112" s="1"/>
  <c r="L8" i="112"/>
  <c r="M8" i="112" s="1"/>
  <c r="N8" i="112" s="1"/>
  <c r="O8" i="112" s="1"/>
  <c r="C8" i="112"/>
  <c r="T7" i="112"/>
  <c r="U7" i="112" s="1"/>
  <c r="R7" i="112"/>
  <c r="S7" i="112" s="1"/>
  <c r="P7" i="112"/>
  <c r="Q7" i="112" s="1"/>
  <c r="L7" i="112"/>
  <c r="M7" i="112" s="1"/>
  <c r="N7" i="112" s="1"/>
  <c r="C7" i="112"/>
  <c r="T6" i="112"/>
  <c r="U6" i="112" s="1"/>
  <c r="R6" i="112"/>
  <c r="S6" i="112" s="1"/>
  <c r="P6" i="112"/>
  <c r="Q6" i="112" s="1"/>
  <c r="L6" i="112"/>
  <c r="M6" i="112" s="1"/>
  <c r="N6" i="112" s="1"/>
  <c r="C6" i="112"/>
  <c r="T5" i="112"/>
  <c r="U5" i="112" s="1"/>
  <c r="R5" i="112"/>
  <c r="S5" i="112" s="1"/>
  <c r="L5" i="112"/>
  <c r="M5" i="112" s="1"/>
  <c r="N5" i="112" s="1"/>
  <c r="C5" i="112"/>
  <c r="T4" i="112"/>
  <c r="R4" i="112"/>
  <c r="L4" i="112"/>
  <c r="C4" i="112"/>
  <c r="D2" i="112"/>
  <c r="B84" i="111"/>
  <c r="H84" i="111" s="1"/>
  <c r="B83" i="111"/>
  <c r="B82" i="111"/>
  <c r="H82" i="111" s="1"/>
  <c r="B81" i="111"/>
  <c r="B80" i="111"/>
  <c r="B79" i="111"/>
  <c r="B78" i="111"/>
  <c r="B77" i="111"/>
  <c r="B76" i="111"/>
  <c r="B75" i="111"/>
  <c r="K75" i="111" s="1"/>
  <c r="B74" i="111"/>
  <c r="H74" i="111" s="1"/>
  <c r="B73" i="111"/>
  <c r="H73" i="111" s="1"/>
  <c r="B72" i="111"/>
  <c r="B71" i="111"/>
  <c r="K71" i="111" s="1"/>
  <c r="B70" i="111"/>
  <c r="B69" i="111"/>
  <c r="H69" i="111" s="1"/>
  <c r="P68" i="111"/>
  <c r="B68" i="111"/>
  <c r="B67" i="111"/>
  <c r="F67" i="111" s="1"/>
  <c r="B66" i="111"/>
  <c r="F66" i="111" s="1"/>
  <c r="B65" i="111"/>
  <c r="B64" i="111"/>
  <c r="M64" i="111" s="1"/>
  <c r="B63" i="111"/>
  <c r="B62" i="111"/>
  <c r="K62" i="111" s="1"/>
  <c r="B61" i="111"/>
  <c r="B60" i="111"/>
  <c r="D60" i="111" s="1"/>
  <c r="H57" i="111"/>
  <c r="U54" i="111"/>
  <c r="T54" i="111"/>
  <c r="R54" i="111"/>
  <c r="S54" i="111" s="1"/>
  <c r="Q54" i="111"/>
  <c r="P54" i="111"/>
  <c r="N54" i="111"/>
  <c r="V54" i="111" s="1"/>
  <c r="M54" i="111"/>
  <c r="L54" i="111"/>
  <c r="C54" i="111"/>
  <c r="T53" i="111"/>
  <c r="U53" i="111" s="1"/>
  <c r="S53" i="111"/>
  <c r="R53" i="111"/>
  <c r="P53" i="111"/>
  <c r="Q53" i="111" s="1"/>
  <c r="O53" i="111"/>
  <c r="W53" i="111" s="1"/>
  <c r="N53" i="111"/>
  <c r="L53" i="111"/>
  <c r="M53" i="111" s="1"/>
  <c r="C53" i="111"/>
  <c r="U52" i="111"/>
  <c r="T52" i="111"/>
  <c r="R52" i="111"/>
  <c r="S52" i="111" s="1"/>
  <c r="Q52" i="111"/>
  <c r="P52" i="111"/>
  <c r="L52" i="111"/>
  <c r="M52" i="111" s="1"/>
  <c r="N52" i="111" s="1"/>
  <c r="C52" i="111"/>
  <c r="U51" i="111"/>
  <c r="T51" i="111"/>
  <c r="R51" i="111"/>
  <c r="S51" i="111" s="1"/>
  <c r="P51" i="111"/>
  <c r="Q51" i="111" s="1"/>
  <c r="M51" i="111"/>
  <c r="N51" i="111" s="1"/>
  <c r="L51" i="111"/>
  <c r="C51" i="111"/>
  <c r="U50" i="111"/>
  <c r="T50" i="111"/>
  <c r="R50" i="111"/>
  <c r="S50" i="111" s="1"/>
  <c r="P50" i="111"/>
  <c r="Q50" i="111" s="1"/>
  <c r="L50" i="111"/>
  <c r="M50" i="111" s="1"/>
  <c r="N50" i="111" s="1"/>
  <c r="O50" i="111" s="1"/>
  <c r="C50" i="111"/>
  <c r="T49" i="111"/>
  <c r="U49" i="111" s="1"/>
  <c r="R49" i="111"/>
  <c r="S49" i="111" s="1"/>
  <c r="P49" i="111"/>
  <c r="Q49" i="111" s="1"/>
  <c r="L49" i="111"/>
  <c r="M49" i="111" s="1"/>
  <c r="N49" i="111" s="1"/>
  <c r="O49" i="111" s="1"/>
  <c r="C49" i="111"/>
  <c r="U48" i="111"/>
  <c r="T48" i="111"/>
  <c r="R48" i="111"/>
  <c r="S48" i="111" s="1"/>
  <c r="Q48" i="111"/>
  <c r="P48" i="111"/>
  <c r="L48" i="111"/>
  <c r="M48" i="111" s="1"/>
  <c r="N48" i="111" s="1"/>
  <c r="C48" i="111"/>
  <c r="T47" i="111"/>
  <c r="U47" i="111" s="1"/>
  <c r="R47" i="111"/>
  <c r="S47" i="111" s="1"/>
  <c r="P47" i="111"/>
  <c r="Q47" i="111" s="1"/>
  <c r="L47" i="111"/>
  <c r="M47" i="111" s="1"/>
  <c r="N47" i="111" s="1"/>
  <c r="C47" i="111"/>
  <c r="U46" i="111"/>
  <c r="T46" i="111"/>
  <c r="R46" i="111"/>
  <c r="S46" i="111" s="1"/>
  <c r="Q46" i="111"/>
  <c r="P46" i="111"/>
  <c r="L46" i="111"/>
  <c r="M46" i="111" s="1"/>
  <c r="N46" i="111" s="1"/>
  <c r="C46" i="111"/>
  <c r="T45" i="111"/>
  <c r="U45" i="111" s="1"/>
  <c r="R45" i="111"/>
  <c r="S45" i="111" s="1"/>
  <c r="P45" i="111"/>
  <c r="Q45" i="111" s="1"/>
  <c r="L45" i="111"/>
  <c r="M45" i="111" s="1"/>
  <c r="N45" i="111" s="1"/>
  <c r="C45" i="111"/>
  <c r="T44" i="111"/>
  <c r="U44" i="111" s="1"/>
  <c r="S44" i="111"/>
  <c r="R44" i="111"/>
  <c r="P44" i="111"/>
  <c r="Q44" i="111" s="1"/>
  <c r="M44" i="111"/>
  <c r="N44" i="111" s="1"/>
  <c r="V44" i="111" s="1"/>
  <c r="L44" i="111"/>
  <c r="C44" i="111"/>
  <c r="T43" i="111"/>
  <c r="U43" i="111" s="1"/>
  <c r="R43" i="111"/>
  <c r="S43" i="111" s="1"/>
  <c r="P43" i="111"/>
  <c r="Q43" i="111" s="1"/>
  <c r="L43" i="111"/>
  <c r="M43" i="111" s="1"/>
  <c r="N43" i="111" s="1"/>
  <c r="C43" i="111"/>
  <c r="U42" i="111"/>
  <c r="T42" i="111"/>
  <c r="R42" i="111"/>
  <c r="S42" i="111" s="1"/>
  <c r="Q42" i="111"/>
  <c r="P42" i="111"/>
  <c r="L42" i="111"/>
  <c r="M42" i="111" s="1"/>
  <c r="N42" i="111" s="1"/>
  <c r="C42" i="111"/>
  <c r="T41" i="111"/>
  <c r="U41" i="111" s="1"/>
  <c r="R41" i="111"/>
  <c r="S41" i="111" s="1"/>
  <c r="P41" i="111"/>
  <c r="Q41" i="111" s="1"/>
  <c r="L41" i="111"/>
  <c r="M41" i="111" s="1"/>
  <c r="N41" i="111" s="1"/>
  <c r="C41" i="111"/>
  <c r="T40" i="111"/>
  <c r="U40" i="111" s="1"/>
  <c r="S40" i="111"/>
  <c r="R40" i="111"/>
  <c r="P40" i="111"/>
  <c r="Q40" i="111" s="1"/>
  <c r="M40" i="111"/>
  <c r="N40" i="111" s="1"/>
  <c r="V40" i="111" s="1"/>
  <c r="L40" i="111"/>
  <c r="C40" i="111"/>
  <c r="T39" i="111"/>
  <c r="U39" i="111" s="1"/>
  <c r="R39" i="111"/>
  <c r="S39" i="111" s="1"/>
  <c r="P39" i="111"/>
  <c r="Q39" i="111" s="1"/>
  <c r="L39" i="111"/>
  <c r="M39" i="111" s="1"/>
  <c r="N39" i="111" s="1"/>
  <c r="C39" i="111"/>
  <c r="U38" i="111"/>
  <c r="T38" i="111"/>
  <c r="R38" i="111"/>
  <c r="S38" i="111" s="1"/>
  <c r="Q38" i="111"/>
  <c r="P38" i="111"/>
  <c r="L38" i="111"/>
  <c r="M38" i="111" s="1"/>
  <c r="N38" i="111" s="1"/>
  <c r="V38" i="111" s="1"/>
  <c r="C38" i="111"/>
  <c r="T37" i="111"/>
  <c r="U37" i="111" s="1"/>
  <c r="R37" i="111"/>
  <c r="S37" i="111" s="1"/>
  <c r="P37" i="111"/>
  <c r="Q37" i="111" s="1"/>
  <c r="L37" i="111"/>
  <c r="M37" i="111" s="1"/>
  <c r="N37" i="111" s="1"/>
  <c r="C37" i="111"/>
  <c r="T36" i="111"/>
  <c r="U36" i="111" s="1"/>
  <c r="S36" i="111"/>
  <c r="R36" i="111"/>
  <c r="P36" i="111"/>
  <c r="Q36" i="111" s="1"/>
  <c r="M36" i="111"/>
  <c r="N36" i="111" s="1"/>
  <c r="V36" i="111" s="1"/>
  <c r="L36" i="111"/>
  <c r="C36" i="111"/>
  <c r="T35" i="111"/>
  <c r="U35" i="111" s="1"/>
  <c r="R35" i="111"/>
  <c r="S35" i="111" s="1"/>
  <c r="P35" i="111"/>
  <c r="Q35" i="111" s="1"/>
  <c r="L35" i="111"/>
  <c r="M35" i="111" s="1"/>
  <c r="N35" i="111" s="1"/>
  <c r="C35" i="111"/>
  <c r="T34" i="111"/>
  <c r="U34" i="111" s="1"/>
  <c r="S34" i="111"/>
  <c r="R34" i="111"/>
  <c r="P34" i="111"/>
  <c r="Q34" i="111" s="1"/>
  <c r="M34" i="111"/>
  <c r="N34" i="111" s="1"/>
  <c r="V34" i="111" s="1"/>
  <c r="L34" i="111"/>
  <c r="C34" i="111"/>
  <c r="T33" i="111"/>
  <c r="U33" i="111" s="1"/>
  <c r="R33" i="111"/>
  <c r="S33" i="111" s="1"/>
  <c r="P33" i="111"/>
  <c r="Q33" i="111" s="1"/>
  <c r="L33" i="111"/>
  <c r="M33" i="111" s="1"/>
  <c r="N33" i="111" s="1"/>
  <c r="C33" i="111"/>
  <c r="T32" i="111"/>
  <c r="U32" i="111" s="1"/>
  <c r="R32" i="111"/>
  <c r="S32" i="111" s="1"/>
  <c r="Q32" i="111"/>
  <c r="P32" i="111"/>
  <c r="M32" i="111"/>
  <c r="N32" i="111" s="1"/>
  <c r="O32" i="111" s="1"/>
  <c r="L32" i="111"/>
  <c r="C32" i="111"/>
  <c r="T31" i="111"/>
  <c r="U31" i="111" s="1"/>
  <c r="R31" i="111"/>
  <c r="S31" i="111" s="1"/>
  <c r="P31" i="111"/>
  <c r="Q31" i="111" s="1"/>
  <c r="L31" i="111"/>
  <c r="M31" i="111" s="1"/>
  <c r="N31" i="111" s="1"/>
  <c r="C31" i="111"/>
  <c r="T30" i="111"/>
  <c r="U30" i="111" s="1"/>
  <c r="S30" i="111"/>
  <c r="R30" i="111"/>
  <c r="P30" i="111"/>
  <c r="Q30" i="111" s="1"/>
  <c r="M30" i="111"/>
  <c r="N30" i="111" s="1"/>
  <c r="V30" i="111" s="1"/>
  <c r="L30" i="111"/>
  <c r="C30" i="111"/>
  <c r="T29" i="111"/>
  <c r="U29" i="111" s="1"/>
  <c r="R29" i="111"/>
  <c r="S29" i="111" s="1"/>
  <c r="P29" i="111"/>
  <c r="Q29" i="111" s="1"/>
  <c r="L29" i="111"/>
  <c r="M29" i="111" s="1"/>
  <c r="N29" i="111" s="1"/>
  <c r="C29" i="111"/>
  <c r="T28" i="111"/>
  <c r="U28" i="111" s="1"/>
  <c r="R28" i="111"/>
  <c r="S28" i="111" s="1"/>
  <c r="Q28" i="111"/>
  <c r="P28" i="111"/>
  <c r="M28" i="111"/>
  <c r="N28" i="111" s="1"/>
  <c r="O28" i="111" s="1"/>
  <c r="L28" i="111"/>
  <c r="C28" i="111"/>
  <c r="T27" i="111"/>
  <c r="U27" i="111" s="1"/>
  <c r="R27" i="111"/>
  <c r="S27" i="111" s="1"/>
  <c r="P27" i="111"/>
  <c r="Q27" i="111" s="1"/>
  <c r="L27" i="111"/>
  <c r="M27" i="111" s="1"/>
  <c r="N27" i="111" s="1"/>
  <c r="C27" i="111"/>
  <c r="T26" i="111"/>
  <c r="U26" i="111" s="1"/>
  <c r="S26" i="111"/>
  <c r="R26" i="111"/>
  <c r="P26" i="111"/>
  <c r="Q26" i="111" s="1"/>
  <c r="M26" i="111"/>
  <c r="N26" i="111" s="1"/>
  <c r="V26" i="111" s="1"/>
  <c r="L26" i="111"/>
  <c r="C26" i="111"/>
  <c r="T25" i="111"/>
  <c r="U25" i="111" s="1"/>
  <c r="R25" i="111"/>
  <c r="S25" i="111" s="1"/>
  <c r="P25" i="111"/>
  <c r="Q25" i="111" s="1"/>
  <c r="L25" i="111"/>
  <c r="M25" i="111" s="1"/>
  <c r="N25" i="111" s="1"/>
  <c r="C25" i="111"/>
  <c r="T24" i="111"/>
  <c r="U24" i="111" s="1"/>
  <c r="R24" i="111"/>
  <c r="S24" i="111" s="1"/>
  <c r="Q24" i="111"/>
  <c r="P24" i="111"/>
  <c r="M24" i="111"/>
  <c r="N24" i="111" s="1"/>
  <c r="O24" i="111" s="1"/>
  <c r="L24" i="111"/>
  <c r="C24" i="111"/>
  <c r="T23" i="111"/>
  <c r="U23" i="111" s="1"/>
  <c r="R23" i="111"/>
  <c r="S23" i="111" s="1"/>
  <c r="P23" i="111"/>
  <c r="Q23" i="111" s="1"/>
  <c r="L23" i="111"/>
  <c r="M23" i="111" s="1"/>
  <c r="N23" i="111" s="1"/>
  <c r="C23" i="111"/>
  <c r="T22" i="111"/>
  <c r="U22" i="111" s="1"/>
  <c r="S22" i="111"/>
  <c r="R22" i="111"/>
  <c r="P22" i="111"/>
  <c r="Q22" i="111" s="1"/>
  <c r="M22" i="111"/>
  <c r="N22" i="111" s="1"/>
  <c r="O22" i="111" s="1"/>
  <c r="W22" i="111" s="1"/>
  <c r="L22" i="111"/>
  <c r="C22" i="111"/>
  <c r="T21" i="111"/>
  <c r="U21" i="111" s="1"/>
  <c r="R21" i="111"/>
  <c r="S21" i="111" s="1"/>
  <c r="P21" i="111"/>
  <c r="Q21" i="111" s="1"/>
  <c r="L21" i="111"/>
  <c r="M21" i="111" s="1"/>
  <c r="N21" i="111" s="1"/>
  <c r="C21" i="111"/>
  <c r="T20" i="111"/>
  <c r="U20" i="111" s="1"/>
  <c r="S20" i="111"/>
  <c r="R20" i="111"/>
  <c r="P20" i="111"/>
  <c r="Q20" i="111" s="1"/>
  <c r="M20" i="111"/>
  <c r="N20" i="111" s="1"/>
  <c r="L20" i="111"/>
  <c r="C20" i="111"/>
  <c r="T19" i="111"/>
  <c r="U19" i="111" s="1"/>
  <c r="R19" i="111"/>
  <c r="S19" i="111" s="1"/>
  <c r="P19" i="111"/>
  <c r="Q19" i="111" s="1"/>
  <c r="L19" i="111"/>
  <c r="M19" i="111" s="1"/>
  <c r="N19" i="111" s="1"/>
  <c r="C19" i="111"/>
  <c r="U18" i="111"/>
  <c r="T18" i="111"/>
  <c r="R18" i="111"/>
  <c r="S18" i="111" s="1"/>
  <c r="P18" i="111"/>
  <c r="Q18" i="111" s="1"/>
  <c r="L18" i="111"/>
  <c r="M18" i="111" s="1"/>
  <c r="N18" i="111" s="1"/>
  <c r="C18" i="111"/>
  <c r="T17" i="111"/>
  <c r="U17" i="111" s="1"/>
  <c r="R17" i="111"/>
  <c r="S17" i="111" s="1"/>
  <c r="P17" i="111"/>
  <c r="Q17" i="111" s="1"/>
  <c r="L17" i="111"/>
  <c r="M17" i="111" s="1"/>
  <c r="N17" i="111" s="1"/>
  <c r="C17" i="111"/>
  <c r="T16" i="111"/>
  <c r="U16" i="111" s="1"/>
  <c r="S16" i="111"/>
  <c r="R16" i="111"/>
  <c r="P16" i="111"/>
  <c r="Q16" i="111" s="1"/>
  <c r="L16" i="111"/>
  <c r="M16" i="111" s="1"/>
  <c r="N16" i="111" s="1"/>
  <c r="C16" i="111"/>
  <c r="T15" i="111"/>
  <c r="U15" i="111" s="1"/>
  <c r="R15" i="111"/>
  <c r="S15" i="111" s="1"/>
  <c r="P15" i="111"/>
  <c r="Q15" i="111" s="1"/>
  <c r="L15" i="111"/>
  <c r="M15" i="111" s="1"/>
  <c r="N15" i="111" s="1"/>
  <c r="C15" i="111"/>
  <c r="T14" i="111"/>
  <c r="U14" i="111" s="1"/>
  <c r="R14" i="111"/>
  <c r="S14" i="111" s="1"/>
  <c r="P14" i="111"/>
  <c r="Q14" i="111" s="1"/>
  <c r="L14" i="111"/>
  <c r="M14" i="111" s="1"/>
  <c r="N14" i="111" s="1"/>
  <c r="C14" i="111"/>
  <c r="T13" i="111"/>
  <c r="U13" i="111" s="1"/>
  <c r="R13" i="111"/>
  <c r="S13" i="111" s="1"/>
  <c r="P13" i="111"/>
  <c r="Q13" i="111" s="1"/>
  <c r="L13" i="111"/>
  <c r="M13" i="111" s="1"/>
  <c r="N13" i="111" s="1"/>
  <c r="C13" i="111"/>
  <c r="T12" i="111"/>
  <c r="U12" i="111" s="1"/>
  <c r="R12" i="111"/>
  <c r="S12" i="111" s="1"/>
  <c r="P12" i="111"/>
  <c r="Q12" i="111" s="1"/>
  <c r="L12" i="111"/>
  <c r="M12" i="111" s="1"/>
  <c r="N12" i="111" s="1"/>
  <c r="C12" i="111"/>
  <c r="T11" i="111"/>
  <c r="U11" i="111" s="1"/>
  <c r="R11" i="111"/>
  <c r="S11" i="111" s="1"/>
  <c r="P11" i="111"/>
  <c r="Q11" i="111" s="1"/>
  <c r="L11" i="111"/>
  <c r="M11" i="111" s="1"/>
  <c r="N11" i="111" s="1"/>
  <c r="C11" i="111"/>
  <c r="T10" i="111"/>
  <c r="U10" i="111" s="1"/>
  <c r="R10" i="111"/>
  <c r="S10" i="111" s="1"/>
  <c r="P10" i="111"/>
  <c r="Q10" i="111" s="1"/>
  <c r="L10" i="111"/>
  <c r="M10" i="111" s="1"/>
  <c r="N10" i="111" s="1"/>
  <c r="C10" i="111"/>
  <c r="T9" i="111"/>
  <c r="U9" i="111" s="1"/>
  <c r="R9" i="111"/>
  <c r="S9" i="111" s="1"/>
  <c r="P9" i="111"/>
  <c r="Q9" i="111" s="1"/>
  <c r="L9" i="111"/>
  <c r="M9" i="111" s="1"/>
  <c r="N9" i="111" s="1"/>
  <c r="C9" i="111"/>
  <c r="T8" i="111"/>
  <c r="U8" i="111" s="1"/>
  <c r="P8" i="111"/>
  <c r="Q8" i="111" s="1"/>
  <c r="L8" i="111"/>
  <c r="M8" i="111" s="1"/>
  <c r="N8" i="111" s="1"/>
  <c r="C8" i="111"/>
  <c r="T7" i="111"/>
  <c r="U7" i="111" s="1"/>
  <c r="P7" i="111"/>
  <c r="Q7" i="111" s="1"/>
  <c r="L7" i="111"/>
  <c r="M7" i="111" s="1"/>
  <c r="N7" i="111" s="1"/>
  <c r="C7" i="111"/>
  <c r="T6" i="111"/>
  <c r="U6" i="111" s="1"/>
  <c r="R6" i="111"/>
  <c r="S6" i="111" s="1"/>
  <c r="L6" i="111"/>
  <c r="M6" i="111" s="1"/>
  <c r="N6" i="111" s="1"/>
  <c r="C6" i="111"/>
  <c r="T5" i="111"/>
  <c r="U5" i="111" s="1"/>
  <c r="P5" i="111"/>
  <c r="Q5" i="111" s="1"/>
  <c r="L5" i="111"/>
  <c r="M5" i="111" s="1"/>
  <c r="N5" i="111" s="1"/>
  <c r="C5" i="111"/>
  <c r="T4" i="111"/>
  <c r="U4" i="111" s="1"/>
  <c r="R4" i="111"/>
  <c r="S4" i="111" s="1"/>
  <c r="L4" i="111"/>
  <c r="M4" i="111" s="1"/>
  <c r="P4" i="111" s="1"/>
  <c r="C4" i="111"/>
  <c r="D2" i="111"/>
  <c r="B65" i="108"/>
  <c r="B84" i="110"/>
  <c r="H84" i="110" s="1"/>
  <c r="B83" i="110"/>
  <c r="H83" i="110" s="1"/>
  <c r="B82" i="110"/>
  <c r="E82" i="110" s="1"/>
  <c r="B81" i="110"/>
  <c r="B80" i="110"/>
  <c r="H80" i="110" s="1"/>
  <c r="B79" i="110"/>
  <c r="B78" i="110"/>
  <c r="J78" i="110" s="1"/>
  <c r="B77" i="110"/>
  <c r="I77" i="110" s="1"/>
  <c r="B76" i="110"/>
  <c r="J76" i="110" s="1"/>
  <c r="B75" i="110"/>
  <c r="J75" i="110" s="1"/>
  <c r="B74" i="110"/>
  <c r="J74" i="110" s="1"/>
  <c r="B73" i="110"/>
  <c r="D73" i="110" s="1"/>
  <c r="B72" i="110"/>
  <c r="J72" i="110" s="1"/>
  <c r="B71" i="110"/>
  <c r="I71" i="110" s="1"/>
  <c r="B70" i="110"/>
  <c r="J70" i="110" s="1"/>
  <c r="B69" i="110"/>
  <c r="D69" i="110" s="1"/>
  <c r="P68" i="110"/>
  <c r="B68" i="110"/>
  <c r="B67" i="110"/>
  <c r="B66" i="110"/>
  <c r="F66" i="110" s="1"/>
  <c r="B65" i="110"/>
  <c r="B64" i="110"/>
  <c r="M64" i="110" s="1"/>
  <c r="B63" i="110"/>
  <c r="B62" i="110"/>
  <c r="B61" i="110"/>
  <c r="B60" i="110"/>
  <c r="H57" i="110"/>
  <c r="T54" i="110"/>
  <c r="U54" i="110" s="1"/>
  <c r="S54" i="110"/>
  <c r="R54" i="110"/>
  <c r="P54" i="110"/>
  <c r="Q54" i="110" s="1"/>
  <c r="M54" i="110"/>
  <c r="N54" i="110" s="1"/>
  <c r="L54" i="110"/>
  <c r="C54" i="110"/>
  <c r="T53" i="110"/>
  <c r="U53" i="110" s="1"/>
  <c r="S53" i="110"/>
  <c r="R53" i="110"/>
  <c r="P53" i="110"/>
  <c r="Q53" i="110" s="1"/>
  <c r="N53" i="110"/>
  <c r="O53" i="110" s="1"/>
  <c r="W53" i="110" s="1"/>
  <c r="L53" i="110"/>
  <c r="M53" i="110" s="1"/>
  <c r="C53" i="110"/>
  <c r="T52" i="110"/>
  <c r="U52" i="110" s="1"/>
  <c r="R52" i="110"/>
  <c r="S52" i="110" s="1"/>
  <c r="P52" i="110"/>
  <c r="Q52" i="110" s="1"/>
  <c r="L52" i="110"/>
  <c r="M52" i="110" s="1"/>
  <c r="N52" i="110" s="1"/>
  <c r="C52" i="110"/>
  <c r="T51" i="110"/>
  <c r="U51" i="110" s="1"/>
  <c r="R51" i="110"/>
  <c r="S51" i="110" s="1"/>
  <c r="Q51" i="110"/>
  <c r="P51" i="110"/>
  <c r="L51" i="110"/>
  <c r="M51" i="110" s="1"/>
  <c r="N51" i="110" s="1"/>
  <c r="C51" i="110"/>
  <c r="U50" i="110"/>
  <c r="T50" i="110"/>
  <c r="R50" i="110"/>
  <c r="S50" i="110" s="1"/>
  <c r="Q50" i="110"/>
  <c r="P50" i="110"/>
  <c r="L50" i="110"/>
  <c r="M50" i="110" s="1"/>
  <c r="N50" i="110" s="1"/>
  <c r="C50" i="110"/>
  <c r="T49" i="110"/>
  <c r="U49" i="110" s="1"/>
  <c r="R49" i="110"/>
  <c r="S49" i="110" s="1"/>
  <c r="P49" i="110"/>
  <c r="Q49" i="110" s="1"/>
  <c r="L49" i="110"/>
  <c r="M49" i="110" s="1"/>
  <c r="N49" i="110" s="1"/>
  <c r="O49" i="110" s="1"/>
  <c r="W49" i="110" s="1"/>
  <c r="C49" i="110"/>
  <c r="T48" i="110"/>
  <c r="U48" i="110" s="1"/>
  <c r="R48" i="110"/>
  <c r="S48" i="110" s="1"/>
  <c r="P48" i="110"/>
  <c r="Q48" i="110" s="1"/>
  <c r="L48" i="110"/>
  <c r="M48" i="110" s="1"/>
  <c r="N48" i="110" s="1"/>
  <c r="C48" i="110"/>
  <c r="T47" i="110"/>
  <c r="U47" i="110" s="1"/>
  <c r="R47" i="110"/>
  <c r="S47" i="110" s="1"/>
  <c r="P47" i="110"/>
  <c r="Q47" i="110" s="1"/>
  <c r="L47" i="110"/>
  <c r="M47" i="110" s="1"/>
  <c r="N47" i="110" s="1"/>
  <c r="O47" i="110" s="1"/>
  <c r="C47" i="110"/>
  <c r="T46" i="110"/>
  <c r="U46" i="110" s="1"/>
  <c r="R46" i="110"/>
  <c r="S46" i="110" s="1"/>
  <c r="Q46" i="110"/>
  <c r="P46" i="110"/>
  <c r="L46" i="110"/>
  <c r="M46" i="110" s="1"/>
  <c r="N46" i="110" s="1"/>
  <c r="O46" i="110" s="1"/>
  <c r="W46" i="110" s="1"/>
  <c r="C46" i="110"/>
  <c r="T45" i="110"/>
  <c r="U45" i="110" s="1"/>
  <c r="R45" i="110"/>
  <c r="S45" i="110" s="1"/>
  <c r="Q45" i="110"/>
  <c r="P45" i="110"/>
  <c r="L45" i="110"/>
  <c r="M45" i="110" s="1"/>
  <c r="N45" i="110" s="1"/>
  <c r="O45" i="110" s="1"/>
  <c r="C45" i="110"/>
  <c r="T44" i="110"/>
  <c r="U44" i="110" s="1"/>
  <c r="R44" i="110"/>
  <c r="S44" i="110" s="1"/>
  <c r="P44" i="110"/>
  <c r="Q44" i="110" s="1"/>
  <c r="L44" i="110"/>
  <c r="M44" i="110" s="1"/>
  <c r="N44" i="110" s="1"/>
  <c r="O44" i="110" s="1"/>
  <c r="C44" i="110"/>
  <c r="T43" i="110"/>
  <c r="U43" i="110" s="1"/>
  <c r="R43" i="110"/>
  <c r="S43" i="110" s="1"/>
  <c r="P43" i="110"/>
  <c r="Q43" i="110" s="1"/>
  <c r="L43" i="110"/>
  <c r="M43" i="110" s="1"/>
  <c r="N43" i="110" s="1"/>
  <c r="C43" i="110"/>
  <c r="T42" i="110"/>
  <c r="U42" i="110" s="1"/>
  <c r="R42" i="110"/>
  <c r="S42" i="110" s="1"/>
  <c r="Q42" i="110"/>
  <c r="P42" i="110"/>
  <c r="L42" i="110"/>
  <c r="M42" i="110" s="1"/>
  <c r="N42" i="110" s="1"/>
  <c r="C42" i="110"/>
  <c r="T41" i="110"/>
  <c r="U41" i="110" s="1"/>
  <c r="S41" i="110"/>
  <c r="R41" i="110"/>
  <c r="P41" i="110"/>
  <c r="Q41" i="110" s="1"/>
  <c r="L41" i="110"/>
  <c r="M41" i="110" s="1"/>
  <c r="N41" i="110" s="1"/>
  <c r="C41" i="110"/>
  <c r="T40" i="110"/>
  <c r="U40" i="110" s="1"/>
  <c r="R40" i="110"/>
  <c r="S40" i="110" s="1"/>
  <c r="P40" i="110"/>
  <c r="Q40" i="110" s="1"/>
  <c r="L40" i="110"/>
  <c r="M40" i="110" s="1"/>
  <c r="N40" i="110" s="1"/>
  <c r="O40" i="110" s="1"/>
  <c r="W40" i="110" s="1"/>
  <c r="C40" i="110"/>
  <c r="T39" i="110"/>
  <c r="U39" i="110" s="1"/>
  <c r="R39" i="110"/>
  <c r="S39" i="110" s="1"/>
  <c r="P39" i="110"/>
  <c r="Q39" i="110" s="1"/>
  <c r="L39" i="110"/>
  <c r="M39" i="110" s="1"/>
  <c r="N39" i="110" s="1"/>
  <c r="C39" i="110"/>
  <c r="T38" i="110"/>
  <c r="U38" i="110" s="1"/>
  <c r="R38" i="110"/>
  <c r="S38" i="110" s="1"/>
  <c r="P38" i="110"/>
  <c r="Q38" i="110" s="1"/>
  <c r="L38" i="110"/>
  <c r="M38" i="110" s="1"/>
  <c r="N38" i="110" s="1"/>
  <c r="C38" i="110"/>
  <c r="U37" i="110"/>
  <c r="T37" i="110"/>
  <c r="R37" i="110"/>
  <c r="S37" i="110" s="1"/>
  <c r="Q37" i="110"/>
  <c r="P37" i="110"/>
  <c r="M37" i="110"/>
  <c r="N37" i="110" s="1"/>
  <c r="L37" i="110"/>
  <c r="C37" i="110"/>
  <c r="T36" i="110"/>
  <c r="U36" i="110" s="1"/>
  <c r="S36" i="110"/>
  <c r="R36" i="110"/>
  <c r="P36" i="110"/>
  <c r="Q36" i="110" s="1"/>
  <c r="L36" i="110"/>
  <c r="M36" i="110" s="1"/>
  <c r="N36" i="110" s="1"/>
  <c r="O36" i="110" s="1"/>
  <c r="W36" i="110" s="1"/>
  <c r="C36" i="110"/>
  <c r="T35" i="110"/>
  <c r="U35" i="110" s="1"/>
  <c r="R35" i="110"/>
  <c r="S35" i="110" s="1"/>
  <c r="P35" i="110"/>
  <c r="Q35" i="110" s="1"/>
  <c r="L35" i="110"/>
  <c r="M35" i="110" s="1"/>
  <c r="N35" i="110" s="1"/>
  <c r="C35" i="110"/>
  <c r="T34" i="110"/>
  <c r="U34" i="110" s="1"/>
  <c r="R34" i="110"/>
  <c r="S34" i="110" s="1"/>
  <c r="P34" i="110"/>
  <c r="Q34" i="110" s="1"/>
  <c r="L34" i="110"/>
  <c r="M34" i="110" s="1"/>
  <c r="N34" i="110" s="1"/>
  <c r="C34" i="110"/>
  <c r="T33" i="110"/>
  <c r="U33" i="110" s="1"/>
  <c r="R33" i="110"/>
  <c r="S33" i="110" s="1"/>
  <c r="Q33" i="110"/>
  <c r="P33" i="110"/>
  <c r="L33" i="110"/>
  <c r="M33" i="110" s="1"/>
  <c r="N33" i="110" s="1"/>
  <c r="C33" i="110"/>
  <c r="T32" i="110"/>
  <c r="U32" i="110" s="1"/>
  <c r="R32" i="110"/>
  <c r="S32" i="110" s="1"/>
  <c r="P32" i="110"/>
  <c r="Q32" i="110" s="1"/>
  <c r="L32" i="110"/>
  <c r="M32" i="110" s="1"/>
  <c r="N32" i="110" s="1"/>
  <c r="C32" i="110"/>
  <c r="T31" i="110"/>
  <c r="U31" i="110" s="1"/>
  <c r="S31" i="110"/>
  <c r="R31" i="110"/>
  <c r="P31" i="110"/>
  <c r="Q31" i="110" s="1"/>
  <c r="L31" i="110"/>
  <c r="M31" i="110" s="1"/>
  <c r="N31" i="110" s="1"/>
  <c r="C31" i="110"/>
  <c r="T30" i="110"/>
  <c r="U30" i="110" s="1"/>
  <c r="R30" i="110"/>
  <c r="S30" i="110" s="1"/>
  <c r="P30" i="110"/>
  <c r="Q30" i="110" s="1"/>
  <c r="L30" i="110"/>
  <c r="M30" i="110" s="1"/>
  <c r="N30" i="110" s="1"/>
  <c r="C30" i="110"/>
  <c r="T29" i="110"/>
  <c r="U29" i="110" s="1"/>
  <c r="R29" i="110"/>
  <c r="S29" i="110" s="1"/>
  <c r="Q29" i="110"/>
  <c r="P29" i="110"/>
  <c r="L29" i="110"/>
  <c r="M29" i="110" s="1"/>
  <c r="N29" i="110" s="1"/>
  <c r="O29" i="110" s="1"/>
  <c r="W29" i="110" s="1"/>
  <c r="C29" i="110"/>
  <c r="T28" i="110"/>
  <c r="U28" i="110" s="1"/>
  <c r="R28" i="110"/>
  <c r="S28" i="110" s="1"/>
  <c r="P28" i="110"/>
  <c r="Q28" i="110" s="1"/>
  <c r="L28" i="110"/>
  <c r="M28" i="110" s="1"/>
  <c r="N28" i="110" s="1"/>
  <c r="C28" i="110"/>
  <c r="T27" i="110"/>
  <c r="U27" i="110" s="1"/>
  <c r="S27" i="110"/>
  <c r="R27" i="110"/>
  <c r="P27" i="110"/>
  <c r="Q27" i="110" s="1"/>
  <c r="L27" i="110"/>
  <c r="M27" i="110" s="1"/>
  <c r="N27" i="110" s="1"/>
  <c r="C27" i="110"/>
  <c r="T26" i="110"/>
  <c r="U26" i="110" s="1"/>
  <c r="R26" i="110"/>
  <c r="S26" i="110" s="1"/>
  <c r="P26" i="110"/>
  <c r="Q26" i="110" s="1"/>
  <c r="L26" i="110"/>
  <c r="M26" i="110" s="1"/>
  <c r="N26" i="110" s="1"/>
  <c r="C26" i="110"/>
  <c r="T25" i="110"/>
  <c r="U25" i="110" s="1"/>
  <c r="R25" i="110"/>
  <c r="S25" i="110" s="1"/>
  <c r="P25" i="110"/>
  <c r="Q25" i="110" s="1"/>
  <c r="M25" i="110"/>
  <c r="N25" i="110" s="1"/>
  <c r="L25" i="110"/>
  <c r="C25" i="110"/>
  <c r="T24" i="110"/>
  <c r="U24" i="110" s="1"/>
  <c r="R24" i="110"/>
  <c r="S24" i="110" s="1"/>
  <c r="P24" i="110"/>
  <c r="Q24" i="110" s="1"/>
  <c r="L24" i="110"/>
  <c r="M24" i="110" s="1"/>
  <c r="N24" i="110" s="1"/>
  <c r="C24" i="110"/>
  <c r="T23" i="110"/>
  <c r="U23" i="110" s="1"/>
  <c r="R23" i="110"/>
  <c r="S23" i="110" s="1"/>
  <c r="P23" i="110"/>
  <c r="Q23" i="110" s="1"/>
  <c r="L23" i="110"/>
  <c r="M23" i="110" s="1"/>
  <c r="N23" i="110" s="1"/>
  <c r="O23" i="110" s="1"/>
  <c r="C23" i="110"/>
  <c r="U22" i="110"/>
  <c r="T22" i="110"/>
  <c r="R22" i="110"/>
  <c r="S22" i="110" s="1"/>
  <c r="Q22" i="110"/>
  <c r="P22" i="110"/>
  <c r="M22" i="110"/>
  <c r="N22" i="110" s="1"/>
  <c r="L22" i="110"/>
  <c r="C22" i="110"/>
  <c r="T21" i="110"/>
  <c r="U21" i="110" s="1"/>
  <c r="S21" i="110"/>
  <c r="R21" i="110"/>
  <c r="P21" i="110"/>
  <c r="Q21" i="110" s="1"/>
  <c r="L21" i="110"/>
  <c r="M21" i="110" s="1"/>
  <c r="N21" i="110" s="1"/>
  <c r="C21" i="110"/>
  <c r="T20" i="110"/>
  <c r="U20" i="110" s="1"/>
  <c r="R20" i="110"/>
  <c r="S20" i="110" s="1"/>
  <c r="P20" i="110"/>
  <c r="Q20" i="110" s="1"/>
  <c r="L20" i="110"/>
  <c r="M20" i="110" s="1"/>
  <c r="N20" i="110" s="1"/>
  <c r="C20" i="110"/>
  <c r="T19" i="110"/>
  <c r="U19" i="110" s="1"/>
  <c r="R19" i="110"/>
  <c r="S19" i="110" s="1"/>
  <c r="P19" i="110"/>
  <c r="Q19" i="110" s="1"/>
  <c r="M19" i="110"/>
  <c r="N19" i="110" s="1"/>
  <c r="O19" i="110" s="1"/>
  <c r="L19" i="110"/>
  <c r="C19" i="110"/>
  <c r="U18" i="110"/>
  <c r="T18" i="110"/>
  <c r="R18" i="110"/>
  <c r="S18" i="110" s="1"/>
  <c r="Q18" i="110"/>
  <c r="P18" i="110"/>
  <c r="M18" i="110"/>
  <c r="N18" i="110" s="1"/>
  <c r="L18" i="110"/>
  <c r="C18" i="110"/>
  <c r="R17" i="110"/>
  <c r="S17" i="110" s="1"/>
  <c r="P17" i="110"/>
  <c r="Q17" i="110" s="1"/>
  <c r="L17" i="110"/>
  <c r="C17" i="110"/>
  <c r="R16" i="110"/>
  <c r="S16" i="110" s="1"/>
  <c r="P16" i="110"/>
  <c r="Q16" i="110" s="1"/>
  <c r="L16" i="110"/>
  <c r="M16" i="110" s="1"/>
  <c r="C16" i="110"/>
  <c r="R15" i="110"/>
  <c r="S15" i="110" s="1"/>
  <c r="P15" i="110"/>
  <c r="Q15" i="110" s="1"/>
  <c r="L15" i="110"/>
  <c r="M15" i="110" s="1"/>
  <c r="T15" i="110" s="1"/>
  <c r="C15" i="110"/>
  <c r="R14" i="110"/>
  <c r="S14" i="110" s="1"/>
  <c r="P14" i="110"/>
  <c r="Q14" i="110" s="1"/>
  <c r="L14" i="110"/>
  <c r="M14" i="110" s="1"/>
  <c r="C14" i="110"/>
  <c r="T13" i="110"/>
  <c r="U13" i="110" s="1"/>
  <c r="R13" i="110"/>
  <c r="S13" i="110" s="1"/>
  <c r="P13" i="110"/>
  <c r="Q13" i="110" s="1"/>
  <c r="L13" i="110"/>
  <c r="M13" i="110" s="1"/>
  <c r="N13" i="110" s="1"/>
  <c r="C13" i="110"/>
  <c r="P12" i="110"/>
  <c r="Q12" i="110" s="1"/>
  <c r="L12" i="110"/>
  <c r="M12" i="110" s="1"/>
  <c r="C12" i="110"/>
  <c r="P11" i="110"/>
  <c r="Q11" i="110" s="1"/>
  <c r="N11" i="110"/>
  <c r="L11" i="110"/>
  <c r="M11" i="110" s="1"/>
  <c r="T11" i="110" s="1"/>
  <c r="C11" i="110"/>
  <c r="T10" i="110"/>
  <c r="U10" i="110" s="1"/>
  <c r="P10" i="110"/>
  <c r="Q10" i="110" s="1"/>
  <c r="L10" i="110"/>
  <c r="M10" i="110" s="1"/>
  <c r="R10" i="110" s="1"/>
  <c r="S10" i="110" s="1"/>
  <c r="C10" i="110"/>
  <c r="T9" i="110"/>
  <c r="U9" i="110" s="1"/>
  <c r="P9" i="110"/>
  <c r="Q9" i="110" s="1"/>
  <c r="L9" i="110"/>
  <c r="M9" i="110" s="1"/>
  <c r="R9" i="110" s="1"/>
  <c r="S9" i="110" s="1"/>
  <c r="C9" i="110"/>
  <c r="T8" i="110"/>
  <c r="U8" i="110" s="1"/>
  <c r="P8" i="110"/>
  <c r="Q8" i="110" s="1"/>
  <c r="L8" i="110"/>
  <c r="M8" i="110" s="1"/>
  <c r="C8" i="110"/>
  <c r="T7" i="110"/>
  <c r="U7" i="110" s="1"/>
  <c r="P7" i="110"/>
  <c r="Q7" i="110" s="1"/>
  <c r="L7" i="110"/>
  <c r="M7" i="110" s="1"/>
  <c r="R7" i="110" s="1"/>
  <c r="C7" i="110"/>
  <c r="T6" i="110"/>
  <c r="U6" i="110" s="1"/>
  <c r="P6" i="110"/>
  <c r="Q6" i="110" s="1"/>
  <c r="L6" i="110"/>
  <c r="M6" i="110" s="1"/>
  <c r="R6" i="110" s="1"/>
  <c r="S6" i="110" s="1"/>
  <c r="C6" i="110"/>
  <c r="T5" i="110"/>
  <c r="U5" i="110" s="1"/>
  <c r="P5" i="110"/>
  <c r="Q5" i="110" s="1"/>
  <c r="L5" i="110"/>
  <c r="M5" i="110" s="1"/>
  <c r="R5" i="110" s="1"/>
  <c r="S5" i="110" s="1"/>
  <c r="C5" i="110"/>
  <c r="T4" i="110"/>
  <c r="P4" i="110"/>
  <c r="Q4" i="110" s="1"/>
  <c r="L4" i="110"/>
  <c r="C4" i="110"/>
  <c r="D2" i="110"/>
  <c r="B84" i="109"/>
  <c r="H84" i="109" s="1"/>
  <c r="B83" i="109"/>
  <c r="B82" i="109"/>
  <c r="J82" i="109" s="1"/>
  <c r="B81" i="109"/>
  <c r="B80" i="109"/>
  <c r="B79" i="109"/>
  <c r="K79" i="109" s="1"/>
  <c r="B78" i="109"/>
  <c r="D78" i="109" s="1"/>
  <c r="B77" i="109"/>
  <c r="B76" i="109"/>
  <c r="J76" i="109" s="1"/>
  <c r="B75" i="109"/>
  <c r="I75" i="109" s="1"/>
  <c r="B74" i="109"/>
  <c r="K74" i="109" s="1"/>
  <c r="B73" i="109"/>
  <c r="I73" i="109" s="1"/>
  <c r="B72" i="109"/>
  <c r="J72" i="109" s="1"/>
  <c r="B71" i="109"/>
  <c r="I71" i="109" s="1"/>
  <c r="B70" i="109"/>
  <c r="J70" i="109" s="1"/>
  <c r="B69" i="109"/>
  <c r="P68" i="109"/>
  <c r="B68" i="109"/>
  <c r="I68" i="109" s="1"/>
  <c r="B67" i="109"/>
  <c r="J67" i="109" s="1"/>
  <c r="B66" i="109"/>
  <c r="H66" i="109" s="1"/>
  <c r="B65" i="109"/>
  <c r="B64" i="109"/>
  <c r="D64" i="109" s="1"/>
  <c r="B63" i="109"/>
  <c r="M63" i="109" s="1"/>
  <c r="B62" i="109"/>
  <c r="C62" i="109" s="1"/>
  <c r="B61" i="109"/>
  <c r="B60" i="109"/>
  <c r="H57" i="109"/>
  <c r="U54" i="109"/>
  <c r="T54" i="109"/>
  <c r="R54" i="109"/>
  <c r="S54" i="109" s="1"/>
  <c r="Q54" i="109"/>
  <c r="P54" i="109"/>
  <c r="L54" i="109"/>
  <c r="M54" i="109" s="1"/>
  <c r="N54" i="109" s="1"/>
  <c r="O54" i="109" s="1"/>
  <c r="C54" i="109"/>
  <c r="T53" i="109"/>
  <c r="U53" i="109" s="1"/>
  <c r="R53" i="109"/>
  <c r="S53" i="109" s="1"/>
  <c r="P53" i="109"/>
  <c r="Q53" i="109" s="1"/>
  <c r="L53" i="109"/>
  <c r="M53" i="109" s="1"/>
  <c r="N53" i="109" s="1"/>
  <c r="C53" i="109"/>
  <c r="T52" i="109"/>
  <c r="U52" i="109" s="1"/>
  <c r="R52" i="109"/>
  <c r="S52" i="109" s="1"/>
  <c r="P52" i="109"/>
  <c r="Q52" i="109" s="1"/>
  <c r="L52" i="109"/>
  <c r="M52" i="109" s="1"/>
  <c r="N52" i="109" s="1"/>
  <c r="C52" i="109"/>
  <c r="T51" i="109"/>
  <c r="U51" i="109" s="1"/>
  <c r="R51" i="109"/>
  <c r="S51" i="109" s="1"/>
  <c r="P51" i="109"/>
  <c r="Q51" i="109" s="1"/>
  <c r="M51" i="109"/>
  <c r="N51" i="109" s="1"/>
  <c r="L51" i="109"/>
  <c r="C51" i="109"/>
  <c r="U50" i="109"/>
  <c r="T50" i="109"/>
  <c r="R50" i="109"/>
  <c r="S50" i="109" s="1"/>
  <c r="P50" i="109"/>
  <c r="Q50" i="109" s="1"/>
  <c r="N50" i="109"/>
  <c r="O50" i="109" s="1"/>
  <c r="L50" i="109"/>
  <c r="M50" i="109" s="1"/>
  <c r="C50" i="109"/>
  <c r="T49" i="109"/>
  <c r="U49" i="109" s="1"/>
  <c r="R49" i="109"/>
  <c r="S49" i="109" s="1"/>
  <c r="P49" i="109"/>
  <c r="Q49" i="109" s="1"/>
  <c r="L49" i="109"/>
  <c r="M49" i="109" s="1"/>
  <c r="N49" i="109" s="1"/>
  <c r="C49" i="109"/>
  <c r="T48" i="109"/>
  <c r="U48" i="109" s="1"/>
  <c r="R48" i="109"/>
  <c r="S48" i="109" s="1"/>
  <c r="P48" i="109"/>
  <c r="Q48" i="109" s="1"/>
  <c r="L48" i="109"/>
  <c r="M48" i="109" s="1"/>
  <c r="N48" i="109" s="1"/>
  <c r="C48" i="109"/>
  <c r="T47" i="109"/>
  <c r="U47" i="109" s="1"/>
  <c r="R47" i="109"/>
  <c r="S47" i="109" s="1"/>
  <c r="P47" i="109"/>
  <c r="Q47" i="109" s="1"/>
  <c r="N47" i="109"/>
  <c r="M47" i="109"/>
  <c r="L47" i="109"/>
  <c r="C47" i="109"/>
  <c r="T46" i="109"/>
  <c r="U46" i="109" s="1"/>
  <c r="S46" i="109"/>
  <c r="R46" i="109"/>
  <c r="P46" i="109"/>
  <c r="Q46" i="109" s="1"/>
  <c r="L46" i="109"/>
  <c r="M46" i="109" s="1"/>
  <c r="N46" i="109" s="1"/>
  <c r="V46" i="109" s="1"/>
  <c r="C46" i="109"/>
  <c r="T45" i="109"/>
  <c r="U45" i="109" s="1"/>
  <c r="R45" i="109"/>
  <c r="S45" i="109" s="1"/>
  <c r="P45" i="109"/>
  <c r="Q45" i="109" s="1"/>
  <c r="L45" i="109"/>
  <c r="M45" i="109" s="1"/>
  <c r="N45" i="109" s="1"/>
  <c r="C45" i="109"/>
  <c r="U44" i="109"/>
  <c r="T44" i="109"/>
  <c r="R44" i="109"/>
  <c r="S44" i="109" s="1"/>
  <c r="P44" i="109"/>
  <c r="Q44" i="109" s="1"/>
  <c r="N44" i="109"/>
  <c r="O44" i="109" s="1"/>
  <c r="L44" i="109"/>
  <c r="M44" i="109" s="1"/>
  <c r="C44" i="109"/>
  <c r="U43" i="109"/>
  <c r="T43" i="109"/>
  <c r="R43" i="109"/>
  <c r="S43" i="109" s="1"/>
  <c r="Q43" i="109"/>
  <c r="P43" i="109"/>
  <c r="N43" i="109"/>
  <c r="M43" i="109"/>
  <c r="L43" i="109"/>
  <c r="C43" i="109"/>
  <c r="T42" i="109"/>
  <c r="U42" i="109" s="1"/>
  <c r="S42" i="109"/>
  <c r="R42" i="109"/>
  <c r="P42" i="109"/>
  <c r="Q42" i="109" s="1"/>
  <c r="L42" i="109"/>
  <c r="M42" i="109" s="1"/>
  <c r="N42" i="109" s="1"/>
  <c r="V42" i="109" s="1"/>
  <c r="C42" i="109"/>
  <c r="T41" i="109"/>
  <c r="U41" i="109" s="1"/>
  <c r="R41" i="109"/>
  <c r="S41" i="109" s="1"/>
  <c r="P41" i="109"/>
  <c r="Q41" i="109" s="1"/>
  <c r="L41" i="109"/>
  <c r="M41" i="109" s="1"/>
  <c r="N41" i="109" s="1"/>
  <c r="C41" i="109"/>
  <c r="U40" i="109"/>
  <c r="T40" i="109"/>
  <c r="R40" i="109"/>
  <c r="S40" i="109" s="1"/>
  <c r="P40" i="109"/>
  <c r="Q40" i="109" s="1"/>
  <c r="L40" i="109"/>
  <c r="M40" i="109" s="1"/>
  <c r="N40" i="109" s="1"/>
  <c r="O40" i="109" s="1"/>
  <c r="C40" i="109"/>
  <c r="T39" i="109"/>
  <c r="U39" i="109" s="1"/>
  <c r="R39" i="109"/>
  <c r="S39" i="109" s="1"/>
  <c r="P39" i="109"/>
  <c r="Q39" i="109" s="1"/>
  <c r="L39" i="109"/>
  <c r="M39" i="109" s="1"/>
  <c r="N39" i="109" s="1"/>
  <c r="C39" i="109"/>
  <c r="T38" i="109"/>
  <c r="U38" i="109" s="1"/>
  <c r="R38" i="109"/>
  <c r="S38" i="109" s="1"/>
  <c r="P38" i="109"/>
  <c r="Q38" i="109" s="1"/>
  <c r="L38" i="109"/>
  <c r="M38" i="109" s="1"/>
  <c r="N38" i="109" s="1"/>
  <c r="C38" i="109"/>
  <c r="T37" i="109"/>
  <c r="U37" i="109" s="1"/>
  <c r="S37" i="109"/>
  <c r="R37" i="109"/>
  <c r="P37" i="109"/>
  <c r="Q37" i="109" s="1"/>
  <c r="L37" i="109"/>
  <c r="M37" i="109" s="1"/>
  <c r="N37" i="109" s="1"/>
  <c r="C37" i="109"/>
  <c r="T36" i="109"/>
  <c r="U36" i="109" s="1"/>
  <c r="R36" i="109"/>
  <c r="S36" i="109" s="1"/>
  <c r="Q36" i="109"/>
  <c r="P36" i="109"/>
  <c r="M36" i="109"/>
  <c r="N36" i="109" s="1"/>
  <c r="O36" i="109" s="1"/>
  <c r="L36" i="109"/>
  <c r="C36" i="109"/>
  <c r="T35" i="109"/>
  <c r="U35" i="109" s="1"/>
  <c r="S35" i="109"/>
  <c r="R35" i="109"/>
  <c r="P35" i="109"/>
  <c r="Q35" i="109" s="1"/>
  <c r="O35" i="109"/>
  <c r="W35" i="109" s="1"/>
  <c r="L35" i="109"/>
  <c r="M35" i="109" s="1"/>
  <c r="N35" i="109" s="1"/>
  <c r="C35" i="109"/>
  <c r="T34" i="109"/>
  <c r="U34" i="109" s="1"/>
  <c r="R34" i="109"/>
  <c r="S34" i="109" s="1"/>
  <c r="P34" i="109"/>
  <c r="Q34" i="109" s="1"/>
  <c r="L34" i="109"/>
  <c r="M34" i="109" s="1"/>
  <c r="N34" i="109" s="1"/>
  <c r="C34" i="109"/>
  <c r="T33" i="109"/>
  <c r="U33" i="109" s="1"/>
  <c r="S33" i="109"/>
  <c r="R33" i="109"/>
  <c r="P33" i="109"/>
  <c r="Q33" i="109" s="1"/>
  <c r="M33" i="109"/>
  <c r="N33" i="109" s="1"/>
  <c r="V33" i="109" s="1"/>
  <c r="L33" i="109"/>
  <c r="C33" i="109"/>
  <c r="T32" i="109"/>
  <c r="U32" i="109" s="1"/>
  <c r="R32" i="109"/>
  <c r="S32" i="109" s="1"/>
  <c r="P32" i="109"/>
  <c r="Q32" i="109" s="1"/>
  <c r="L32" i="109"/>
  <c r="M32" i="109" s="1"/>
  <c r="N32" i="109" s="1"/>
  <c r="C32" i="109"/>
  <c r="U31" i="109"/>
  <c r="T31" i="109"/>
  <c r="R31" i="109"/>
  <c r="S31" i="109" s="1"/>
  <c r="Q31" i="109"/>
  <c r="P31" i="109"/>
  <c r="L31" i="109"/>
  <c r="M31" i="109" s="1"/>
  <c r="N31" i="109" s="1"/>
  <c r="C31" i="109"/>
  <c r="T30" i="109"/>
  <c r="U30" i="109" s="1"/>
  <c r="R30" i="109"/>
  <c r="S30" i="109" s="1"/>
  <c r="P30" i="109"/>
  <c r="Q30" i="109" s="1"/>
  <c r="L30" i="109"/>
  <c r="M30" i="109" s="1"/>
  <c r="N30" i="109" s="1"/>
  <c r="C30" i="109"/>
  <c r="T29" i="109"/>
  <c r="U29" i="109" s="1"/>
  <c r="S29" i="109"/>
  <c r="R29" i="109"/>
  <c r="P29" i="109"/>
  <c r="Q29" i="109" s="1"/>
  <c r="M29" i="109"/>
  <c r="N29" i="109" s="1"/>
  <c r="V29" i="109" s="1"/>
  <c r="L29" i="109"/>
  <c r="C29" i="109"/>
  <c r="T28" i="109"/>
  <c r="U28" i="109" s="1"/>
  <c r="R28" i="109"/>
  <c r="S28" i="109" s="1"/>
  <c r="P28" i="109"/>
  <c r="Q28" i="109" s="1"/>
  <c r="L28" i="109"/>
  <c r="M28" i="109" s="1"/>
  <c r="N28" i="109" s="1"/>
  <c r="C28" i="109"/>
  <c r="U27" i="109"/>
  <c r="T27" i="109"/>
  <c r="R27" i="109"/>
  <c r="S27" i="109" s="1"/>
  <c r="Q27" i="109"/>
  <c r="P27" i="109"/>
  <c r="L27" i="109"/>
  <c r="M27" i="109" s="1"/>
  <c r="N27" i="109" s="1"/>
  <c r="C27" i="109"/>
  <c r="T26" i="109"/>
  <c r="U26" i="109" s="1"/>
  <c r="R26" i="109"/>
  <c r="S26" i="109" s="1"/>
  <c r="P26" i="109"/>
  <c r="Q26" i="109" s="1"/>
  <c r="L26" i="109"/>
  <c r="M26" i="109" s="1"/>
  <c r="N26" i="109" s="1"/>
  <c r="C26" i="109"/>
  <c r="T25" i="109"/>
  <c r="U25" i="109" s="1"/>
  <c r="S25" i="109"/>
  <c r="R25" i="109"/>
  <c r="P25" i="109"/>
  <c r="Q25" i="109" s="1"/>
  <c r="M25" i="109"/>
  <c r="N25" i="109" s="1"/>
  <c r="V25" i="109" s="1"/>
  <c r="L25" i="109"/>
  <c r="C25" i="109"/>
  <c r="T24" i="109"/>
  <c r="U24" i="109" s="1"/>
  <c r="R24" i="109"/>
  <c r="S24" i="109" s="1"/>
  <c r="P24" i="109"/>
  <c r="Q24" i="109" s="1"/>
  <c r="L24" i="109"/>
  <c r="M24" i="109" s="1"/>
  <c r="N24" i="109" s="1"/>
  <c r="C24" i="109"/>
  <c r="U23" i="109"/>
  <c r="T23" i="109"/>
  <c r="R23" i="109"/>
  <c r="S23" i="109" s="1"/>
  <c r="Q23" i="109"/>
  <c r="P23" i="109"/>
  <c r="L23" i="109"/>
  <c r="M23" i="109" s="1"/>
  <c r="N23" i="109" s="1"/>
  <c r="C23" i="109"/>
  <c r="T22" i="109"/>
  <c r="U22" i="109" s="1"/>
  <c r="R22" i="109"/>
  <c r="S22" i="109" s="1"/>
  <c r="P22" i="109"/>
  <c r="Q22" i="109" s="1"/>
  <c r="L22" i="109"/>
  <c r="M22" i="109" s="1"/>
  <c r="N22" i="109" s="1"/>
  <c r="C22" i="109"/>
  <c r="T21" i="109"/>
  <c r="U21" i="109" s="1"/>
  <c r="S21" i="109"/>
  <c r="R21" i="109"/>
  <c r="P21" i="109"/>
  <c r="Q21" i="109" s="1"/>
  <c r="L21" i="109"/>
  <c r="M21" i="109" s="1"/>
  <c r="N21" i="109" s="1"/>
  <c r="C21" i="109"/>
  <c r="T20" i="109"/>
  <c r="U20" i="109" s="1"/>
  <c r="R20" i="109"/>
  <c r="S20" i="109" s="1"/>
  <c r="Q20" i="109"/>
  <c r="P20" i="109"/>
  <c r="L20" i="109"/>
  <c r="M20" i="109" s="1"/>
  <c r="N20" i="109" s="1"/>
  <c r="C20" i="109"/>
  <c r="T19" i="109"/>
  <c r="U19" i="109" s="1"/>
  <c r="R19" i="109"/>
  <c r="S19" i="109" s="1"/>
  <c r="Q19" i="109"/>
  <c r="P19" i="109"/>
  <c r="M19" i="109"/>
  <c r="N19" i="109" s="1"/>
  <c r="V19" i="109" s="1"/>
  <c r="L19" i="109"/>
  <c r="C19" i="109"/>
  <c r="T18" i="109"/>
  <c r="U18" i="109" s="1"/>
  <c r="S18" i="109"/>
  <c r="R18" i="109"/>
  <c r="P18" i="109"/>
  <c r="Q18" i="109" s="1"/>
  <c r="L18" i="109"/>
  <c r="M18" i="109" s="1"/>
  <c r="N18" i="109" s="1"/>
  <c r="C18" i="109"/>
  <c r="R17" i="109"/>
  <c r="P17" i="109"/>
  <c r="Q17" i="109" s="1"/>
  <c r="L17" i="109"/>
  <c r="M17" i="109" s="1"/>
  <c r="N17" i="109" s="1"/>
  <c r="C17" i="109"/>
  <c r="R16" i="109"/>
  <c r="S16" i="109" s="1"/>
  <c r="P16" i="109"/>
  <c r="Q16" i="109" s="1"/>
  <c r="L16" i="109"/>
  <c r="M16" i="109" s="1"/>
  <c r="N16" i="109" s="1"/>
  <c r="C16" i="109"/>
  <c r="R15" i="109"/>
  <c r="S15" i="109" s="1"/>
  <c r="P15" i="109"/>
  <c r="Q15" i="109" s="1"/>
  <c r="L15" i="109"/>
  <c r="M15" i="109" s="1"/>
  <c r="N15" i="109" s="1"/>
  <c r="C15" i="109"/>
  <c r="R14" i="109"/>
  <c r="S14" i="109" s="1"/>
  <c r="P14" i="109"/>
  <c r="Q14" i="109" s="1"/>
  <c r="N14" i="109"/>
  <c r="O14" i="109" s="1"/>
  <c r="L14" i="109"/>
  <c r="M14" i="109" s="1"/>
  <c r="T14" i="109" s="1"/>
  <c r="U14" i="109" s="1"/>
  <c r="C14" i="109"/>
  <c r="R13" i="109"/>
  <c r="S13" i="109" s="1"/>
  <c r="P13" i="109"/>
  <c r="Q13" i="109" s="1"/>
  <c r="L13" i="109"/>
  <c r="M13" i="109" s="1"/>
  <c r="N13" i="109" s="1"/>
  <c r="C13" i="109"/>
  <c r="R12" i="109"/>
  <c r="S12" i="109" s="1"/>
  <c r="P12" i="109"/>
  <c r="Q12" i="109" s="1"/>
  <c r="L12" i="109"/>
  <c r="M12" i="109" s="1"/>
  <c r="N12" i="109" s="1"/>
  <c r="C12" i="109"/>
  <c r="R11" i="109"/>
  <c r="S11" i="109" s="1"/>
  <c r="P11" i="109"/>
  <c r="Q11" i="109" s="1"/>
  <c r="L11" i="109"/>
  <c r="M11" i="109" s="1"/>
  <c r="C11" i="109"/>
  <c r="T10" i="109"/>
  <c r="U10" i="109" s="1"/>
  <c r="R10" i="109"/>
  <c r="S10" i="109" s="1"/>
  <c r="P10" i="109"/>
  <c r="Q10" i="109" s="1"/>
  <c r="L10" i="109"/>
  <c r="M10" i="109" s="1"/>
  <c r="N10" i="109" s="1"/>
  <c r="T9" i="109"/>
  <c r="U9" i="109" s="1"/>
  <c r="R9" i="109"/>
  <c r="S9" i="109" s="1"/>
  <c r="P9" i="109"/>
  <c r="Q9" i="109" s="1"/>
  <c r="L9" i="109"/>
  <c r="M9" i="109" s="1"/>
  <c r="N9" i="109" s="1"/>
  <c r="C9" i="109"/>
  <c r="P8" i="109"/>
  <c r="Q8" i="109" s="1"/>
  <c r="L8" i="109"/>
  <c r="M8" i="109" s="1"/>
  <c r="T8" i="109" s="1"/>
  <c r="U8" i="109" s="1"/>
  <c r="C8" i="109"/>
  <c r="T7" i="109"/>
  <c r="U7" i="109" s="1"/>
  <c r="P7" i="109"/>
  <c r="Q7" i="109" s="1"/>
  <c r="L7" i="109"/>
  <c r="M7" i="109" s="1"/>
  <c r="C7" i="109"/>
  <c r="P6" i="109"/>
  <c r="Q6" i="109" s="1"/>
  <c r="L6" i="109"/>
  <c r="M6" i="109" s="1"/>
  <c r="T6" i="109" s="1"/>
  <c r="U6" i="109" s="1"/>
  <c r="C6" i="109"/>
  <c r="P5" i="109"/>
  <c r="Q5" i="109" s="1"/>
  <c r="L5" i="109"/>
  <c r="C5" i="109"/>
  <c r="T4" i="109"/>
  <c r="P4" i="109"/>
  <c r="L4" i="109"/>
  <c r="C4" i="109"/>
  <c r="D2" i="109"/>
  <c r="B85" i="108"/>
  <c r="H85" i="108" s="1"/>
  <c r="B84" i="108"/>
  <c r="B83" i="108"/>
  <c r="J83" i="108" s="1"/>
  <c r="B82" i="108"/>
  <c r="H82" i="108" s="1"/>
  <c r="B81" i="108"/>
  <c r="B80" i="108"/>
  <c r="J80" i="108" s="1"/>
  <c r="B79" i="108"/>
  <c r="J79" i="108" s="1"/>
  <c r="B78" i="108"/>
  <c r="J78" i="108" s="1"/>
  <c r="B77" i="108"/>
  <c r="J77" i="108" s="1"/>
  <c r="B76" i="108"/>
  <c r="J76" i="108" s="1"/>
  <c r="B75" i="108"/>
  <c r="J75" i="108" s="1"/>
  <c r="B74" i="108"/>
  <c r="B73" i="108"/>
  <c r="J73" i="108" s="1"/>
  <c r="B72" i="108"/>
  <c r="J72" i="108" s="1"/>
  <c r="B71" i="108"/>
  <c r="J71" i="108" s="1"/>
  <c r="B70" i="108"/>
  <c r="J70" i="108" s="1"/>
  <c r="P69" i="108"/>
  <c r="B69" i="108"/>
  <c r="K69" i="108" s="1"/>
  <c r="B68" i="108"/>
  <c r="K68" i="108" s="1"/>
  <c r="B67" i="108"/>
  <c r="K67" i="108" s="1"/>
  <c r="B66" i="108"/>
  <c r="M66" i="108" s="1"/>
  <c r="B64" i="108"/>
  <c r="J64" i="108" s="1"/>
  <c r="B63" i="108"/>
  <c r="B62" i="108"/>
  <c r="M62" i="108" s="1"/>
  <c r="B61" i="108"/>
  <c r="B60" i="108"/>
  <c r="K60" i="108" s="1"/>
  <c r="H57" i="108"/>
  <c r="T54" i="108"/>
  <c r="U54" i="108" s="1"/>
  <c r="R54" i="108"/>
  <c r="S54" i="108" s="1"/>
  <c r="P54" i="108"/>
  <c r="Q54" i="108" s="1"/>
  <c r="L54" i="108"/>
  <c r="M54" i="108" s="1"/>
  <c r="N54" i="108" s="1"/>
  <c r="C54" i="108"/>
  <c r="T53" i="108"/>
  <c r="U53" i="108" s="1"/>
  <c r="R53" i="108"/>
  <c r="S53" i="108" s="1"/>
  <c r="P53" i="108"/>
  <c r="Q53" i="108" s="1"/>
  <c r="M53" i="108"/>
  <c r="N53" i="108" s="1"/>
  <c r="O53" i="108" s="1"/>
  <c r="L53" i="108"/>
  <c r="C53" i="108"/>
  <c r="T52" i="108"/>
  <c r="U52" i="108" s="1"/>
  <c r="S52" i="108"/>
  <c r="R52" i="108"/>
  <c r="P52" i="108"/>
  <c r="Q52" i="108" s="1"/>
  <c r="L52" i="108"/>
  <c r="M52" i="108" s="1"/>
  <c r="N52" i="108" s="1"/>
  <c r="C52" i="108"/>
  <c r="U51" i="108"/>
  <c r="T51" i="108"/>
  <c r="S51" i="108"/>
  <c r="R51" i="108"/>
  <c r="Q51" i="108"/>
  <c r="P51" i="108"/>
  <c r="L51" i="108"/>
  <c r="M51" i="108" s="1"/>
  <c r="N51" i="108" s="1"/>
  <c r="C51" i="108"/>
  <c r="T50" i="108"/>
  <c r="U50" i="108" s="1"/>
  <c r="R50" i="108"/>
  <c r="S50" i="108" s="1"/>
  <c r="P50" i="108"/>
  <c r="Q50" i="108" s="1"/>
  <c r="L50" i="108"/>
  <c r="M50" i="108" s="1"/>
  <c r="N50" i="108" s="1"/>
  <c r="C50" i="108"/>
  <c r="T49" i="108"/>
  <c r="U49" i="108" s="1"/>
  <c r="S49" i="108"/>
  <c r="R49" i="108"/>
  <c r="P49" i="108"/>
  <c r="Q49" i="108" s="1"/>
  <c r="L49" i="108"/>
  <c r="M49" i="108" s="1"/>
  <c r="N49" i="108" s="1"/>
  <c r="V49" i="108" s="1"/>
  <c r="C49" i="108"/>
  <c r="T48" i="108"/>
  <c r="U48" i="108" s="1"/>
  <c r="R48" i="108"/>
  <c r="S48" i="108" s="1"/>
  <c r="Q48" i="108"/>
  <c r="P48" i="108"/>
  <c r="L48" i="108"/>
  <c r="M48" i="108" s="1"/>
  <c r="N48" i="108" s="1"/>
  <c r="C48" i="108"/>
  <c r="T47" i="108"/>
  <c r="U47" i="108" s="1"/>
  <c r="R47" i="108"/>
  <c r="S47" i="108" s="1"/>
  <c r="P47" i="108"/>
  <c r="Q47" i="108" s="1"/>
  <c r="L47" i="108"/>
  <c r="M47" i="108" s="1"/>
  <c r="N47" i="108" s="1"/>
  <c r="C47" i="108"/>
  <c r="T46" i="108"/>
  <c r="U46" i="108" s="1"/>
  <c r="S46" i="108"/>
  <c r="R46" i="108"/>
  <c r="P46" i="108"/>
  <c r="Q46" i="108" s="1"/>
  <c r="M46" i="108"/>
  <c r="N46" i="108" s="1"/>
  <c r="L46" i="108"/>
  <c r="C46" i="108"/>
  <c r="T45" i="108"/>
  <c r="U45" i="108" s="1"/>
  <c r="R45" i="108"/>
  <c r="S45" i="108" s="1"/>
  <c r="P45" i="108"/>
  <c r="Q45" i="108" s="1"/>
  <c r="L45" i="108"/>
  <c r="M45" i="108" s="1"/>
  <c r="N45" i="108" s="1"/>
  <c r="O45" i="108" s="1"/>
  <c r="C45" i="108"/>
  <c r="T44" i="108"/>
  <c r="U44" i="108" s="1"/>
  <c r="R44" i="108"/>
  <c r="S44" i="108" s="1"/>
  <c r="P44" i="108"/>
  <c r="Q44" i="108" s="1"/>
  <c r="L44" i="108"/>
  <c r="M44" i="108" s="1"/>
  <c r="N44" i="108" s="1"/>
  <c r="V44" i="108" s="1"/>
  <c r="C44" i="108"/>
  <c r="T43" i="108"/>
  <c r="U43" i="108" s="1"/>
  <c r="R43" i="108"/>
  <c r="S43" i="108" s="1"/>
  <c r="P43" i="108"/>
  <c r="Q43" i="108" s="1"/>
  <c r="L43" i="108"/>
  <c r="M43" i="108" s="1"/>
  <c r="N43" i="108" s="1"/>
  <c r="C43" i="108"/>
  <c r="T42" i="108"/>
  <c r="U42" i="108" s="1"/>
  <c r="R42" i="108"/>
  <c r="S42" i="108" s="1"/>
  <c r="P42" i="108"/>
  <c r="Q42" i="108" s="1"/>
  <c r="L42" i="108"/>
  <c r="M42" i="108" s="1"/>
  <c r="N42" i="108" s="1"/>
  <c r="C42" i="108"/>
  <c r="T41" i="108"/>
  <c r="U41" i="108" s="1"/>
  <c r="R41" i="108"/>
  <c r="S41" i="108" s="1"/>
  <c r="P41" i="108"/>
  <c r="Q41" i="108" s="1"/>
  <c r="L41" i="108"/>
  <c r="M41" i="108" s="1"/>
  <c r="N41" i="108" s="1"/>
  <c r="O41" i="108" s="1"/>
  <c r="C41" i="108"/>
  <c r="U40" i="108"/>
  <c r="T40" i="108"/>
  <c r="R40" i="108"/>
  <c r="S40" i="108" s="1"/>
  <c r="Q40" i="108"/>
  <c r="P40" i="108"/>
  <c r="L40" i="108"/>
  <c r="M40" i="108" s="1"/>
  <c r="N40" i="108" s="1"/>
  <c r="C40" i="108"/>
  <c r="T39" i="108"/>
  <c r="U39" i="108" s="1"/>
  <c r="R39" i="108"/>
  <c r="S39" i="108" s="1"/>
  <c r="P39" i="108"/>
  <c r="Q39" i="108" s="1"/>
  <c r="L39" i="108"/>
  <c r="M39" i="108" s="1"/>
  <c r="N39" i="108" s="1"/>
  <c r="C39" i="108"/>
  <c r="T38" i="108"/>
  <c r="U38" i="108" s="1"/>
  <c r="R38" i="108"/>
  <c r="S38" i="108" s="1"/>
  <c r="P38" i="108"/>
  <c r="Q38" i="108" s="1"/>
  <c r="M38" i="108"/>
  <c r="N38" i="108" s="1"/>
  <c r="L38" i="108"/>
  <c r="C38" i="108"/>
  <c r="T37" i="108"/>
  <c r="U37" i="108" s="1"/>
  <c r="R37" i="108"/>
  <c r="S37" i="108" s="1"/>
  <c r="P37" i="108"/>
  <c r="Q37" i="108" s="1"/>
  <c r="L37" i="108"/>
  <c r="M37" i="108" s="1"/>
  <c r="N37" i="108" s="1"/>
  <c r="O37" i="108" s="1"/>
  <c r="C37" i="108"/>
  <c r="T36" i="108"/>
  <c r="U36" i="108" s="1"/>
  <c r="R36" i="108"/>
  <c r="S36" i="108" s="1"/>
  <c r="P36" i="108"/>
  <c r="Q36" i="108" s="1"/>
  <c r="L36" i="108"/>
  <c r="M36" i="108" s="1"/>
  <c r="N36" i="108" s="1"/>
  <c r="V36" i="108" s="1"/>
  <c r="C36" i="108"/>
  <c r="T35" i="108"/>
  <c r="U35" i="108" s="1"/>
  <c r="R35" i="108"/>
  <c r="S35" i="108" s="1"/>
  <c r="P35" i="108"/>
  <c r="Q35" i="108" s="1"/>
  <c r="L35" i="108"/>
  <c r="M35" i="108" s="1"/>
  <c r="N35" i="108" s="1"/>
  <c r="C35" i="108"/>
  <c r="T34" i="108"/>
  <c r="U34" i="108" s="1"/>
  <c r="R34" i="108"/>
  <c r="S34" i="108" s="1"/>
  <c r="P34" i="108"/>
  <c r="Q34" i="108" s="1"/>
  <c r="L34" i="108"/>
  <c r="M34" i="108" s="1"/>
  <c r="N34" i="108" s="1"/>
  <c r="C34" i="108"/>
  <c r="T33" i="108"/>
  <c r="U33" i="108" s="1"/>
  <c r="R33" i="108"/>
  <c r="S33" i="108" s="1"/>
  <c r="P33" i="108"/>
  <c r="Q33" i="108" s="1"/>
  <c r="L33" i="108"/>
  <c r="M33" i="108" s="1"/>
  <c r="N33" i="108" s="1"/>
  <c r="O33" i="108" s="1"/>
  <c r="C33" i="108"/>
  <c r="T32" i="108"/>
  <c r="U32" i="108" s="1"/>
  <c r="R32" i="108"/>
  <c r="S32" i="108" s="1"/>
  <c r="P32" i="108"/>
  <c r="Q32" i="108" s="1"/>
  <c r="M32" i="108"/>
  <c r="N32" i="108" s="1"/>
  <c r="L32" i="108"/>
  <c r="C32" i="108"/>
  <c r="T31" i="108"/>
  <c r="U31" i="108" s="1"/>
  <c r="R31" i="108"/>
  <c r="S31" i="108" s="1"/>
  <c r="P31" i="108"/>
  <c r="Q31" i="108" s="1"/>
  <c r="L31" i="108"/>
  <c r="M31" i="108" s="1"/>
  <c r="N31" i="108" s="1"/>
  <c r="C31" i="108"/>
  <c r="U30" i="108"/>
  <c r="T30" i="108"/>
  <c r="R30" i="108"/>
  <c r="S30" i="108" s="1"/>
  <c r="Q30" i="108"/>
  <c r="P30" i="108"/>
  <c r="L30" i="108"/>
  <c r="M30" i="108" s="1"/>
  <c r="N30" i="108" s="1"/>
  <c r="C30" i="108"/>
  <c r="T29" i="108"/>
  <c r="U29" i="108" s="1"/>
  <c r="R29" i="108"/>
  <c r="S29" i="108" s="1"/>
  <c r="P29" i="108"/>
  <c r="Q29" i="108" s="1"/>
  <c r="L29" i="108"/>
  <c r="M29" i="108" s="1"/>
  <c r="N29" i="108" s="1"/>
  <c r="O29" i="108" s="1"/>
  <c r="C29" i="108"/>
  <c r="U28" i="108"/>
  <c r="T28" i="108"/>
  <c r="R28" i="108"/>
  <c r="S28" i="108" s="1"/>
  <c r="Q28" i="108"/>
  <c r="P28" i="108"/>
  <c r="L28" i="108"/>
  <c r="M28" i="108" s="1"/>
  <c r="N28" i="108" s="1"/>
  <c r="V28" i="108" s="1"/>
  <c r="C28" i="108"/>
  <c r="T27" i="108"/>
  <c r="U27" i="108" s="1"/>
  <c r="R27" i="108"/>
  <c r="S27" i="108" s="1"/>
  <c r="P27" i="108"/>
  <c r="Q27" i="108" s="1"/>
  <c r="L27" i="108"/>
  <c r="M27" i="108" s="1"/>
  <c r="N27" i="108" s="1"/>
  <c r="C27" i="108"/>
  <c r="T26" i="108"/>
  <c r="U26" i="108" s="1"/>
  <c r="S26" i="108"/>
  <c r="R26" i="108"/>
  <c r="P26" i="108"/>
  <c r="Q26" i="108" s="1"/>
  <c r="L26" i="108"/>
  <c r="M26" i="108" s="1"/>
  <c r="N26" i="108" s="1"/>
  <c r="C26" i="108"/>
  <c r="T25" i="108"/>
  <c r="U25" i="108" s="1"/>
  <c r="R25" i="108"/>
  <c r="S25" i="108" s="1"/>
  <c r="P25" i="108"/>
  <c r="Q25" i="108" s="1"/>
  <c r="L25" i="108"/>
  <c r="M25" i="108" s="1"/>
  <c r="N25" i="108" s="1"/>
  <c r="O25" i="108" s="1"/>
  <c r="C25" i="108"/>
  <c r="T24" i="108"/>
  <c r="U24" i="108" s="1"/>
  <c r="R24" i="108"/>
  <c r="S24" i="108" s="1"/>
  <c r="P24" i="108"/>
  <c r="Q24" i="108" s="1"/>
  <c r="L24" i="108"/>
  <c r="M24" i="108" s="1"/>
  <c r="N24" i="108" s="1"/>
  <c r="C24" i="108"/>
  <c r="T23" i="108"/>
  <c r="U23" i="108" s="1"/>
  <c r="R23" i="108"/>
  <c r="S23" i="108" s="1"/>
  <c r="P23" i="108"/>
  <c r="Q23" i="108" s="1"/>
  <c r="N23" i="108"/>
  <c r="L23" i="108"/>
  <c r="M23" i="108" s="1"/>
  <c r="C23" i="108"/>
  <c r="T22" i="108"/>
  <c r="U22" i="108" s="1"/>
  <c r="R22" i="108"/>
  <c r="S22" i="108" s="1"/>
  <c r="P22" i="108"/>
  <c r="Q22" i="108" s="1"/>
  <c r="L22" i="108"/>
  <c r="M22" i="108" s="1"/>
  <c r="N22" i="108" s="1"/>
  <c r="C22" i="108"/>
  <c r="T21" i="108"/>
  <c r="U21" i="108" s="1"/>
  <c r="R21" i="108"/>
  <c r="S21" i="108" s="1"/>
  <c r="P21" i="108"/>
  <c r="Q21" i="108" s="1"/>
  <c r="L21" i="108"/>
  <c r="M21" i="108" s="1"/>
  <c r="N21" i="108" s="1"/>
  <c r="O21" i="108" s="1"/>
  <c r="C21" i="108"/>
  <c r="T20" i="108"/>
  <c r="U20" i="108" s="1"/>
  <c r="R20" i="108"/>
  <c r="S20" i="108" s="1"/>
  <c r="P20" i="108"/>
  <c r="Q20" i="108" s="1"/>
  <c r="M20" i="108"/>
  <c r="N20" i="108" s="1"/>
  <c r="L20" i="108"/>
  <c r="C20" i="108"/>
  <c r="T19" i="108"/>
  <c r="U19" i="108" s="1"/>
  <c r="S19" i="108"/>
  <c r="R19" i="108"/>
  <c r="P19" i="108"/>
  <c r="Q19" i="108" s="1"/>
  <c r="L19" i="108"/>
  <c r="M19" i="108" s="1"/>
  <c r="N19" i="108" s="1"/>
  <c r="V19" i="108" s="1"/>
  <c r="C19" i="108"/>
  <c r="U18" i="108"/>
  <c r="T18" i="108"/>
  <c r="S18" i="108"/>
  <c r="R18" i="108"/>
  <c r="Q18" i="108"/>
  <c r="P18" i="108"/>
  <c r="L18" i="108"/>
  <c r="M18" i="108" s="1"/>
  <c r="N18" i="108" s="1"/>
  <c r="C18" i="108"/>
  <c r="U17" i="108"/>
  <c r="T17" i="108"/>
  <c r="R17" i="108"/>
  <c r="S17" i="108" s="1"/>
  <c r="P17" i="108"/>
  <c r="Q17" i="108" s="1"/>
  <c r="L17" i="108"/>
  <c r="M17" i="108" s="1"/>
  <c r="N17" i="108" s="1"/>
  <c r="C17" i="108"/>
  <c r="R16" i="108"/>
  <c r="S16" i="108" s="1"/>
  <c r="P16" i="108"/>
  <c r="Q16" i="108" s="1"/>
  <c r="L16" i="108"/>
  <c r="M16" i="108" s="1"/>
  <c r="C16" i="108"/>
  <c r="S15" i="108"/>
  <c r="R15" i="108"/>
  <c r="P15" i="108"/>
  <c r="Q15" i="108" s="1"/>
  <c r="L15" i="108"/>
  <c r="M15" i="108" s="1"/>
  <c r="C15" i="108"/>
  <c r="R14" i="108"/>
  <c r="S14" i="108" s="1"/>
  <c r="P14" i="108"/>
  <c r="Q14" i="108" s="1"/>
  <c r="L14" i="108"/>
  <c r="M14" i="108" s="1"/>
  <c r="C14" i="108"/>
  <c r="R13" i="108"/>
  <c r="S13" i="108" s="1"/>
  <c r="P13" i="108"/>
  <c r="Q13" i="108" s="1"/>
  <c r="L13" i="108"/>
  <c r="M13" i="108" s="1"/>
  <c r="T13" i="108" s="1"/>
  <c r="U13" i="108" s="1"/>
  <c r="C13" i="108"/>
  <c r="R12" i="108"/>
  <c r="S12" i="108" s="1"/>
  <c r="P12" i="108"/>
  <c r="Q12" i="108" s="1"/>
  <c r="L12" i="108"/>
  <c r="M12" i="108" s="1"/>
  <c r="T12" i="108" s="1"/>
  <c r="U12" i="108" s="1"/>
  <c r="C12" i="108"/>
  <c r="R11" i="108"/>
  <c r="S11" i="108" s="1"/>
  <c r="P11" i="108"/>
  <c r="Q11" i="108" s="1"/>
  <c r="L11" i="108"/>
  <c r="M11" i="108" s="1"/>
  <c r="T11" i="108" s="1"/>
  <c r="U11" i="108" s="1"/>
  <c r="C11" i="108"/>
  <c r="R10" i="108"/>
  <c r="S10" i="108" s="1"/>
  <c r="P10" i="108"/>
  <c r="L10" i="108"/>
  <c r="M10" i="108" s="1"/>
  <c r="C10" i="108"/>
  <c r="T9" i="108"/>
  <c r="U9" i="108" s="1"/>
  <c r="P9" i="108"/>
  <c r="Q9" i="108" s="1"/>
  <c r="L9" i="108"/>
  <c r="M9" i="108" s="1"/>
  <c r="R9" i="108" s="1"/>
  <c r="S9" i="108" s="1"/>
  <c r="C9" i="108"/>
  <c r="P8" i="108"/>
  <c r="Q8" i="108" s="1"/>
  <c r="L8" i="108"/>
  <c r="M8" i="108" s="1"/>
  <c r="C8" i="108"/>
  <c r="T7" i="108"/>
  <c r="U7" i="108" s="1"/>
  <c r="L7" i="108"/>
  <c r="M7" i="108" s="1"/>
  <c r="P7" i="108" s="1"/>
  <c r="Q7" i="108" s="1"/>
  <c r="C7" i="108"/>
  <c r="R6" i="108"/>
  <c r="S6" i="108" s="1"/>
  <c r="L6" i="108"/>
  <c r="M6" i="108" s="1"/>
  <c r="T6" i="108" s="1"/>
  <c r="U6" i="108" s="1"/>
  <c r="C6" i="108"/>
  <c r="R5" i="108"/>
  <c r="S5" i="108" s="1"/>
  <c r="L5" i="108"/>
  <c r="C5" i="108"/>
  <c r="T4" i="108"/>
  <c r="U4" i="108" s="1"/>
  <c r="L4" i="108"/>
  <c r="K66" i="108" s="1"/>
  <c r="C4" i="108"/>
  <c r="D2" i="108"/>
  <c r="B84" i="107"/>
  <c r="H84" i="107" s="1"/>
  <c r="B83" i="107"/>
  <c r="I83" i="107" s="1"/>
  <c r="B82" i="107"/>
  <c r="K82" i="107" s="1"/>
  <c r="B81" i="107"/>
  <c r="B80" i="107"/>
  <c r="I80" i="107" s="1"/>
  <c r="B79" i="107"/>
  <c r="H79" i="107" s="1"/>
  <c r="B78" i="107"/>
  <c r="G78" i="107" s="1"/>
  <c r="B77" i="107"/>
  <c r="C77" i="107" s="1"/>
  <c r="B76" i="107"/>
  <c r="G76" i="107" s="1"/>
  <c r="B75" i="107"/>
  <c r="B74" i="107"/>
  <c r="E74" i="107" s="1"/>
  <c r="B73" i="107"/>
  <c r="J73" i="107" s="1"/>
  <c r="B72" i="107"/>
  <c r="B71" i="107"/>
  <c r="J71" i="107" s="1"/>
  <c r="B70" i="107"/>
  <c r="B69" i="107"/>
  <c r="J69" i="107" s="1"/>
  <c r="P68" i="107"/>
  <c r="B68" i="107"/>
  <c r="E68" i="107" s="1"/>
  <c r="B67" i="107"/>
  <c r="F67" i="107" s="1"/>
  <c r="B66" i="107"/>
  <c r="F66" i="107" s="1"/>
  <c r="B65" i="107"/>
  <c r="B64" i="107"/>
  <c r="I64" i="107" s="1"/>
  <c r="B63" i="107"/>
  <c r="B62" i="107"/>
  <c r="B61" i="107"/>
  <c r="F61" i="107" s="1"/>
  <c r="B60" i="107"/>
  <c r="F60" i="107" s="1"/>
  <c r="H57" i="107"/>
  <c r="T54" i="107"/>
  <c r="U54" i="107" s="1"/>
  <c r="R54" i="107"/>
  <c r="S54" i="107" s="1"/>
  <c r="Q54" i="107"/>
  <c r="P54" i="107"/>
  <c r="L54" i="107"/>
  <c r="M54" i="107" s="1"/>
  <c r="N54" i="107" s="1"/>
  <c r="C54" i="107"/>
  <c r="T53" i="107"/>
  <c r="U53" i="107" s="1"/>
  <c r="R53" i="107"/>
  <c r="S53" i="107" s="1"/>
  <c r="P53" i="107"/>
  <c r="Q53" i="107" s="1"/>
  <c r="L53" i="107"/>
  <c r="M53" i="107" s="1"/>
  <c r="N53" i="107" s="1"/>
  <c r="O53" i="107" s="1"/>
  <c r="C53" i="107"/>
  <c r="T52" i="107"/>
  <c r="U52" i="107" s="1"/>
  <c r="S52" i="107"/>
  <c r="R52" i="107"/>
  <c r="P52" i="107"/>
  <c r="Q52" i="107" s="1"/>
  <c r="L52" i="107"/>
  <c r="M52" i="107" s="1"/>
  <c r="N52" i="107" s="1"/>
  <c r="C52" i="107"/>
  <c r="T51" i="107"/>
  <c r="U51" i="107" s="1"/>
  <c r="R51" i="107"/>
  <c r="S51" i="107" s="1"/>
  <c r="P51" i="107"/>
  <c r="Q51" i="107" s="1"/>
  <c r="L51" i="107"/>
  <c r="M51" i="107" s="1"/>
  <c r="N51" i="107" s="1"/>
  <c r="C51" i="107"/>
  <c r="T50" i="107"/>
  <c r="U50" i="107" s="1"/>
  <c r="R50" i="107"/>
  <c r="S50" i="107" s="1"/>
  <c r="P50" i="107"/>
  <c r="Q50" i="107" s="1"/>
  <c r="M50" i="107"/>
  <c r="N50" i="107" s="1"/>
  <c r="L50" i="107"/>
  <c r="C50" i="107"/>
  <c r="T49" i="107"/>
  <c r="U49" i="107" s="1"/>
  <c r="R49" i="107"/>
  <c r="S49" i="107" s="1"/>
  <c r="P49" i="107"/>
  <c r="Q49" i="107" s="1"/>
  <c r="L49" i="107"/>
  <c r="M49" i="107" s="1"/>
  <c r="N49" i="107" s="1"/>
  <c r="O49" i="107" s="1"/>
  <c r="C49" i="107"/>
  <c r="T48" i="107"/>
  <c r="U48" i="107" s="1"/>
  <c r="S48" i="107"/>
  <c r="R48" i="107"/>
  <c r="P48" i="107"/>
  <c r="Q48" i="107" s="1"/>
  <c r="L48" i="107"/>
  <c r="M48" i="107" s="1"/>
  <c r="N48" i="107" s="1"/>
  <c r="C48" i="107"/>
  <c r="T47" i="107"/>
  <c r="U47" i="107" s="1"/>
  <c r="R47" i="107"/>
  <c r="S47" i="107" s="1"/>
  <c r="Q47" i="107"/>
  <c r="P47" i="107"/>
  <c r="L47" i="107"/>
  <c r="M47" i="107" s="1"/>
  <c r="N47" i="107" s="1"/>
  <c r="C47" i="107"/>
  <c r="T46" i="107"/>
  <c r="U46" i="107" s="1"/>
  <c r="R46" i="107"/>
  <c r="S46" i="107" s="1"/>
  <c r="P46" i="107"/>
  <c r="Q46" i="107" s="1"/>
  <c r="N46" i="107"/>
  <c r="O46" i="107" s="1"/>
  <c r="L46" i="107"/>
  <c r="M46" i="107" s="1"/>
  <c r="C46" i="107"/>
  <c r="T45" i="107"/>
  <c r="U45" i="107" s="1"/>
  <c r="S45" i="107"/>
  <c r="R45" i="107"/>
  <c r="P45" i="107"/>
  <c r="Q45" i="107" s="1"/>
  <c r="O45" i="107"/>
  <c r="W45" i="107" s="1"/>
  <c r="L45" i="107"/>
  <c r="M45" i="107" s="1"/>
  <c r="N45" i="107" s="1"/>
  <c r="C45" i="107"/>
  <c r="T44" i="107"/>
  <c r="U44" i="107" s="1"/>
  <c r="R44" i="107"/>
  <c r="S44" i="107" s="1"/>
  <c r="Q44" i="107"/>
  <c r="P44" i="107"/>
  <c r="L44" i="107"/>
  <c r="M44" i="107" s="1"/>
  <c r="N44" i="107" s="1"/>
  <c r="C44" i="107"/>
  <c r="T43" i="107"/>
  <c r="U43" i="107" s="1"/>
  <c r="R43" i="107"/>
  <c r="S43" i="107" s="1"/>
  <c r="Q43" i="107"/>
  <c r="P43" i="107"/>
  <c r="L43" i="107"/>
  <c r="M43" i="107" s="1"/>
  <c r="N43" i="107" s="1"/>
  <c r="C43" i="107"/>
  <c r="T42" i="107"/>
  <c r="U42" i="107" s="1"/>
  <c r="R42" i="107"/>
  <c r="S42" i="107" s="1"/>
  <c r="P42" i="107"/>
  <c r="Q42" i="107" s="1"/>
  <c r="L42" i="107"/>
  <c r="M42" i="107" s="1"/>
  <c r="N42" i="107" s="1"/>
  <c r="O42" i="107" s="1"/>
  <c r="C42" i="107"/>
  <c r="U41" i="107"/>
  <c r="T41" i="107"/>
  <c r="R41" i="107"/>
  <c r="S41" i="107" s="1"/>
  <c r="Q41" i="107"/>
  <c r="P41" i="107"/>
  <c r="L41" i="107"/>
  <c r="M41" i="107" s="1"/>
  <c r="N41" i="107" s="1"/>
  <c r="C41" i="107"/>
  <c r="T40" i="107"/>
  <c r="U40" i="107" s="1"/>
  <c r="R40" i="107"/>
  <c r="S40" i="107" s="1"/>
  <c r="P40" i="107"/>
  <c r="Q40" i="107" s="1"/>
  <c r="L40" i="107"/>
  <c r="M40" i="107" s="1"/>
  <c r="N40" i="107" s="1"/>
  <c r="C40" i="107"/>
  <c r="T39" i="107"/>
  <c r="U39" i="107" s="1"/>
  <c r="S39" i="107"/>
  <c r="R39" i="107"/>
  <c r="P39" i="107"/>
  <c r="Q39" i="107" s="1"/>
  <c r="M39" i="107"/>
  <c r="N39" i="107" s="1"/>
  <c r="L39" i="107"/>
  <c r="C39" i="107"/>
  <c r="T38" i="107"/>
  <c r="U38" i="107" s="1"/>
  <c r="S38" i="107"/>
  <c r="R38" i="107"/>
  <c r="P38" i="107"/>
  <c r="Q38" i="107" s="1"/>
  <c r="N38" i="107"/>
  <c r="O38" i="107" s="1"/>
  <c r="W38" i="107" s="1"/>
  <c r="L38" i="107"/>
  <c r="M38" i="107" s="1"/>
  <c r="C38" i="107"/>
  <c r="T37" i="107"/>
  <c r="U37" i="107" s="1"/>
  <c r="S37" i="107"/>
  <c r="R37" i="107"/>
  <c r="P37" i="107"/>
  <c r="Q37" i="107" s="1"/>
  <c r="L37" i="107"/>
  <c r="M37" i="107" s="1"/>
  <c r="N37" i="107" s="1"/>
  <c r="C37" i="107"/>
  <c r="T36" i="107"/>
  <c r="U36" i="107" s="1"/>
  <c r="R36" i="107"/>
  <c r="S36" i="107" s="1"/>
  <c r="Q36" i="107"/>
  <c r="P36" i="107"/>
  <c r="L36" i="107"/>
  <c r="M36" i="107" s="1"/>
  <c r="N36" i="107" s="1"/>
  <c r="C36" i="107"/>
  <c r="U35" i="107"/>
  <c r="T35" i="107"/>
  <c r="R35" i="107"/>
  <c r="S35" i="107" s="1"/>
  <c r="Q35" i="107"/>
  <c r="P35" i="107"/>
  <c r="L35" i="107"/>
  <c r="M35" i="107" s="1"/>
  <c r="N35" i="107" s="1"/>
  <c r="C35" i="107"/>
  <c r="T34" i="107"/>
  <c r="U34" i="107" s="1"/>
  <c r="R34" i="107"/>
  <c r="S34" i="107" s="1"/>
  <c r="P34" i="107"/>
  <c r="Q34" i="107" s="1"/>
  <c r="L34" i="107"/>
  <c r="M34" i="107" s="1"/>
  <c r="N34" i="107" s="1"/>
  <c r="O34" i="107" s="1"/>
  <c r="W34" i="107" s="1"/>
  <c r="C34" i="107"/>
  <c r="U33" i="107"/>
  <c r="T33" i="107"/>
  <c r="R33" i="107"/>
  <c r="S33" i="107" s="1"/>
  <c r="Q33" i="107"/>
  <c r="P33" i="107"/>
  <c r="L33" i="107"/>
  <c r="M33" i="107" s="1"/>
  <c r="N33" i="107" s="1"/>
  <c r="C33" i="107"/>
  <c r="T32" i="107"/>
  <c r="U32" i="107" s="1"/>
  <c r="R32" i="107"/>
  <c r="S32" i="107" s="1"/>
  <c r="P32" i="107"/>
  <c r="Q32" i="107" s="1"/>
  <c r="L32" i="107"/>
  <c r="M32" i="107" s="1"/>
  <c r="N32" i="107" s="1"/>
  <c r="C32" i="107"/>
  <c r="T31" i="107"/>
  <c r="U31" i="107" s="1"/>
  <c r="S31" i="107"/>
  <c r="R31" i="107"/>
  <c r="P31" i="107"/>
  <c r="Q31" i="107" s="1"/>
  <c r="M31" i="107"/>
  <c r="N31" i="107" s="1"/>
  <c r="L31" i="107"/>
  <c r="C31" i="107"/>
  <c r="T30" i="107"/>
  <c r="U30" i="107" s="1"/>
  <c r="S30" i="107"/>
  <c r="R30" i="107"/>
  <c r="P30" i="107"/>
  <c r="Q30" i="107" s="1"/>
  <c r="N30" i="107"/>
  <c r="O30" i="107" s="1"/>
  <c r="W30" i="107" s="1"/>
  <c r="L30" i="107"/>
  <c r="M30" i="107" s="1"/>
  <c r="C30" i="107"/>
  <c r="T29" i="107"/>
  <c r="U29" i="107" s="1"/>
  <c r="S29" i="107"/>
  <c r="R29" i="107"/>
  <c r="P29" i="107"/>
  <c r="Q29" i="107" s="1"/>
  <c r="L29" i="107"/>
  <c r="M29" i="107" s="1"/>
  <c r="N29" i="107" s="1"/>
  <c r="C29" i="107"/>
  <c r="T28" i="107"/>
  <c r="U28" i="107" s="1"/>
  <c r="R28" i="107"/>
  <c r="S28" i="107" s="1"/>
  <c r="Q28" i="107"/>
  <c r="P28" i="107"/>
  <c r="L28" i="107"/>
  <c r="M28" i="107" s="1"/>
  <c r="N28" i="107" s="1"/>
  <c r="C28" i="107"/>
  <c r="U27" i="107"/>
  <c r="T27" i="107"/>
  <c r="R27" i="107"/>
  <c r="S27" i="107" s="1"/>
  <c r="Q27" i="107"/>
  <c r="P27" i="107"/>
  <c r="L27" i="107"/>
  <c r="M27" i="107" s="1"/>
  <c r="N27" i="107" s="1"/>
  <c r="C27" i="107"/>
  <c r="T26" i="107"/>
  <c r="U26" i="107" s="1"/>
  <c r="R26" i="107"/>
  <c r="S26" i="107" s="1"/>
  <c r="P26" i="107"/>
  <c r="Q26" i="107" s="1"/>
  <c r="L26" i="107"/>
  <c r="M26" i="107" s="1"/>
  <c r="N26" i="107" s="1"/>
  <c r="O26" i="107" s="1"/>
  <c r="C26" i="107"/>
  <c r="U25" i="107"/>
  <c r="T25" i="107"/>
  <c r="R25" i="107"/>
  <c r="S25" i="107" s="1"/>
  <c r="Q25" i="107"/>
  <c r="P25" i="107"/>
  <c r="L25" i="107"/>
  <c r="M25" i="107" s="1"/>
  <c r="N25" i="107" s="1"/>
  <c r="C25" i="107"/>
  <c r="T24" i="107"/>
  <c r="U24" i="107" s="1"/>
  <c r="R24" i="107"/>
  <c r="S24" i="107" s="1"/>
  <c r="P24" i="107"/>
  <c r="Q24" i="107" s="1"/>
  <c r="L24" i="107"/>
  <c r="M24" i="107" s="1"/>
  <c r="N24" i="107" s="1"/>
  <c r="C24" i="107"/>
  <c r="T23" i="107"/>
  <c r="U23" i="107" s="1"/>
  <c r="R23" i="107"/>
  <c r="S23" i="107" s="1"/>
  <c r="P23" i="107"/>
  <c r="Q23" i="107" s="1"/>
  <c r="L23" i="107"/>
  <c r="M23" i="107" s="1"/>
  <c r="N23" i="107" s="1"/>
  <c r="C23" i="107"/>
  <c r="T22" i="107"/>
  <c r="U22" i="107" s="1"/>
  <c r="R22" i="107"/>
  <c r="S22" i="107" s="1"/>
  <c r="P22" i="107"/>
  <c r="Q22" i="107" s="1"/>
  <c r="L22" i="107"/>
  <c r="M22" i="107" s="1"/>
  <c r="N22" i="107" s="1"/>
  <c r="C22" i="107"/>
  <c r="T21" i="107"/>
  <c r="U21" i="107" s="1"/>
  <c r="P21" i="107"/>
  <c r="Q21" i="107" s="1"/>
  <c r="L21" i="107"/>
  <c r="M21" i="107" s="1"/>
  <c r="N21" i="107" s="1"/>
  <c r="C21" i="107"/>
  <c r="T20" i="107"/>
  <c r="U20" i="107" s="1"/>
  <c r="R20" i="107"/>
  <c r="S20" i="107" s="1"/>
  <c r="P20" i="107"/>
  <c r="Q20" i="107" s="1"/>
  <c r="L20" i="107"/>
  <c r="M20" i="107" s="1"/>
  <c r="N20" i="107" s="1"/>
  <c r="C20" i="107"/>
  <c r="T19" i="107"/>
  <c r="U19" i="107" s="1"/>
  <c r="R19" i="107"/>
  <c r="S19" i="107" s="1"/>
  <c r="P19" i="107"/>
  <c r="Q19" i="107" s="1"/>
  <c r="L19" i="107"/>
  <c r="M19" i="107" s="1"/>
  <c r="N19" i="107" s="1"/>
  <c r="C19" i="107"/>
  <c r="T18" i="107"/>
  <c r="U18" i="107" s="1"/>
  <c r="R18" i="107"/>
  <c r="S18" i="107" s="1"/>
  <c r="P18" i="107"/>
  <c r="Q18" i="107" s="1"/>
  <c r="L18" i="107"/>
  <c r="M18" i="107" s="1"/>
  <c r="N18" i="107" s="1"/>
  <c r="C18" i="107"/>
  <c r="T17" i="107"/>
  <c r="R17" i="107"/>
  <c r="P17" i="107"/>
  <c r="L17" i="107"/>
  <c r="C17" i="107"/>
  <c r="T16" i="107"/>
  <c r="U16" i="107" s="1"/>
  <c r="R16" i="107"/>
  <c r="S16" i="107" s="1"/>
  <c r="L16" i="107"/>
  <c r="M16" i="107" s="1"/>
  <c r="P16" i="107" s="1"/>
  <c r="Q16" i="107" s="1"/>
  <c r="C16" i="107"/>
  <c r="T15" i="107"/>
  <c r="U15" i="107" s="1"/>
  <c r="R15" i="107"/>
  <c r="S15" i="107" s="1"/>
  <c r="L15" i="107"/>
  <c r="M15" i="107" s="1"/>
  <c r="P15" i="107" s="1"/>
  <c r="Q15" i="107" s="1"/>
  <c r="C15" i="107"/>
  <c r="T14" i="107"/>
  <c r="U14" i="107" s="1"/>
  <c r="R14" i="107"/>
  <c r="S14" i="107" s="1"/>
  <c r="L14" i="107"/>
  <c r="C14" i="107"/>
  <c r="T13" i="107"/>
  <c r="U13" i="107" s="1"/>
  <c r="R13" i="107"/>
  <c r="S13" i="107" s="1"/>
  <c r="P13" i="107"/>
  <c r="Q13" i="107" s="1"/>
  <c r="L13" i="107"/>
  <c r="M13" i="107" s="1"/>
  <c r="N13" i="107" s="1"/>
  <c r="C13" i="107"/>
  <c r="T12" i="107"/>
  <c r="U12" i="107" s="1"/>
  <c r="R12" i="107"/>
  <c r="S12" i="107" s="1"/>
  <c r="P12" i="107"/>
  <c r="Q12" i="107" s="1"/>
  <c r="L12" i="107"/>
  <c r="M12" i="107" s="1"/>
  <c r="N12" i="107" s="1"/>
  <c r="C12" i="107"/>
  <c r="T11" i="107"/>
  <c r="U11" i="107" s="1"/>
  <c r="R11" i="107"/>
  <c r="S11" i="107" s="1"/>
  <c r="P11" i="107"/>
  <c r="Q11" i="107" s="1"/>
  <c r="L11" i="107"/>
  <c r="M11" i="107" s="1"/>
  <c r="N11" i="107" s="1"/>
  <c r="C11" i="107"/>
  <c r="T10" i="107"/>
  <c r="U10" i="107" s="1"/>
  <c r="P10" i="107"/>
  <c r="Q10" i="107" s="1"/>
  <c r="L10" i="107"/>
  <c r="M10" i="107" s="1"/>
  <c r="N10" i="107" s="1"/>
  <c r="C10" i="107"/>
  <c r="T9" i="107"/>
  <c r="U9" i="107" s="1"/>
  <c r="P9" i="107"/>
  <c r="Q9" i="107" s="1"/>
  <c r="L9" i="107"/>
  <c r="M9" i="107" s="1"/>
  <c r="N9" i="107" s="1"/>
  <c r="C9" i="107"/>
  <c r="T8" i="107"/>
  <c r="U8" i="107" s="1"/>
  <c r="R8" i="107"/>
  <c r="S8" i="107" s="1"/>
  <c r="L8" i="107"/>
  <c r="M8" i="107" s="1"/>
  <c r="N8" i="107" s="1"/>
  <c r="C8" i="107"/>
  <c r="T7" i="107"/>
  <c r="U7" i="107" s="1"/>
  <c r="P7" i="107"/>
  <c r="Q7" i="107" s="1"/>
  <c r="L7" i="107"/>
  <c r="M7" i="107" s="1"/>
  <c r="N7" i="107" s="1"/>
  <c r="C7" i="107"/>
  <c r="R6" i="107"/>
  <c r="S6" i="107" s="1"/>
  <c r="P6" i="107"/>
  <c r="Q6" i="107" s="1"/>
  <c r="L6" i="107"/>
  <c r="M6" i="107" s="1"/>
  <c r="N6" i="107" s="1"/>
  <c r="C6" i="107"/>
  <c r="T5" i="107"/>
  <c r="U5" i="107" s="1"/>
  <c r="R5" i="107"/>
  <c r="S5" i="107" s="1"/>
  <c r="L5" i="107"/>
  <c r="M5" i="107" s="1"/>
  <c r="N5" i="107" s="1"/>
  <c r="C5" i="107"/>
  <c r="T4" i="107"/>
  <c r="R4" i="107"/>
  <c r="L4" i="107"/>
  <c r="C4" i="107"/>
  <c r="D2" i="107"/>
  <c r="B65" i="106"/>
  <c r="E65" i="106" s="1"/>
  <c r="B65" i="105"/>
  <c r="C65" i="105" s="1"/>
  <c r="B65" i="104"/>
  <c r="B85" i="106"/>
  <c r="H85" i="106" s="1"/>
  <c r="B84" i="106"/>
  <c r="K84" i="106" s="1"/>
  <c r="B83" i="106"/>
  <c r="J83" i="106" s="1"/>
  <c r="B82" i="106"/>
  <c r="B81" i="106"/>
  <c r="H81" i="106" s="1"/>
  <c r="B80" i="106"/>
  <c r="K80" i="106" s="1"/>
  <c r="B79" i="106"/>
  <c r="J79" i="106" s="1"/>
  <c r="B78" i="106"/>
  <c r="J78" i="106" s="1"/>
  <c r="B77" i="106"/>
  <c r="J77" i="106" s="1"/>
  <c r="B76" i="106"/>
  <c r="J76" i="106" s="1"/>
  <c r="B75" i="106"/>
  <c r="J75" i="106" s="1"/>
  <c r="B74" i="106"/>
  <c r="J74" i="106" s="1"/>
  <c r="B73" i="106"/>
  <c r="J73" i="106" s="1"/>
  <c r="B72" i="106"/>
  <c r="J72" i="106" s="1"/>
  <c r="B71" i="106"/>
  <c r="J71" i="106" s="1"/>
  <c r="B70" i="106"/>
  <c r="J70" i="106" s="1"/>
  <c r="P69" i="106"/>
  <c r="B69" i="106"/>
  <c r="F69" i="106" s="1"/>
  <c r="B68" i="106"/>
  <c r="B67" i="106"/>
  <c r="J67" i="106" s="1"/>
  <c r="B66" i="106"/>
  <c r="B64" i="106"/>
  <c r="B63" i="106"/>
  <c r="B62" i="106"/>
  <c r="K62" i="106" s="1"/>
  <c r="B61" i="106"/>
  <c r="B60" i="106"/>
  <c r="J60" i="106" s="1"/>
  <c r="H57" i="106"/>
  <c r="T54" i="106"/>
  <c r="U54" i="106" s="1"/>
  <c r="R54" i="106"/>
  <c r="S54" i="106" s="1"/>
  <c r="P54" i="106"/>
  <c r="Q54" i="106" s="1"/>
  <c r="L54" i="106"/>
  <c r="M54" i="106" s="1"/>
  <c r="N54" i="106" s="1"/>
  <c r="C54" i="106"/>
  <c r="T53" i="106"/>
  <c r="U53" i="106" s="1"/>
  <c r="R53" i="106"/>
  <c r="S53" i="106" s="1"/>
  <c r="P53" i="106"/>
  <c r="Q53" i="106" s="1"/>
  <c r="L53" i="106"/>
  <c r="M53" i="106" s="1"/>
  <c r="N53" i="106" s="1"/>
  <c r="C53" i="106"/>
  <c r="T52" i="106"/>
  <c r="U52" i="106" s="1"/>
  <c r="R52" i="106"/>
  <c r="S52" i="106" s="1"/>
  <c r="P52" i="106"/>
  <c r="Q52" i="106" s="1"/>
  <c r="L52" i="106"/>
  <c r="M52" i="106" s="1"/>
  <c r="N52" i="106" s="1"/>
  <c r="C52" i="106"/>
  <c r="T51" i="106"/>
  <c r="U51" i="106" s="1"/>
  <c r="R51" i="106"/>
  <c r="S51" i="106" s="1"/>
  <c r="Q51" i="106"/>
  <c r="P51" i="106"/>
  <c r="L51" i="106"/>
  <c r="M51" i="106" s="1"/>
  <c r="N51" i="106" s="1"/>
  <c r="C51" i="106"/>
  <c r="T50" i="106"/>
  <c r="U50" i="106" s="1"/>
  <c r="R50" i="106"/>
  <c r="S50" i="106" s="1"/>
  <c r="P50" i="106"/>
  <c r="Q50" i="106" s="1"/>
  <c r="L50" i="106"/>
  <c r="M50" i="106" s="1"/>
  <c r="N50" i="106" s="1"/>
  <c r="C50" i="106"/>
  <c r="T49" i="106"/>
  <c r="U49" i="106" s="1"/>
  <c r="R49" i="106"/>
  <c r="S49" i="106" s="1"/>
  <c r="P49" i="106"/>
  <c r="Q49" i="106" s="1"/>
  <c r="N49" i="106"/>
  <c r="O49" i="106" s="1"/>
  <c r="L49" i="106"/>
  <c r="M49" i="106" s="1"/>
  <c r="C49" i="106"/>
  <c r="T48" i="106"/>
  <c r="U48" i="106" s="1"/>
  <c r="R48" i="106"/>
  <c r="S48" i="106" s="1"/>
  <c r="P48" i="106"/>
  <c r="Q48" i="106" s="1"/>
  <c r="L48" i="106"/>
  <c r="M48" i="106" s="1"/>
  <c r="N48" i="106" s="1"/>
  <c r="C48" i="106"/>
  <c r="T47" i="106"/>
  <c r="U47" i="106" s="1"/>
  <c r="R47" i="106"/>
  <c r="S47" i="106" s="1"/>
  <c r="Q47" i="106"/>
  <c r="P47" i="106"/>
  <c r="L47" i="106"/>
  <c r="M47" i="106" s="1"/>
  <c r="N47" i="106" s="1"/>
  <c r="C47" i="106"/>
  <c r="T46" i="106"/>
  <c r="U46" i="106" s="1"/>
  <c r="R46" i="106"/>
  <c r="S46" i="106" s="1"/>
  <c r="P46" i="106"/>
  <c r="Q46" i="106" s="1"/>
  <c r="L46" i="106"/>
  <c r="M46" i="106" s="1"/>
  <c r="N46" i="106" s="1"/>
  <c r="O46" i="106" s="1"/>
  <c r="C46" i="106"/>
  <c r="U45" i="106"/>
  <c r="T45" i="106"/>
  <c r="R45" i="106"/>
  <c r="S45" i="106" s="1"/>
  <c r="Q45" i="106"/>
  <c r="P45" i="106"/>
  <c r="L45" i="106"/>
  <c r="M45" i="106" s="1"/>
  <c r="N45" i="106" s="1"/>
  <c r="V45" i="106" s="1"/>
  <c r="C45" i="106"/>
  <c r="T44" i="106"/>
  <c r="U44" i="106" s="1"/>
  <c r="R44" i="106"/>
  <c r="S44" i="106" s="1"/>
  <c r="P44" i="106"/>
  <c r="Q44" i="106" s="1"/>
  <c r="L44" i="106"/>
  <c r="M44" i="106" s="1"/>
  <c r="N44" i="106" s="1"/>
  <c r="C44" i="106"/>
  <c r="T43" i="106"/>
  <c r="U43" i="106" s="1"/>
  <c r="S43" i="106"/>
  <c r="R43" i="106"/>
  <c r="P43" i="106"/>
  <c r="Q43" i="106" s="1"/>
  <c r="L43" i="106"/>
  <c r="M43" i="106" s="1"/>
  <c r="N43" i="106" s="1"/>
  <c r="C43" i="106"/>
  <c r="T42" i="106"/>
  <c r="U42" i="106" s="1"/>
  <c r="R42" i="106"/>
  <c r="S42" i="106" s="1"/>
  <c r="P42" i="106"/>
  <c r="Q42" i="106" s="1"/>
  <c r="L42" i="106"/>
  <c r="M42" i="106" s="1"/>
  <c r="N42" i="106" s="1"/>
  <c r="O42" i="106" s="1"/>
  <c r="C42" i="106"/>
  <c r="U41" i="106"/>
  <c r="T41" i="106"/>
  <c r="S41" i="106"/>
  <c r="R41" i="106"/>
  <c r="Q41" i="106"/>
  <c r="P41" i="106"/>
  <c r="M41" i="106"/>
  <c r="N41" i="106" s="1"/>
  <c r="L41" i="106"/>
  <c r="C41" i="106"/>
  <c r="T40" i="106"/>
  <c r="U40" i="106" s="1"/>
  <c r="R40" i="106"/>
  <c r="S40" i="106" s="1"/>
  <c r="P40" i="106"/>
  <c r="Q40" i="106" s="1"/>
  <c r="L40" i="106"/>
  <c r="M40" i="106" s="1"/>
  <c r="N40" i="106" s="1"/>
  <c r="C40" i="106"/>
  <c r="U39" i="106"/>
  <c r="T39" i="106"/>
  <c r="S39" i="106"/>
  <c r="R39" i="106"/>
  <c r="Q39" i="106"/>
  <c r="P39" i="106"/>
  <c r="L39" i="106"/>
  <c r="M39" i="106" s="1"/>
  <c r="N39" i="106" s="1"/>
  <c r="C39" i="106"/>
  <c r="T38" i="106"/>
  <c r="U38" i="106" s="1"/>
  <c r="R38" i="106"/>
  <c r="S38" i="106" s="1"/>
  <c r="P38" i="106"/>
  <c r="Q38" i="106" s="1"/>
  <c r="L38" i="106"/>
  <c r="M38" i="106" s="1"/>
  <c r="N38" i="106" s="1"/>
  <c r="O38" i="106" s="1"/>
  <c r="C38" i="106"/>
  <c r="T37" i="106"/>
  <c r="U37" i="106" s="1"/>
  <c r="S37" i="106"/>
  <c r="R37" i="106"/>
  <c r="P37" i="106"/>
  <c r="Q37" i="106" s="1"/>
  <c r="M37" i="106"/>
  <c r="N37" i="106" s="1"/>
  <c r="L37" i="106"/>
  <c r="C37" i="106"/>
  <c r="T36" i="106"/>
  <c r="U36" i="106" s="1"/>
  <c r="R36" i="106"/>
  <c r="S36" i="106" s="1"/>
  <c r="P36" i="106"/>
  <c r="Q36" i="106" s="1"/>
  <c r="L36" i="106"/>
  <c r="M36" i="106" s="1"/>
  <c r="N36" i="106" s="1"/>
  <c r="C36" i="106"/>
  <c r="U35" i="106"/>
  <c r="T35" i="106"/>
  <c r="R35" i="106"/>
  <c r="S35" i="106" s="1"/>
  <c r="Q35" i="106"/>
  <c r="P35" i="106"/>
  <c r="L35" i="106"/>
  <c r="M35" i="106" s="1"/>
  <c r="N35" i="106" s="1"/>
  <c r="C35" i="106"/>
  <c r="T34" i="106"/>
  <c r="U34" i="106" s="1"/>
  <c r="R34" i="106"/>
  <c r="S34" i="106" s="1"/>
  <c r="P34" i="106"/>
  <c r="Q34" i="106" s="1"/>
  <c r="N34" i="106"/>
  <c r="L34" i="106"/>
  <c r="M34" i="106" s="1"/>
  <c r="C34" i="106"/>
  <c r="T33" i="106"/>
  <c r="U33" i="106" s="1"/>
  <c r="R33" i="106"/>
  <c r="S33" i="106" s="1"/>
  <c r="P33" i="106"/>
  <c r="Q33" i="106" s="1"/>
  <c r="L33" i="106"/>
  <c r="M33" i="106" s="1"/>
  <c r="N33" i="106" s="1"/>
  <c r="C33" i="106"/>
  <c r="U32" i="106"/>
  <c r="T32" i="106"/>
  <c r="R32" i="106"/>
  <c r="S32" i="106" s="1"/>
  <c r="P32" i="106"/>
  <c r="Q32" i="106" s="1"/>
  <c r="L32" i="106"/>
  <c r="M32" i="106" s="1"/>
  <c r="N32" i="106" s="1"/>
  <c r="C32" i="106"/>
  <c r="U31" i="106"/>
  <c r="T31" i="106"/>
  <c r="S31" i="106"/>
  <c r="R31" i="106"/>
  <c r="Q31" i="106"/>
  <c r="P31" i="106"/>
  <c r="M31" i="106"/>
  <c r="N31" i="106" s="1"/>
  <c r="L31" i="106"/>
  <c r="C31" i="106"/>
  <c r="T30" i="106"/>
  <c r="U30" i="106" s="1"/>
  <c r="S30" i="106"/>
  <c r="R30" i="106"/>
  <c r="P30" i="106"/>
  <c r="Q30" i="106" s="1"/>
  <c r="N30" i="106"/>
  <c r="O30" i="106" s="1"/>
  <c r="L30" i="106"/>
  <c r="M30" i="106" s="1"/>
  <c r="C30" i="106"/>
  <c r="T29" i="106"/>
  <c r="U29" i="106" s="1"/>
  <c r="R29" i="106"/>
  <c r="S29" i="106" s="1"/>
  <c r="P29" i="106"/>
  <c r="Q29" i="106" s="1"/>
  <c r="L29" i="106"/>
  <c r="M29" i="106" s="1"/>
  <c r="N29" i="106" s="1"/>
  <c r="C29" i="106"/>
  <c r="U28" i="106"/>
  <c r="T28" i="106"/>
  <c r="R28" i="106"/>
  <c r="S28" i="106" s="1"/>
  <c r="P28" i="106"/>
  <c r="Q28" i="106" s="1"/>
  <c r="L28" i="106"/>
  <c r="M28" i="106" s="1"/>
  <c r="N28" i="106" s="1"/>
  <c r="C28" i="106"/>
  <c r="T27" i="106"/>
  <c r="U27" i="106" s="1"/>
  <c r="R27" i="106"/>
  <c r="S27" i="106" s="1"/>
  <c r="Q27" i="106"/>
  <c r="P27" i="106"/>
  <c r="L27" i="106"/>
  <c r="M27" i="106" s="1"/>
  <c r="N27" i="106" s="1"/>
  <c r="C27" i="106"/>
  <c r="T26" i="106"/>
  <c r="U26" i="106" s="1"/>
  <c r="R26" i="106"/>
  <c r="S26" i="106" s="1"/>
  <c r="P26" i="106"/>
  <c r="Q26" i="106" s="1"/>
  <c r="L26" i="106"/>
  <c r="M26" i="106" s="1"/>
  <c r="N26" i="106" s="1"/>
  <c r="C26" i="106"/>
  <c r="T25" i="106"/>
  <c r="U25" i="106" s="1"/>
  <c r="R25" i="106"/>
  <c r="S25" i="106" s="1"/>
  <c r="P25" i="106"/>
  <c r="Q25" i="106" s="1"/>
  <c r="L25" i="106"/>
  <c r="M25" i="106" s="1"/>
  <c r="N25" i="106" s="1"/>
  <c r="C25" i="106"/>
  <c r="T24" i="106"/>
  <c r="U24" i="106" s="1"/>
  <c r="R24" i="106"/>
  <c r="S24" i="106" s="1"/>
  <c r="P24" i="106"/>
  <c r="Q24" i="106" s="1"/>
  <c r="L24" i="106"/>
  <c r="M24" i="106" s="1"/>
  <c r="N24" i="106" s="1"/>
  <c r="C24" i="106"/>
  <c r="U23" i="106"/>
  <c r="T23" i="106"/>
  <c r="R23" i="106"/>
  <c r="S23" i="106" s="1"/>
  <c r="Q23" i="106"/>
  <c r="P23" i="106"/>
  <c r="L23" i="106"/>
  <c r="M23" i="106" s="1"/>
  <c r="N23" i="106" s="1"/>
  <c r="C23" i="106"/>
  <c r="T22" i="106"/>
  <c r="U22" i="106" s="1"/>
  <c r="R22" i="106"/>
  <c r="S22" i="106" s="1"/>
  <c r="P22" i="106"/>
  <c r="Q22" i="106" s="1"/>
  <c r="L22" i="106"/>
  <c r="M22" i="106" s="1"/>
  <c r="N22" i="106" s="1"/>
  <c r="C22" i="106"/>
  <c r="T21" i="106"/>
  <c r="U21" i="106" s="1"/>
  <c r="R21" i="106"/>
  <c r="S21" i="106" s="1"/>
  <c r="P21" i="106"/>
  <c r="Q21" i="106" s="1"/>
  <c r="L21" i="106"/>
  <c r="M21" i="106" s="1"/>
  <c r="N21" i="106" s="1"/>
  <c r="C21" i="106"/>
  <c r="T20" i="106"/>
  <c r="U20" i="106" s="1"/>
  <c r="R20" i="106"/>
  <c r="S20" i="106" s="1"/>
  <c r="L20" i="106"/>
  <c r="M20" i="106" s="1"/>
  <c r="T19" i="106"/>
  <c r="U19" i="106" s="1"/>
  <c r="R19" i="106"/>
  <c r="S19" i="106" s="1"/>
  <c r="L19" i="106"/>
  <c r="M19" i="106" s="1"/>
  <c r="P19" i="106" s="1"/>
  <c r="Q19" i="106" s="1"/>
  <c r="T18" i="106"/>
  <c r="U18" i="106" s="1"/>
  <c r="R18" i="106"/>
  <c r="S18" i="106" s="1"/>
  <c r="L18" i="106"/>
  <c r="M18" i="106" s="1"/>
  <c r="P18" i="106" s="1"/>
  <c r="Q18" i="106" s="1"/>
  <c r="T17" i="106"/>
  <c r="U17" i="106" s="1"/>
  <c r="P17" i="106"/>
  <c r="Q17" i="106" s="1"/>
  <c r="L17" i="106"/>
  <c r="M17" i="106" s="1"/>
  <c r="R17" i="106" s="1"/>
  <c r="S17" i="106" s="1"/>
  <c r="U16" i="106"/>
  <c r="T16" i="106"/>
  <c r="R16" i="106"/>
  <c r="S16" i="106" s="1"/>
  <c r="M16" i="106"/>
  <c r="P16" i="106" s="1"/>
  <c r="Q16" i="106" s="1"/>
  <c r="L16" i="106"/>
  <c r="T15" i="106"/>
  <c r="U15" i="106" s="1"/>
  <c r="R15" i="106"/>
  <c r="S15" i="106" s="1"/>
  <c r="L15" i="106"/>
  <c r="M15" i="106" s="1"/>
  <c r="P15" i="106" s="1"/>
  <c r="Q15" i="106" s="1"/>
  <c r="T14" i="106"/>
  <c r="U14" i="106" s="1"/>
  <c r="P14" i="106"/>
  <c r="Q14" i="106" s="1"/>
  <c r="L14" i="106"/>
  <c r="M14" i="106" s="1"/>
  <c r="R14" i="106" s="1"/>
  <c r="S14" i="106" s="1"/>
  <c r="R13" i="106"/>
  <c r="S13" i="106" s="1"/>
  <c r="P13" i="106"/>
  <c r="Q13" i="106" s="1"/>
  <c r="N13" i="106"/>
  <c r="O13" i="106" s="1"/>
  <c r="L13" i="106"/>
  <c r="M13" i="106" s="1"/>
  <c r="T13" i="106" s="1"/>
  <c r="U13" i="106" s="1"/>
  <c r="C13" i="106"/>
  <c r="R12" i="106"/>
  <c r="S12" i="106" s="1"/>
  <c r="P12" i="106"/>
  <c r="Q12" i="106" s="1"/>
  <c r="N12" i="106"/>
  <c r="O12" i="106" s="1"/>
  <c r="L12" i="106"/>
  <c r="M12" i="106" s="1"/>
  <c r="T12" i="106" s="1"/>
  <c r="U12" i="106" s="1"/>
  <c r="C12" i="106"/>
  <c r="T11" i="106"/>
  <c r="U11" i="106" s="1"/>
  <c r="P11" i="106"/>
  <c r="Q11" i="106" s="1"/>
  <c r="O11" i="106"/>
  <c r="N11" i="106"/>
  <c r="L11" i="106"/>
  <c r="M11" i="106" s="1"/>
  <c r="R11" i="106" s="1"/>
  <c r="C11" i="106"/>
  <c r="T10" i="106"/>
  <c r="U10" i="106" s="1"/>
  <c r="P10" i="106"/>
  <c r="Q10" i="106" s="1"/>
  <c r="O10" i="106"/>
  <c r="N10" i="106"/>
  <c r="L10" i="106"/>
  <c r="M10" i="106" s="1"/>
  <c r="R10" i="106" s="1"/>
  <c r="S10" i="106" s="1"/>
  <c r="C10" i="106"/>
  <c r="U9" i="106"/>
  <c r="T9" i="106"/>
  <c r="R9" i="106"/>
  <c r="S9" i="106" s="1"/>
  <c r="N9" i="106"/>
  <c r="O9" i="106" s="1"/>
  <c r="L9" i="106"/>
  <c r="M9" i="106" s="1"/>
  <c r="P9" i="106" s="1"/>
  <c r="Q9" i="106" s="1"/>
  <c r="C9" i="106"/>
  <c r="U8" i="106"/>
  <c r="T8" i="106"/>
  <c r="R8" i="106"/>
  <c r="S8" i="106" s="1"/>
  <c r="N8" i="106"/>
  <c r="O8" i="106" s="1"/>
  <c r="M8" i="106"/>
  <c r="P8" i="106" s="1"/>
  <c r="L8" i="106"/>
  <c r="C8" i="106"/>
  <c r="T7" i="106"/>
  <c r="U7" i="106" s="1"/>
  <c r="S7" i="106"/>
  <c r="R7" i="106"/>
  <c r="O7" i="106"/>
  <c r="N7" i="106"/>
  <c r="L7" i="106"/>
  <c r="C7" i="106"/>
  <c r="T6" i="106"/>
  <c r="U6" i="106" s="1"/>
  <c r="P6" i="106"/>
  <c r="Q6" i="106" s="1"/>
  <c r="O6" i="106"/>
  <c r="N6" i="106"/>
  <c r="L6" i="106"/>
  <c r="M6" i="106" s="1"/>
  <c r="R6" i="106" s="1"/>
  <c r="S6" i="106" s="1"/>
  <c r="C6" i="106"/>
  <c r="T5" i="106"/>
  <c r="U5" i="106" s="1"/>
  <c r="P5" i="106"/>
  <c r="Q5" i="106" s="1"/>
  <c r="N5" i="106"/>
  <c r="O5" i="106" s="1"/>
  <c r="L5" i="106"/>
  <c r="M5" i="106" s="1"/>
  <c r="R5" i="106" s="1"/>
  <c r="S5" i="106" s="1"/>
  <c r="C5" i="106"/>
  <c r="T4" i="106"/>
  <c r="R4" i="106"/>
  <c r="O4" i="106"/>
  <c r="N4" i="106"/>
  <c r="L4" i="106"/>
  <c r="M4" i="106" s="1"/>
  <c r="C4" i="106"/>
  <c r="D2" i="106"/>
  <c r="B85" i="105"/>
  <c r="H85" i="105" s="1"/>
  <c r="B84" i="105"/>
  <c r="K84" i="105" s="1"/>
  <c r="B83" i="105"/>
  <c r="J83" i="105" s="1"/>
  <c r="B82" i="105"/>
  <c r="B81" i="105"/>
  <c r="H81" i="105" s="1"/>
  <c r="B80" i="105"/>
  <c r="K80" i="105" s="1"/>
  <c r="B79" i="105"/>
  <c r="J79" i="105" s="1"/>
  <c r="B78" i="105"/>
  <c r="J78" i="105" s="1"/>
  <c r="B77" i="105"/>
  <c r="J77" i="105" s="1"/>
  <c r="B76" i="105"/>
  <c r="J76" i="105" s="1"/>
  <c r="B75" i="105"/>
  <c r="J75" i="105" s="1"/>
  <c r="B74" i="105"/>
  <c r="J74" i="105" s="1"/>
  <c r="B73" i="105"/>
  <c r="J73" i="105" s="1"/>
  <c r="B72" i="105"/>
  <c r="J72" i="105" s="1"/>
  <c r="B71" i="105"/>
  <c r="B70" i="105"/>
  <c r="J70" i="105" s="1"/>
  <c r="P69" i="105"/>
  <c r="B69" i="105"/>
  <c r="J69" i="105" s="1"/>
  <c r="B68" i="105"/>
  <c r="F68" i="105" s="1"/>
  <c r="B67" i="105"/>
  <c r="J67" i="105" s="1"/>
  <c r="B66" i="105"/>
  <c r="M66" i="105" s="1"/>
  <c r="B64" i="105"/>
  <c r="B63" i="105"/>
  <c r="B62" i="105"/>
  <c r="M62" i="105" s="1"/>
  <c r="B61" i="105"/>
  <c r="B60" i="105"/>
  <c r="H60" i="105" s="1"/>
  <c r="H57" i="105"/>
  <c r="T54" i="105"/>
  <c r="U54" i="105" s="1"/>
  <c r="S54" i="105"/>
  <c r="R54" i="105"/>
  <c r="P54" i="105"/>
  <c r="Q54" i="105" s="1"/>
  <c r="M54" i="105"/>
  <c r="N54" i="105" s="1"/>
  <c r="L54" i="105"/>
  <c r="C54" i="105"/>
  <c r="T53" i="105"/>
  <c r="U53" i="105" s="1"/>
  <c r="S53" i="105"/>
  <c r="R53" i="105"/>
  <c r="P53" i="105"/>
  <c r="Q53" i="105" s="1"/>
  <c r="L53" i="105"/>
  <c r="M53" i="105" s="1"/>
  <c r="N53" i="105" s="1"/>
  <c r="O53" i="105" s="1"/>
  <c r="C53" i="105"/>
  <c r="U52" i="105"/>
  <c r="T52" i="105"/>
  <c r="R52" i="105"/>
  <c r="S52" i="105" s="1"/>
  <c r="Q52" i="105"/>
  <c r="P52" i="105"/>
  <c r="L52" i="105"/>
  <c r="M52" i="105" s="1"/>
  <c r="N52" i="105" s="1"/>
  <c r="C52" i="105"/>
  <c r="T51" i="105"/>
  <c r="U51" i="105" s="1"/>
  <c r="R51" i="105"/>
  <c r="S51" i="105" s="1"/>
  <c r="P51" i="105"/>
  <c r="Q51" i="105" s="1"/>
  <c r="L51" i="105"/>
  <c r="M51" i="105" s="1"/>
  <c r="N51" i="105" s="1"/>
  <c r="O51" i="105" s="1"/>
  <c r="C51" i="105"/>
  <c r="T50" i="105"/>
  <c r="U50" i="105" s="1"/>
  <c r="R50" i="105"/>
  <c r="S50" i="105" s="1"/>
  <c r="P50" i="105"/>
  <c r="Q50" i="105" s="1"/>
  <c r="L50" i="105"/>
  <c r="M50" i="105" s="1"/>
  <c r="N50" i="105" s="1"/>
  <c r="C50" i="105"/>
  <c r="T49" i="105"/>
  <c r="U49" i="105" s="1"/>
  <c r="R49" i="105"/>
  <c r="S49" i="105" s="1"/>
  <c r="P49" i="105"/>
  <c r="Q49" i="105" s="1"/>
  <c r="L49" i="105"/>
  <c r="M49" i="105" s="1"/>
  <c r="N49" i="105" s="1"/>
  <c r="O49" i="105" s="1"/>
  <c r="C49" i="105"/>
  <c r="T48" i="105"/>
  <c r="U48" i="105" s="1"/>
  <c r="R48" i="105"/>
  <c r="S48" i="105" s="1"/>
  <c r="P48" i="105"/>
  <c r="Q48" i="105" s="1"/>
  <c r="L48" i="105"/>
  <c r="M48" i="105" s="1"/>
  <c r="N48" i="105" s="1"/>
  <c r="C48" i="105"/>
  <c r="T47" i="105"/>
  <c r="U47" i="105" s="1"/>
  <c r="R47" i="105"/>
  <c r="S47" i="105" s="1"/>
  <c r="P47" i="105"/>
  <c r="Q47" i="105" s="1"/>
  <c r="L47" i="105"/>
  <c r="M47" i="105" s="1"/>
  <c r="N47" i="105" s="1"/>
  <c r="C47" i="105"/>
  <c r="T46" i="105"/>
  <c r="U46" i="105" s="1"/>
  <c r="R46" i="105"/>
  <c r="S46" i="105" s="1"/>
  <c r="P46" i="105"/>
  <c r="Q46" i="105" s="1"/>
  <c r="L46" i="105"/>
  <c r="M46" i="105" s="1"/>
  <c r="N46" i="105" s="1"/>
  <c r="O46" i="105" s="1"/>
  <c r="C46" i="105"/>
  <c r="T45" i="105"/>
  <c r="U45" i="105" s="1"/>
  <c r="R45" i="105"/>
  <c r="S45" i="105" s="1"/>
  <c r="P45" i="105"/>
  <c r="Q45" i="105" s="1"/>
  <c r="L45" i="105"/>
  <c r="M45" i="105" s="1"/>
  <c r="N45" i="105" s="1"/>
  <c r="V45" i="105" s="1"/>
  <c r="C45" i="105"/>
  <c r="T44" i="105"/>
  <c r="U44" i="105" s="1"/>
  <c r="R44" i="105"/>
  <c r="S44" i="105" s="1"/>
  <c r="P44" i="105"/>
  <c r="Q44" i="105" s="1"/>
  <c r="L44" i="105"/>
  <c r="M44" i="105" s="1"/>
  <c r="N44" i="105" s="1"/>
  <c r="C44" i="105"/>
  <c r="T43" i="105"/>
  <c r="U43" i="105" s="1"/>
  <c r="R43" i="105"/>
  <c r="S43" i="105" s="1"/>
  <c r="P43" i="105"/>
  <c r="Q43" i="105" s="1"/>
  <c r="L43" i="105"/>
  <c r="M43" i="105" s="1"/>
  <c r="N43" i="105" s="1"/>
  <c r="V43" i="105" s="1"/>
  <c r="C43" i="105"/>
  <c r="T42" i="105"/>
  <c r="U42" i="105" s="1"/>
  <c r="R42" i="105"/>
  <c r="S42" i="105" s="1"/>
  <c r="P42" i="105"/>
  <c r="Q42" i="105" s="1"/>
  <c r="L42" i="105"/>
  <c r="M42" i="105" s="1"/>
  <c r="N42" i="105" s="1"/>
  <c r="O42" i="105" s="1"/>
  <c r="C42" i="105"/>
  <c r="T41" i="105"/>
  <c r="U41" i="105" s="1"/>
  <c r="R41" i="105"/>
  <c r="S41" i="105" s="1"/>
  <c r="P41" i="105"/>
  <c r="Q41" i="105" s="1"/>
  <c r="L41" i="105"/>
  <c r="M41" i="105" s="1"/>
  <c r="N41" i="105" s="1"/>
  <c r="C41" i="105"/>
  <c r="T40" i="105"/>
  <c r="U40" i="105" s="1"/>
  <c r="R40" i="105"/>
  <c r="S40" i="105" s="1"/>
  <c r="P40" i="105"/>
  <c r="Q40" i="105" s="1"/>
  <c r="L40" i="105"/>
  <c r="M40" i="105" s="1"/>
  <c r="N40" i="105" s="1"/>
  <c r="C40" i="105"/>
  <c r="T39" i="105"/>
  <c r="U39" i="105" s="1"/>
  <c r="R39" i="105"/>
  <c r="S39" i="105" s="1"/>
  <c r="P39" i="105"/>
  <c r="Q39" i="105" s="1"/>
  <c r="L39" i="105"/>
  <c r="M39" i="105" s="1"/>
  <c r="N39" i="105" s="1"/>
  <c r="C39" i="105"/>
  <c r="T38" i="105"/>
  <c r="U38" i="105" s="1"/>
  <c r="R38" i="105"/>
  <c r="S38" i="105" s="1"/>
  <c r="P38" i="105"/>
  <c r="Q38" i="105" s="1"/>
  <c r="L38" i="105"/>
  <c r="M38" i="105" s="1"/>
  <c r="N38" i="105" s="1"/>
  <c r="C38" i="105"/>
  <c r="T37" i="105"/>
  <c r="U37" i="105" s="1"/>
  <c r="R37" i="105"/>
  <c r="S37" i="105" s="1"/>
  <c r="P37" i="105"/>
  <c r="Q37" i="105" s="1"/>
  <c r="L37" i="105"/>
  <c r="M37" i="105" s="1"/>
  <c r="N37" i="105" s="1"/>
  <c r="C37" i="105"/>
  <c r="T36" i="105"/>
  <c r="U36" i="105" s="1"/>
  <c r="R36" i="105"/>
  <c r="S36" i="105" s="1"/>
  <c r="P36" i="105"/>
  <c r="Q36" i="105" s="1"/>
  <c r="L36" i="105"/>
  <c r="M36" i="105" s="1"/>
  <c r="N36" i="105" s="1"/>
  <c r="C36" i="105"/>
  <c r="T35" i="105"/>
  <c r="U35" i="105" s="1"/>
  <c r="R35" i="105"/>
  <c r="S35" i="105" s="1"/>
  <c r="P35" i="105"/>
  <c r="Q35" i="105" s="1"/>
  <c r="L35" i="105"/>
  <c r="M35" i="105" s="1"/>
  <c r="N35" i="105" s="1"/>
  <c r="C35" i="105"/>
  <c r="T34" i="105"/>
  <c r="U34" i="105" s="1"/>
  <c r="R34" i="105"/>
  <c r="S34" i="105" s="1"/>
  <c r="P34" i="105"/>
  <c r="Q34" i="105" s="1"/>
  <c r="L34" i="105"/>
  <c r="M34" i="105" s="1"/>
  <c r="N34" i="105" s="1"/>
  <c r="C34" i="105"/>
  <c r="T33" i="105"/>
  <c r="U33" i="105" s="1"/>
  <c r="R33" i="105"/>
  <c r="S33" i="105" s="1"/>
  <c r="P33" i="105"/>
  <c r="Q33" i="105" s="1"/>
  <c r="L33" i="105"/>
  <c r="M33" i="105" s="1"/>
  <c r="N33" i="105" s="1"/>
  <c r="C33" i="105"/>
  <c r="T32" i="105"/>
  <c r="U32" i="105" s="1"/>
  <c r="R32" i="105"/>
  <c r="S32" i="105" s="1"/>
  <c r="P32" i="105"/>
  <c r="Q32" i="105" s="1"/>
  <c r="L32" i="105"/>
  <c r="M32" i="105" s="1"/>
  <c r="N32" i="105" s="1"/>
  <c r="C32" i="105"/>
  <c r="T31" i="105"/>
  <c r="U31" i="105" s="1"/>
  <c r="S31" i="105"/>
  <c r="R31" i="105"/>
  <c r="P31" i="105"/>
  <c r="Q31" i="105" s="1"/>
  <c r="L31" i="105"/>
  <c r="M31" i="105" s="1"/>
  <c r="N31" i="105" s="1"/>
  <c r="C31" i="105"/>
  <c r="T30" i="105"/>
  <c r="U30" i="105" s="1"/>
  <c r="R30" i="105"/>
  <c r="S30" i="105" s="1"/>
  <c r="P30" i="105"/>
  <c r="Q30" i="105" s="1"/>
  <c r="L30" i="105"/>
  <c r="M30" i="105" s="1"/>
  <c r="N30" i="105" s="1"/>
  <c r="C30" i="105"/>
  <c r="T29" i="105"/>
  <c r="U29" i="105" s="1"/>
  <c r="R29" i="105"/>
  <c r="S29" i="105" s="1"/>
  <c r="P29" i="105"/>
  <c r="Q29" i="105" s="1"/>
  <c r="L29" i="105"/>
  <c r="M29" i="105" s="1"/>
  <c r="N29" i="105" s="1"/>
  <c r="T28" i="105"/>
  <c r="U28" i="105" s="1"/>
  <c r="R28" i="105"/>
  <c r="S28" i="105" s="1"/>
  <c r="P28" i="105"/>
  <c r="Q28" i="105" s="1"/>
  <c r="L28" i="105"/>
  <c r="M28" i="105" s="1"/>
  <c r="N28" i="105" s="1"/>
  <c r="T27" i="105"/>
  <c r="U27" i="105" s="1"/>
  <c r="R27" i="105"/>
  <c r="S27" i="105" s="1"/>
  <c r="N27" i="105"/>
  <c r="O27" i="105" s="1"/>
  <c r="L27" i="105"/>
  <c r="M27" i="105" s="1"/>
  <c r="P27" i="105" s="1"/>
  <c r="Q27" i="105" s="1"/>
  <c r="T26" i="105"/>
  <c r="U26" i="105" s="1"/>
  <c r="R26" i="105"/>
  <c r="S26" i="105" s="1"/>
  <c r="N26" i="105"/>
  <c r="O26" i="105" s="1"/>
  <c r="L26" i="105"/>
  <c r="M26" i="105" s="1"/>
  <c r="P26" i="105" s="1"/>
  <c r="Q26" i="105" s="1"/>
  <c r="T25" i="105"/>
  <c r="U25" i="105" s="1"/>
  <c r="P25" i="105"/>
  <c r="Q25" i="105" s="1"/>
  <c r="L25" i="105"/>
  <c r="M25" i="105" s="1"/>
  <c r="R25" i="105" s="1"/>
  <c r="S25" i="105" s="1"/>
  <c r="T24" i="105"/>
  <c r="U24" i="105" s="1"/>
  <c r="P24" i="105"/>
  <c r="Q24" i="105" s="1"/>
  <c r="L24" i="105"/>
  <c r="M24" i="105" s="1"/>
  <c r="R24" i="105" s="1"/>
  <c r="S24" i="105" s="1"/>
  <c r="T23" i="105"/>
  <c r="U23" i="105" s="1"/>
  <c r="S23" i="105"/>
  <c r="R23" i="105"/>
  <c r="L23" i="105"/>
  <c r="M23" i="105" s="1"/>
  <c r="P23" i="105" s="1"/>
  <c r="Q23" i="105" s="1"/>
  <c r="T22" i="105"/>
  <c r="U22" i="105" s="1"/>
  <c r="P22" i="105"/>
  <c r="Q22" i="105" s="1"/>
  <c r="L22" i="105"/>
  <c r="M22" i="105" s="1"/>
  <c r="R22" i="105" s="1"/>
  <c r="S22" i="105" s="1"/>
  <c r="T21" i="105"/>
  <c r="U21" i="105" s="1"/>
  <c r="R21" i="105"/>
  <c r="S21" i="105" s="1"/>
  <c r="L21" i="105"/>
  <c r="M21" i="105" s="1"/>
  <c r="P21" i="105" s="1"/>
  <c r="Q21" i="105" s="1"/>
  <c r="T20" i="105"/>
  <c r="U20" i="105" s="1"/>
  <c r="R20" i="105"/>
  <c r="S20" i="105" s="1"/>
  <c r="M20" i="105"/>
  <c r="P20" i="105" s="1"/>
  <c r="Q20" i="105" s="1"/>
  <c r="L20" i="105"/>
  <c r="T19" i="105"/>
  <c r="U19" i="105" s="1"/>
  <c r="P19" i="105"/>
  <c r="Q19" i="105" s="1"/>
  <c r="N19" i="105"/>
  <c r="O19" i="105" s="1"/>
  <c r="L19" i="105"/>
  <c r="M19" i="105" s="1"/>
  <c r="R19" i="105" s="1"/>
  <c r="S19" i="105" s="1"/>
  <c r="T18" i="105"/>
  <c r="U18" i="105" s="1"/>
  <c r="P18" i="105"/>
  <c r="Q18" i="105" s="1"/>
  <c r="L18" i="105"/>
  <c r="M18" i="105" s="1"/>
  <c r="R18" i="105" s="1"/>
  <c r="S18" i="105" s="1"/>
  <c r="T17" i="105"/>
  <c r="U17" i="105" s="1"/>
  <c r="R17" i="105"/>
  <c r="S17" i="105" s="1"/>
  <c r="L17" i="105"/>
  <c r="M17" i="105" s="1"/>
  <c r="P17" i="105" s="1"/>
  <c r="Q17" i="105" s="1"/>
  <c r="T16" i="105"/>
  <c r="U16" i="105" s="1"/>
  <c r="P16" i="105"/>
  <c r="Q16" i="105" s="1"/>
  <c r="N16" i="105"/>
  <c r="L16" i="105"/>
  <c r="M16" i="105" s="1"/>
  <c r="R16" i="105" s="1"/>
  <c r="S16" i="105" s="1"/>
  <c r="C16" i="105"/>
  <c r="R15" i="105"/>
  <c r="S15" i="105" s="1"/>
  <c r="P15" i="105"/>
  <c r="Q15" i="105" s="1"/>
  <c r="N15" i="105"/>
  <c r="O15" i="105" s="1"/>
  <c r="L15" i="105"/>
  <c r="M15" i="105" s="1"/>
  <c r="T15" i="105" s="1"/>
  <c r="U15" i="105" s="1"/>
  <c r="C15" i="105"/>
  <c r="R14" i="105"/>
  <c r="S14" i="105" s="1"/>
  <c r="P14" i="105"/>
  <c r="Q14" i="105" s="1"/>
  <c r="N14" i="105"/>
  <c r="O14" i="105" s="1"/>
  <c r="L14" i="105"/>
  <c r="M14" i="105" s="1"/>
  <c r="T14" i="105" s="1"/>
  <c r="U14" i="105" s="1"/>
  <c r="C14" i="105"/>
  <c r="R13" i="105"/>
  <c r="S13" i="105" s="1"/>
  <c r="P13" i="105"/>
  <c r="Q13" i="105" s="1"/>
  <c r="N13" i="105"/>
  <c r="O13" i="105" s="1"/>
  <c r="L13" i="105"/>
  <c r="M13" i="105" s="1"/>
  <c r="T13" i="105" s="1"/>
  <c r="U13" i="105" s="1"/>
  <c r="C13" i="105"/>
  <c r="R12" i="105"/>
  <c r="S12" i="105" s="1"/>
  <c r="P12" i="105"/>
  <c r="Q12" i="105" s="1"/>
  <c r="N12" i="105"/>
  <c r="L12" i="105"/>
  <c r="M12" i="105" s="1"/>
  <c r="T12" i="105" s="1"/>
  <c r="U12" i="105" s="1"/>
  <c r="C12" i="105"/>
  <c r="T11" i="105"/>
  <c r="U11" i="105" s="1"/>
  <c r="R11" i="105"/>
  <c r="S11" i="105" s="1"/>
  <c r="N11" i="105"/>
  <c r="O11" i="105" s="1"/>
  <c r="L11" i="105"/>
  <c r="M11" i="105" s="1"/>
  <c r="P11" i="105" s="1"/>
  <c r="Q11" i="105" s="1"/>
  <c r="C11" i="105"/>
  <c r="R10" i="105"/>
  <c r="S10" i="105" s="1"/>
  <c r="P10" i="105"/>
  <c r="N10" i="105"/>
  <c r="O10" i="105" s="1"/>
  <c r="L10" i="105"/>
  <c r="M10" i="105" s="1"/>
  <c r="T10" i="105" s="1"/>
  <c r="C10" i="105"/>
  <c r="T9" i="105"/>
  <c r="U9" i="105" s="1"/>
  <c r="P9" i="105"/>
  <c r="Q9" i="105" s="1"/>
  <c r="N9" i="105"/>
  <c r="O9" i="105" s="1"/>
  <c r="L9" i="105"/>
  <c r="M9" i="105" s="1"/>
  <c r="R9" i="105" s="1"/>
  <c r="S9" i="105" s="1"/>
  <c r="C9" i="105"/>
  <c r="T8" i="105"/>
  <c r="U8" i="105" s="1"/>
  <c r="P8" i="105"/>
  <c r="Q8" i="105" s="1"/>
  <c r="N8" i="105"/>
  <c r="L8" i="105"/>
  <c r="M8" i="105" s="1"/>
  <c r="R8" i="105" s="1"/>
  <c r="S8" i="105" s="1"/>
  <c r="C8" i="105"/>
  <c r="T7" i="105"/>
  <c r="U7" i="105" s="1"/>
  <c r="R7" i="105"/>
  <c r="S7" i="105" s="1"/>
  <c r="N7" i="105"/>
  <c r="O7" i="105" s="1"/>
  <c r="L7" i="105"/>
  <c r="M7" i="105" s="1"/>
  <c r="P7" i="105" s="1"/>
  <c r="Q7" i="105" s="1"/>
  <c r="C7" i="105"/>
  <c r="T6" i="105"/>
  <c r="R6" i="105"/>
  <c r="S6" i="105" s="1"/>
  <c r="N6" i="105"/>
  <c r="O6" i="105" s="1"/>
  <c r="L6" i="105"/>
  <c r="M6" i="105" s="1"/>
  <c r="P6" i="105" s="1"/>
  <c r="Q6" i="105" s="1"/>
  <c r="C6" i="105"/>
  <c r="T5" i="105"/>
  <c r="U5" i="105" s="1"/>
  <c r="R5" i="105"/>
  <c r="S5" i="105" s="1"/>
  <c r="N5" i="105"/>
  <c r="O5" i="105" s="1"/>
  <c r="L5" i="105"/>
  <c r="M5" i="105" s="1"/>
  <c r="P5" i="105" s="1"/>
  <c r="Q5" i="105" s="1"/>
  <c r="C5" i="105"/>
  <c r="T4" i="105"/>
  <c r="U4" i="105" s="1"/>
  <c r="P4" i="105"/>
  <c r="Q4" i="105" s="1"/>
  <c r="N4" i="105"/>
  <c r="O4" i="105" s="1"/>
  <c r="L4" i="105"/>
  <c r="C4" i="105"/>
  <c r="D2" i="105"/>
  <c r="B85" i="104"/>
  <c r="J85" i="104" s="1"/>
  <c r="B84" i="104"/>
  <c r="J84" i="104" s="1"/>
  <c r="B83" i="104"/>
  <c r="I83" i="104" s="1"/>
  <c r="B82" i="104"/>
  <c r="H82" i="104" s="1"/>
  <c r="B81" i="104"/>
  <c r="K81" i="104" s="1"/>
  <c r="B80" i="104"/>
  <c r="K80" i="104" s="1"/>
  <c r="B79" i="104"/>
  <c r="B78" i="104"/>
  <c r="I78" i="104" s="1"/>
  <c r="B77" i="104"/>
  <c r="B76" i="104"/>
  <c r="I76" i="104" s="1"/>
  <c r="B75" i="104"/>
  <c r="B74" i="104"/>
  <c r="I74" i="104" s="1"/>
  <c r="B73" i="104"/>
  <c r="B72" i="104"/>
  <c r="B71" i="104"/>
  <c r="B70" i="104"/>
  <c r="I70" i="104" s="1"/>
  <c r="P69" i="104"/>
  <c r="B69" i="104"/>
  <c r="K69" i="104" s="1"/>
  <c r="B68" i="104"/>
  <c r="C68" i="104" s="1"/>
  <c r="B67" i="104"/>
  <c r="K67" i="104" s="1"/>
  <c r="B66" i="104"/>
  <c r="B64" i="104"/>
  <c r="G64" i="104" s="1"/>
  <c r="B63" i="104"/>
  <c r="M63" i="104" s="1"/>
  <c r="B62" i="104"/>
  <c r="J62" i="104" s="1"/>
  <c r="B61" i="104"/>
  <c r="B60" i="104"/>
  <c r="M60" i="104" s="1"/>
  <c r="H57" i="104"/>
  <c r="U54" i="104"/>
  <c r="T54" i="104"/>
  <c r="R54" i="104"/>
  <c r="S54" i="104" s="1"/>
  <c r="Q54" i="104"/>
  <c r="P54" i="104"/>
  <c r="L54" i="104"/>
  <c r="M54" i="104" s="1"/>
  <c r="N54" i="104" s="1"/>
  <c r="C54" i="104"/>
  <c r="T53" i="104"/>
  <c r="U53" i="104" s="1"/>
  <c r="R53" i="104"/>
  <c r="S53" i="104" s="1"/>
  <c r="P53" i="104"/>
  <c r="Q53" i="104" s="1"/>
  <c r="L53" i="104"/>
  <c r="M53" i="104" s="1"/>
  <c r="N53" i="104" s="1"/>
  <c r="C53" i="104"/>
  <c r="T52" i="104"/>
  <c r="U52" i="104" s="1"/>
  <c r="R52" i="104"/>
  <c r="S52" i="104" s="1"/>
  <c r="P52" i="104"/>
  <c r="Q52" i="104" s="1"/>
  <c r="L52" i="104"/>
  <c r="M52" i="104" s="1"/>
  <c r="N52" i="104" s="1"/>
  <c r="C52" i="104"/>
  <c r="T51" i="104"/>
  <c r="U51" i="104" s="1"/>
  <c r="R51" i="104"/>
  <c r="S51" i="104" s="1"/>
  <c r="P51" i="104"/>
  <c r="Q51" i="104" s="1"/>
  <c r="L51" i="104"/>
  <c r="M51" i="104" s="1"/>
  <c r="N51" i="104" s="1"/>
  <c r="C51" i="104"/>
  <c r="T50" i="104"/>
  <c r="U50" i="104" s="1"/>
  <c r="R50" i="104"/>
  <c r="S50" i="104" s="1"/>
  <c r="P50" i="104"/>
  <c r="Q50" i="104" s="1"/>
  <c r="L50" i="104"/>
  <c r="M50" i="104" s="1"/>
  <c r="N50" i="104" s="1"/>
  <c r="C50" i="104"/>
  <c r="T49" i="104"/>
  <c r="U49" i="104" s="1"/>
  <c r="R49" i="104"/>
  <c r="S49" i="104" s="1"/>
  <c r="P49" i="104"/>
  <c r="Q49" i="104" s="1"/>
  <c r="M49" i="104"/>
  <c r="N49" i="104" s="1"/>
  <c r="V49" i="104" s="1"/>
  <c r="L49" i="104"/>
  <c r="C49" i="104"/>
  <c r="T48" i="104"/>
  <c r="U48" i="104" s="1"/>
  <c r="R48" i="104"/>
  <c r="S48" i="104" s="1"/>
  <c r="P48" i="104"/>
  <c r="Q48" i="104" s="1"/>
  <c r="L48" i="104"/>
  <c r="M48" i="104" s="1"/>
  <c r="N48" i="104" s="1"/>
  <c r="O48" i="104" s="1"/>
  <c r="C48" i="104"/>
  <c r="T47" i="104"/>
  <c r="U47" i="104" s="1"/>
  <c r="R47" i="104"/>
  <c r="S47" i="104" s="1"/>
  <c r="P47" i="104"/>
  <c r="Q47" i="104" s="1"/>
  <c r="L47" i="104"/>
  <c r="M47" i="104" s="1"/>
  <c r="N47" i="104" s="1"/>
  <c r="C47" i="104"/>
  <c r="T46" i="104"/>
  <c r="U46" i="104" s="1"/>
  <c r="R46" i="104"/>
  <c r="S46" i="104" s="1"/>
  <c r="P46" i="104"/>
  <c r="Q46" i="104" s="1"/>
  <c r="L46" i="104"/>
  <c r="M46" i="104" s="1"/>
  <c r="N46" i="104" s="1"/>
  <c r="C46" i="104"/>
  <c r="T45" i="104"/>
  <c r="U45" i="104" s="1"/>
  <c r="R45" i="104"/>
  <c r="S45" i="104" s="1"/>
  <c r="P45" i="104"/>
  <c r="Q45" i="104" s="1"/>
  <c r="L45" i="104"/>
  <c r="M45" i="104" s="1"/>
  <c r="N45" i="104" s="1"/>
  <c r="C45" i="104"/>
  <c r="T44" i="104"/>
  <c r="U44" i="104" s="1"/>
  <c r="R44" i="104"/>
  <c r="S44" i="104" s="1"/>
  <c r="P44" i="104"/>
  <c r="Q44" i="104" s="1"/>
  <c r="N44" i="104"/>
  <c r="O44" i="104" s="1"/>
  <c r="L44" i="104"/>
  <c r="M44" i="104" s="1"/>
  <c r="C44" i="104"/>
  <c r="T43" i="104"/>
  <c r="U43" i="104" s="1"/>
  <c r="R43" i="104"/>
  <c r="S43" i="104" s="1"/>
  <c r="P43" i="104"/>
  <c r="Q43" i="104" s="1"/>
  <c r="L43" i="104"/>
  <c r="M43" i="104" s="1"/>
  <c r="N43" i="104" s="1"/>
  <c r="V43" i="104" s="1"/>
  <c r="C43" i="104"/>
  <c r="T42" i="104"/>
  <c r="U42" i="104" s="1"/>
  <c r="R42" i="104"/>
  <c r="S42" i="104" s="1"/>
  <c r="P42" i="104"/>
  <c r="Q42" i="104" s="1"/>
  <c r="L42" i="104"/>
  <c r="M42" i="104" s="1"/>
  <c r="N42" i="104" s="1"/>
  <c r="C42" i="104"/>
  <c r="T41" i="104"/>
  <c r="U41" i="104" s="1"/>
  <c r="R41" i="104"/>
  <c r="S41" i="104" s="1"/>
  <c r="P41" i="104"/>
  <c r="Q41" i="104" s="1"/>
  <c r="M41" i="104"/>
  <c r="N41" i="104" s="1"/>
  <c r="L41" i="104"/>
  <c r="C41" i="104"/>
  <c r="T40" i="104"/>
  <c r="U40" i="104" s="1"/>
  <c r="R40" i="104"/>
  <c r="S40" i="104" s="1"/>
  <c r="P40" i="104"/>
  <c r="Q40" i="104" s="1"/>
  <c r="L40" i="104"/>
  <c r="M40" i="104" s="1"/>
  <c r="N40" i="104" s="1"/>
  <c r="O40" i="104" s="1"/>
  <c r="C40" i="104"/>
  <c r="T39" i="104"/>
  <c r="U39" i="104" s="1"/>
  <c r="R39" i="104"/>
  <c r="S39" i="104" s="1"/>
  <c r="P39" i="104"/>
  <c r="Q39" i="104" s="1"/>
  <c r="L39" i="104"/>
  <c r="M39" i="104" s="1"/>
  <c r="N39" i="104" s="1"/>
  <c r="C39" i="104"/>
  <c r="T38" i="104"/>
  <c r="U38" i="104" s="1"/>
  <c r="R38" i="104"/>
  <c r="S38" i="104" s="1"/>
  <c r="P38" i="104"/>
  <c r="Q38" i="104" s="1"/>
  <c r="L38" i="104"/>
  <c r="M38" i="104" s="1"/>
  <c r="N38" i="104" s="1"/>
  <c r="C38" i="104"/>
  <c r="T37" i="104"/>
  <c r="U37" i="104" s="1"/>
  <c r="R37" i="104"/>
  <c r="S37" i="104" s="1"/>
  <c r="P37" i="104"/>
  <c r="Q37" i="104" s="1"/>
  <c r="L37" i="104"/>
  <c r="M37" i="104" s="1"/>
  <c r="N37" i="104" s="1"/>
  <c r="C37" i="104"/>
  <c r="T36" i="104"/>
  <c r="U36" i="104" s="1"/>
  <c r="R36" i="104"/>
  <c r="S36" i="104" s="1"/>
  <c r="P36" i="104"/>
  <c r="Q36" i="104" s="1"/>
  <c r="L36" i="104"/>
  <c r="M36" i="104" s="1"/>
  <c r="N36" i="104" s="1"/>
  <c r="C36" i="104"/>
  <c r="T35" i="104"/>
  <c r="U35" i="104" s="1"/>
  <c r="R35" i="104"/>
  <c r="S35" i="104" s="1"/>
  <c r="P35" i="104"/>
  <c r="Q35" i="104" s="1"/>
  <c r="L35" i="104"/>
  <c r="M35" i="104" s="1"/>
  <c r="N35" i="104" s="1"/>
  <c r="C35" i="104"/>
  <c r="T34" i="104"/>
  <c r="U34" i="104" s="1"/>
  <c r="R34" i="104"/>
  <c r="S34" i="104" s="1"/>
  <c r="P34" i="104"/>
  <c r="Q34" i="104" s="1"/>
  <c r="L34" i="104"/>
  <c r="M34" i="104" s="1"/>
  <c r="N34" i="104" s="1"/>
  <c r="C34" i="104"/>
  <c r="T33" i="104"/>
  <c r="U33" i="104" s="1"/>
  <c r="S33" i="104"/>
  <c r="R33" i="104"/>
  <c r="P33" i="104"/>
  <c r="Q33" i="104" s="1"/>
  <c r="L33" i="104"/>
  <c r="M33" i="104" s="1"/>
  <c r="N33" i="104" s="1"/>
  <c r="C33" i="104"/>
  <c r="T32" i="104"/>
  <c r="U32" i="104" s="1"/>
  <c r="R32" i="104"/>
  <c r="S32" i="104" s="1"/>
  <c r="P32" i="104"/>
  <c r="Q32" i="104" s="1"/>
  <c r="L32" i="104"/>
  <c r="M32" i="104" s="1"/>
  <c r="N32" i="104" s="1"/>
  <c r="C32" i="104"/>
  <c r="T31" i="104"/>
  <c r="U31" i="104" s="1"/>
  <c r="R31" i="104"/>
  <c r="S31" i="104" s="1"/>
  <c r="Q31" i="104"/>
  <c r="P31" i="104"/>
  <c r="L31" i="104"/>
  <c r="M31" i="104" s="1"/>
  <c r="N31" i="104" s="1"/>
  <c r="O31" i="104" s="1"/>
  <c r="C31" i="104"/>
  <c r="T30" i="104"/>
  <c r="U30" i="104" s="1"/>
  <c r="R30" i="104"/>
  <c r="S30" i="104" s="1"/>
  <c r="P30" i="104"/>
  <c r="Q30" i="104" s="1"/>
  <c r="L30" i="104"/>
  <c r="M30" i="104" s="1"/>
  <c r="N30" i="104" s="1"/>
  <c r="C30" i="104"/>
  <c r="T29" i="104"/>
  <c r="U29" i="104" s="1"/>
  <c r="R29" i="104"/>
  <c r="S29" i="104" s="1"/>
  <c r="P29" i="104"/>
  <c r="Q29" i="104" s="1"/>
  <c r="L29" i="104"/>
  <c r="M29" i="104" s="1"/>
  <c r="N29" i="104" s="1"/>
  <c r="C29" i="104"/>
  <c r="T28" i="104"/>
  <c r="U28" i="104" s="1"/>
  <c r="R28" i="104"/>
  <c r="S28" i="104" s="1"/>
  <c r="N28" i="104"/>
  <c r="O28" i="104" s="1"/>
  <c r="L28" i="104"/>
  <c r="M28" i="104" s="1"/>
  <c r="P28" i="104" s="1"/>
  <c r="Q28" i="104" s="1"/>
  <c r="C28" i="104"/>
  <c r="T27" i="104"/>
  <c r="U27" i="104" s="1"/>
  <c r="R27" i="104"/>
  <c r="S27" i="104" s="1"/>
  <c r="L27" i="104"/>
  <c r="M27" i="104" s="1"/>
  <c r="C27" i="104"/>
  <c r="T26" i="104"/>
  <c r="U26" i="104" s="1"/>
  <c r="R26" i="104"/>
  <c r="S26" i="104" s="1"/>
  <c r="L26" i="104"/>
  <c r="M26" i="104" s="1"/>
  <c r="P26" i="104" s="1"/>
  <c r="Q26" i="104" s="1"/>
  <c r="C26" i="104"/>
  <c r="U25" i="104"/>
  <c r="T25" i="104"/>
  <c r="P25" i="104"/>
  <c r="Q25" i="104" s="1"/>
  <c r="M25" i="104"/>
  <c r="R25" i="104" s="1"/>
  <c r="S25" i="104" s="1"/>
  <c r="L25" i="104"/>
  <c r="C25" i="104"/>
  <c r="T24" i="104"/>
  <c r="U24" i="104" s="1"/>
  <c r="R24" i="104"/>
  <c r="S24" i="104" s="1"/>
  <c r="L24" i="104"/>
  <c r="M24" i="104" s="1"/>
  <c r="P24" i="104" s="1"/>
  <c r="Q24" i="104" s="1"/>
  <c r="C24" i="104"/>
  <c r="T23" i="104"/>
  <c r="U23" i="104" s="1"/>
  <c r="P23" i="104"/>
  <c r="Q23" i="104" s="1"/>
  <c r="L23" i="104"/>
  <c r="M23" i="104" s="1"/>
  <c r="R23" i="104" s="1"/>
  <c r="S23" i="104" s="1"/>
  <c r="C23" i="104"/>
  <c r="R22" i="104"/>
  <c r="S22" i="104" s="1"/>
  <c r="P22" i="104"/>
  <c r="Q22" i="104" s="1"/>
  <c r="L22" i="104"/>
  <c r="M22" i="104" s="1"/>
  <c r="T22" i="104" s="1"/>
  <c r="U22" i="104" s="1"/>
  <c r="C22" i="104"/>
  <c r="T21" i="104"/>
  <c r="U21" i="104" s="1"/>
  <c r="S21" i="104"/>
  <c r="R21" i="104"/>
  <c r="L21" i="104"/>
  <c r="M21" i="104" s="1"/>
  <c r="P21" i="104" s="1"/>
  <c r="Q21" i="104" s="1"/>
  <c r="C21" i="104"/>
  <c r="T20" i="104"/>
  <c r="U20" i="104" s="1"/>
  <c r="P20" i="104"/>
  <c r="Q20" i="104" s="1"/>
  <c r="L20" i="104"/>
  <c r="M20" i="104" s="1"/>
  <c r="R20" i="104" s="1"/>
  <c r="S20" i="104" s="1"/>
  <c r="C20" i="104"/>
  <c r="T19" i="104"/>
  <c r="U19" i="104" s="1"/>
  <c r="R19" i="104"/>
  <c r="S19" i="104" s="1"/>
  <c r="P19" i="104"/>
  <c r="Q19" i="104" s="1"/>
  <c r="L19" i="104"/>
  <c r="M19" i="104" s="1"/>
  <c r="N19" i="104" s="1"/>
  <c r="C19" i="104"/>
  <c r="R18" i="104"/>
  <c r="S18" i="104" s="1"/>
  <c r="P18" i="104"/>
  <c r="Q18" i="104" s="1"/>
  <c r="L18" i="104"/>
  <c r="M18" i="104" s="1"/>
  <c r="T18" i="104" s="1"/>
  <c r="U18" i="104" s="1"/>
  <c r="C18" i="104"/>
  <c r="R17" i="104"/>
  <c r="S17" i="104" s="1"/>
  <c r="Q17" i="104"/>
  <c r="P17" i="104"/>
  <c r="L17" i="104"/>
  <c r="M17" i="104" s="1"/>
  <c r="T17" i="104" s="1"/>
  <c r="U17" i="104" s="1"/>
  <c r="C17" i="104"/>
  <c r="R16" i="104"/>
  <c r="S16" i="104" s="1"/>
  <c r="P16" i="104"/>
  <c r="Q16" i="104" s="1"/>
  <c r="L16" i="104"/>
  <c r="M16" i="104" s="1"/>
  <c r="T16" i="104" s="1"/>
  <c r="U16" i="104" s="1"/>
  <c r="C16" i="104"/>
  <c r="R15" i="104"/>
  <c r="S15" i="104" s="1"/>
  <c r="P15" i="104"/>
  <c r="Q15" i="104" s="1"/>
  <c r="L15" i="104"/>
  <c r="M15" i="104" s="1"/>
  <c r="T15" i="104" s="1"/>
  <c r="U15" i="104" s="1"/>
  <c r="C15" i="104"/>
  <c r="R14" i="104"/>
  <c r="S14" i="104" s="1"/>
  <c r="P14" i="104"/>
  <c r="Q14" i="104" s="1"/>
  <c r="L14" i="104"/>
  <c r="M14" i="104" s="1"/>
  <c r="T14" i="104" s="1"/>
  <c r="C14" i="104"/>
  <c r="R13" i="104"/>
  <c r="S13" i="104" s="1"/>
  <c r="P13" i="104"/>
  <c r="Q13" i="104" s="1"/>
  <c r="O13" i="104"/>
  <c r="N13" i="104"/>
  <c r="L13" i="104"/>
  <c r="M13" i="104" s="1"/>
  <c r="T13" i="104" s="1"/>
  <c r="U13" i="104" s="1"/>
  <c r="C13" i="104"/>
  <c r="T12" i="104"/>
  <c r="U12" i="104" s="1"/>
  <c r="P12" i="104"/>
  <c r="Q12" i="104" s="1"/>
  <c r="N12" i="104"/>
  <c r="O12" i="104" s="1"/>
  <c r="L12" i="104"/>
  <c r="M12" i="104" s="1"/>
  <c r="R12" i="104" s="1"/>
  <c r="S12" i="104" s="1"/>
  <c r="C12" i="104"/>
  <c r="T11" i="104"/>
  <c r="U11" i="104" s="1"/>
  <c r="P11" i="104"/>
  <c r="Q11" i="104" s="1"/>
  <c r="N11" i="104"/>
  <c r="O11" i="104" s="1"/>
  <c r="L11" i="104"/>
  <c r="M11" i="104" s="1"/>
  <c r="R11" i="104" s="1"/>
  <c r="S11" i="104" s="1"/>
  <c r="C11" i="104"/>
  <c r="T10" i="104"/>
  <c r="U10" i="104" s="1"/>
  <c r="R10" i="104"/>
  <c r="S10" i="104" s="1"/>
  <c r="N10" i="104"/>
  <c r="O10" i="104" s="1"/>
  <c r="L10" i="104"/>
  <c r="M10" i="104" s="1"/>
  <c r="P10" i="104" s="1"/>
  <c r="Q10" i="104" s="1"/>
  <c r="C10" i="104"/>
  <c r="T9" i="104"/>
  <c r="U9" i="104" s="1"/>
  <c r="P9" i="104"/>
  <c r="Q9" i="104" s="1"/>
  <c r="O9" i="104"/>
  <c r="N9" i="104"/>
  <c r="L9" i="104"/>
  <c r="M9" i="104" s="1"/>
  <c r="R9" i="104" s="1"/>
  <c r="S9" i="104" s="1"/>
  <c r="C9" i="104"/>
  <c r="T8" i="104"/>
  <c r="R8" i="104"/>
  <c r="N8" i="104"/>
  <c r="L8" i="104"/>
  <c r="C8" i="104"/>
  <c r="T7" i="104"/>
  <c r="U7" i="104" s="1"/>
  <c r="P7" i="104"/>
  <c r="Q7" i="104" s="1"/>
  <c r="N7" i="104"/>
  <c r="O7" i="104" s="1"/>
  <c r="L7" i="104"/>
  <c r="M7" i="104" s="1"/>
  <c r="R7" i="104" s="1"/>
  <c r="S7" i="104" s="1"/>
  <c r="C7" i="104"/>
  <c r="T6" i="104"/>
  <c r="U6" i="104" s="1"/>
  <c r="P6" i="104"/>
  <c r="Q6" i="104" s="1"/>
  <c r="N6" i="104"/>
  <c r="O6" i="104" s="1"/>
  <c r="L6" i="104"/>
  <c r="M6" i="104" s="1"/>
  <c r="R6" i="104" s="1"/>
  <c r="S6" i="104" s="1"/>
  <c r="C6" i="104"/>
  <c r="T5" i="104"/>
  <c r="U5" i="104" s="1"/>
  <c r="Q5" i="104"/>
  <c r="P5" i="104"/>
  <c r="N5" i="104"/>
  <c r="O5" i="104" s="1"/>
  <c r="M5" i="104"/>
  <c r="R5" i="104" s="1"/>
  <c r="S5" i="104" s="1"/>
  <c r="L5" i="104"/>
  <c r="C5" i="104"/>
  <c r="T4" i="104"/>
  <c r="P4" i="104"/>
  <c r="N4" i="104"/>
  <c r="L4" i="104"/>
  <c r="M4" i="104" s="1"/>
  <c r="C4" i="104"/>
  <c r="D2" i="104"/>
  <c r="B84" i="102"/>
  <c r="F84" i="102" s="1"/>
  <c r="B83" i="102"/>
  <c r="B82" i="102"/>
  <c r="G82" i="102" s="1"/>
  <c r="B81" i="102"/>
  <c r="G81" i="102" s="1"/>
  <c r="B80" i="102"/>
  <c r="I80" i="102" s="1"/>
  <c r="B79" i="102"/>
  <c r="K79" i="102" s="1"/>
  <c r="B78" i="102"/>
  <c r="J78" i="102" s="1"/>
  <c r="B77" i="102"/>
  <c r="J77" i="102" s="1"/>
  <c r="B76" i="102"/>
  <c r="J76" i="102" s="1"/>
  <c r="B75" i="102"/>
  <c r="J75" i="102" s="1"/>
  <c r="B74" i="102"/>
  <c r="J74" i="102" s="1"/>
  <c r="B73" i="102"/>
  <c r="J73" i="102" s="1"/>
  <c r="B72" i="102"/>
  <c r="J72" i="102" s="1"/>
  <c r="B71" i="102"/>
  <c r="J71" i="102" s="1"/>
  <c r="B70" i="102"/>
  <c r="K70" i="102" s="1"/>
  <c r="B69" i="102"/>
  <c r="J69" i="102" s="1"/>
  <c r="P68" i="102"/>
  <c r="B68" i="102"/>
  <c r="E68" i="102" s="1"/>
  <c r="B67" i="102"/>
  <c r="F67" i="102" s="1"/>
  <c r="B66" i="102"/>
  <c r="F66" i="102" s="1"/>
  <c r="B65" i="102"/>
  <c r="B64" i="102"/>
  <c r="B63" i="102"/>
  <c r="B62" i="102"/>
  <c r="M62" i="102" s="1"/>
  <c r="B61" i="102"/>
  <c r="B60" i="102"/>
  <c r="H57" i="102"/>
  <c r="T54" i="102"/>
  <c r="U54" i="102" s="1"/>
  <c r="R54" i="102"/>
  <c r="S54" i="102" s="1"/>
  <c r="Q54" i="102"/>
  <c r="P54" i="102"/>
  <c r="M54" i="102"/>
  <c r="N54" i="102" s="1"/>
  <c r="L54" i="102"/>
  <c r="C54" i="102"/>
  <c r="T53" i="102"/>
  <c r="U53" i="102" s="1"/>
  <c r="R53" i="102"/>
  <c r="S53" i="102" s="1"/>
  <c r="P53" i="102"/>
  <c r="Q53" i="102" s="1"/>
  <c r="L53" i="102"/>
  <c r="M53" i="102" s="1"/>
  <c r="N53" i="102" s="1"/>
  <c r="O53" i="102" s="1"/>
  <c r="C53" i="102"/>
  <c r="T52" i="102"/>
  <c r="U52" i="102" s="1"/>
  <c r="S52" i="102"/>
  <c r="R52" i="102"/>
  <c r="P52" i="102"/>
  <c r="Q52" i="102" s="1"/>
  <c r="O52" i="102"/>
  <c r="L52" i="102"/>
  <c r="M52" i="102" s="1"/>
  <c r="N52" i="102" s="1"/>
  <c r="C52" i="102"/>
  <c r="T51" i="102"/>
  <c r="U51" i="102" s="1"/>
  <c r="R51" i="102"/>
  <c r="S51" i="102" s="1"/>
  <c r="Q51" i="102"/>
  <c r="P51" i="102"/>
  <c r="L51" i="102"/>
  <c r="M51" i="102" s="1"/>
  <c r="N51" i="102" s="1"/>
  <c r="O51" i="102" s="1"/>
  <c r="W51" i="102" s="1"/>
  <c r="C51" i="102"/>
  <c r="U50" i="102"/>
  <c r="T50" i="102"/>
  <c r="R50" i="102"/>
  <c r="S50" i="102" s="1"/>
  <c r="Q50" i="102"/>
  <c r="P50" i="102"/>
  <c r="L50" i="102"/>
  <c r="M50" i="102" s="1"/>
  <c r="N50" i="102" s="1"/>
  <c r="C50" i="102"/>
  <c r="T49" i="102"/>
  <c r="U49" i="102" s="1"/>
  <c r="R49" i="102"/>
  <c r="S49" i="102" s="1"/>
  <c r="P49" i="102"/>
  <c r="Q49" i="102" s="1"/>
  <c r="L49" i="102"/>
  <c r="M49" i="102" s="1"/>
  <c r="N49" i="102" s="1"/>
  <c r="O49" i="102" s="1"/>
  <c r="C49" i="102"/>
  <c r="T48" i="102"/>
  <c r="U48" i="102" s="1"/>
  <c r="S48" i="102"/>
  <c r="R48" i="102"/>
  <c r="P48" i="102"/>
  <c r="Q48" i="102" s="1"/>
  <c r="L48" i="102"/>
  <c r="M48" i="102" s="1"/>
  <c r="N48" i="102" s="1"/>
  <c r="V48" i="102" s="1"/>
  <c r="C48" i="102"/>
  <c r="T47" i="102"/>
  <c r="U47" i="102" s="1"/>
  <c r="R47" i="102"/>
  <c r="S47" i="102" s="1"/>
  <c r="Q47" i="102"/>
  <c r="P47" i="102"/>
  <c r="L47" i="102"/>
  <c r="M47" i="102" s="1"/>
  <c r="N47" i="102" s="1"/>
  <c r="C47" i="102"/>
  <c r="T46" i="102"/>
  <c r="U46" i="102" s="1"/>
  <c r="R46" i="102"/>
  <c r="S46" i="102" s="1"/>
  <c r="P46" i="102"/>
  <c r="Q46" i="102" s="1"/>
  <c r="N46" i="102"/>
  <c r="O46" i="102" s="1"/>
  <c r="L46" i="102"/>
  <c r="M46" i="102" s="1"/>
  <c r="C46" i="102"/>
  <c r="T45" i="102"/>
  <c r="U45" i="102" s="1"/>
  <c r="S45" i="102"/>
  <c r="R45" i="102"/>
  <c r="P45" i="102"/>
  <c r="Q45" i="102" s="1"/>
  <c r="O45" i="102"/>
  <c r="W45" i="102" s="1"/>
  <c r="L45" i="102"/>
  <c r="M45" i="102" s="1"/>
  <c r="N45" i="102" s="1"/>
  <c r="C45" i="102"/>
  <c r="T44" i="102"/>
  <c r="U44" i="102" s="1"/>
  <c r="R44" i="102"/>
  <c r="S44" i="102" s="1"/>
  <c r="P44" i="102"/>
  <c r="Q44" i="102" s="1"/>
  <c r="L44" i="102"/>
  <c r="M44" i="102" s="1"/>
  <c r="N44" i="102" s="1"/>
  <c r="C44" i="102"/>
  <c r="U43" i="102"/>
  <c r="T43" i="102"/>
  <c r="R43" i="102"/>
  <c r="S43" i="102" s="1"/>
  <c r="P43" i="102"/>
  <c r="Q43" i="102" s="1"/>
  <c r="M43" i="102"/>
  <c r="N43" i="102" s="1"/>
  <c r="L43" i="102"/>
  <c r="C43" i="102"/>
  <c r="T42" i="102"/>
  <c r="U42" i="102" s="1"/>
  <c r="R42" i="102"/>
  <c r="S42" i="102" s="1"/>
  <c r="P42" i="102"/>
  <c r="Q42" i="102" s="1"/>
  <c r="L42" i="102"/>
  <c r="M42" i="102" s="1"/>
  <c r="N42" i="102" s="1"/>
  <c r="O42" i="102" s="1"/>
  <c r="W42" i="102" s="1"/>
  <c r="C42" i="102"/>
  <c r="T41" i="102"/>
  <c r="U41" i="102" s="1"/>
  <c r="R41" i="102"/>
  <c r="S41" i="102" s="1"/>
  <c r="P41" i="102"/>
  <c r="Q41" i="102" s="1"/>
  <c r="O41" i="102"/>
  <c r="L41" i="102"/>
  <c r="M41" i="102" s="1"/>
  <c r="N41" i="102" s="1"/>
  <c r="C41" i="102"/>
  <c r="T40" i="102"/>
  <c r="U40" i="102" s="1"/>
  <c r="R40" i="102"/>
  <c r="S40" i="102" s="1"/>
  <c r="P40" i="102"/>
  <c r="Q40" i="102" s="1"/>
  <c r="L40" i="102"/>
  <c r="M40" i="102" s="1"/>
  <c r="N40" i="102" s="1"/>
  <c r="C40" i="102"/>
  <c r="U39" i="102"/>
  <c r="T39" i="102"/>
  <c r="R39" i="102"/>
  <c r="S39" i="102" s="1"/>
  <c r="Q39" i="102"/>
  <c r="P39" i="102"/>
  <c r="L39" i="102"/>
  <c r="M39" i="102" s="1"/>
  <c r="N39" i="102" s="1"/>
  <c r="C39" i="102"/>
  <c r="T38" i="102"/>
  <c r="U38" i="102" s="1"/>
  <c r="R38" i="102"/>
  <c r="S38" i="102" s="1"/>
  <c r="P38" i="102"/>
  <c r="Q38" i="102" s="1"/>
  <c r="N38" i="102"/>
  <c r="O38" i="102" s="1"/>
  <c r="L38" i="102"/>
  <c r="M38" i="102" s="1"/>
  <c r="C38" i="102"/>
  <c r="T37" i="102"/>
  <c r="U37" i="102" s="1"/>
  <c r="S37" i="102"/>
  <c r="R37" i="102"/>
  <c r="P37" i="102"/>
  <c r="Q37" i="102" s="1"/>
  <c r="O37" i="102"/>
  <c r="W37" i="102" s="1"/>
  <c r="L37" i="102"/>
  <c r="M37" i="102" s="1"/>
  <c r="N37" i="102" s="1"/>
  <c r="C37" i="102"/>
  <c r="T36" i="102"/>
  <c r="U36" i="102" s="1"/>
  <c r="R36" i="102"/>
  <c r="S36" i="102" s="1"/>
  <c r="P36" i="102"/>
  <c r="Q36" i="102" s="1"/>
  <c r="L36" i="102"/>
  <c r="M36" i="102" s="1"/>
  <c r="N36" i="102" s="1"/>
  <c r="C36" i="102"/>
  <c r="U35" i="102"/>
  <c r="T35" i="102"/>
  <c r="R35" i="102"/>
  <c r="S35" i="102" s="1"/>
  <c r="P35" i="102"/>
  <c r="Q35" i="102" s="1"/>
  <c r="M35" i="102"/>
  <c r="N35" i="102" s="1"/>
  <c r="L35" i="102"/>
  <c r="C35" i="102"/>
  <c r="T34" i="102"/>
  <c r="U34" i="102" s="1"/>
  <c r="R34" i="102"/>
  <c r="S34" i="102" s="1"/>
  <c r="P34" i="102"/>
  <c r="Q34" i="102" s="1"/>
  <c r="L34" i="102"/>
  <c r="M34" i="102" s="1"/>
  <c r="N34" i="102" s="1"/>
  <c r="O34" i="102" s="1"/>
  <c r="C34" i="102"/>
  <c r="T33" i="102"/>
  <c r="U33" i="102" s="1"/>
  <c r="R33" i="102"/>
  <c r="S33" i="102" s="1"/>
  <c r="P33" i="102"/>
  <c r="Q33" i="102" s="1"/>
  <c r="O33" i="102"/>
  <c r="L33" i="102"/>
  <c r="M33" i="102" s="1"/>
  <c r="N33" i="102" s="1"/>
  <c r="C33" i="102"/>
  <c r="T32" i="102"/>
  <c r="U32" i="102" s="1"/>
  <c r="R32" i="102"/>
  <c r="S32" i="102" s="1"/>
  <c r="P32" i="102"/>
  <c r="Q32" i="102" s="1"/>
  <c r="L32" i="102"/>
  <c r="M32" i="102" s="1"/>
  <c r="N32" i="102" s="1"/>
  <c r="C32" i="102"/>
  <c r="U31" i="102"/>
  <c r="T31" i="102"/>
  <c r="R31" i="102"/>
  <c r="S31" i="102" s="1"/>
  <c r="Q31" i="102"/>
  <c r="P31" i="102"/>
  <c r="L31" i="102"/>
  <c r="M31" i="102" s="1"/>
  <c r="N31" i="102" s="1"/>
  <c r="C31" i="102"/>
  <c r="T30" i="102"/>
  <c r="U30" i="102" s="1"/>
  <c r="R30" i="102"/>
  <c r="S30" i="102" s="1"/>
  <c r="P30" i="102"/>
  <c r="Q30" i="102" s="1"/>
  <c r="L30" i="102"/>
  <c r="M30" i="102" s="1"/>
  <c r="N30" i="102" s="1"/>
  <c r="C30" i="102"/>
  <c r="T29" i="102"/>
  <c r="U29" i="102" s="1"/>
  <c r="R29" i="102"/>
  <c r="S29" i="102" s="1"/>
  <c r="P29" i="102"/>
  <c r="Q29" i="102" s="1"/>
  <c r="L29" i="102"/>
  <c r="M29" i="102" s="1"/>
  <c r="N29" i="102" s="1"/>
  <c r="O29" i="102" s="1"/>
  <c r="C29" i="102"/>
  <c r="T28" i="102"/>
  <c r="U28" i="102" s="1"/>
  <c r="R28" i="102"/>
  <c r="S28" i="102" s="1"/>
  <c r="P28" i="102"/>
  <c r="Q28" i="102" s="1"/>
  <c r="L28" i="102"/>
  <c r="M28" i="102" s="1"/>
  <c r="N28" i="102" s="1"/>
  <c r="O28" i="102" s="1"/>
  <c r="C28" i="102"/>
  <c r="T27" i="102"/>
  <c r="U27" i="102" s="1"/>
  <c r="R27" i="102"/>
  <c r="S27" i="102" s="1"/>
  <c r="L27" i="102"/>
  <c r="M27" i="102" s="1"/>
  <c r="C27" i="102"/>
  <c r="T26" i="102"/>
  <c r="U26" i="102" s="1"/>
  <c r="R26" i="102"/>
  <c r="S26" i="102" s="1"/>
  <c r="O26" i="102"/>
  <c r="N26" i="102"/>
  <c r="L26" i="102"/>
  <c r="M26" i="102" s="1"/>
  <c r="P26" i="102" s="1"/>
  <c r="C26" i="102"/>
  <c r="T25" i="102"/>
  <c r="U25" i="102" s="1"/>
  <c r="Q25" i="102"/>
  <c r="P25" i="102"/>
  <c r="M25" i="102"/>
  <c r="R25" i="102" s="1"/>
  <c r="S25" i="102" s="1"/>
  <c r="L25" i="102"/>
  <c r="C25" i="102"/>
  <c r="T24" i="102"/>
  <c r="U24" i="102" s="1"/>
  <c r="R24" i="102"/>
  <c r="S24" i="102" s="1"/>
  <c r="M24" i="102"/>
  <c r="P24" i="102" s="1"/>
  <c r="L24" i="102"/>
  <c r="C24" i="102"/>
  <c r="T23" i="102"/>
  <c r="U23" i="102" s="1"/>
  <c r="R23" i="102"/>
  <c r="S23" i="102" s="1"/>
  <c r="P23" i="102"/>
  <c r="Q23" i="102" s="1"/>
  <c r="N23" i="102"/>
  <c r="M23" i="102"/>
  <c r="L23" i="102"/>
  <c r="C23" i="102"/>
  <c r="R22" i="102"/>
  <c r="S22" i="102" s="1"/>
  <c r="P22" i="102"/>
  <c r="Q22" i="102" s="1"/>
  <c r="L22" i="102"/>
  <c r="M22" i="102" s="1"/>
  <c r="T22" i="102" s="1"/>
  <c r="U22" i="102" s="1"/>
  <c r="C22" i="102"/>
  <c r="T21" i="102"/>
  <c r="U21" i="102" s="1"/>
  <c r="R21" i="102"/>
  <c r="S21" i="102" s="1"/>
  <c r="N21" i="102"/>
  <c r="O21" i="102" s="1"/>
  <c r="L21" i="102"/>
  <c r="M21" i="102" s="1"/>
  <c r="P21" i="102" s="1"/>
  <c r="Q21" i="102" s="1"/>
  <c r="C21" i="102"/>
  <c r="T20" i="102"/>
  <c r="U20" i="102" s="1"/>
  <c r="Q20" i="102"/>
  <c r="P20" i="102"/>
  <c r="L20" i="102"/>
  <c r="M20" i="102" s="1"/>
  <c r="C20" i="102"/>
  <c r="U19" i="102"/>
  <c r="T19" i="102"/>
  <c r="R19" i="102"/>
  <c r="P19" i="102"/>
  <c r="Q19" i="102" s="1"/>
  <c r="M19" i="102"/>
  <c r="N19" i="102" s="1"/>
  <c r="L19" i="102"/>
  <c r="C19" i="102"/>
  <c r="R18" i="102"/>
  <c r="S18" i="102" s="1"/>
  <c r="P18" i="102"/>
  <c r="Q18" i="102" s="1"/>
  <c r="L18" i="102"/>
  <c r="M18" i="102" s="1"/>
  <c r="T18" i="102" s="1"/>
  <c r="U18" i="102" s="1"/>
  <c r="C18" i="102"/>
  <c r="R17" i="102"/>
  <c r="S17" i="102" s="1"/>
  <c r="P17" i="102"/>
  <c r="Q17" i="102" s="1"/>
  <c r="L17" i="102"/>
  <c r="M17" i="102" s="1"/>
  <c r="C17" i="102"/>
  <c r="U16" i="102"/>
  <c r="T16" i="102"/>
  <c r="R16" i="102"/>
  <c r="S16" i="102" s="1"/>
  <c r="P16" i="102"/>
  <c r="Q16" i="102" s="1"/>
  <c r="L16" i="102"/>
  <c r="M16" i="102" s="1"/>
  <c r="N16" i="102" s="1"/>
  <c r="O16" i="102" s="1"/>
  <c r="C16" i="102"/>
  <c r="S15" i="102"/>
  <c r="R15" i="102"/>
  <c r="Q15" i="102"/>
  <c r="P15" i="102"/>
  <c r="M15" i="102"/>
  <c r="T15" i="102" s="1"/>
  <c r="U15" i="102" s="1"/>
  <c r="L15" i="102"/>
  <c r="C15" i="102"/>
  <c r="R14" i="102"/>
  <c r="S14" i="102" s="1"/>
  <c r="P14" i="102"/>
  <c r="Q14" i="102" s="1"/>
  <c r="L14" i="102"/>
  <c r="C14" i="102"/>
  <c r="R13" i="102"/>
  <c r="S13" i="102" s="1"/>
  <c r="P13" i="102"/>
  <c r="Q13" i="102" s="1"/>
  <c r="L13" i="102"/>
  <c r="C13" i="102"/>
  <c r="T12" i="102"/>
  <c r="U12" i="102" s="1"/>
  <c r="P12" i="102"/>
  <c r="Q12" i="102" s="1"/>
  <c r="M12" i="102"/>
  <c r="R12" i="102" s="1"/>
  <c r="S12" i="102" s="1"/>
  <c r="L12" i="102"/>
  <c r="C12" i="102"/>
  <c r="T11" i="102"/>
  <c r="U11" i="102" s="1"/>
  <c r="R11" i="102"/>
  <c r="S11" i="102" s="1"/>
  <c r="P11" i="102"/>
  <c r="Q11" i="102" s="1"/>
  <c r="L11" i="102"/>
  <c r="M11" i="102" s="1"/>
  <c r="N11" i="102" s="1"/>
  <c r="C11" i="102"/>
  <c r="T10" i="102"/>
  <c r="U10" i="102" s="1"/>
  <c r="R10" i="102"/>
  <c r="S10" i="102" s="1"/>
  <c r="N10" i="102"/>
  <c r="L10" i="102"/>
  <c r="M10" i="102" s="1"/>
  <c r="P10" i="102" s="1"/>
  <c r="Q10" i="102" s="1"/>
  <c r="C10" i="102"/>
  <c r="T9" i="102"/>
  <c r="U9" i="102" s="1"/>
  <c r="P9" i="102"/>
  <c r="Q9" i="102" s="1"/>
  <c r="L9" i="102"/>
  <c r="M9" i="102" s="1"/>
  <c r="C9" i="102"/>
  <c r="T8" i="102"/>
  <c r="U8" i="102" s="1"/>
  <c r="P8" i="102"/>
  <c r="Q8" i="102" s="1"/>
  <c r="L8" i="102"/>
  <c r="C8" i="102"/>
  <c r="T7" i="102"/>
  <c r="U7" i="102" s="1"/>
  <c r="R7" i="102"/>
  <c r="S7" i="102" s="1"/>
  <c r="Q7" i="102"/>
  <c r="P7" i="102"/>
  <c r="L7" i="102"/>
  <c r="M7" i="102" s="1"/>
  <c r="N7" i="102" s="1"/>
  <c r="C7" i="102"/>
  <c r="T6" i="102"/>
  <c r="U6" i="102" s="1"/>
  <c r="N6" i="102"/>
  <c r="O6" i="102" s="1"/>
  <c r="L6" i="102"/>
  <c r="M6" i="102" s="1"/>
  <c r="R6" i="102" s="1"/>
  <c r="S6" i="102" s="1"/>
  <c r="C6" i="102"/>
  <c r="T5" i="102"/>
  <c r="U5" i="102" s="1"/>
  <c r="P5" i="102"/>
  <c r="Q5" i="102" s="1"/>
  <c r="L5" i="102"/>
  <c r="M5" i="102" s="1"/>
  <c r="C5" i="102"/>
  <c r="T4" i="102"/>
  <c r="L4" i="102"/>
  <c r="M4" i="102" s="1"/>
  <c r="C4" i="102"/>
  <c r="D2" i="102"/>
  <c r="L6" i="101"/>
  <c r="B84" i="101"/>
  <c r="B83" i="101"/>
  <c r="K83" i="101" s="1"/>
  <c r="B82" i="101"/>
  <c r="J82" i="101" s="1"/>
  <c r="B81" i="101"/>
  <c r="B80" i="101"/>
  <c r="H80" i="101" s="1"/>
  <c r="B79" i="101"/>
  <c r="K79" i="101" s="1"/>
  <c r="B78" i="101"/>
  <c r="J78" i="101" s="1"/>
  <c r="B77" i="101"/>
  <c r="J77" i="101" s="1"/>
  <c r="B76" i="101"/>
  <c r="J76" i="101" s="1"/>
  <c r="B75" i="101"/>
  <c r="B74" i="101"/>
  <c r="J74" i="101" s="1"/>
  <c r="B73" i="101"/>
  <c r="J73" i="101" s="1"/>
  <c r="B72" i="101"/>
  <c r="J72" i="101" s="1"/>
  <c r="B71" i="101"/>
  <c r="J71" i="101" s="1"/>
  <c r="B70" i="101"/>
  <c r="B69" i="101"/>
  <c r="P68" i="101"/>
  <c r="B68" i="101"/>
  <c r="F68" i="101" s="1"/>
  <c r="B67" i="101"/>
  <c r="B66" i="101"/>
  <c r="B65" i="101"/>
  <c r="B64" i="101"/>
  <c r="F64" i="101" s="1"/>
  <c r="B63" i="101"/>
  <c r="B62" i="101"/>
  <c r="I62" i="101" s="1"/>
  <c r="B61" i="101"/>
  <c r="B60" i="101"/>
  <c r="G60" i="101" s="1"/>
  <c r="H57" i="101"/>
  <c r="U54" i="101"/>
  <c r="T54" i="101"/>
  <c r="R54" i="101"/>
  <c r="S54" i="101" s="1"/>
  <c r="Q54" i="101"/>
  <c r="P54" i="101"/>
  <c r="M54" i="101"/>
  <c r="N54" i="101" s="1"/>
  <c r="L54" i="101"/>
  <c r="C54" i="101"/>
  <c r="T53" i="101"/>
  <c r="U53" i="101" s="1"/>
  <c r="R53" i="101"/>
  <c r="S53" i="101" s="1"/>
  <c r="P53" i="101"/>
  <c r="Q53" i="101" s="1"/>
  <c r="L53" i="101"/>
  <c r="M53" i="101" s="1"/>
  <c r="N53" i="101" s="1"/>
  <c r="O53" i="101" s="1"/>
  <c r="W53" i="101" s="1"/>
  <c r="C53" i="101"/>
  <c r="T52" i="101"/>
  <c r="U52" i="101" s="1"/>
  <c r="R52" i="101"/>
  <c r="S52" i="101" s="1"/>
  <c r="P52" i="101"/>
  <c r="Q52" i="101" s="1"/>
  <c r="L52" i="101"/>
  <c r="M52" i="101" s="1"/>
  <c r="N52" i="101" s="1"/>
  <c r="O52" i="101" s="1"/>
  <c r="C52" i="101"/>
  <c r="U51" i="101"/>
  <c r="T51" i="101"/>
  <c r="R51" i="101"/>
  <c r="S51" i="101" s="1"/>
  <c r="Q51" i="101"/>
  <c r="P51" i="101"/>
  <c r="L51" i="101"/>
  <c r="M51" i="101" s="1"/>
  <c r="N51" i="101" s="1"/>
  <c r="C51" i="101"/>
  <c r="U50" i="101"/>
  <c r="T50" i="101"/>
  <c r="R50" i="101"/>
  <c r="S50" i="101" s="1"/>
  <c r="Q50" i="101"/>
  <c r="P50" i="101"/>
  <c r="M50" i="101"/>
  <c r="N50" i="101" s="1"/>
  <c r="L50" i="101"/>
  <c r="C50" i="101"/>
  <c r="T49" i="101"/>
  <c r="U49" i="101" s="1"/>
  <c r="R49" i="101"/>
  <c r="S49" i="101" s="1"/>
  <c r="P49" i="101"/>
  <c r="Q49" i="101" s="1"/>
  <c r="L49" i="101"/>
  <c r="M49" i="101" s="1"/>
  <c r="N49" i="101" s="1"/>
  <c r="O49" i="101" s="1"/>
  <c r="W49" i="101" s="1"/>
  <c r="C49" i="101"/>
  <c r="T48" i="101"/>
  <c r="U48" i="101" s="1"/>
  <c r="R48" i="101"/>
  <c r="S48" i="101" s="1"/>
  <c r="P48" i="101"/>
  <c r="Q48" i="101" s="1"/>
  <c r="L48" i="101"/>
  <c r="M48" i="101" s="1"/>
  <c r="N48" i="101" s="1"/>
  <c r="C48" i="101"/>
  <c r="T47" i="101"/>
  <c r="U47" i="101" s="1"/>
  <c r="R47" i="101"/>
  <c r="S47" i="101" s="1"/>
  <c r="Q47" i="101"/>
  <c r="P47" i="101"/>
  <c r="M47" i="101"/>
  <c r="N47" i="101" s="1"/>
  <c r="L47" i="101"/>
  <c r="C47" i="101"/>
  <c r="T46" i="101"/>
  <c r="U46" i="101" s="1"/>
  <c r="S46" i="101"/>
  <c r="R46" i="101"/>
  <c r="P46" i="101"/>
  <c r="Q46" i="101" s="1"/>
  <c r="O46" i="101"/>
  <c r="W46" i="101" s="1"/>
  <c r="N46" i="101"/>
  <c r="V46" i="101" s="1"/>
  <c r="L46" i="101"/>
  <c r="M46" i="101" s="1"/>
  <c r="C46" i="101"/>
  <c r="T45" i="101"/>
  <c r="U45" i="101" s="1"/>
  <c r="S45" i="101"/>
  <c r="R45" i="101"/>
  <c r="P45" i="101"/>
  <c r="Q45" i="101" s="1"/>
  <c r="O45" i="101"/>
  <c r="L45" i="101"/>
  <c r="M45" i="101" s="1"/>
  <c r="N45" i="101" s="1"/>
  <c r="C45" i="101"/>
  <c r="T44" i="101"/>
  <c r="U44" i="101" s="1"/>
  <c r="R44" i="101"/>
  <c r="S44" i="101" s="1"/>
  <c r="P44" i="101"/>
  <c r="Q44" i="101" s="1"/>
  <c r="L44" i="101"/>
  <c r="M44" i="101" s="1"/>
  <c r="N44" i="101" s="1"/>
  <c r="C44" i="101"/>
  <c r="U43" i="101"/>
  <c r="T43" i="101"/>
  <c r="R43" i="101"/>
  <c r="S43" i="101" s="1"/>
  <c r="Q43" i="101"/>
  <c r="P43" i="101"/>
  <c r="M43" i="101"/>
  <c r="N43" i="101" s="1"/>
  <c r="L43" i="101"/>
  <c r="C43" i="101"/>
  <c r="T42" i="101"/>
  <c r="U42" i="101" s="1"/>
  <c r="R42" i="101"/>
  <c r="S42" i="101" s="1"/>
  <c r="P42" i="101"/>
  <c r="Q42" i="101" s="1"/>
  <c r="L42" i="101"/>
  <c r="M42" i="101" s="1"/>
  <c r="N42" i="101" s="1"/>
  <c r="C42" i="101"/>
  <c r="T41" i="101"/>
  <c r="U41" i="101" s="1"/>
  <c r="R41" i="101"/>
  <c r="S41" i="101" s="1"/>
  <c r="P41" i="101"/>
  <c r="Q41" i="101" s="1"/>
  <c r="L41" i="101"/>
  <c r="M41" i="101" s="1"/>
  <c r="N41" i="101" s="1"/>
  <c r="C41" i="101"/>
  <c r="U40" i="101"/>
  <c r="T40" i="101"/>
  <c r="R40" i="101"/>
  <c r="S40" i="101" s="1"/>
  <c r="P40" i="101"/>
  <c r="Q40" i="101" s="1"/>
  <c r="L40" i="101"/>
  <c r="M40" i="101" s="1"/>
  <c r="N40" i="101" s="1"/>
  <c r="C40" i="101"/>
  <c r="U39" i="101"/>
  <c r="T39" i="101"/>
  <c r="R39" i="101"/>
  <c r="S39" i="101" s="1"/>
  <c r="Q39" i="101"/>
  <c r="P39" i="101"/>
  <c r="L39" i="101"/>
  <c r="M39" i="101" s="1"/>
  <c r="N39" i="101" s="1"/>
  <c r="C39" i="101"/>
  <c r="T38" i="101"/>
  <c r="U38" i="101" s="1"/>
  <c r="R38" i="101"/>
  <c r="S38" i="101" s="1"/>
  <c r="P38" i="101"/>
  <c r="Q38" i="101" s="1"/>
  <c r="L38" i="101"/>
  <c r="M38" i="101" s="1"/>
  <c r="N38" i="101" s="1"/>
  <c r="C38" i="101"/>
  <c r="T37" i="101"/>
  <c r="U37" i="101" s="1"/>
  <c r="S37" i="101"/>
  <c r="R37" i="101"/>
  <c r="P37" i="101"/>
  <c r="Q37" i="101" s="1"/>
  <c r="L37" i="101"/>
  <c r="M37" i="101" s="1"/>
  <c r="N37" i="101" s="1"/>
  <c r="C37" i="101"/>
  <c r="U36" i="101"/>
  <c r="T36" i="101"/>
  <c r="R36" i="101"/>
  <c r="S36" i="101" s="1"/>
  <c r="P36" i="101"/>
  <c r="Q36" i="101" s="1"/>
  <c r="L36" i="101"/>
  <c r="M36" i="101" s="1"/>
  <c r="N36" i="101" s="1"/>
  <c r="C36" i="101"/>
  <c r="T35" i="101"/>
  <c r="U35" i="101" s="1"/>
  <c r="R35" i="101"/>
  <c r="S35" i="101" s="1"/>
  <c r="Q35" i="101"/>
  <c r="P35" i="101"/>
  <c r="M35" i="101"/>
  <c r="N35" i="101" s="1"/>
  <c r="L35" i="101"/>
  <c r="C35" i="101"/>
  <c r="T34" i="101"/>
  <c r="U34" i="101" s="1"/>
  <c r="R34" i="101"/>
  <c r="S34" i="101" s="1"/>
  <c r="P34" i="101"/>
  <c r="Q34" i="101" s="1"/>
  <c r="L34" i="101"/>
  <c r="M34" i="101" s="1"/>
  <c r="N34" i="101" s="1"/>
  <c r="C34" i="101"/>
  <c r="T33" i="101"/>
  <c r="U33" i="101" s="1"/>
  <c r="S33" i="101"/>
  <c r="R33" i="101"/>
  <c r="P33" i="101"/>
  <c r="Q33" i="101" s="1"/>
  <c r="L33" i="101"/>
  <c r="M33" i="101" s="1"/>
  <c r="N33" i="101" s="1"/>
  <c r="C33" i="101"/>
  <c r="U32" i="101"/>
  <c r="T32" i="101"/>
  <c r="R32" i="101"/>
  <c r="S32" i="101" s="1"/>
  <c r="P32" i="101"/>
  <c r="Q32" i="101" s="1"/>
  <c r="L32" i="101"/>
  <c r="M32" i="101" s="1"/>
  <c r="N32" i="101" s="1"/>
  <c r="C32" i="101"/>
  <c r="U31" i="101"/>
  <c r="T31" i="101"/>
  <c r="R31" i="101"/>
  <c r="S31" i="101" s="1"/>
  <c r="P31" i="101"/>
  <c r="Q31" i="101" s="1"/>
  <c r="M31" i="101"/>
  <c r="N31" i="101" s="1"/>
  <c r="L31" i="101"/>
  <c r="C31" i="101"/>
  <c r="T30" i="101"/>
  <c r="U30" i="101" s="1"/>
  <c r="R30" i="101"/>
  <c r="S30" i="101" s="1"/>
  <c r="P30" i="101"/>
  <c r="Q30" i="101" s="1"/>
  <c r="L30" i="101"/>
  <c r="M30" i="101" s="1"/>
  <c r="N30" i="101" s="1"/>
  <c r="C30" i="101"/>
  <c r="T29" i="101"/>
  <c r="U29" i="101" s="1"/>
  <c r="S29" i="101"/>
  <c r="R29" i="101"/>
  <c r="P29" i="101"/>
  <c r="Q29" i="101" s="1"/>
  <c r="L29" i="101"/>
  <c r="M29" i="101" s="1"/>
  <c r="N29" i="101" s="1"/>
  <c r="C29" i="101"/>
  <c r="T28" i="101"/>
  <c r="U28" i="101" s="1"/>
  <c r="R28" i="101"/>
  <c r="S28" i="101" s="1"/>
  <c r="P28" i="101"/>
  <c r="Q28" i="101" s="1"/>
  <c r="L28" i="101"/>
  <c r="M28" i="101" s="1"/>
  <c r="N28" i="101" s="1"/>
  <c r="C28" i="101"/>
  <c r="U27" i="101"/>
  <c r="T27" i="101"/>
  <c r="R27" i="101"/>
  <c r="S27" i="101" s="1"/>
  <c r="Q27" i="101"/>
  <c r="P27" i="101"/>
  <c r="M27" i="101"/>
  <c r="N27" i="101" s="1"/>
  <c r="L27" i="101"/>
  <c r="C27" i="101"/>
  <c r="T26" i="101"/>
  <c r="U26" i="101" s="1"/>
  <c r="R26" i="101"/>
  <c r="S26" i="101" s="1"/>
  <c r="P26" i="101"/>
  <c r="Q26" i="101" s="1"/>
  <c r="L26" i="101"/>
  <c r="M26" i="101" s="1"/>
  <c r="N26" i="101" s="1"/>
  <c r="C26" i="101"/>
  <c r="T25" i="101"/>
  <c r="U25" i="101" s="1"/>
  <c r="R25" i="101"/>
  <c r="S25" i="101" s="1"/>
  <c r="P25" i="101"/>
  <c r="Q25" i="101" s="1"/>
  <c r="M25" i="101"/>
  <c r="N25" i="101" s="1"/>
  <c r="L25" i="101"/>
  <c r="C25" i="101"/>
  <c r="U24" i="101"/>
  <c r="T24" i="101"/>
  <c r="R24" i="101"/>
  <c r="S24" i="101" s="1"/>
  <c r="P24" i="101"/>
  <c r="Q24" i="101" s="1"/>
  <c r="L24" i="101"/>
  <c r="M24" i="101" s="1"/>
  <c r="N24" i="101" s="1"/>
  <c r="C24" i="101"/>
  <c r="T23" i="101"/>
  <c r="U23" i="101" s="1"/>
  <c r="R23" i="101"/>
  <c r="S23" i="101" s="1"/>
  <c r="Q23" i="101"/>
  <c r="P23" i="101"/>
  <c r="M23" i="101"/>
  <c r="N23" i="101" s="1"/>
  <c r="L23" i="101"/>
  <c r="C23" i="101"/>
  <c r="T22" i="101"/>
  <c r="U22" i="101" s="1"/>
  <c r="R22" i="101"/>
  <c r="S22" i="101" s="1"/>
  <c r="P22" i="101"/>
  <c r="Q22" i="101" s="1"/>
  <c r="L22" i="101"/>
  <c r="M22" i="101" s="1"/>
  <c r="N22" i="101" s="1"/>
  <c r="C22" i="101"/>
  <c r="T21" i="101"/>
  <c r="U21" i="101" s="1"/>
  <c r="R21" i="101"/>
  <c r="S21" i="101" s="1"/>
  <c r="P21" i="101"/>
  <c r="Q21" i="101" s="1"/>
  <c r="L21" i="101"/>
  <c r="M21" i="101" s="1"/>
  <c r="N21" i="101" s="1"/>
  <c r="C21" i="101"/>
  <c r="T20" i="101"/>
  <c r="U20" i="101" s="1"/>
  <c r="S20" i="101"/>
  <c r="R20" i="101"/>
  <c r="P20" i="101"/>
  <c r="Q20" i="101" s="1"/>
  <c r="L20" i="101"/>
  <c r="M20" i="101" s="1"/>
  <c r="N20" i="101" s="1"/>
  <c r="C20" i="101"/>
  <c r="T19" i="101"/>
  <c r="U19" i="101" s="1"/>
  <c r="R19" i="101"/>
  <c r="S19" i="101" s="1"/>
  <c r="P19" i="101"/>
  <c r="Q19" i="101" s="1"/>
  <c r="L19" i="101"/>
  <c r="M19" i="101" s="1"/>
  <c r="N19" i="101" s="1"/>
  <c r="C19" i="101"/>
  <c r="U18" i="101"/>
  <c r="T18" i="101"/>
  <c r="R18" i="101"/>
  <c r="S18" i="101" s="1"/>
  <c r="P18" i="101"/>
  <c r="Q18" i="101" s="1"/>
  <c r="M18" i="101"/>
  <c r="N18" i="101" s="1"/>
  <c r="L18" i="101"/>
  <c r="C18" i="101"/>
  <c r="T17" i="101"/>
  <c r="U17" i="101" s="1"/>
  <c r="R17" i="101"/>
  <c r="S17" i="101" s="1"/>
  <c r="P17" i="101"/>
  <c r="Q17" i="101" s="1"/>
  <c r="L17" i="101"/>
  <c r="M17" i="101" s="1"/>
  <c r="N17" i="101" s="1"/>
  <c r="C17" i="101"/>
  <c r="R16" i="101"/>
  <c r="S16" i="101" s="1"/>
  <c r="P16" i="101"/>
  <c r="Q16" i="101" s="1"/>
  <c r="L16" i="101"/>
  <c r="M16" i="101" s="1"/>
  <c r="T16" i="101" s="1"/>
  <c r="U16" i="101" s="1"/>
  <c r="C16" i="101"/>
  <c r="R15" i="101"/>
  <c r="S15" i="101" s="1"/>
  <c r="P15" i="101"/>
  <c r="Q15" i="101" s="1"/>
  <c r="L15" i="101"/>
  <c r="M15" i="101" s="1"/>
  <c r="T15" i="101" s="1"/>
  <c r="U15" i="101" s="1"/>
  <c r="C15" i="101"/>
  <c r="R14" i="101"/>
  <c r="S14" i="101" s="1"/>
  <c r="P14" i="101"/>
  <c r="Q14" i="101" s="1"/>
  <c r="L14" i="101"/>
  <c r="M14" i="101" s="1"/>
  <c r="C14" i="101"/>
  <c r="R13" i="101"/>
  <c r="S13" i="101" s="1"/>
  <c r="P13" i="101"/>
  <c r="Q13" i="101" s="1"/>
  <c r="L13" i="101"/>
  <c r="M13" i="101" s="1"/>
  <c r="T13" i="101" s="1"/>
  <c r="U13" i="101" s="1"/>
  <c r="C13" i="101"/>
  <c r="R12" i="101"/>
  <c r="S12" i="101" s="1"/>
  <c r="P12" i="101"/>
  <c r="Q12" i="101" s="1"/>
  <c r="L12" i="101"/>
  <c r="M12" i="101" s="1"/>
  <c r="T12" i="101" s="1"/>
  <c r="U12" i="101" s="1"/>
  <c r="C12" i="101"/>
  <c r="R11" i="101"/>
  <c r="S11" i="101" s="1"/>
  <c r="P11" i="101"/>
  <c r="Q11" i="101" s="1"/>
  <c r="L11" i="101"/>
  <c r="M11" i="101" s="1"/>
  <c r="T11" i="101" s="1"/>
  <c r="U11" i="101" s="1"/>
  <c r="C11" i="101"/>
  <c r="R10" i="101"/>
  <c r="S10" i="101" s="1"/>
  <c r="P10" i="101"/>
  <c r="Q10" i="101" s="1"/>
  <c r="L10" i="101"/>
  <c r="C10" i="101"/>
  <c r="T9" i="101"/>
  <c r="U9" i="101" s="1"/>
  <c r="R9" i="101"/>
  <c r="S9" i="101" s="1"/>
  <c r="P9" i="101"/>
  <c r="Q9" i="101" s="1"/>
  <c r="L9" i="101"/>
  <c r="M9" i="101" s="1"/>
  <c r="N9" i="101" s="1"/>
  <c r="O9" i="101" s="1"/>
  <c r="C9" i="101"/>
  <c r="T8" i="101"/>
  <c r="U8" i="101" s="1"/>
  <c r="P8" i="101"/>
  <c r="Q8" i="101" s="1"/>
  <c r="L8" i="101"/>
  <c r="M8" i="101" s="1"/>
  <c r="R8" i="101" s="1"/>
  <c r="S8" i="101" s="1"/>
  <c r="C8" i="101"/>
  <c r="T7" i="101"/>
  <c r="U7" i="101" s="1"/>
  <c r="R7" i="101"/>
  <c r="S7" i="101" s="1"/>
  <c r="L7" i="101"/>
  <c r="M7" i="101" s="1"/>
  <c r="P7" i="101" s="1"/>
  <c r="Q7" i="101" s="1"/>
  <c r="C7" i="101"/>
  <c r="T6" i="101"/>
  <c r="U6" i="101" s="1"/>
  <c r="R6" i="101"/>
  <c r="S6" i="101" s="1"/>
  <c r="M6" i="101"/>
  <c r="C6" i="101"/>
  <c r="T5" i="101"/>
  <c r="U5" i="101" s="1"/>
  <c r="R5" i="101"/>
  <c r="S5" i="101" s="1"/>
  <c r="L5" i="101"/>
  <c r="M5" i="101" s="1"/>
  <c r="P5" i="101" s="1"/>
  <c r="Q5" i="101" s="1"/>
  <c r="C5" i="101"/>
  <c r="T4" i="101"/>
  <c r="U4" i="101" s="1"/>
  <c r="R4" i="101"/>
  <c r="L4" i="101"/>
  <c r="C4" i="101"/>
  <c r="D2" i="101"/>
  <c r="B84" i="100"/>
  <c r="H84" i="100" s="1"/>
  <c r="B83" i="100"/>
  <c r="K83" i="100" s="1"/>
  <c r="B82" i="100"/>
  <c r="J82" i="100" s="1"/>
  <c r="B81" i="100"/>
  <c r="B80" i="100"/>
  <c r="H80" i="100" s="1"/>
  <c r="B79" i="100"/>
  <c r="K79" i="100" s="1"/>
  <c r="B78" i="100"/>
  <c r="J78" i="100" s="1"/>
  <c r="B77" i="100"/>
  <c r="J77" i="100" s="1"/>
  <c r="B76" i="100"/>
  <c r="J76" i="100" s="1"/>
  <c r="B75" i="100"/>
  <c r="J75" i="100" s="1"/>
  <c r="B74" i="100"/>
  <c r="J74" i="100" s="1"/>
  <c r="B73" i="100"/>
  <c r="J73" i="100" s="1"/>
  <c r="B72" i="100"/>
  <c r="J72" i="100" s="1"/>
  <c r="B71" i="100"/>
  <c r="J71" i="100" s="1"/>
  <c r="B70" i="100"/>
  <c r="J70" i="100" s="1"/>
  <c r="B69" i="100"/>
  <c r="J69" i="100" s="1"/>
  <c r="P68" i="100"/>
  <c r="B68" i="100"/>
  <c r="F68" i="100" s="1"/>
  <c r="B67" i="100"/>
  <c r="I67" i="100" s="1"/>
  <c r="B66" i="100"/>
  <c r="H66" i="100" s="1"/>
  <c r="B65" i="100"/>
  <c r="B64" i="100"/>
  <c r="F64" i="100" s="1"/>
  <c r="B63" i="100"/>
  <c r="G63" i="100" s="1"/>
  <c r="B62" i="100"/>
  <c r="I62" i="100" s="1"/>
  <c r="B61" i="100"/>
  <c r="B60" i="100"/>
  <c r="H57" i="100"/>
  <c r="T54" i="100"/>
  <c r="U54" i="100" s="1"/>
  <c r="R54" i="100"/>
  <c r="S54" i="100" s="1"/>
  <c r="Q54" i="100"/>
  <c r="P54" i="100"/>
  <c r="M54" i="100"/>
  <c r="N54" i="100" s="1"/>
  <c r="L54" i="100"/>
  <c r="C54" i="100"/>
  <c r="T53" i="100"/>
  <c r="U53" i="100" s="1"/>
  <c r="R53" i="100"/>
  <c r="S53" i="100" s="1"/>
  <c r="P53" i="100"/>
  <c r="Q53" i="100" s="1"/>
  <c r="L53" i="100"/>
  <c r="M53" i="100" s="1"/>
  <c r="N53" i="100" s="1"/>
  <c r="O53" i="100" s="1"/>
  <c r="C53" i="100"/>
  <c r="T52" i="100"/>
  <c r="U52" i="100" s="1"/>
  <c r="S52" i="100"/>
  <c r="R52" i="100"/>
  <c r="P52" i="100"/>
  <c r="Q52" i="100" s="1"/>
  <c r="O52" i="100"/>
  <c r="M52" i="100"/>
  <c r="N52" i="100" s="1"/>
  <c r="L52" i="100"/>
  <c r="C52" i="100"/>
  <c r="U51" i="100"/>
  <c r="T51" i="100"/>
  <c r="R51" i="100"/>
  <c r="S51" i="100" s="1"/>
  <c r="P51" i="100"/>
  <c r="Q51" i="100" s="1"/>
  <c r="M51" i="100"/>
  <c r="N51" i="100" s="1"/>
  <c r="O51" i="100" s="1"/>
  <c r="L51" i="100"/>
  <c r="C51" i="100"/>
  <c r="U50" i="100"/>
  <c r="T50" i="100"/>
  <c r="R50" i="100"/>
  <c r="S50" i="100" s="1"/>
  <c r="Q50" i="100"/>
  <c r="P50" i="100"/>
  <c r="L50" i="100"/>
  <c r="M50" i="100" s="1"/>
  <c r="N50" i="100" s="1"/>
  <c r="C50" i="100"/>
  <c r="T49" i="100"/>
  <c r="U49" i="100" s="1"/>
  <c r="R49" i="100"/>
  <c r="S49" i="100" s="1"/>
  <c r="P49" i="100"/>
  <c r="Q49" i="100" s="1"/>
  <c r="W49" i="100" s="1"/>
  <c r="L49" i="100"/>
  <c r="M49" i="100" s="1"/>
  <c r="N49" i="100" s="1"/>
  <c r="O49" i="100" s="1"/>
  <c r="C49" i="100"/>
  <c r="T48" i="100"/>
  <c r="U48" i="100" s="1"/>
  <c r="S48" i="100"/>
  <c r="R48" i="100"/>
  <c r="P48" i="100"/>
  <c r="Q48" i="100" s="1"/>
  <c r="L48" i="100"/>
  <c r="M48" i="100" s="1"/>
  <c r="N48" i="100" s="1"/>
  <c r="O48" i="100" s="1"/>
  <c r="C48" i="100"/>
  <c r="T47" i="100"/>
  <c r="U47" i="100" s="1"/>
  <c r="R47" i="100"/>
  <c r="S47" i="100" s="1"/>
  <c r="Q47" i="100"/>
  <c r="P47" i="100"/>
  <c r="M47" i="100"/>
  <c r="N47" i="100" s="1"/>
  <c r="L47" i="100"/>
  <c r="C47" i="100"/>
  <c r="T46" i="100"/>
  <c r="U46" i="100" s="1"/>
  <c r="S46" i="100"/>
  <c r="R46" i="100"/>
  <c r="P46" i="100"/>
  <c r="Q46" i="100" s="1"/>
  <c r="L46" i="100"/>
  <c r="M46" i="100" s="1"/>
  <c r="N46" i="100" s="1"/>
  <c r="V46" i="100" s="1"/>
  <c r="C46" i="100"/>
  <c r="T45" i="100"/>
  <c r="U45" i="100" s="1"/>
  <c r="R45" i="100"/>
  <c r="S45" i="100" s="1"/>
  <c r="P45" i="100"/>
  <c r="Q45" i="100" s="1"/>
  <c r="O45" i="100"/>
  <c r="L45" i="100"/>
  <c r="M45" i="100" s="1"/>
  <c r="N45" i="100" s="1"/>
  <c r="C45" i="100"/>
  <c r="T44" i="100"/>
  <c r="U44" i="100" s="1"/>
  <c r="R44" i="100"/>
  <c r="S44" i="100" s="1"/>
  <c r="P44" i="100"/>
  <c r="Q44" i="100" s="1"/>
  <c r="M44" i="100"/>
  <c r="N44" i="100" s="1"/>
  <c r="L44" i="100"/>
  <c r="C44" i="100"/>
  <c r="U43" i="100"/>
  <c r="T43" i="100"/>
  <c r="R43" i="100"/>
  <c r="S43" i="100" s="1"/>
  <c r="P43" i="100"/>
  <c r="Q43" i="100" s="1"/>
  <c r="N43" i="100"/>
  <c r="O43" i="100" s="1"/>
  <c r="M43" i="100"/>
  <c r="L43" i="100"/>
  <c r="C43" i="100"/>
  <c r="T42" i="100"/>
  <c r="U42" i="100" s="1"/>
  <c r="R42" i="100"/>
  <c r="S42" i="100" s="1"/>
  <c r="P42" i="100"/>
  <c r="Q42" i="100" s="1"/>
  <c r="L42" i="100"/>
  <c r="M42" i="100" s="1"/>
  <c r="N42" i="100" s="1"/>
  <c r="C42" i="100"/>
  <c r="T41" i="100"/>
  <c r="U41" i="100" s="1"/>
  <c r="R41" i="100"/>
  <c r="S41" i="100" s="1"/>
  <c r="P41" i="100"/>
  <c r="Q41" i="100" s="1"/>
  <c r="L41" i="100"/>
  <c r="M41" i="100" s="1"/>
  <c r="N41" i="100" s="1"/>
  <c r="C41" i="100"/>
  <c r="T40" i="100"/>
  <c r="U40" i="100" s="1"/>
  <c r="R40" i="100"/>
  <c r="S40" i="100" s="1"/>
  <c r="Q40" i="100"/>
  <c r="P40" i="100"/>
  <c r="L40" i="100"/>
  <c r="M40" i="100" s="1"/>
  <c r="N40" i="100" s="1"/>
  <c r="C40" i="100"/>
  <c r="U39" i="100"/>
  <c r="T39" i="100"/>
  <c r="R39" i="100"/>
  <c r="S39" i="100" s="1"/>
  <c r="Q39" i="100"/>
  <c r="P39" i="100"/>
  <c r="M39" i="100"/>
  <c r="N39" i="100" s="1"/>
  <c r="O39" i="100" s="1"/>
  <c r="W39" i="100" s="1"/>
  <c r="L39" i="100"/>
  <c r="C39" i="100"/>
  <c r="T38" i="100"/>
  <c r="U38" i="100" s="1"/>
  <c r="R38" i="100"/>
  <c r="S38" i="100" s="1"/>
  <c r="P38" i="100"/>
  <c r="Q38" i="100" s="1"/>
  <c r="L38" i="100"/>
  <c r="M38" i="100" s="1"/>
  <c r="N38" i="100" s="1"/>
  <c r="C38" i="100"/>
  <c r="T37" i="100"/>
  <c r="U37" i="100" s="1"/>
  <c r="S37" i="100"/>
  <c r="R37" i="100"/>
  <c r="P37" i="100"/>
  <c r="Q37" i="100" s="1"/>
  <c r="L37" i="100"/>
  <c r="M37" i="100" s="1"/>
  <c r="N37" i="100" s="1"/>
  <c r="V37" i="100" s="1"/>
  <c r="C37" i="100"/>
  <c r="T36" i="100"/>
  <c r="U36" i="100" s="1"/>
  <c r="R36" i="100"/>
  <c r="S36" i="100" s="1"/>
  <c r="Q36" i="100"/>
  <c r="P36" i="100"/>
  <c r="L36" i="100"/>
  <c r="M36" i="100" s="1"/>
  <c r="N36" i="100" s="1"/>
  <c r="C36" i="100"/>
  <c r="U35" i="100"/>
  <c r="T35" i="100"/>
  <c r="R35" i="100"/>
  <c r="S35" i="100" s="1"/>
  <c r="P35" i="100"/>
  <c r="Q35" i="100" s="1"/>
  <c r="M35" i="100"/>
  <c r="N35" i="100" s="1"/>
  <c r="L35" i="100"/>
  <c r="C35" i="100"/>
  <c r="T34" i="100"/>
  <c r="U34" i="100" s="1"/>
  <c r="R34" i="100"/>
  <c r="S34" i="100" s="1"/>
  <c r="P34" i="100"/>
  <c r="Q34" i="100" s="1"/>
  <c r="L34" i="100"/>
  <c r="M34" i="100" s="1"/>
  <c r="N34" i="100" s="1"/>
  <c r="C34" i="100"/>
  <c r="T33" i="100"/>
  <c r="U33" i="100" s="1"/>
  <c r="S33" i="100"/>
  <c r="R33" i="100"/>
  <c r="P33" i="100"/>
  <c r="Q33" i="100" s="1"/>
  <c r="L33" i="100"/>
  <c r="M33" i="100" s="1"/>
  <c r="N33" i="100" s="1"/>
  <c r="C33" i="100"/>
  <c r="T32" i="100"/>
  <c r="U32" i="100" s="1"/>
  <c r="R32" i="100"/>
  <c r="S32" i="100" s="1"/>
  <c r="Q32" i="100"/>
  <c r="P32" i="100"/>
  <c r="L32" i="100"/>
  <c r="M32" i="100" s="1"/>
  <c r="N32" i="100" s="1"/>
  <c r="C32" i="100"/>
  <c r="U31" i="100"/>
  <c r="T31" i="100"/>
  <c r="R31" i="100"/>
  <c r="S31" i="100" s="1"/>
  <c r="Q31" i="100"/>
  <c r="P31" i="100"/>
  <c r="M31" i="100"/>
  <c r="N31" i="100" s="1"/>
  <c r="L31" i="100"/>
  <c r="C31" i="100"/>
  <c r="T30" i="100"/>
  <c r="U30" i="100" s="1"/>
  <c r="R30" i="100"/>
  <c r="S30" i="100" s="1"/>
  <c r="P30" i="100"/>
  <c r="Q30" i="100" s="1"/>
  <c r="L30" i="100"/>
  <c r="M30" i="100" s="1"/>
  <c r="N30" i="100" s="1"/>
  <c r="C30" i="100"/>
  <c r="T29" i="100"/>
  <c r="U29" i="100" s="1"/>
  <c r="R29" i="100"/>
  <c r="S29" i="100" s="1"/>
  <c r="P29" i="100"/>
  <c r="Q29" i="100" s="1"/>
  <c r="L29" i="100"/>
  <c r="M29" i="100" s="1"/>
  <c r="N29" i="100" s="1"/>
  <c r="C29" i="100"/>
  <c r="T28" i="100"/>
  <c r="U28" i="100" s="1"/>
  <c r="R28" i="100"/>
  <c r="S28" i="100" s="1"/>
  <c r="Q28" i="100"/>
  <c r="P28" i="100"/>
  <c r="L28" i="100"/>
  <c r="M28" i="100" s="1"/>
  <c r="N28" i="100" s="1"/>
  <c r="C28" i="100"/>
  <c r="U27" i="100"/>
  <c r="T27" i="100"/>
  <c r="R27" i="100"/>
  <c r="S27" i="100" s="1"/>
  <c r="Q27" i="100"/>
  <c r="P27" i="100"/>
  <c r="L27" i="100"/>
  <c r="M27" i="100" s="1"/>
  <c r="N27" i="100" s="1"/>
  <c r="C27" i="100"/>
  <c r="T26" i="100"/>
  <c r="U26" i="100" s="1"/>
  <c r="R26" i="100"/>
  <c r="S26" i="100" s="1"/>
  <c r="P26" i="100"/>
  <c r="Q26" i="100" s="1"/>
  <c r="L26" i="100"/>
  <c r="M26" i="100" s="1"/>
  <c r="N26" i="100" s="1"/>
  <c r="C26" i="100"/>
  <c r="T25" i="100"/>
  <c r="U25" i="100" s="1"/>
  <c r="S25" i="100"/>
  <c r="R25" i="100"/>
  <c r="P25" i="100"/>
  <c r="Q25" i="100" s="1"/>
  <c r="L25" i="100"/>
  <c r="M25" i="100" s="1"/>
  <c r="N25" i="100" s="1"/>
  <c r="V25" i="100" s="1"/>
  <c r="C25" i="100"/>
  <c r="U24" i="100"/>
  <c r="T24" i="100"/>
  <c r="R24" i="100"/>
  <c r="S24" i="100" s="1"/>
  <c r="P24" i="100"/>
  <c r="Q24" i="100" s="1"/>
  <c r="L24" i="100"/>
  <c r="M24" i="100" s="1"/>
  <c r="N24" i="100" s="1"/>
  <c r="C24" i="100"/>
  <c r="U23" i="100"/>
  <c r="T23" i="100"/>
  <c r="R23" i="100"/>
  <c r="S23" i="100" s="1"/>
  <c r="P23" i="100"/>
  <c r="Q23" i="100" s="1"/>
  <c r="M23" i="100"/>
  <c r="N23" i="100" s="1"/>
  <c r="L23" i="100"/>
  <c r="C23" i="100"/>
  <c r="T22" i="100"/>
  <c r="U22" i="100" s="1"/>
  <c r="R22" i="100"/>
  <c r="S22" i="100" s="1"/>
  <c r="P22" i="100"/>
  <c r="Q22" i="100" s="1"/>
  <c r="L22" i="100"/>
  <c r="M22" i="100" s="1"/>
  <c r="N22" i="100" s="1"/>
  <c r="C22" i="100"/>
  <c r="T21" i="100"/>
  <c r="U21" i="100" s="1"/>
  <c r="S21" i="100"/>
  <c r="R21" i="100"/>
  <c r="P21" i="100"/>
  <c r="Q21" i="100" s="1"/>
  <c r="L21" i="100"/>
  <c r="M21" i="100" s="1"/>
  <c r="N21" i="100" s="1"/>
  <c r="C21" i="100"/>
  <c r="T20" i="100"/>
  <c r="U20" i="100" s="1"/>
  <c r="R20" i="100"/>
  <c r="S20" i="100" s="1"/>
  <c r="P20" i="100"/>
  <c r="Q20" i="100" s="1"/>
  <c r="L20" i="100"/>
  <c r="M20" i="100" s="1"/>
  <c r="N20" i="100" s="1"/>
  <c r="C20" i="100"/>
  <c r="U19" i="100"/>
  <c r="T19" i="100"/>
  <c r="R19" i="100"/>
  <c r="S19" i="100" s="1"/>
  <c r="P19" i="100"/>
  <c r="Q19" i="100" s="1"/>
  <c r="M19" i="100"/>
  <c r="N19" i="100" s="1"/>
  <c r="L19" i="100"/>
  <c r="C19" i="100"/>
  <c r="T18" i="100"/>
  <c r="U18" i="100" s="1"/>
  <c r="R18" i="100"/>
  <c r="S18" i="100" s="1"/>
  <c r="P18" i="100"/>
  <c r="Q18" i="100" s="1"/>
  <c r="L18" i="100"/>
  <c r="M18" i="100" s="1"/>
  <c r="N18" i="100" s="1"/>
  <c r="C18" i="100"/>
  <c r="T17" i="100"/>
  <c r="U17" i="100" s="1"/>
  <c r="S17" i="100"/>
  <c r="R17" i="100"/>
  <c r="P17" i="100"/>
  <c r="Q17" i="100" s="1"/>
  <c r="L17" i="100"/>
  <c r="M17" i="100" s="1"/>
  <c r="N17" i="100" s="1"/>
  <c r="C17" i="100"/>
  <c r="T16" i="100"/>
  <c r="U16" i="100" s="1"/>
  <c r="R16" i="100"/>
  <c r="S16" i="100" s="1"/>
  <c r="P16" i="100"/>
  <c r="Q16" i="100" s="1"/>
  <c r="L16" i="100"/>
  <c r="M16" i="100" s="1"/>
  <c r="N16" i="100" s="1"/>
  <c r="C16" i="100"/>
  <c r="R15" i="100"/>
  <c r="S15" i="100" s="1"/>
  <c r="P15" i="100"/>
  <c r="Q15" i="100" s="1"/>
  <c r="L15" i="100"/>
  <c r="M15" i="100" s="1"/>
  <c r="C15" i="100"/>
  <c r="R14" i="100"/>
  <c r="S14" i="100" s="1"/>
  <c r="P14" i="100"/>
  <c r="Q14" i="100" s="1"/>
  <c r="L14" i="100"/>
  <c r="M14" i="100" s="1"/>
  <c r="T14" i="100" s="1"/>
  <c r="U14" i="100" s="1"/>
  <c r="C14" i="100"/>
  <c r="R13" i="100"/>
  <c r="S13" i="100" s="1"/>
  <c r="P13" i="100"/>
  <c r="Q13" i="100" s="1"/>
  <c r="L13" i="100"/>
  <c r="M13" i="100" s="1"/>
  <c r="T13" i="100" s="1"/>
  <c r="U13" i="100" s="1"/>
  <c r="C13" i="100"/>
  <c r="R12" i="100"/>
  <c r="S12" i="100" s="1"/>
  <c r="P12" i="100"/>
  <c r="Q12" i="100" s="1"/>
  <c r="N12" i="100"/>
  <c r="L12" i="100"/>
  <c r="M12" i="100" s="1"/>
  <c r="T12" i="100" s="1"/>
  <c r="U12" i="100" s="1"/>
  <c r="C12" i="100"/>
  <c r="R11" i="100"/>
  <c r="S11" i="100" s="1"/>
  <c r="P11" i="100"/>
  <c r="Q11" i="100" s="1"/>
  <c r="L11" i="100"/>
  <c r="M11" i="100" s="1"/>
  <c r="C11" i="100"/>
  <c r="R10" i="100"/>
  <c r="S10" i="100" s="1"/>
  <c r="P10" i="100"/>
  <c r="Q10" i="100" s="1"/>
  <c r="L10" i="100"/>
  <c r="M10" i="100" s="1"/>
  <c r="T10" i="100" s="1"/>
  <c r="U10" i="100" s="1"/>
  <c r="C10" i="100"/>
  <c r="R9" i="100"/>
  <c r="S9" i="100" s="1"/>
  <c r="P9" i="100"/>
  <c r="Q9" i="100" s="1"/>
  <c r="L9" i="100"/>
  <c r="M9" i="100" s="1"/>
  <c r="T9" i="100" s="1"/>
  <c r="U9" i="100" s="1"/>
  <c r="C9" i="100"/>
  <c r="T8" i="100"/>
  <c r="U8" i="100" s="1"/>
  <c r="P8" i="100"/>
  <c r="Q8" i="100" s="1"/>
  <c r="L8" i="100"/>
  <c r="M8" i="100" s="1"/>
  <c r="R8" i="100" s="1"/>
  <c r="S8" i="100" s="1"/>
  <c r="C8" i="100"/>
  <c r="T7" i="100"/>
  <c r="U7" i="100" s="1"/>
  <c r="P7" i="100"/>
  <c r="Q7" i="100" s="1"/>
  <c r="L7" i="100"/>
  <c r="M7" i="100" s="1"/>
  <c r="C7" i="100"/>
  <c r="T6" i="100"/>
  <c r="U6" i="100" s="1"/>
  <c r="P6" i="100"/>
  <c r="Q6" i="100" s="1"/>
  <c r="L6" i="100"/>
  <c r="M6" i="100" s="1"/>
  <c r="R6" i="100" s="1"/>
  <c r="S6" i="100" s="1"/>
  <c r="C6" i="100"/>
  <c r="T5" i="100"/>
  <c r="U5" i="100" s="1"/>
  <c r="L5" i="100"/>
  <c r="M5" i="100" s="1"/>
  <c r="P5" i="100" s="1"/>
  <c r="Q5" i="100" s="1"/>
  <c r="C5" i="100"/>
  <c r="R4" i="100"/>
  <c r="L4" i="100"/>
  <c r="C4" i="100"/>
  <c r="D2" i="100"/>
  <c r="B84" i="99"/>
  <c r="H84" i="99" s="1"/>
  <c r="B83" i="99"/>
  <c r="K83" i="99" s="1"/>
  <c r="B82" i="99"/>
  <c r="J82" i="99" s="1"/>
  <c r="B81" i="99"/>
  <c r="B80" i="99"/>
  <c r="H80" i="99" s="1"/>
  <c r="B79" i="99"/>
  <c r="K79" i="99" s="1"/>
  <c r="B78" i="99"/>
  <c r="J78" i="99" s="1"/>
  <c r="B77" i="99"/>
  <c r="J77" i="99" s="1"/>
  <c r="B76" i="99"/>
  <c r="J76" i="99" s="1"/>
  <c r="B75" i="99"/>
  <c r="J75" i="99" s="1"/>
  <c r="B74" i="99"/>
  <c r="J74" i="99" s="1"/>
  <c r="B73" i="99"/>
  <c r="J73" i="99" s="1"/>
  <c r="B72" i="99"/>
  <c r="J72" i="99" s="1"/>
  <c r="B71" i="99"/>
  <c r="J71" i="99" s="1"/>
  <c r="B70" i="99"/>
  <c r="J70" i="99" s="1"/>
  <c r="B69" i="99"/>
  <c r="J69" i="99" s="1"/>
  <c r="P68" i="99"/>
  <c r="B68" i="99"/>
  <c r="E68" i="99" s="1"/>
  <c r="B67" i="99"/>
  <c r="H67" i="99" s="1"/>
  <c r="B66" i="99"/>
  <c r="H66" i="99" s="1"/>
  <c r="B65" i="99"/>
  <c r="B64" i="99"/>
  <c r="I64" i="99" s="1"/>
  <c r="B63" i="99"/>
  <c r="B62" i="99"/>
  <c r="J62" i="99" s="1"/>
  <c r="B61" i="99"/>
  <c r="B60" i="99"/>
  <c r="H60" i="99" s="1"/>
  <c r="H57" i="99"/>
  <c r="T54" i="99"/>
  <c r="U54" i="99" s="1"/>
  <c r="S54" i="99"/>
  <c r="R54" i="99"/>
  <c r="P54" i="99"/>
  <c r="Q54" i="99" s="1"/>
  <c r="L54" i="99"/>
  <c r="M54" i="99" s="1"/>
  <c r="N54" i="99" s="1"/>
  <c r="C54" i="99"/>
  <c r="T53" i="99"/>
  <c r="U53" i="99" s="1"/>
  <c r="R53" i="99"/>
  <c r="S53" i="99" s="1"/>
  <c r="P53" i="99"/>
  <c r="Q53" i="99" s="1"/>
  <c r="L53" i="99"/>
  <c r="M53" i="99" s="1"/>
  <c r="N53" i="99" s="1"/>
  <c r="C53" i="99"/>
  <c r="T52" i="99"/>
  <c r="U52" i="99" s="1"/>
  <c r="S52" i="99"/>
  <c r="R52" i="99"/>
  <c r="P52" i="99"/>
  <c r="Q52" i="99" s="1"/>
  <c r="O52" i="99"/>
  <c r="L52" i="99"/>
  <c r="M52" i="99" s="1"/>
  <c r="N52" i="99" s="1"/>
  <c r="C52" i="99"/>
  <c r="T51" i="99"/>
  <c r="U51" i="99" s="1"/>
  <c r="R51" i="99"/>
  <c r="S51" i="99" s="1"/>
  <c r="Q51" i="99"/>
  <c r="P51" i="99"/>
  <c r="M51" i="99"/>
  <c r="N51" i="99" s="1"/>
  <c r="O51" i="99" s="1"/>
  <c r="W51" i="99" s="1"/>
  <c r="L51" i="99"/>
  <c r="C51" i="99"/>
  <c r="T50" i="99"/>
  <c r="U50" i="99" s="1"/>
  <c r="S50" i="99"/>
  <c r="R50" i="99"/>
  <c r="P50" i="99"/>
  <c r="Q50" i="99" s="1"/>
  <c r="L50" i="99"/>
  <c r="M50" i="99" s="1"/>
  <c r="N50" i="99" s="1"/>
  <c r="C50" i="99"/>
  <c r="T49" i="99"/>
  <c r="U49" i="99" s="1"/>
  <c r="R49" i="99"/>
  <c r="S49" i="99" s="1"/>
  <c r="P49" i="99"/>
  <c r="Q49" i="99" s="1"/>
  <c r="L49" i="99"/>
  <c r="M49" i="99" s="1"/>
  <c r="N49" i="99" s="1"/>
  <c r="C49" i="99"/>
  <c r="T48" i="99"/>
  <c r="U48" i="99" s="1"/>
  <c r="S48" i="99"/>
  <c r="R48" i="99"/>
  <c r="P48" i="99"/>
  <c r="Q48" i="99" s="1"/>
  <c r="O48" i="99"/>
  <c r="L48" i="99"/>
  <c r="M48" i="99" s="1"/>
  <c r="N48" i="99" s="1"/>
  <c r="C48" i="99"/>
  <c r="T47" i="99"/>
  <c r="U47" i="99" s="1"/>
  <c r="R47" i="99"/>
  <c r="S47" i="99" s="1"/>
  <c r="Q47" i="99"/>
  <c r="P47" i="99"/>
  <c r="N47" i="99"/>
  <c r="V47" i="99" s="1"/>
  <c r="M47" i="99"/>
  <c r="L47" i="99"/>
  <c r="C47" i="99"/>
  <c r="T46" i="99"/>
  <c r="U46" i="99" s="1"/>
  <c r="S46" i="99"/>
  <c r="R46" i="99"/>
  <c r="P46" i="99"/>
  <c r="Q46" i="99" s="1"/>
  <c r="N46" i="99"/>
  <c r="V46" i="99" s="1"/>
  <c r="L46" i="99"/>
  <c r="M46" i="99" s="1"/>
  <c r="C46" i="99"/>
  <c r="T45" i="99"/>
  <c r="U45" i="99" s="1"/>
  <c r="S45" i="99"/>
  <c r="R45" i="99"/>
  <c r="P45" i="99"/>
  <c r="Q45" i="99" s="1"/>
  <c r="L45" i="99"/>
  <c r="M45" i="99" s="1"/>
  <c r="N45" i="99" s="1"/>
  <c r="C45" i="99"/>
  <c r="T44" i="99"/>
  <c r="U44" i="99" s="1"/>
  <c r="R44" i="99"/>
  <c r="S44" i="99" s="1"/>
  <c r="P44" i="99"/>
  <c r="Q44" i="99" s="1"/>
  <c r="L44" i="99"/>
  <c r="M44" i="99" s="1"/>
  <c r="N44" i="99" s="1"/>
  <c r="O44" i="99" s="1"/>
  <c r="C44" i="99"/>
  <c r="U43" i="99"/>
  <c r="T43" i="99"/>
  <c r="S43" i="99"/>
  <c r="R43" i="99"/>
  <c r="Q43" i="99"/>
  <c r="P43" i="99"/>
  <c r="O43" i="99"/>
  <c r="W43" i="99" s="1"/>
  <c r="N43" i="99"/>
  <c r="V43" i="99" s="1"/>
  <c r="M43" i="99"/>
  <c r="L43" i="99"/>
  <c r="C43" i="99"/>
  <c r="T42" i="99"/>
  <c r="U42" i="99" s="1"/>
  <c r="S42" i="99"/>
  <c r="R42" i="99"/>
  <c r="P42" i="99"/>
  <c r="Q42" i="99" s="1"/>
  <c r="N42" i="99"/>
  <c r="L42" i="99"/>
  <c r="M42" i="99" s="1"/>
  <c r="C42" i="99"/>
  <c r="U41" i="99"/>
  <c r="T41" i="99"/>
  <c r="S41" i="99"/>
  <c r="R41" i="99"/>
  <c r="Q41" i="99"/>
  <c r="P41" i="99"/>
  <c r="L41" i="99"/>
  <c r="M41" i="99" s="1"/>
  <c r="N41" i="99" s="1"/>
  <c r="C41" i="99"/>
  <c r="T40" i="99"/>
  <c r="U40" i="99" s="1"/>
  <c r="R40" i="99"/>
  <c r="S40" i="99" s="1"/>
  <c r="Q40" i="99"/>
  <c r="P40" i="99"/>
  <c r="N40" i="99"/>
  <c r="O40" i="99" s="1"/>
  <c r="M40" i="99"/>
  <c r="L40" i="99"/>
  <c r="C40" i="99"/>
  <c r="U39" i="99"/>
  <c r="T39" i="99"/>
  <c r="S39" i="99"/>
  <c r="R39" i="99"/>
  <c r="Q39" i="99"/>
  <c r="P39" i="99"/>
  <c r="M39" i="99"/>
  <c r="N39" i="99" s="1"/>
  <c r="L39" i="99"/>
  <c r="C39" i="99"/>
  <c r="T38" i="99"/>
  <c r="U38" i="99" s="1"/>
  <c r="S38" i="99"/>
  <c r="R38" i="99"/>
  <c r="P38" i="99"/>
  <c r="Q38" i="99" s="1"/>
  <c r="L38" i="99"/>
  <c r="M38" i="99" s="1"/>
  <c r="N38" i="99" s="1"/>
  <c r="V38" i="99" s="1"/>
  <c r="C38" i="99"/>
  <c r="U37" i="99"/>
  <c r="T37" i="99"/>
  <c r="S37" i="99"/>
  <c r="R37" i="99"/>
  <c r="Q37" i="99"/>
  <c r="P37" i="99"/>
  <c r="L37" i="99"/>
  <c r="M37" i="99" s="1"/>
  <c r="N37" i="99" s="1"/>
  <c r="C37" i="99"/>
  <c r="T36" i="99"/>
  <c r="U36" i="99" s="1"/>
  <c r="R36" i="99"/>
  <c r="S36" i="99" s="1"/>
  <c r="Q36" i="99"/>
  <c r="P36" i="99"/>
  <c r="L36" i="99"/>
  <c r="M36" i="99" s="1"/>
  <c r="N36" i="99" s="1"/>
  <c r="O36" i="99" s="1"/>
  <c r="C36" i="99"/>
  <c r="U35" i="99"/>
  <c r="T35" i="99"/>
  <c r="S35" i="99"/>
  <c r="R35" i="99"/>
  <c r="Q35" i="99"/>
  <c r="P35" i="99"/>
  <c r="O35" i="99"/>
  <c r="W35" i="99" s="1"/>
  <c r="N35" i="99"/>
  <c r="V35" i="99" s="1"/>
  <c r="M35" i="99"/>
  <c r="L35" i="99"/>
  <c r="C35" i="99"/>
  <c r="T34" i="99"/>
  <c r="U34" i="99" s="1"/>
  <c r="S34" i="99"/>
  <c r="R34" i="99"/>
  <c r="P34" i="99"/>
  <c r="Q34" i="99" s="1"/>
  <c r="N34" i="99"/>
  <c r="L34" i="99"/>
  <c r="M34" i="99" s="1"/>
  <c r="C34" i="99"/>
  <c r="U33" i="99"/>
  <c r="T33" i="99"/>
  <c r="S33" i="99"/>
  <c r="R33" i="99"/>
  <c r="Q33" i="99"/>
  <c r="P33" i="99"/>
  <c r="L33" i="99"/>
  <c r="M33" i="99" s="1"/>
  <c r="N33" i="99" s="1"/>
  <c r="C33" i="99"/>
  <c r="T32" i="99"/>
  <c r="U32" i="99" s="1"/>
  <c r="R32" i="99"/>
  <c r="S32" i="99" s="1"/>
  <c r="Q32" i="99"/>
  <c r="P32" i="99"/>
  <c r="N32" i="99"/>
  <c r="O32" i="99" s="1"/>
  <c r="M32" i="99"/>
  <c r="L32" i="99"/>
  <c r="C32" i="99"/>
  <c r="U31" i="99"/>
  <c r="T31" i="99"/>
  <c r="S31" i="99"/>
  <c r="R31" i="99"/>
  <c r="Q31" i="99"/>
  <c r="P31" i="99"/>
  <c r="M31" i="99"/>
  <c r="N31" i="99" s="1"/>
  <c r="L31" i="99"/>
  <c r="C31" i="99"/>
  <c r="T30" i="99"/>
  <c r="U30" i="99" s="1"/>
  <c r="S30" i="99"/>
  <c r="R30" i="99"/>
  <c r="P30" i="99"/>
  <c r="Q30" i="99" s="1"/>
  <c r="L30" i="99"/>
  <c r="M30" i="99" s="1"/>
  <c r="N30" i="99" s="1"/>
  <c r="V30" i="99" s="1"/>
  <c r="C30" i="99"/>
  <c r="U29" i="99"/>
  <c r="T29" i="99"/>
  <c r="S29" i="99"/>
  <c r="R29" i="99"/>
  <c r="Q29" i="99"/>
  <c r="P29" i="99"/>
  <c r="L29" i="99"/>
  <c r="M29" i="99" s="1"/>
  <c r="N29" i="99" s="1"/>
  <c r="C29" i="99"/>
  <c r="T28" i="99"/>
  <c r="U28" i="99" s="1"/>
  <c r="R28" i="99"/>
  <c r="S28" i="99" s="1"/>
  <c r="Q28" i="99"/>
  <c r="P28" i="99"/>
  <c r="L28" i="99"/>
  <c r="M28" i="99" s="1"/>
  <c r="N28" i="99" s="1"/>
  <c r="O28" i="99" s="1"/>
  <c r="C28" i="99"/>
  <c r="U27" i="99"/>
  <c r="T27" i="99"/>
  <c r="S27" i="99"/>
  <c r="R27" i="99"/>
  <c r="Q27" i="99"/>
  <c r="P27" i="99"/>
  <c r="O27" i="99"/>
  <c r="W27" i="99" s="1"/>
  <c r="N27" i="99"/>
  <c r="V27" i="99" s="1"/>
  <c r="M27" i="99"/>
  <c r="L27" i="99"/>
  <c r="C27" i="99"/>
  <c r="T26" i="99"/>
  <c r="U26" i="99" s="1"/>
  <c r="S26" i="99"/>
  <c r="R26" i="99"/>
  <c r="P26" i="99"/>
  <c r="Q26" i="99" s="1"/>
  <c r="N26" i="99"/>
  <c r="L26" i="99"/>
  <c r="M26" i="99" s="1"/>
  <c r="C26" i="99"/>
  <c r="U25" i="99"/>
  <c r="T25" i="99"/>
  <c r="S25" i="99"/>
  <c r="R25" i="99"/>
  <c r="Q25" i="99"/>
  <c r="P25" i="99"/>
  <c r="L25" i="99"/>
  <c r="M25" i="99" s="1"/>
  <c r="N25" i="99" s="1"/>
  <c r="C25" i="99"/>
  <c r="T24" i="99"/>
  <c r="U24" i="99" s="1"/>
  <c r="R24" i="99"/>
  <c r="S24" i="99" s="1"/>
  <c r="Q24" i="99"/>
  <c r="P24" i="99"/>
  <c r="N24" i="99"/>
  <c r="O24" i="99" s="1"/>
  <c r="M24" i="99"/>
  <c r="L24" i="99"/>
  <c r="C24" i="99"/>
  <c r="U23" i="99"/>
  <c r="T23" i="99"/>
  <c r="S23" i="99"/>
  <c r="R23" i="99"/>
  <c r="Q23" i="99"/>
  <c r="P23" i="99"/>
  <c r="M23" i="99"/>
  <c r="N23" i="99" s="1"/>
  <c r="L23" i="99"/>
  <c r="C23" i="99"/>
  <c r="T22" i="99"/>
  <c r="U22" i="99" s="1"/>
  <c r="S22" i="99"/>
  <c r="R22" i="99"/>
  <c r="Q22" i="99"/>
  <c r="P22" i="99"/>
  <c r="O22" i="99"/>
  <c r="W22" i="99" s="1"/>
  <c r="N22" i="99"/>
  <c r="V22" i="99" s="1"/>
  <c r="M22" i="99"/>
  <c r="L22" i="99"/>
  <c r="C22" i="99"/>
  <c r="T21" i="99"/>
  <c r="U21" i="99" s="1"/>
  <c r="S21" i="99"/>
  <c r="R21" i="99"/>
  <c r="P21" i="99"/>
  <c r="Q21" i="99" s="1"/>
  <c r="L21" i="99"/>
  <c r="M21" i="99" s="1"/>
  <c r="N21" i="99" s="1"/>
  <c r="C21" i="99"/>
  <c r="T20" i="99"/>
  <c r="U20" i="99" s="1"/>
  <c r="S20" i="99"/>
  <c r="R20" i="99"/>
  <c r="P20" i="99"/>
  <c r="Q20" i="99" s="1"/>
  <c r="M20" i="99"/>
  <c r="N20" i="99" s="1"/>
  <c r="L20" i="99"/>
  <c r="C20" i="99"/>
  <c r="U19" i="99"/>
  <c r="T19" i="99"/>
  <c r="R19" i="99"/>
  <c r="S19" i="99" s="1"/>
  <c r="P19" i="99"/>
  <c r="Q19" i="99" s="1"/>
  <c r="N19" i="99"/>
  <c r="O19" i="99" s="1"/>
  <c r="M19" i="99"/>
  <c r="L19" i="99"/>
  <c r="C19" i="99"/>
  <c r="U18" i="99"/>
  <c r="T18" i="99"/>
  <c r="R18" i="99"/>
  <c r="S18" i="99" s="1"/>
  <c r="Q18" i="99"/>
  <c r="P18" i="99"/>
  <c r="N18" i="99"/>
  <c r="M18" i="99"/>
  <c r="L18" i="99"/>
  <c r="C18" i="99"/>
  <c r="T17" i="99"/>
  <c r="U17" i="99" s="1"/>
  <c r="S17" i="99"/>
  <c r="R17" i="99"/>
  <c r="P17" i="99"/>
  <c r="Q17" i="99" s="1"/>
  <c r="L17" i="99"/>
  <c r="M17" i="99" s="1"/>
  <c r="N17" i="99" s="1"/>
  <c r="C17" i="99"/>
  <c r="S16" i="99"/>
  <c r="R16" i="99"/>
  <c r="Q16" i="99"/>
  <c r="P16" i="99"/>
  <c r="M16" i="99"/>
  <c r="T16" i="99" s="1"/>
  <c r="U16" i="99" s="1"/>
  <c r="L16" i="99"/>
  <c r="C16" i="99"/>
  <c r="R15" i="99"/>
  <c r="S15" i="99" s="1"/>
  <c r="Q15" i="99"/>
  <c r="P15" i="99"/>
  <c r="L15" i="99"/>
  <c r="M15" i="99" s="1"/>
  <c r="C15" i="99"/>
  <c r="S14" i="99"/>
  <c r="R14" i="99"/>
  <c r="P14" i="99"/>
  <c r="Q14" i="99" s="1"/>
  <c r="L14" i="99"/>
  <c r="M14" i="99" s="1"/>
  <c r="T14" i="99" s="1"/>
  <c r="U14" i="99" s="1"/>
  <c r="C14" i="99"/>
  <c r="R13" i="99"/>
  <c r="S13" i="99" s="1"/>
  <c r="P13" i="99"/>
  <c r="Q13" i="99" s="1"/>
  <c r="L13" i="99"/>
  <c r="M13" i="99" s="1"/>
  <c r="T13" i="99" s="1"/>
  <c r="U13" i="99" s="1"/>
  <c r="C13" i="99"/>
  <c r="R12" i="99"/>
  <c r="S12" i="99" s="1"/>
  <c r="Q12" i="99"/>
  <c r="P12" i="99"/>
  <c r="L12" i="99"/>
  <c r="M12" i="99" s="1"/>
  <c r="T12" i="99" s="1"/>
  <c r="U12" i="99" s="1"/>
  <c r="C12" i="99"/>
  <c r="R11" i="99"/>
  <c r="S11" i="99" s="1"/>
  <c r="P11" i="99"/>
  <c r="Q11" i="99" s="1"/>
  <c r="L11" i="99"/>
  <c r="M11" i="99" s="1"/>
  <c r="C11" i="99"/>
  <c r="R10" i="99"/>
  <c r="S10" i="99" s="1"/>
  <c r="P10" i="99"/>
  <c r="Q10" i="99" s="1"/>
  <c r="L10" i="99"/>
  <c r="C10" i="99"/>
  <c r="P9" i="99"/>
  <c r="Q9" i="99" s="1"/>
  <c r="N9" i="99"/>
  <c r="O9" i="99" s="1"/>
  <c r="L9" i="99"/>
  <c r="M9" i="99" s="1"/>
  <c r="R9" i="99" s="1"/>
  <c r="S9" i="99" s="1"/>
  <c r="C9" i="99"/>
  <c r="T8" i="99"/>
  <c r="U8" i="99" s="1"/>
  <c r="P8" i="99"/>
  <c r="Q8" i="99" s="1"/>
  <c r="L8" i="99"/>
  <c r="M8" i="99" s="1"/>
  <c r="C8" i="99"/>
  <c r="T7" i="99"/>
  <c r="U7" i="99" s="1"/>
  <c r="R7" i="99"/>
  <c r="S7" i="99" s="1"/>
  <c r="L7" i="99"/>
  <c r="M7" i="99" s="1"/>
  <c r="P7" i="99" s="1"/>
  <c r="Q7" i="99" s="1"/>
  <c r="C7" i="99"/>
  <c r="T6" i="99"/>
  <c r="U6" i="99" s="1"/>
  <c r="L6" i="99"/>
  <c r="M6" i="99" s="1"/>
  <c r="R6" i="99" s="1"/>
  <c r="S6" i="99" s="1"/>
  <c r="C6" i="99"/>
  <c r="T5" i="99"/>
  <c r="R5" i="99"/>
  <c r="S5" i="99" s="1"/>
  <c r="L5" i="99"/>
  <c r="M5" i="99" s="1"/>
  <c r="P5" i="99" s="1"/>
  <c r="Q5" i="99" s="1"/>
  <c r="C5" i="99"/>
  <c r="T4" i="99"/>
  <c r="U4" i="99" s="1"/>
  <c r="R4" i="99"/>
  <c r="L4" i="99"/>
  <c r="M4" i="99" s="1"/>
  <c r="C4" i="99"/>
  <c r="D2" i="99"/>
  <c r="B84" i="98"/>
  <c r="H84" i="98" s="1"/>
  <c r="B83" i="98"/>
  <c r="K83" i="98" s="1"/>
  <c r="B82" i="98"/>
  <c r="J82" i="98" s="1"/>
  <c r="B81" i="98"/>
  <c r="D81" i="98" s="1"/>
  <c r="B80" i="98"/>
  <c r="H80" i="98" s="1"/>
  <c r="B79" i="98"/>
  <c r="B78" i="98"/>
  <c r="J78" i="98" s="1"/>
  <c r="B77" i="98"/>
  <c r="K77" i="98" s="1"/>
  <c r="B76" i="98"/>
  <c r="J76" i="98" s="1"/>
  <c r="B75" i="98"/>
  <c r="K75" i="98" s="1"/>
  <c r="B74" i="98"/>
  <c r="B73" i="98"/>
  <c r="B72" i="98"/>
  <c r="B71" i="98"/>
  <c r="B70" i="98"/>
  <c r="I70" i="98" s="1"/>
  <c r="B69" i="98"/>
  <c r="K69" i="98" s="1"/>
  <c r="P68" i="98"/>
  <c r="B68" i="98"/>
  <c r="F68" i="98" s="1"/>
  <c r="B67" i="98"/>
  <c r="J67" i="98" s="1"/>
  <c r="B66" i="98"/>
  <c r="I66" i="98" s="1"/>
  <c r="B65" i="98"/>
  <c r="B64" i="98"/>
  <c r="B63" i="98"/>
  <c r="B62" i="98"/>
  <c r="J62" i="98" s="1"/>
  <c r="B61" i="98"/>
  <c r="B60" i="98"/>
  <c r="H60" i="98" s="1"/>
  <c r="H57" i="98"/>
  <c r="U54" i="98"/>
  <c r="T54" i="98"/>
  <c r="R54" i="98"/>
  <c r="S54" i="98" s="1"/>
  <c r="Q54" i="98"/>
  <c r="P54" i="98"/>
  <c r="L54" i="98"/>
  <c r="M54" i="98" s="1"/>
  <c r="N54" i="98" s="1"/>
  <c r="V54" i="98" s="1"/>
  <c r="C54" i="98"/>
  <c r="T53" i="98"/>
  <c r="U53" i="98" s="1"/>
  <c r="R53" i="98"/>
  <c r="S53" i="98" s="1"/>
  <c r="P53" i="98"/>
  <c r="Q53" i="98" s="1"/>
  <c r="L53" i="98"/>
  <c r="M53" i="98" s="1"/>
  <c r="N53" i="98" s="1"/>
  <c r="O53" i="98" s="1"/>
  <c r="C53" i="98"/>
  <c r="U52" i="98"/>
  <c r="T52" i="98"/>
  <c r="R52" i="98"/>
  <c r="S52" i="98" s="1"/>
  <c r="Q52" i="98"/>
  <c r="P52" i="98"/>
  <c r="L52" i="98"/>
  <c r="M52" i="98" s="1"/>
  <c r="N52" i="98" s="1"/>
  <c r="V52" i="98" s="1"/>
  <c r="C52" i="98"/>
  <c r="T51" i="98"/>
  <c r="U51" i="98" s="1"/>
  <c r="R51" i="98"/>
  <c r="S51" i="98" s="1"/>
  <c r="Q51" i="98"/>
  <c r="P51" i="98"/>
  <c r="L51" i="98"/>
  <c r="M51" i="98" s="1"/>
  <c r="N51" i="98" s="1"/>
  <c r="O51" i="98" s="1"/>
  <c r="W51" i="98" s="1"/>
  <c r="C51" i="98"/>
  <c r="U50" i="98"/>
  <c r="T50" i="98"/>
  <c r="S50" i="98"/>
  <c r="R50" i="98"/>
  <c r="Q50" i="98"/>
  <c r="P50" i="98"/>
  <c r="M50" i="98"/>
  <c r="N50" i="98" s="1"/>
  <c r="V50" i="98" s="1"/>
  <c r="L50" i="98"/>
  <c r="C50" i="98"/>
  <c r="T49" i="98"/>
  <c r="U49" i="98" s="1"/>
  <c r="S49" i="98"/>
  <c r="R49" i="98"/>
  <c r="P49" i="98"/>
  <c r="Q49" i="98" s="1"/>
  <c r="L49" i="98"/>
  <c r="M49" i="98" s="1"/>
  <c r="N49" i="98" s="1"/>
  <c r="O49" i="98" s="1"/>
  <c r="C49" i="98"/>
  <c r="U48" i="98"/>
  <c r="T48" i="98"/>
  <c r="S48" i="98"/>
  <c r="R48" i="98"/>
  <c r="Q48" i="98"/>
  <c r="P48" i="98"/>
  <c r="O48" i="98"/>
  <c r="W48" i="98" s="1"/>
  <c r="L48" i="98"/>
  <c r="M48" i="98" s="1"/>
  <c r="N48" i="98" s="1"/>
  <c r="V48" i="98" s="1"/>
  <c r="C48" i="98"/>
  <c r="T47" i="98"/>
  <c r="U47" i="98" s="1"/>
  <c r="R47" i="98"/>
  <c r="S47" i="98" s="1"/>
  <c r="Q47" i="98"/>
  <c r="P47" i="98"/>
  <c r="L47" i="98"/>
  <c r="M47" i="98" s="1"/>
  <c r="N47" i="98" s="1"/>
  <c r="C47" i="98"/>
  <c r="T46" i="98"/>
  <c r="U46" i="98" s="1"/>
  <c r="R46" i="98"/>
  <c r="S46" i="98" s="1"/>
  <c r="P46" i="98"/>
  <c r="Q46" i="98" s="1"/>
  <c r="N46" i="98"/>
  <c r="O46" i="98" s="1"/>
  <c r="L46" i="98"/>
  <c r="M46" i="98" s="1"/>
  <c r="C46" i="98"/>
  <c r="U45" i="98"/>
  <c r="T45" i="98"/>
  <c r="R45" i="98"/>
  <c r="S45" i="98" s="1"/>
  <c r="Q45" i="98"/>
  <c r="P45" i="98"/>
  <c r="L45" i="98"/>
  <c r="M45" i="98" s="1"/>
  <c r="N45" i="98" s="1"/>
  <c r="V45" i="98" s="1"/>
  <c r="C45" i="98"/>
  <c r="T44" i="98"/>
  <c r="U44" i="98" s="1"/>
  <c r="R44" i="98"/>
  <c r="S44" i="98" s="1"/>
  <c r="P44" i="98"/>
  <c r="Q44" i="98" s="1"/>
  <c r="L44" i="98"/>
  <c r="M44" i="98" s="1"/>
  <c r="N44" i="98" s="1"/>
  <c r="C44" i="98"/>
  <c r="T43" i="98"/>
  <c r="U43" i="98" s="1"/>
  <c r="S43" i="98"/>
  <c r="R43" i="98"/>
  <c r="P43" i="98"/>
  <c r="Q43" i="98" s="1"/>
  <c r="O43" i="98"/>
  <c r="M43" i="98"/>
  <c r="N43" i="98" s="1"/>
  <c r="L43" i="98"/>
  <c r="C43" i="98"/>
  <c r="T42" i="98"/>
  <c r="U42" i="98" s="1"/>
  <c r="R42" i="98"/>
  <c r="S42" i="98" s="1"/>
  <c r="P42" i="98"/>
  <c r="Q42" i="98" s="1"/>
  <c r="L42" i="98"/>
  <c r="M42" i="98" s="1"/>
  <c r="N42" i="98" s="1"/>
  <c r="O42" i="98" s="1"/>
  <c r="W42" i="98" s="1"/>
  <c r="C42" i="98"/>
  <c r="T41" i="98"/>
  <c r="U41" i="98" s="1"/>
  <c r="S41" i="98"/>
  <c r="R41" i="98"/>
  <c r="P41" i="98"/>
  <c r="Q41" i="98" s="1"/>
  <c r="M41" i="98"/>
  <c r="N41" i="98" s="1"/>
  <c r="L41" i="98"/>
  <c r="C41" i="98"/>
  <c r="T40" i="98"/>
  <c r="U40" i="98" s="1"/>
  <c r="R40" i="98"/>
  <c r="S40" i="98" s="1"/>
  <c r="P40" i="98"/>
  <c r="Q40" i="98" s="1"/>
  <c r="L40" i="98"/>
  <c r="M40" i="98" s="1"/>
  <c r="N40" i="98" s="1"/>
  <c r="C40" i="98"/>
  <c r="U39" i="98"/>
  <c r="T39" i="98"/>
  <c r="R39" i="98"/>
  <c r="S39" i="98" s="1"/>
  <c r="Q39" i="98"/>
  <c r="P39" i="98"/>
  <c r="L39" i="98"/>
  <c r="M39" i="98" s="1"/>
  <c r="N39" i="98" s="1"/>
  <c r="C39" i="98"/>
  <c r="T38" i="98"/>
  <c r="U38" i="98" s="1"/>
  <c r="R38" i="98"/>
  <c r="S38" i="98" s="1"/>
  <c r="P38" i="98"/>
  <c r="Q38" i="98" s="1"/>
  <c r="N38" i="98"/>
  <c r="O38" i="98" s="1"/>
  <c r="L38" i="98"/>
  <c r="M38" i="98" s="1"/>
  <c r="C38" i="98"/>
  <c r="U37" i="98"/>
  <c r="T37" i="98"/>
  <c r="R37" i="98"/>
  <c r="S37" i="98" s="1"/>
  <c r="Q37" i="98"/>
  <c r="P37" i="98"/>
  <c r="L37" i="98"/>
  <c r="M37" i="98" s="1"/>
  <c r="N37" i="98" s="1"/>
  <c r="V37" i="98" s="1"/>
  <c r="C37" i="98"/>
  <c r="T36" i="98"/>
  <c r="U36" i="98" s="1"/>
  <c r="R36" i="98"/>
  <c r="S36" i="98" s="1"/>
  <c r="P36" i="98"/>
  <c r="Q36" i="98" s="1"/>
  <c r="L36" i="98"/>
  <c r="M36" i="98" s="1"/>
  <c r="N36" i="98" s="1"/>
  <c r="C36" i="98"/>
  <c r="T35" i="98"/>
  <c r="U35" i="98" s="1"/>
  <c r="S35" i="98"/>
  <c r="R35" i="98"/>
  <c r="P35" i="98"/>
  <c r="Q35" i="98" s="1"/>
  <c r="O35" i="98"/>
  <c r="W35" i="98" s="1"/>
  <c r="M35" i="98"/>
  <c r="N35" i="98" s="1"/>
  <c r="L35" i="98"/>
  <c r="C35" i="98"/>
  <c r="T34" i="98"/>
  <c r="U34" i="98" s="1"/>
  <c r="R34" i="98"/>
  <c r="S34" i="98" s="1"/>
  <c r="P34" i="98"/>
  <c r="Q34" i="98" s="1"/>
  <c r="L34" i="98"/>
  <c r="M34" i="98" s="1"/>
  <c r="N34" i="98" s="1"/>
  <c r="O34" i="98" s="1"/>
  <c r="W34" i="98" s="1"/>
  <c r="C34" i="98"/>
  <c r="T33" i="98"/>
  <c r="U33" i="98" s="1"/>
  <c r="S33" i="98"/>
  <c r="R33" i="98"/>
  <c r="P33" i="98"/>
  <c r="Q33" i="98" s="1"/>
  <c r="M33" i="98"/>
  <c r="N33" i="98" s="1"/>
  <c r="L33" i="98"/>
  <c r="C33" i="98"/>
  <c r="T32" i="98"/>
  <c r="U32" i="98" s="1"/>
  <c r="R32" i="98"/>
  <c r="S32" i="98" s="1"/>
  <c r="P32" i="98"/>
  <c r="Q32" i="98" s="1"/>
  <c r="L32" i="98"/>
  <c r="M32" i="98" s="1"/>
  <c r="N32" i="98" s="1"/>
  <c r="C32" i="98"/>
  <c r="U31" i="98"/>
  <c r="T31" i="98"/>
  <c r="R31" i="98"/>
  <c r="S31" i="98" s="1"/>
  <c r="Q31" i="98"/>
  <c r="P31" i="98"/>
  <c r="M31" i="98"/>
  <c r="N31" i="98" s="1"/>
  <c r="L31" i="98"/>
  <c r="C31" i="98"/>
  <c r="T30" i="98"/>
  <c r="U30" i="98" s="1"/>
  <c r="S30" i="98"/>
  <c r="R30" i="98"/>
  <c r="P30" i="98"/>
  <c r="Q30" i="98" s="1"/>
  <c r="L30" i="98"/>
  <c r="M30" i="98" s="1"/>
  <c r="N30" i="98" s="1"/>
  <c r="V30" i="98" s="1"/>
  <c r="C30" i="98"/>
  <c r="T29" i="98"/>
  <c r="U29" i="98" s="1"/>
  <c r="S29" i="98"/>
  <c r="R29" i="98"/>
  <c r="P29" i="98"/>
  <c r="Q29" i="98" s="1"/>
  <c r="L29" i="98"/>
  <c r="M29" i="98" s="1"/>
  <c r="N29" i="98" s="1"/>
  <c r="C29" i="98"/>
  <c r="T28" i="98"/>
  <c r="U28" i="98" s="1"/>
  <c r="R28" i="98"/>
  <c r="S28" i="98" s="1"/>
  <c r="P28" i="98"/>
  <c r="Q28" i="98" s="1"/>
  <c r="M28" i="98"/>
  <c r="N28" i="98" s="1"/>
  <c r="L28" i="98"/>
  <c r="C28" i="98"/>
  <c r="U27" i="98"/>
  <c r="T27" i="98"/>
  <c r="R27" i="98"/>
  <c r="S27" i="98" s="1"/>
  <c r="Q27" i="98"/>
  <c r="P27" i="98"/>
  <c r="M27" i="98"/>
  <c r="N27" i="98" s="1"/>
  <c r="O27" i="98" s="1"/>
  <c r="W27" i="98" s="1"/>
  <c r="L27" i="98"/>
  <c r="C27" i="98"/>
  <c r="T26" i="98"/>
  <c r="U26" i="98" s="1"/>
  <c r="S26" i="98"/>
  <c r="R26" i="98"/>
  <c r="P26" i="98"/>
  <c r="Q26" i="98" s="1"/>
  <c r="L26" i="98"/>
  <c r="M26" i="98" s="1"/>
  <c r="N26" i="98" s="1"/>
  <c r="C26" i="98"/>
  <c r="U25" i="98"/>
  <c r="T25" i="98"/>
  <c r="R25" i="98"/>
  <c r="S25" i="98" s="1"/>
  <c r="Q25" i="98"/>
  <c r="P25" i="98"/>
  <c r="L25" i="98"/>
  <c r="M25" i="98" s="1"/>
  <c r="N25" i="98" s="1"/>
  <c r="C25" i="98"/>
  <c r="T24" i="98"/>
  <c r="U24" i="98" s="1"/>
  <c r="R24" i="98"/>
  <c r="S24" i="98" s="1"/>
  <c r="P24" i="98"/>
  <c r="Q24" i="98" s="1"/>
  <c r="M24" i="98"/>
  <c r="N24" i="98" s="1"/>
  <c r="L24" i="98"/>
  <c r="C24" i="98"/>
  <c r="T23" i="98"/>
  <c r="U23" i="98" s="1"/>
  <c r="S23" i="98"/>
  <c r="R23" i="98"/>
  <c r="P23" i="98"/>
  <c r="Q23" i="98" s="1"/>
  <c r="M23" i="98"/>
  <c r="N23" i="98" s="1"/>
  <c r="L23" i="98"/>
  <c r="C23" i="98"/>
  <c r="T22" i="98"/>
  <c r="U22" i="98" s="1"/>
  <c r="R22" i="98"/>
  <c r="S22" i="98" s="1"/>
  <c r="P22" i="98"/>
  <c r="Q22" i="98" s="1"/>
  <c r="L22" i="98"/>
  <c r="M22" i="98" s="1"/>
  <c r="N22" i="98" s="1"/>
  <c r="C22" i="98"/>
  <c r="U21" i="98"/>
  <c r="T21" i="98"/>
  <c r="R21" i="98"/>
  <c r="S21" i="98" s="1"/>
  <c r="P21" i="98"/>
  <c r="Q21" i="98" s="1"/>
  <c r="M21" i="98"/>
  <c r="N21" i="98" s="1"/>
  <c r="L21" i="98"/>
  <c r="C21" i="98"/>
  <c r="T20" i="98"/>
  <c r="U20" i="98" s="1"/>
  <c r="R20" i="98"/>
  <c r="S20" i="98" s="1"/>
  <c r="P20" i="98"/>
  <c r="Q20" i="98" s="1"/>
  <c r="L20" i="98"/>
  <c r="M20" i="98" s="1"/>
  <c r="N20" i="98" s="1"/>
  <c r="C20" i="98"/>
  <c r="T19" i="98"/>
  <c r="U19" i="98" s="1"/>
  <c r="S19" i="98"/>
  <c r="R19" i="98"/>
  <c r="P19" i="98"/>
  <c r="Q19" i="98" s="1"/>
  <c r="L19" i="98"/>
  <c r="M19" i="98" s="1"/>
  <c r="N19" i="98" s="1"/>
  <c r="C19" i="98"/>
  <c r="T18" i="98"/>
  <c r="U18" i="98" s="1"/>
  <c r="R18" i="98"/>
  <c r="S18" i="98" s="1"/>
  <c r="Q18" i="98"/>
  <c r="P18" i="98"/>
  <c r="L18" i="98"/>
  <c r="M18" i="98" s="1"/>
  <c r="N18" i="98" s="1"/>
  <c r="C18" i="98"/>
  <c r="U17" i="98"/>
  <c r="T17" i="98"/>
  <c r="R17" i="98"/>
  <c r="S17" i="98" s="1"/>
  <c r="Q17" i="98"/>
  <c r="P17" i="98"/>
  <c r="L17" i="98"/>
  <c r="M17" i="98" s="1"/>
  <c r="N17" i="98" s="1"/>
  <c r="C17" i="98"/>
  <c r="R16" i="98"/>
  <c r="S16" i="98" s="1"/>
  <c r="P16" i="98"/>
  <c r="Q16" i="98" s="1"/>
  <c r="L16" i="98"/>
  <c r="M16" i="98" s="1"/>
  <c r="T16" i="98" s="1"/>
  <c r="U16" i="98" s="1"/>
  <c r="C16" i="98"/>
  <c r="R15" i="98"/>
  <c r="S15" i="98" s="1"/>
  <c r="P15" i="98"/>
  <c r="Q15" i="98" s="1"/>
  <c r="N15" i="98"/>
  <c r="O15" i="98" s="1"/>
  <c r="L15" i="98"/>
  <c r="M15" i="98" s="1"/>
  <c r="T15" i="98" s="1"/>
  <c r="U15" i="98" s="1"/>
  <c r="C15" i="98"/>
  <c r="R14" i="98"/>
  <c r="S14" i="98" s="1"/>
  <c r="P14" i="98"/>
  <c r="Q14" i="98" s="1"/>
  <c r="L14" i="98"/>
  <c r="M14" i="98" s="1"/>
  <c r="C14" i="98"/>
  <c r="R13" i="98"/>
  <c r="S13" i="98" s="1"/>
  <c r="P13" i="98"/>
  <c r="Q13" i="98" s="1"/>
  <c r="L13" i="98"/>
  <c r="M13" i="98" s="1"/>
  <c r="C13" i="98"/>
  <c r="R12" i="98"/>
  <c r="S12" i="98" s="1"/>
  <c r="P12" i="98"/>
  <c r="Q12" i="98" s="1"/>
  <c r="L12" i="98"/>
  <c r="M12" i="98" s="1"/>
  <c r="T12" i="98" s="1"/>
  <c r="U12" i="98" s="1"/>
  <c r="C12" i="98"/>
  <c r="T11" i="98"/>
  <c r="U11" i="98" s="1"/>
  <c r="R11" i="98"/>
  <c r="S11" i="98" s="1"/>
  <c r="L11" i="98"/>
  <c r="M11" i="98" s="1"/>
  <c r="P11" i="98" s="1"/>
  <c r="Q11" i="98" s="1"/>
  <c r="C11" i="98"/>
  <c r="P10" i="98"/>
  <c r="Q10" i="98" s="1"/>
  <c r="L10" i="98"/>
  <c r="M10" i="98" s="1"/>
  <c r="R10" i="98" s="1"/>
  <c r="S10" i="98" s="1"/>
  <c r="C10" i="98"/>
  <c r="T9" i="98"/>
  <c r="U9" i="98" s="1"/>
  <c r="P9" i="98"/>
  <c r="Q9" i="98" s="1"/>
  <c r="M9" i="98"/>
  <c r="R9" i="98" s="1"/>
  <c r="S9" i="98" s="1"/>
  <c r="L9" i="98"/>
  <c r="C9" i="98"/>
  <c r="T8" i="98"/>
  <c r="U8" i="98" s="1"/>
  <c r="L8" i="98"/>
  <c r="M8" i="98" s="1"/>
  <c r="P8" i="98" s="1"/>
  <c r="Q8" i="98" s="1"/>
  <c r="C8" i="98"/>
  <c r="T7" i="98"/>
  <c r="U7" i="98" s="1"/>
  <c r="L7" i="98"/>
  <c r="M7" i="98" s="1"/>
  <c r="R7" i="98" s="1"/>
  <c r="S7" i="98" s="1"/>
  <c r="C7" i="98"/>
  <c r="T6" i="98"/>
  <c r="U6" i="98" s="1"/>
  <c r="L6" i="98"/>
  <c r="M6" i="98" s="1"/>
  <c r="P6" i="98" s="1"/>
  <c r="Q6" i="98" s="1"/>
  <c r="C6" i="98"/>
  <c r="T5" i="98"/>
  <c r="U5" i="98" s="1"/>
  <c r="L5" i="98"/>
  <c r="M5" i="98" s="1"/>
  <c r="P5" i="98" s="1"/>
  <c r="Q5" i="98" s="1"/>
  <c r="C5" i="98"/>
  <c r="T4" i="98"/>
  <c r="L4" i="98"/>
  <c r="C4" i="98"/>
  <c r="D2" i="98"/>
  <c r="B84" i="97"/>
  <c r="H84" i="97" s="1"/>
  <c r="B83" i="97"/>
  <c r="K83" i="97" s="1"/>
  <c r="B82" i="97"/>
  <c r="H82" i="97" s="1"/>
  <c r="B81" i="97"/>
  <c r="J81" i="97" s="1"/>
  <c r="B80" i="97"/>
  <c r="F80" i="97" s="1"/>
  <c r="B79" i="97"/>
  <c r="I79" i="97" s="1"/>
  <c r="B78" i="97"/>
  <c r="I78" i="97" s="1"/>
  <c r="B77" i="97"/>
  <c r="H77" i="97" s="1"/>
  <c r="B76" i="97"/>
  <c r="E76" i="97" s="1"/>
  <c r="B75" i="97"/>
  <c r="B74" i="97"/>
  <c r="F74" i="97" s="1"/>
  <c r="B73" i="97"/>
  <c r="F73" i="97" s="1"/>
  <c r="B72" i="97"/>
  <c r="I72" i="97" s="1"/>
  <c r="B71" i="97"/>
  <c r="B70" i="97"/>
  <c r="B69" i="97"/>
  <c r="F69" i="97" s="1"/>
  <c r="P68" i="97"/>
  <c r="B68" i="97"/>
  <c r="B67" i="97"/>
  <c r="K67" i="97" s="1"/>
  <c r="B66" i="97"/>
  <c r="K66" i="97" s="1"/>
  <c r="B65" i="97"/>
  <c r="B64" i="97"/>
  <c r="B63" i="97"/>
  <c r="B62" i="97"/>
  <c r="D62" i="97" s="1"/>
  <c r="B61" i="97"/>
  <c r="M61" i="97" s="1"/>
  <c r="B60" i="97"/>
  <c r="J60" i="97" s="1"/>
  <c r="H57" i="97"/>
  <c r="T54" i="97"/>
  <c r="U54" i="97" s="1"/>
  <c r="R54" i="97"/>
  <c r="S54" i="97" s="1"/>
  <c r="P54" i="97"/>
  <c r="Q54" i="97" s="1"/>
  <c r="L54" i="97"/>
  <c r="M54" i="97" s="1"/>
  <c r="N54" i="97" s="1"/>
  <c r="C54" i="97"/>
  <c r="T53" i="97"/>
  <c r="U53" i="97" s="1"/>
  <c r="S53" i="97"/>
  <c r="R53" i="97"/>
  <c r="P53" i="97"/>
  <c r="Q53" i="97" s="1"/>
  <c r="L53" i="97"/>
  <c r="M53" i="97" s="1"/>
  <c r="N53" i="97" s="1"/>
  <c r="C53" i="97"/>
  <c r="T52" i="97"/>
  <c r="U52" i="97" s="1"/>
  <c r="R52" i="97"/>
  <c r="S52" i="97" s="1"/>
  <c r="Q52" i="97"/>
  <c r="P52" i="97"/>
  <c r="L52" i="97"/>
  <c r="M52" i="97" s="1"/>
  <c r="N52" i="97" s="1"/>
  <c r="C52" i="97"/>
  <c r="T51" i="97"/>
  <c r="U51" i="97" s="1"/>
  <c r="R51" i="97"/>
  <c r="S51" i="97" s="1"/>
  <c r="P51" i="97"/>
  <c r="Q51" i="97" s="1"/>
  <c r="L51" i="97"/>
  <c r="M51" i="97" s="1"/>
  <c r="N51" i="97" s="1"/>
  <c r="C51" i="97"/>
  <c r="U50" i="97"/>
  <c r="T50" i="97"/>
  <c r="R50" i="97"/>
  <c r="S50" i="97" s="1"/>
  <c r="Q50" i="97"/>
  <c r="P50" i="97"/>
  <c r="L50" i="97"/>
  <c r="M50" i="97" s="1"/>
  <c r="N50" i="97" s="1"/>
  <c r="C50" i="97"/>
  <c r="U49" i="97"/>
  <c r="T49" i="97"/>
  <c r="R49" i="97"/>
  <c r="S49" i="97" s="1"/>
  <c r="Q49" i="97"/>
  <c r="P49" i="97"/>
  <c r="L49" i="97"/>
  <c r="M49" i="97" s="1"/>
  <c r="N49" i="97" s="1"/>
  <c r="O49" i="97" s="1"/>
  <c r="C49" i="97"/>
  <c r="U48" i="97"/>
  <c r="T48" i="97"/>
  <c r="R48" i="97"/>
  <c r="S48" i="97" s="1"/>
  <c r="Q48" i="97"/>
  <c r="P48" i="97"/>
  <c r="N48" i="97"/>
  <c r="V48" i="97" s="1"/>
  <c r="M48" i="97"/>
  <c r="L48" i="97"/>
  <c r="C48" i="97"/>
  <c r="T47" i="97"/>
  <c r="U47" i="97" s="1"/>
  <c r="S47" i="97"/>
  <c r="R47" i="97"/>
  <c r="P47" i="97"/>
  <c r="Q47" i="97" s="1"/>
  <c r="L47" i="97"/>
  <c r="M47" i="97" s="1"/>
  <c r="N47" i="97" s="1"/>
  <c r="V47" i="97" s="1"/>
  <c r="C47" i="97"/>
  <c r="T46" i="97"/>
  <c r="U46" i="97" s="1"/>
  <c r="S46" i="97"/>
  <c r="R46" i="97"/>
  <c r="P46" i="97"/>
  <c r="Q46" i="97" s="1"/>
  <c r="L46" i="97"/>
  <c r="M46" i="97" s="1"/>
  <c r="N46" i="97" s="1"/>
  <c r="C46" i="97"/>
  <c r="T45" i="97"/>
  <c r="U45" i="97" s="1"/>
  <c r="R45" i="97"/>
  <c r="S45" i="97" s="1"/>
  <c r="Q45" i="97"/>
  <c r="P45" i="97"/>
  <c r="N45" i="97"/>
  <c r="O45" i="97" s="1"/>
  <c r="W45" i="97" s="1"/>
  <c r="M45" i="97"/>
  <c r="L45" i="97"/>
  <c r="C45" i="97"/>
  <c r="U44" i="97"/>
  <c r="T44" i="97"/>
  <c r="S44" i="97"/>
  <c r="R44" i="97"/>
  <c r="Q44" i="97"/>
  <c r="P44" i="97"/>
  <c r="L44" i="97"/>
  <c r="M44" i="97" s="1"/>
  <c r="N44" i="97" s="1"/>
  <c r="C44" i="97"/>
  <c r="T43" i="97"/>
  <c r="U43" i="97" s="1"/>
  <c r="R43" i="97"/>
  <c r="S43" i="97" s="1"/>
  <c r="P43" i="97"/>
  <c r="Q43" i="97" s="1"/>
  <c r="L43" i="97"/>
  <c r="M43" i="97" s="1"/>
  <c r="N43" i="97" s="1"/>
  <c r="C43" i="97"/>
  <c r="U42" i="97"/>
  <c r="T42" i="97"/>
  <c r="R42" i="97"/>
  <c r="S42" i="97" s="1"/>
  <c r="Q42" i="97"/>
  <c r="P42" i="97"/>
  <c r="L42" i="97"/>
  <c r="M42" i="97" s="1"/>
  <c r="N42" i="97" s="1"/>
  <c r="C42" i="97"/>
  <c r="U41" i="97"/>
  <c r="T41" i="97"/>
  <c r="R41" i="97"/>
  <c r="S41" i="97" s="1"/>
  <c r="Q41" i="97"/>
  <c r="P41" i="97"/>
  <c r="L41" i="97"/>
  <c r="M41" i="97" s="1"/>
  <c r="N41" i="97" s="1"/>
  <c r="O41" i="97" s="1"/>
  <c r="C41" i="97"/>
  <c r="U40" i="97"/>
  <c r="T40" i="97"/>
  <c r="R40" i="97"/>
  <c r="S40" i="97" s="1"/>
  <c r="Q40" i="97"/>
  <c r="P40" i="97"/>
  <c r="N40" i="97"/>
  <c r="V40" i="97" s="1"/>
  <c r="M40" i="97"/>
  <c r="L40" i="97"/>
  <c r="C40" i="97"/>
  <c r="T39" i="97"/>
  <c r="U39" i="97" s="1"/>
  <c r="S39" i="97"/>
  <c r="R39" i="97"/>
  <c r="P39" i="97"/>
  <c r="Q39" i="97" s="1"/>
  <c r="L39" i="97"/>
  <c r="M39" i="97" s="1"/>
  <c r="N39" i="97" s="1"/>
  <c r="V39" i="97" s="1"/>
  <c r="C39" i="97"/>
  <c r="T38" i="97"/>
  <c r="U38" i="97" s="1"/>
  <c r="S38" i="97"/>
  <c r="R38" i="97"/>
  <c r="P38" i="97"/>
  <c r="Q38" i="97" s="1"/>
  <c r="L38" i="97"/>
  <c r="M38" i="97" s="1"/>
  <c r="N38" i="97" s="1"/>
  <c r="C38" i="97"/>
  <c r="T37" i="97"/>
  <c r="U37" i="97" s="1"/>
  <c r="R37" i="97"/>
  <c r="S37" i="97" s="1"/>
  <c r="Q37" i="97"/>
  <c r="P37" i="97"/>
  <c r="N37" i="97"/>
  <c r="O37" i="97" s="1"/>
  <c r="W37" i="97" s="1"/>
  <c r="M37" i="97"/>
  <c r="L37" i="97"/>
  <c r="C37" i="97"/>
  <c r="U36" i="97"/>
  <c r="T36" i="97"/>
  <c r="S36" i="97"/>
  <c r="R36" i="97"/>
  <c r="Q36" i="97"/>
  <c r="P36" i="97"/>
  <c r="L36" i="97"/>
  <c r="M36" i="97" s="1"/>
  <c r="N36" i="97" s="1"/>
  <c r="C36" i="97"/>
  <c r="T35" i="97"/>
  <c r="U35" i="97" s="1"/>
  <c r="R35" i="97"/>
  <c r="S35" i="97" s="1"/>
  <c r="P35" i="97"/>
  <c r="Q35" i="97" s="1"/>
  <c r="L35" i="97"/>
  <c r="M35" i="97" s="1"/>
  <c r="N35" i="97" s="1"/>
  <c r="C35" i="97"/>
  <c r="T34" i="97"/>
  <c r="U34" i="97" s="1"/>
  <c r="S34" i="97"/>
  <c r="R34" i="97"/>
  <c r="P34" i="97"/>
  <c r="Q34" i="97" s="1"/>
  <c r="L34" i="97"/>
  <c r="M34" i="97" s="1"/>
  <c r="N34" i="97" s="1"/>
  <c r="C34" i="97"/>
  <c r="T33" i="97"/>
  <c r="U33" i="97" s="1"/>
  <c r="R33" i="97"/>
  <c r="S33" i="97" s="1"/>
  <c r="P33" i="97"/>
  <c r="Q33" i="97" s="1"/>
  <c r="M33" i="97"/>
  <c r="N33" i="97" s="1"/>
  <c r="L33" i="97"/>
  <c r="C33" i="97"/>
  <c r="U32" i="97"/>
  <c r="T32" i="97"/>
  <c r="R32" i="97"/>
  <c r="S32" i="97" s="1"/>
  <c r="P32" i="97"/>
  <c r="Q32" i="97" s="1"/>
  <c r="L32" i="97"/>
  <c r="M32" i="97" s="1"/>
  <c r="N32" i="97" s="1"/>
  <c r="V32" i="97" s="1"/>
  <c r="C32" i="97"/>
  <c r="T31" i="97"/>
  <c r="U31" i="97" s="1"/>
  <c r="R31" i="97"/>
  <c r="S31" i="97" s="1"/>
  <c r="P31" i="97"/>
  <c r="Q31" i="97" s="1"/>
  <c r="L31" i="97"/>
  <c r="M31" i="97" s="1"/>
  <c r="N31" i="97" s="1"/>
  <c r="C31" i="97"/>
  <c r="T30" i="97"/>
  <c r="U30" i="97" s="1"/>
  <c r="R30" i="97"/>
  <c r="S30" i="97" s="1"/>
  <c r="Q30" i="97"/>
  <c r="P30" i="97"/>
  <c r="L30" i="97"/>
  <c r="M30" i="97" s="1"/>
  <c r="N30" i="97" s="1"/>
  <c r="C30" i="97"/>
  <c r="T29" i="97"/>
  <c r="U29" i="97" s="1"/>
  <c r="R29" i="97"/>
  <c r="S29" i="97" s="1"/>
  <c r="Q29" i="97"/>
  <c r="P29" i="97"/>
  <c r="M29" i="97"/>
  <c r="N29" i="97" s="1"/>
  <c r="V29" i="97" s="1"/>
  <c r="L29" i="97"/>
  <c r="C29" i="97"/>
  <c r="T28" i="97"/>
  <c r="U28" i="97" s="1"/>
  <c r="S28" i="97"/>
  <c r="R28" i="97"/>
  <c r="P28" i="97"/>
  <c r="Q28" i="97" s="1"/>
  <c r="L28" i="97"/>
  <c r="M28" i="97" s="1"/>
  <c r="N28" i="97" s="1"/>
  <c r="C28" i="97"/>
  <c r="T27" i="97"/>
  <c r="U27" i="97" s="1"/>
  <c r="R27" i="97"/>
  <c r="S27" i="97" s="1"/>
  <c r="P27" i="97"/>
  <c r="Q27" i="97" s="1"/>
  <c r="L27" i="97"/>
  <c r="M27" i="97" s="1"/>
  <c r="N27" i="97" s="1"/>
  <c r="C27" i="97"/>
  <c r="U26" i="97"/>
  <c r="T26" i="97"/>
  <c r="R26" i="97"/>
  <c r="S26" i="97" s="1"/>
  <c r="P26" i="97"/>
  <c r="Q26" i="97" s="1"/>
  <c r="M26" i="97"/>
  <c r="N26" i="97" s="1"/>
  <c r="L26" i="97"/>
  <c r="C26" i="97"/>
  <c r="U25" i="97"/>
  <c r="T25" i="97"/>
  <c r="R25" i="97"/>
  <c r="S25" i="97" s="1"/>
  <c r="P25" i="97"/>
  <c r="Q25" i="97" s="1"/>
  <c r="N25" i="97"/>
  <c r="O25" i="97" s="1"/>
  <c r="M25" i="97"/>
  <c r="L25" i="97"/>
  <c r="C25" i="97"/>
  <c r="T24" i="97"/>
  <c r="U24" i="97" s="1"/>
  <c r="S24" i="97"/>
  <c r="R24" i="97"/>
  <c r="P24" i="97"/>
  <c r="Q24" i="97" s="1"/>
  <c r="L24" i="97"/>
  <c r="M24" i="97" s="1"/>
  <c r="N24" i="97" s="1"/>
  <c r="C24" i="97"/>
  <c r="T23" i="97"/>
  <c r="U23" i="97" s="1"/>
  <c r="R23" i="97"/>
  <c r="S23" i="97" s="1"/>
  <c r="P23" i="97"/>
  <c r="Q23" i="97" s="1"/>
  <c r="L23" i="97"/>
  <c r="M23" i="97" s="1"/>
  <c r="N23" i="97" s="1"/>
  <c r="C23" i="97"/>
  <c r="U22" i="97"/>
  <c r="T22" i="97"/>
  <c r="R22" i="97"/>
  <c r="S22" i="97" s="1"/>
  <c r="P22" i="97"/>
  <c r="Q22" i="97" s="1"/>
  <c r="M22" i="97"/>
  <c r="N22" i="97" s="1"/>
  <c r="L22" i="97"/>
  <c r="C22" i="97"/>
  <c r="U21" i="97"/>
  <c r="T21" i="97"/>
  <c r="R21" i="97"/>
  <c r="S21" i="97" s="1"/>
  <c r="P21" i="97"/>
  <c r="Q21" i="97" s="1"/>
  <c r="L21" i="97"/>
  <c r="M21" i="97" s="1"/>
  <c r="N21" i="97" s="1"/>
  <c r="C21" i="97"/>
  <c r="T20" i="97"/>
  <c r="U20" i="97" s="1"/>
  <c r="R20" i="97"/>
  <c r="S20" i="97" s="1"/>
  <c r="L20" i="97"/>
  <c r="M20" i="97" s="1"/>
  <c r="N20" i="97" s="1"/>
  <c r="C20" i="97"/>
  <c r="T19" i="97"/>
  <c r="U19" i="97" s="1"/>
  <c r="S19" i="97"/>
  <c r="R19" i="97"/>
  <c r="L19" i="97"/>
  <c r="M19" i="97" s="1"/>
  <c r="N19" i="97" s="1"/>
  <c r="C19" i="97"/>
  <c r="T18" i="97"/>
  <c r="U18" i="97" s="1"/>
  <c r="R18" i="97"/>
  <c r="S18" i="97" s="1"/>
  <c r="M18" i="97"/>
  <c r="N18" i="97" s="1"/>
  <c r="L18" i="97"/>
  <c r="C18" i="97"/>
  <c r="T17" i="97"/>
  <c r="U17" i="97" s="1"/>
  <c r="P17" i="97"/>
  <c r="Q17" i="97" s="1"/>
  <c r="L17" i="97"/>
  <c r="M17" i="97" s="1"/>
  <c r="N17" i="97" s="1"/>
  <c r="C17" i="97"/>
  <c r="T16" i="97"/>
  <c r="U16" i="97" s="1"/>
  <c r="R16" i="97"/>
  <c r="S16" i="97" s="1"/>
  <c r="L16" i="97"/>
  <c r="M16" i="97" s="1"/>
  <c r="C16" i="97"/>
  <c r="R15" i="97"/>
  <c r="S15" i="97" s="1"/>
  <c r="L15" i="97"/>
  <c r="M15" i="97" s="1"/>
  <c r="T15" i="97" s="1"/>
  <c r="U15" i="97" s="1"/>
  <c r="C15" i="97"/>
  <c r="P14" i="97"/>
  <c r="Q14" i="97" s="1"/>
  <c r="L14" i="97"/>
  <c r="M14" i="97" s="1"/>
  <c r="R14" i="97" s="1"/>
  <c r="S14" i="97" s="1"/>
  <c r="C14" i="97"/>
  <c r="R13" i="97"/>
  <c r="S13" i="97" s="1"/>
  <c r="P13" i="97"/>
  <c r="Q13" i="97" s="1"/>
  <c r="L13" i="97"/>
  <c r="M13" i="97" s="1"/>
  <c r="R12" i="97"/>
  <c r="S12" i="97" s="1"/>
  <c r="P12" i="97"/>
  <c r="Q12" i="97" s="1"/>
  <c r="L12" i="97"/>
  <c r="T11" i="97"/>
  <c r="U11" i="97" s="1"/>
  <c r="R11" i="97"/>
  <c r="S11" i="97" s="1"/>
  <c r="L11" i="97"/>
  <c r="M11" i="97" s="1"/>
  <c r="P11" i="97" s="1"/>
  <c r="Q11" i="97" s="1"/>
  <c r="P10" i="97"/>
  <c r="Q10" i="97" s="1"/>
  <c r="L10" i="97"/>
  <c r="M10" i="97" s="1"/>
  <c r="R10" i="97" s="1"/>
  <c r="S10" i="97" s="1"/>
  <c r="T9" i="97"/>
  <c r="U9" i="97" s="1"/>
  <c r="R9" i="97"/>
  <c r="S9" i="97" s="1"/>
  <c r="L9" i="97"/>
  <c r="M9" i="97" s="1"/>
  <c r="N9" i="97" s="1"/>
  <c r="T8" i="97"/>
  <c r="U8" i="97" s="1"/>
  <c r="L8" i="97"/>
  <c r="M8" i="97" s="1"/>
  <c r="R8" i="97" s="1"/>
  <c r="S8" i="97" s="1"/>
  <c r="T7" i="97"/>
  <c r="R7" i="97"/>
  <c r="S7" i="97" s="1"/>
  <c r="L7" i="97"/>
  <c r="T6" i="97"/>
  <c r="U6" i="97" s="1"/>
  <c r="R6" i="97"/>
  <c r="S6" i="97" s="1"/>
  <c r="L6" i="97"/>
  <c r="M6" i="97" s="1"/>
  <c r="T5" i="97"/>
  <c r="U5" i="97" s="1"/>
  <c r="R5" i="97"/>
  <c r="S5" i="97" s="1"/>
  <c r="L5" i="97"/>
  <c r="M5" i="97" s="1"/>
  <c r="T4" i="97"/>
  <c r="L4" i="97"/>
  <c r="D2" i="97"/>
  <c r="B84" i="96"/>
  <c r="H84" i="96" s="1"/>
  <c r="B83" i="96"/>
  <c r="B82" i="96"/>
  <c r="E82" i="96" s="1"/>
  <c r="B81" i="96"/>
  <c r="B80" i="96"/>
  <c r="I80" i="96" s="1"/>
  <c r="B79" i="96"/>
  <c r="I79" i="96" s="1"/>
  <c r="B78" i="96"/>
  <c r="B77" i="96"/>
  <c r="G77" i="96" s="1"/>
  <c r="B76" i="96"/>
  <c r="G76" i="96" s="1"/>
  <c r="B75" i="96"/>
  <c r="G75" i="96" s="1"/>
  <c r="B74" i="96"/>
  <c r="B73" i="96"/>
  <c r="G73" i="96" s="1"/>
  <c r="B72" i="96"/>
  <c r="G72" i="96" s="1"/>
  <c r="B71" i="96"/>
  <c r="G71" i="96" s="1"/>
  <c r="B70" i="96"/>
  <c r="B69" i="96"/>
  <c r="P68" i="96"/>
  <c r="B68" i="96"/>
  <c r="B67" i="96"/>
  <c r="E67" i="96" s="1"/>
  <c r="B66" i="96"/>
  <c r="I66" i="96" s="1"/>
  <c r="B65" i="96"/>
  <c r="M65" i="96" s="1"/>
  <c r="B64" i="96"/>
  <c r="B63" i="96"/>
  <c r="B62" i="96"/>
  <c r="M62" i="96" s="1"/>
  <c r="B61" i="96"/>
  <c r="B60" i="96"/>
  <c r="H57" i="96"/>
  <c r="T54" i="96"/>
  <c r="U54" i="96" s="1"/>
  <c r="S54" i="96"/>
  <c r="R54" i="96"/>
  <c r="P54" i="96"/>
  <c r="Q54" i="96" s="1"/>
  <c r="M54" i="96"/>
  <c r="N54" i="96" s="1"/>
  <c r="L54" i="96"/>
  <c r="C54" i="96"/>
  <c r="T53" i="96"/>
  <c r="U53" i="96" s="1"/>
  <c r="S53" i="96"/>
  <c r="R53" i="96"/>
  <c r="P53" i="96"/>
  <c r="Q53" i="96" s="1"/>
  <c r="O53" i="96"/>
  <c r="W53" i="96" s="1"/>
  <c r="N53" i="96"/>
  <c r="L53" i="96"/>
  <c r="M53" i="96" s="1"/>
  <c r="C53" i="96"/>
  <c r="U52" i="96"/>
  <c r="T52" i="96"/>
  <c r="R52" i="96"/>
  <c r="S52" i="96" s="1"/>
  <c r="Q52" i="96"/>
  <c r="P52" i="96"/>
  <c r="L52" i="96"/>
  <c r="M52" i="96" s="1"/>
  <c r="N52" i="96" s="1"/>
  <c r="C52" i="96"/>
  <c r="T51" i="96"/>
  <c r="U51" i="96" s="1"/>
  <c r="R51" i="96"/>
  <c r="S51" i="96" s="1"/>
  <c r="P51" i="96"/>
  <c r="Q51" i="96" s="1"/>
  <c r="L51" i="96"/>
  <c r="M51" i="96" s="1"/>
  <c r="N51" i="96" s="1"/>
  <c r="O51" i="96" s="1"/>
  <c r="C51" i="96"/>
  <c r="T50" i="96"/>
  <c r="U50" i="96" s="1"/>
  <c r="S50" i="96"/>
  <c r="R50" i="96"/>
  <c r="P50" i="96"/>
  <c r="Q50" i="96" s="1"/>
  <c r="M50" i="96"/>
  <c r="N50" i="96" s="1"/>
  <c r="L50" i="96"/>
  <c r="C50" i="96"/>
  <c r="T49" i="96"/>
  <c r="U49" i="96" s="1"/>
  <c r="S49" i="96"/>
  <c r="R49" i="96"/>
  <c r="P49" i="96"/>
  <c r="Q49" i="96" s="1"/>
  <c r="N49" i="96"/>
  <c r="O49" i="96" s="1"/>
  <c r="L49" i="96"/>
  <c r="M49" i="96" s="1"/>
  <c r="C49" i="96"/>
  <c r="T48" i="96"/>
  <c r="U48" i="96" s="1"/>
  <c r="S48" i="96"/>
  <c r="R48" i="96"/>
  <c r="P48" i="96"/>
  <c r="Q48" i="96" s="1"/>
  <c r="L48" i="96"/>
  <c r="M48" i="96" s="1"/>
  <c r="N48" i="96" s="1"/>
  <c r="C48" i="96"/>
  <c r="T47" i="96"/>
  <c r="U47" i="96" s="1"/>
  <c r="R47" i="96"/>
  <c r="S47" i="96" s="1"/>
  <c r="Q47" i="96"/>
  <c r="P47" i="96"/>
  <c r="L47" i="96"/>
  <c r="M47" i="96" s="1"/>
  <c r="N47" i="96" s="1"/>
  <c r="O47" i="96" s="1"/>
  <c r="W47" i="96" s="1"/>
  <c r="C47" i="96"/>
  <c r="T46" i="96"/>
  <c r="U46" i="96" s="1"/>
  <c r="R46" i="96"/>
  <c r="S46" i="96" s="1"/>
  <c r="P46" i="96"/>
  <c r="Q46" i="96" s="1"/>
  <c r="L46" i="96"/>
  <c r="M46" i="96" s="1"/>
  <c r="N46" i="96" s="1"/>
  <c r="C46" i="96"/>
  <c r="T45" i="96"/>
  <c r="U45" i="96" s="1"/>
  <c r="S45" i="96"/>
  <c r="R45" i="96"/>
  <c r="P45" i="96"/>
  <c r="Q45" i="96" s="1"/>
  <c r="M45" i="96"/>
  <c r="N45" i="96" s="1"/>
  <c r="L45" i="96"/>
  <c r="C45" i="96"/>
  <c r="T44" i="96"/>
  <c r="U44" i="96" s="1"/>
  <c r="R44" i="96"/>
  <c r="S44" i="96" s="1"/>
  <c r="P44" i="96"/>
  <c r="Q44" i="96" s="1"/>
  <c r="L44" i="96"/>
  <c r="M44" i="96" s="1"/>
  <c r="N44" i="96" s="1"/>
  <c r="C44" i="96"/>
  <c r="T43" i="96"/>
  <c r="U43" i="96" s="1"/>
  <c r="R43" i="96"/>
  <c r="S43" i="96" s="1"/>
  <c r="P43" i="96"/>
  <c r="Q43" i="96" s="1"/>
  <c r="L43" i="96"/>
  <c r="M43" i="96" s="1"/>
  <c r="N43" i="96" s="1"/>
  <c r="C43" i="96"/>
  <c r="T42" i="96"/>
  <c r="U42" i="96" s="1"/>
  <c r="R42" i="96"/>
  <c r="S42" i="96" s="1"/>
  <c r="Q42" i="96"/>
  <c r="P42" i="96"/>
  <c r="M42" i="96"/>
  <c r="N42" i="96" s="1"/>
  <c r="L42" i="96"/>
  <c r="C42" i="96"/>
  <c r="T41" i="96"/>
  <c r="U41" i="96" s="1"/>
  <c r="R41" i="96"/>
  <c r="S41" i="96" s="1"/>
  <c r="Q41" i="96"/>
  <c r="P41" i="96"/>
  <c r="N41" i="96"/>
  <c r="O41" i="96" s="1"/>
  <c r="W41" i="96" s="1"/>
  <c r="M41" i="96"/>
  <c r="L41" i="96"/>
  <c r="C41" i="96"/>
  <c r="T40" i="96"/>
  <c r="U40" i="96" s="1"/>
  <c r="R40" i="96"/>
  <c r="S40" i="96" s="1"/>
  <c r="P40" i="96"/>
  <c r="Q40" i="96" s="1"/>
  <c r="L40" i="96"/>
  <c r="M40" i="96" s="1"/>
  <c r="N40" i="96" s="1"/>
  <c r="C40" i="96"/>
  <c r="T39" i="96"/>
  <c r="U39" i="96" s="1"/>
  <c r="S39" i="96"/>
  <c r="R39" i="96"/>
  <c r="P39" i="96"/>
  <c r="Q39" i="96" s="1"/>
  <c r="L39" i="96"/>
  <c r="M39" i="96" s="1"/>
  <c r="N39" i="96" s="1"/>
  <c r="C39" i="96"/>
  <c r="T38" i="96"/>
  <c r="U38" i="96" s="1"/>
  <c r="R38" i="96"/>
  <c r="S38" i="96" s="1"/>
  <c r="Q38" i="96"/>
  <c r="P38" i="96"/>
  <c r="L38" i="96"/>
  <c r="M38" i="96" s="1"/>
  <c r="N38" i="96" s="1"/>
  <c r="C38" i="96"/>
  <c r="U37" i="96"/>
  <c r="T37" i="96"/>
  <c r="R37" i="96"/>
  <c r="S37" i="96" s="1"/>
  <c r="Q37" i="96"/>
  <c r="P37" i="96"/>
  <c r="L37" i="96"/>
  <c r="M37" i="96" s="1"/>
  <c r="N37" i="96" s="1"/>
  <c r="O37" i="96" s="1"/>
  <c r="C37" i="96"/>
  <c r="T36" i="96"/>
  <c r="U36" i="96" s="1"/>
  <c r="R36" i="96"/>
  <c r="S36" i="96" s="1"/>
  <c r="P36" i="96"/>
  <c r="Q36" i="96" s="1"/>
  <c r="L36" i="96"/>
  <c r="M36" i="96" s="1"/>
  <c r="N36" i="96" s="1"/>
  <c r="C36" i="96"/>
  <c r="T35" i="96"/>
  <c r="U35" i="96" s="1"/>
  <c r="S35" i="96"/>
  <c r="R35" i="96"/>
  <c r="P35" i="96"/>
  <c r="Q35" i="96" s="1"/>
  <c r="L35" i="96"/>
  <c r="M35" i="96" s="1"/>
  <c r="N35" i="96" s="1"/>
  <c r="C35" i="96"/>
  <c r="T34" i="96"/>
  <c r="U34" i="96" s="1"/>
  <c r="R34" i="96"/>
  <c r="S34" i="96" s="1"/>
  <c r="P34" i="96"/>
  <c r="Q34" i="96" s="1"/>
  <c r="M34" i="96"/>
  <c r="N34" i="96" s="1"/>
  <c r="L34" i="96"/>
  <c r="C34" i="96"/>
  <c r="U33" i="96"/>
  <c r="T33" i="96"/>
  <c r="R33" i="96"/>
  <c r="S33" i="96" s="1"/>
  <c r="Q33" i="96"/>
  <c r="P33" i="96"/>
  <c r="L33" i="96"/>
  <c r="M33" i="96" s="1"/>
  <c r="N33" i="96" s="1"/>
  <c r="O33" i="96" s="1"/>
  <c r="W33" i="96" s="1"/>
  <c r="C33" i="96"/>
  <c r="T32" i="96"/>
  <c r="U32" i="96" s="1"/>
  <c r="R32" i="96"/>
  <c r="S32" i="96" s="1"/>
  <c r="P32" i="96"/>
  <c r="Q32" i="96" s="1"/>
  <c r="L32" i="96"/>
  <c r="M32" i="96" s="1"/>
  <c r="N32" i="96" s="1"/>
  <c r="C32" i="96"/>
  <c r="T31" i="96"/>
  <c r="U31" i="96" s="1"/>
  <c r="S31" i="96"/>
  <c r="R31" i="96"/>
  <c r="P31" i="96"/>
  <c r="Q31" i="96" s="1"/>
  <c r="L31" i="96"/>
  <c r="M31" i="96" s="1"/>
  <c r="N31" i="96" s="1"/>
  <c r="C31" i="96"/>
  <c r="T30" i="96"/>
  <c r="U30" i="96" s="1"/>
  <c r="R30" i="96"/>
  <c r="S30" i="96" s="1"/>
  <c r="P30" i="96"/>
  <c r="Q30" i="96" s="1"/>
  <c r="M30" i="96"/>
  <c r="N30" i="96" s="1"/>
  <c r="L30" i="96"/>
  <c r="C30" i="96"/>
  <c r="T29" i="96"/>
  <c r="U29" i="96" s="1"/>
  <c r="R29" i="96"/>
  <c r="S29" i="96" s="1"/>
  <c r="P29" i="96"/>
  <c r="Q29" i="96" s="1"/>
  <c r="L29" i="96"/>
  <c r="M29" i="96" s="1"/>
  <c r="N29" i="96" s="1"/>
  <c r="O29" i="96" s="1"/>
  <c r="C29" i="96"/>
  <c r="T28" i="96"/>
  <c r="U28" i="96" s="1"/>
  <c r="R28" i="96"/>
  <c r="S28" i="96" s="1"/>
  <c r="P28" i="96"/>
  <c r="Q28" i="96" s="1"/>
  <c r="L28" i="96"/>
  <c r="M28" i="96" s="1"/>
  <c r="N28" i="96" s="1"/>
  <c r="C28" i="96"/>
  <c r="T27" i="96"/>
  <c r="U27" i="96" s="1"/>
  <c r="R27" i="96"/>
  <c r="S27" i="96" s="1"/>
  <c r="L27" i="96"/>
  <c r="M27" i="96" s="1"/>
  <c r="N27" i="96" s="1"/>
  <c r="C27" i="96"/>
  <c r="T26" i="96"/>
  <c r="U26" i="96" s="1"/>
  <c r="R26" i="96"/>
  <c r="S26" i="96" s="1"/>
  <c r="L26" i="96"/>
  <c r="M26" i="96" s="1"/>
  <c r="N26" i="96" s="1"/>
  <c r="C26" i="96"/>
  <c r="T25" i="96"/>
  <c r="U25" i="96" s="1"/>
  <c r="P25" i="96"/>
  <c r="Q25" i="96" s="1"/>
  <c r="L25" i="96"/>
  <c r="M25" i="96" s="1"/>
  <c r="C25" i="96"/>
  <c r="T24" i="96"/>
  <c r="U24" i="96" s="1"/>
  <c r="P24" i="96"/>
  <c r="Q24" i="96" s="1"/>
  <c r="L24" i="96"/>
  <c r="M24" i="96" s="1"/>
  <c r="N24" i="96" s="1"/>
  <c r="C24" i="96"/>
  <c r="T23" i="96"/>
  <c r="U23" i="96" s="1"/>
  <c r="R23" i="96"/>
  <c r="S23" i="96" s="1"/>
  <c r="L23" i="96"/>
  <c r="M23" i="96" s="1"/>
  <c r="N23" i="96" s="1"/>
  <c r="C23" i="96"/>
  <c r="T22" i="96"/>
  <c r="U22" i="96" s="1"/>
  <c r="P22" i="96"/>
  <c r="Q22" i="96" s="1"/>
  <c r="L22" i="96"/>
  <c r="M22" i="96" s="1"/>
  <c r="N22" i="96" s="1"/>
  <c r="C22" i="96"/>
  <c r="T21" i="96"/>
  <c r="U21" i="96" s="1"/>
  <c r="R21" i="96"/>
  <c r="S21" i="96" s="1"/>
  <c r="L21" i="96"/>
  <c r="M21" i="96" s="1"/>
  <c r="C21" i="96"/>
  <c r="T20" i="96"/>
  <c r="U20" i="96" s="1"/>
  <c r="R20" i="96"/>
  <c r="S20" i="96" s="1"/>
  <c r="L20" i="96"/>
  <c r="M20" i="96" s="1"/>
  <c r="N20" i="96" s="1"/>
  <c r="C20" i="96"/>
  <c r="T19" i="96"/>
  <c r="U19" i="96" s="1"/>
  <c r="P19" i="96"/>
  <c r="Q19" i="96" s="1"/>
  <c r="L19" i="96"/>
  <c r="M19" i="96" s="1"/>
  <c r="C19" i="96"/>
  <c r="P18" i="96"/>
  <c r="Q18" i="96" s="1"/>
  <c r="L18" i="96"/>
  <c r="M18" i="96" s="1"/>
  <c r="R18" i="96" s="1"/>
  <c r="S18" i="96" s="1"/>
  <c r="C18" i="96"/>
  <c r="R17" i="96"/>
  <c r="S17" i="96" s="1"/>
  <c r="P17" i="96"/>
  <c r="Q17" i="96" s="1"/>
  <c r="L17" i="96"/>
  <c r="M17" i="96" s="1"/>
  <c r="T17" i="96" s="1"/>
  <c r="U17" i="96" s="1"/>
  <c r="C17" i="96"/>
  <c r="T16" i="96"/>
  <c r="U16" i="96" s="1"/>
  <c r="P16" i="96"/>
  <c r="Q16" i="96" s="1"/>
  <c r="L16" i="96"/>
  <c r="M16" i="96" s="1"/>
  <c r="N16" i="96" s="1"/>
  <c r="C16" i="96"/>
  <c r="R15" i="96"/>
  <c r="S15" i="96" s="1"/>
  <c r="P15" i="96"/>
  <c r="Q15" i="96" s="1"/>
  <c r="L15" i="96"/>
  <c r="M15" i="96" s="1"/>
  <c r="T15" i="96" s="1"/>
  <c r="U15" i="96" s="1"/>
  <c r="C15" i="96"/>
  <c r="R14" i="96"/>
  <c r="S14" i="96" s="1"/>
  <c r="P14" i="96"/>
  <c r="Q14" i="96" s="1"/>
  <c r="L14" i="96"/>
  <c r="M14" i="96" s="1"/>
  <c r="T14" i="96" s="1"/>
  <c r="U14" i="96" s="1"/>
  <c r="C14" i="96"/>
  <c r="R13" i="96"/>
  <c r="S13" i="96" s="1"/>
  <c r="P13" i="96"/>
  <c r="Q13" i="96" s="1"/>
  <c r="L13" i="96"/>
  <c r="C13" i="96"/>
  <c r="T12" i="96"/>
  <c r="U12" i="96" s="1"/>
  <c r="P12" i="96"/>
  <c r="Q12" i="96" s="1"/>
  <c r="L12" i="96"/>
  <c r="M12" i="96" s="1"/>
  <c r="C12" i="96"/>
  <c r="T11" i="96"/>
  <c r="U11" i="96" s="1"/>
  <c r="L11" i="96"/>
  <c r="M11" i="96" s="1"/>
  <c r="P11" i="96" s="1"/>
  <c r="Q11" i="96" s="1"/>
  <c r="C11" i="96"/>
  <c r="R10" i="96"/>
  <c r="S10" i="96" s="1"/>
  <c r="L10" i="96"/>
  <c r="C10" i="96"/>
  <c r="T9" i="96"/>
  <c r="U9" i="96" s="1"/>
  <c r="P9" i="96"/>
  <c r="Q9" i="96" s="1"/>
  <c r="L9" i="96"/>
  <c r="M9" i="96" s="1"/>
  <c r="R9" i="96" s="1"/>
  <c r="S9" i="96" s="1"/>
  <c r="C9" i="96"/>
  <c r="T8" i="96"/>
  <c r="U8" i="96" s="1"/>
  <c r="L8" i="96"/>
  <c r="C8" i="96"/>
  <c r="T7" i="96"/>
  <c r="U7" i="96" s="1"/>
  <c r="P7" i="96"/>
  <c r="Q7" i="96" s="1"/>
  <c r="M7" i="96"/>
  <c r="R7" i="96" s="1"/>
  <c r="S7" i="96" s="1"/>
  <c r="L7" i="96"/>
  <c r="C7" i="96"/>
  <c r="T6" i="96"/>
  <c r="U6" i="96" s="1"/>
  <c r="R6" i="96"/>
  <c r="S6" i="96" s="1"/>
  <c r="P6" i="96"/>
  <c r="Q6" i="96" s="1"/>
  <c r="L6" i="96"/>
  <c r="M6" i="96" s="1"/>
  <c r="N6" i="96" s="1"/>
  <c r="C6" i="96"/>
  <c r="T5" i="96"/>
  <c r="U5" i="96" s="1"/>
  <c r="L5" i="96"/>
  <c r="M5" i="96" s="1"/>
  <c r="R5" i="96" s="1"/>
  <c r="S5" i="96" s="1"/>
  <c r="C5" i="96"/>
  <c r="T4" i="96"/>
  <c r="P4" i="96"/>
  <c r="L4" i="96"/>
  <c r="C4" i="96"/>
  <c r="D2" i="96"/>
  <c r="B84" i="95"/>
  <c r="I84" i="95" s="1"/>
  <c r="B83" i="95"/>
  <c r="E83" i="95" s="1"/>
  <c r="B82" i="95"/>
  <c r="G82" i="95" s="1"/>
  <c r="B81" i="95"/>
  <c r="G81" i="95" s="1"/>
  <c r="B80" i="95"/>
  <c r="I80" i="95" s="1"/>
  <c r="B79" i="95"/>
  <c r="I79" i="95" s="1"/>
  <c r="B78" i="95"/>
  <c r="G78" i="95" s="1"/>
  <c r="B77" i="95"/>
  <c r="B76" i="95"/>
  <c r="B75" i="95"/>
  <c r="G75" i="95" s="1"/>
  <c r="B74" i="95"/>
  <c r="G74" i="95" s="1"/>
  <c r="B73" i="95"/>
  <c r="B72" i="95"/>
  <c r="G72" i="95" s="1"/>
  <c r="B71" i="95"/>
  <c r="G71" i="95" s="1"/>
  <c r="B70" i="95"/>
  <c r="B69" i="95"/>
  <c r="G69" i="95" s="1"/>
  <c r="P68" i="95"/>
  <c r="B68" i="95"/>
  <c r="E68" i="95" s="1"/>
  <c r="B67" i="95"/>
  <c r="F67" i="95" s="1"/>
  <c r="B66" i="95"/>
  <c r="H66" i="95" s="1"/>
  <c r="B65" i="95"/>
  <c r="B64" i="95"/>
  <c r="B63" i="95"/>
  <c r="B62" i="95"/>
  <c r="I62" i="95" s="1"/>
  <c r="B61" i="95"/>
  <c r="B60" i="95"/>
  <c r="H57" i="95"/>
  <c r="T54" i="95"/>
  <c r="U54" i="95" s="1"/>
  <c r="R54" i="95"/>
  <c r="S54" i="95" s="1"/>
  <c r="Q54" i="95"/>
  <c r="P54" i="95"/>
  <c r="M54" i="95"/>
  <c r="N54" i="95" s="1"/>
  <c r="L54" i="95"/>
  <c r="C54" i="95"/>
  <c r="T53" i="95"/>
  <c r="U53" i="95" s="1"/>
  <c r="R53" i="95"/>
  <c r="S53" i="95" s="1"/>
  <c r="P53" i="95"/>
  <c r="Q53" i="95" s="1"/>
  <c r="L53" i="95"/>
  <c r="M53" i="95" s="1"/>
  <c r="N53" i="95" s="1"/>
  <c r="O53" i="95" s="1"/>
  <c r="C53" i="95"/>
  <c r="T52" i="95"/>
  <c r="U52" i="95" s="1"/>
  <c r="R52" i="95"/>
  <c r="S52" i="95" s="1"/>
  <c r="P52" i="95"/>
  <c r="Q52" i="95" s="1"/>
  <c r="L52" i="95"/>
  <c r="M52" i="95" s="1"/>
  <c r="N52" i="95" s="1"/>
  <c r="C52" i="95"/>
  <c r="T51" i="95"/>
  <c r="U51" i="95" s="1"/>
  <c r="R51" i="95"/>
  <c r="S51" i="95" s="1"/>
  <c r="Q51" i="95"/>
  <c r="P51" i="95"/>
  <c r="L51" i="95"/>
  <c r="M51" i="95" s="1"/>
  <c r="N51" i="95" s="1"/>
  <c r="C51" i="95"/>
  <c r="U50" i="95"/>
  <c r="T50" i="95"/>
  <c r="R50" i="95"/>
  <c r="S50" i="95" s="1"/>
  <c r="Q50" i="95"/>
  <c r="P50" i="95"/>
  <c r="L50" i="95"/>
  <c r="M50" i="95" s="1"/>
  <c r="N50" i="95" s="1"/>
  <c r="C50" i="95"/>
  <c r="T49" i="95"/>
  <c r="U49" i="95" s="1"/>
  <c r="R49" i="95"/>
  <c r="S49" i="95" s="1"/>
  <c r="P49" i="95"/>
  <c r="Q49" i="95" s="1"/>
  <c r="L49" i="95"/>
  <c r="M49" i="95" s="1"/>
  <c r="N49" i="95" s="1"/>
  <c r="O49" i="95" s="1"/>
  <c r="C49" i="95"/>
  <c r="T48" i="95"/>
  <c r="U48" i="95" s="1"/>
  <c r="S48" i="95"/>
  <c r="R48" i="95"/>
  <c r="P48" i="95"/>
  <c r="Q48" i="95" s="1"/>
  <c r="L48" i="95"/>
  <c r="M48" i="95" s="1"/>
  <c r="N48" i="95" s="1"/>
  <c r="C48" i="95"/>
  <c r="T47" i="95"/>
  <c r="U47" i="95" s="1"/>
  <c r="R47" i="95"/>
  <c r="S47" i="95" s="1"/>
  <c r="P47" i="95"/>
  <c r="Q47" i="95" s="1"/>
  <c r="M47" i="95"/>
  <c r="N47" i="95" s="1"/>
  <c r="L47" i="95"/>
  <c r="C47" i="95"/>
  <c r="T46" i="95"/>
  <c r="U46" i="95" s="1"/>
  <c r="S46" i="95"/>
  <c r="R46" i="95"/>
  <c r="P46" i="95"/>
  <c r="Q46" i="95" s="1"/>
  <c r="L46" i="95"/>
  <c r="M46" i="95" s="1"/>
  <c r="N46" i="95" s="1"/>
  <c r="V46" i="95" s="1"/>
  <c r="C46" i="95"/>
  <c r="T45" i="95"/>
  <c r="U45" i="95" s="1"/>
  <c r="R45" i="95"/>
  <c r="S45" i="95" s="1"/>
  <c r="P45" i="95"/>
  <c r="Q45" i="95" s="1"/>
  <c r="L45" i="95"/>
  <c r="M45" i="95" s="1"/>
  <c r="N45" i="95" s="1"/>
  <c r="O45" i="95" s="1"/>
  <c r="C45" i="95"/>
  <c r="T44" i="95"/>
  <c r="U44" i="95" s="1"/>
  <c r="R44" i="95"/>
  <c r="S44" i="95" s="1"/>
  <c r="P44" i="95"/>
  <c r="Q44" i="95" s="1"/>
  <c r="L44" i="95"/>
  <c r="M44" i="95" s="1"/>
  <c r="N44" i="95" s="1"/>
  <c r="C44" i="95"/>
  <c r="U43" i="95"/>
  <c r="T43" i="95"/>
  <c r="R43" i="95"/>
  <c r="S43" i="95" s="1"/>
  <c r="P43" i="95"/>
  <c r="Q43" i="95" s="1"/>
  <c r="M43" i="95"/>
  <c r="N43" i="95" s="1"/>
  <c r="L43" i="95"/>
  <c r="C43" i="95"/>
  <c r="T42" i="95"/>
  <c r="U42" i="95" s="1"/>
  <c r="S42" i="95"/>
  <c r="R42" i="95"/>
  <c r="P42" i="95"/>
  <c r="Q42" i="95" s="1"/>
  <c r="N42" i="95"/>
  <c r="V42" i="95" s="1"/>
  <c r="L42" i="95"/>
  <c r="M42" i="95" s="1"/>
  <c r="C42" i="95"/>
  <c r="T41" i="95"/>
  <c r="U41" i="95" s="1"/>
  <c r="S41" i="95"/>
  <c r="R41" i="95"/>
  <c r="P41" i="95"/>
  <c r="Q41" i="95" s="1"/>
  <c r="L41" i="95"/>
  <c r="M41" i="95" s="1"/>
  <c r="N41" i="95" s="1"/>
  <c r="O41" i="95" s="1"/>
  <c r="W41" i="95" s="1"/>
  <c r="C41" i="95"/>
  <c r="T40" i="95"/>
  <c r="U40" i="95" s="1"/>
  <c r="R40" i="95"/>
  <c r="S40" i="95" s="1"/>
  <c r="P40" i="95"/>
  <c r="Q40" i="95" s="1"/>
  <c r="M40" i="95"/>
  <c r="N40" i="95" s="1"/>
  <c r="L40" i="95"/>
  <c r="C40" i="95"/>
  <c r="U39" i="95"/>
  <c r="T39" i="95"/>
  <c r="R39" i="95"/>
  <c r="S39" i="95" s="1"/>
  <c r="P39" i="95"/>
  <c r="Q39" i="95" s="1"/>
  <c r="M39" i="95"/>
  <c r="N39" i="95" s="1"/>
  <c r="L39" i="95"/>
  <c r="C39" i="95"/>
  <c r="T38" i="95"/>
  <c r="U38" i="95" s="1"/>
  <c r="S38" i="95"/>
  <c r="R38" i="95"/>
  <c r="P38" i="95"/>
  <c r="Q38" i="95" s="1"/>
  <c r="L38" i="95"/>
  <c r="M38" i="95" s="1"/>
  <c r="N38" i="95" s="1"/>
  <c r="V38" i="95" s="1"/>
  <c r="C38" i="95"/>
  <c r="T37" i="95"/>
  <c r="U37" i="95" s="1"/>
  <c r="R37" i="95"/>
  <c r="S37" i="95" s="1"/>
  <c r="P37" i="95"/>
  <c r="Q37" i="95" s="1"/>
  <c r="L37" i="95"/>
  <c r="M37" i="95" s="1"/>
  <c r="N37" i="95" s="1"/>
  <c r="O37" i="95" s="1"/>
  <c r="C37" i="95"/>
  <c r="T36" i="95"/>
  <c r="U36" i="95" s="1"/>
  <c r="R36" i="95"/>
  <c r="S36" i="95" s="1"/>
  <c r="P36" i="95"/>
  <c r="Q36" i="95" s="1"/>
  <c r="L36" i="95"/>
  <c r="M36" i="95" s="1"/>
  <c r="N36" i="95" s="1"/>
  <c r="C36" i="95"/>
  <c r="U35" i="95"/>
  <c r="T35" i="95"/>
  <c r="R35" i="95"/>
  <c r="S35" i="95" s="1"/>
  <c r="Q35" i="95"/>
  <c r="P35" i="95"/>
  <c r="L35" i="95"/>
  <c r="M35" i="95" s="1"/>
  <c r="N35" i="95" s="1"/>
  <c r="C35" i="95"/>
  <c r="T34" i="95"/>
  <c r="U34" i="95" s="1"/>
  <c r="R34" i="95"/>
  <c r="S34" i="95" s="1"/>
  <c r="P34" i="95"/>
  <c r="Q34" i="95" s="1"/>
  <c r="N34" i="95"/>
  <c r="L34" i="95"/>
  <c r="M34" i="95" s="1"/>
  <c r="C34" i="95"/>
  <c r="T33" i="95"/>
  <c r="U33" i="95" s="1"/>
  <c r="S33" i="95"/>
  <c r="R33" i="95"/>
  <c r="P33" i="95"/>
  <c r="Q33" i="95" s="1"/>
  <c r="O33" i="95"/>
  <c r="L33" i="95"/>
  <c r="M33" i="95" s="1"/>
  <c r="N33" i="95" s="1"/>
  <c r="C33" i="95"/>
  <c r="T32" i="95"/>
  <c r="U32" i="95" s="1"/>
  <c r="R32" i="95"/>
  <c r="S32" i="95" s="1"/>
  <c r="Q32" i="95"/>
  <c r="P32" i="95"/>
  <c r="M32" i="95"/>
  <c r="N32" i="95" s="1"/>
  <c r="L32" i="95"/>
  <c r="C32" i="95"/>
  <c r="T31" i="95"/>
  <c r="U31" i="95" s="1"/>
  <c r="R31" i="95"/>
  <c r="S31" i="95" s="1"/>
  <c r="Q31" i="95"/>
  <c r="P31" i="95"/>
  <c r="M31" i="95"/>
  <c r="N31" i="95" s="1"/>
  <c r="L31" i="95"/>
  <c r="C31" i="95"/>
  <c r="T30" i="95"/>
  <c r="U30" i="95" s="1"/>
  <c r="S30" i="95"/>
  <c r="R30" i="95"/>
  <c r="P30" i="95"/>
  <c r="Q30" i="95" s="1"/>
  <c r="L30" i="95"/>
  <c r="M30" i="95" s="1"/>
  <c r="N30" i="95" s="1"/>
  <c r="V30" i="95" s="1"/>
  <c r="C30" i="95"/>
  <c r="T29" i="95"/>
  <c r="U29" i="95" s="1"/>
  <c r="R29" i="95"/>
  <c r="S29" i="95" s="1"/>
  <c r="P29" i="95"/>
  <c r="Q29" i="95" s="1"/>
  <c r="O29" i="95"/>
  <c r="L29" i="95"/>
  <c r="M29" i="95" s="1"/>
  <c r="N29" i="95" s="1"/>
  <c r="C29" i="95"/>
  <c r="T28" i="95"/>
  <c r="U28" i="95" s="1"/>
  <c r="R28" i="95"/>
  <c r="S28" i="95" s="1"/>
  <c r="L28" i="95"/>
  <c r="M28" i="95" s="1"/>
  <c r="C28" i="95"/>
  <c r="T27" i="95"/>
  <c r="U27" i="95" s="1"/>
  <c r="R27" i="95"/>
  <c r="S27" i="95" s="1"/>
  <c r="L27" i="95"/>
  <c r="M27" i="95" s="1"/>
  <c r="C27" i="95"/>
  <c r="T26" i="95"/>
  <c r="U26" i="95" s="1"/>
  <c r="S26" i="95"/>
  <c r="R26" i="95"/>
  <c r="P26" i="95"/>
  <c r="Q26" i="95" s="1"/>
  <c r="L26" i="95"/>
  <c r="M26" i="95" s="1"/>
  <c r="N26" i="95" s="1"/>
  <c r="C26" i="95"/>
  <c r="T25" i="95"/>
  <c r="U25" i="95" s="1"/>
  <c r="R25" i="95"/>
  <c r="S25" i="95" s="1"/>
  <c r="P25" i="95"/>
  <c r="Q25" i="95" s="1"/>
  <c r="L25" i="95"/>
  <c r="M25" i="95" s="1"/>
  <c r="N25" i="95" s="1"/>
  <c r="C25" i="95"/>
  <c r="T24" i="95"/>
  <c r="U24" i="95" s="1"/>
  <c r="R24" i="95"/>
  <c r="S24" i="95" s="1"/>
  <c r="L24" i="95"/>
  <c r="M24" i="95" s="1"/>
  <c r="P24" i="95" s="1"/>
  <c r="Q24" i="95" s="1"/>
  <c r="C24" i="95"/>
  <c r="T23" i="95"/>
  <c r="U23" i="95" s="1"/>
  <c r="L23" i="95"/>
  <c r="M23" i="95" s="1"/>
  <c r="P23" i="95" s="1"/>
  <c r="Q23" i="95" s="1"/>
  <c r="C23" i="95"/>
  <c r="R22" i="95"/>
  <c r="S22" i="95" s="1"/>
  <c r="L22" i="95"/>
  <c r="M22" i="95" s="1"/>
  <c r="P22" i="95" s="1"/>
  <c r="Q22" i="95" s="1"/>
  <c r="C22" i="95"/>
  <c r="T21" i="95"/>
  <c r="U21" i="95" s="1"/>
  <c r="R21" i="95"/>
  <c r="S21" i="95" s="1"/>
  <c r="L21" i="95"/>
  <c r="M21" i="95" s="1"/>
  <c r="P21" i="95" s="1"/>
  <c r="Q21" i="95" s="1"/>
  <c r="C21" i="95"/>
  <c r="T20" i="95"/>
  <c r="U20" i="95" s="1"/>
  <c r="L20" i="95"/>
  <c r="M20" i="95" s="1"/>
  <c r="P20" i="95" s="1"/>
  <c r="Q20" i="95" s="1"/>
  <c r="C20" i="95"/>
  <c r="U19" i="95"/>
  <c r="T19" i="95"/>
  <c r="R19" i="95"/>
  <c r="S19" i="95" s="1"/>
  <c r="L19" i="95"/>
  <c r="M19" i="95" s="1"/>
  <c r="P19" i="95" s="1"/>
  <c r="Q19" i="95" s="1"/>
  <c r="C19" i="95"/>
  <c r="R18" i="95"/>
  <c r="S18" i="95" s="1"/>
  <c r="L18" i="95"/>
  <c r="M18" i="95" s="1"/>
  <c r="P18" i="95" s="1"/>
  <c r="Q18" i="95" s="1"/>
  <c r="C18" i="95"/>
  <c r="R17" i="95"/>
  <c r="S17" i="95" s="1"/>
  <c r="P17" i="95"/>
  <c r="Q17" i="95" s="1"/>
  <c r="L17" i="95"/>
  <c r="M17" i="95" s="1"/>
  <c r="T17" i="95" s="1"/>
  <c r="U17" i="95" s="1"/>
  <c r="C17" i="95"/>
  <c r="R16" i="95"/>
  <c r="S16" i="95" s="1"/>
  <c r="L16" i="95"/>
  <c r="M16" i="95" s="1"/>
  <c r="P16" i="95" s="1"/>
  <c r="Q16" i="95" s="1"/>
  <c r="C16" i="95"/>
  <c r="S15" i="95"/>
  <c r="R15" i="95"/>
  <c r="P15" i="95"/>
  <c r="Q15" i="95" s="1"/>
  <c r="L15" i="95"/>
  <c r="M15" i="95" s="1"/>
  <c r="T15" i="95" s="1"/>
  <c r="U15" i="95" s="1"/>
  <c r="C15" i="95"/>
  <c r="R14" i="95"/>
  <c r="S14" i="95" s="1"/>
  <c r="P14" i="95"/>
  <c r="Q14" i="95" s="1"/>
  <c r="L14" i="95"/>
  <c r="M14" i="95" s="1"/>
  <c r="T14" i="95" s="1"/>
  <c r="U14" i="95" s="1"/>
  <c r="C14" i="95"/>
  <c r="T13" i="95"/>
  <c r="U13" i="95" s="1"/>
  <c r="P13" i="95"/>
  <c r="Q13" i="95" s="1"/>
  <c r="L13" i="95"/>
  <c r="M13" i="95" s="1"/>
  <c r="C13" i="95"/>
  <c r="R12" i="95"/>
  <c r="S12" i="95" s="1"/>
  <c r="P12" i="95"/>
  <c r="Q12" i="95" s="1"/>
  <c r="L12" i="95"/>
  <c r="M12" i="95" s="1"/>
  <c r="T12" i="95" s="1"/>
  <c r="U12" i="95" s="1"/>
  <c r="C12" i="95"/>
  <c r="P11" i="95"/>
  <c r="Q11" i="95" s="1"/>
  <c r="L11" i="95"/>
  <c r="C11" i="95"/>
  <c r="R10" i="95"/>
  <c r="S10" i="95" s="1"/>
  <c r="L10" i="95"/>
  <c r="M10" i="95" s="1"/>
  <c r="T10" i="95" s="1"/>
  <c r="U10" i="95" s="1"/>
  <c r="C10" i="95"/>
  <c r="U9" i="95"/>
  <c r="T9" i="95"/>
  <c r="L9" i="95"/>
  <c r="M9" i="95" s="1"/>
  <c r="P9" i="95" s="1"/>
  <c r="Q9" i="95" s="1"/>
  <c r="C9" i="95"/>
  <c r="R8" i="95"/>
  <c r="S8" i="95" s="1"/>
  <c r="P8" i="95"/>
  <c r="Q8" i="95" s="1"/>
  <c r="L8" i="95"/>
  <c r="M8" i="95" s="1"/>
  <c r="T8" i="95" s="1"/>
  <c r="U8" i="95" s="1"/>
  <c r="C8" i="95"/>
  <c r="T7" i="95"/>
  <c r="U7" i="95" s="1"/>
  <c r="R7" i="95"/>
  <c r="S7" i="95" s="1"/>
  <c r="L7" i="95"/>
  <c r="M7" i="95" s="1"/>
  <c r="C7" i="95"/>
  <c r="P6" i="95"/>
  <c r="Q6" i="95" s="1"/>
  <c r="L6" i="95"/>
  <c r="C6" i="95"/>
  <c r="P5" i="95"/>
  <c r="Q5" i="95" s="1"/>
  <c r="L5" i="95"/>
  <c r="M5" i="95" s="1"/>
  <c r="R5" i="95" s="1"/>
  <c r="S5" i="95" s="1"/>
  <c r="C5" i="95"/>
  <c r="T4" i="95"/>
  <c r="I64" i="95" s="1"/>
  <c r="L4" i="95"/>
  <c r="C4" i="95"/>
  <c r="D2" i="95"/>
  <c r="V53" i="177" l="1"/>
  <c r="D61" i="177"/>
  <c r="M70" i="177" s="1"/>
  <c r="C57" i="177"/>
  <c r="C82" i="177" s="1"/>
  <c r="U82" i="177" s="1"/>
  <c r="O17" i="177"/>
  <c r="O53" i="177"/>
  <c r="M69" i="177"/>
  <c r="M68" i="177"/>
  <c r="M74" i="177"/>
  <c r="W17" i="177"/>
  <c r="U53" i="177"/>
  <c r="J57" i="177"/>
  <c r="J82" i="177" s="1"/>
  <c r="W53" i="177"/>
  <c r="W57" i="177" s="1"/>
  <c r="W59" i="177" s="1"/>
  <c r="L57" i="176"/>
  <c r="D67" i="176"/>
  <c r="D82" i="176" s="1"/>
  <c r="V82" i="176" s="1"/>
  <c r="W53" i="176"/>
  <c r="W57" i="176" s="1"/>
  <c r="W59" i="176" s="1"/>
  <c r="M71" i="176"/>
  <c r="M68" i="176"/>
  <c r="U82" i="176"/>
  <c r="M72" i="176"/>
  <c r="M69" i="176"/>
  <c r="M70" i="176"/>
  <c r="L61" i="176"/>
  <c r="V53" i="175"/>
  <c r="C82" i="175"/>
  <c r="U82" i="175" s="1"/>
  <c r="D82" i="175"/>
  <c r="M73" i="175"/>
  <c r="M74" i="175"/>
  <c r="M68" i="175"/>
  <c r="M69" i="175"/>
  <c r="M71" i="175"/>
  <c r="M72" i="175"/>
  <c r="W4" i="175"/>
  <c r="W53" i="175" s="1"/>
  <c r="W57" i="175" s="1"/>
  <c r="W59" i="175" s="1"/>
  <c r="H67" i="175"/>
  <c r="L67" i="175" s="1"/>
  <c r="S53" i="175"/>
  <c r="H61" i="175"/>
  <c r="V23" i="174"/>
  <c r="O23" i="174"/>
  <c r="W23" i="174" s="1"/>
  <c r="I67" i="174"/>
  <c r="I82" i="174" s="1"/>
  <c r="U23" i="174"/>
  <c r="O9" i="174"/>
  <c r="V9" i="174"/>
  <c r="U9" i="174"/>
  <c r="U53" i="174" s="1"/>
  <c r="T53" i="174"/>
  <c r="N53" i="174"/>
  <c r="D82" i="174"/>
  <c r="M71" i="174"/>
  <c r="M74" i="174"/>
  <c r="M69" i="174"/>
  <c r="M73" i="174"/>
  <c r="M68" i="174"/>
  <c r="M72" i="174"/>
  <c r="R53" i="174"/>
  <c r="S4" i="174"/>
  <c r="V4" i="174"/>
  <c r="V53" i="174" s="1"/>
  <c r="G61" i="174"/>
  <c r="G82" i="174" s="1"/>
  <c r="U82" i="174" s="1"/>
  <c r="C82" i="173"/>
  <c r="W5" i="173"/>
  <c r="D61" i="173"/>
  <c r="M68" i="173" s="1"/>
  <c r="O53" i="173"/>
  <c r="L57" i="173"/>
  <c r="M66" i="173"/>
  <c r="M65" i="173"/>
  <c r="M64" i="173"/>
  <c r="M67" i="173"/>
  <c r="R53" i="173"/>
  <c r="S4" i="173"/>
  <c r="V4" i="173"/>
  <c r="V53" i="173" s="1"/>
  <c r="G61" i="173"/>
  <c r="W25" i="172"/>
  <c r="D57" i="172"/>
  <c r="M74" i="172" s="1"/>
  <c r="V53" i="172"/>
  <c r="L61" i="172"/>
  <c r="U82" i="172"/>
  <c r="U53" i="172"/>
  <c r="J57" i="172"/>
  <c r="J82" i="172" s="1"/>
  <c r="W4" i="172"/>
  <c r="W53" i="172" s="1"/>
  <c r="J82" i="171"/>
  <c r="U53" i="171"/>
  <c r="D61" i="171"/>
  <c r="D82" i="171" s="1"/>
  <c r="M73" i="171"/>
  <c r="M74" i="171"/>
  <c r="R53" i="171"/>
  <c r="S4" i="171"/>
  <c r="H57" i="171" s="1"/>
  <c r="L57" i="171" s="1"/>
  <c r="G61" i="171"/>
  <c r="V4" i="171"/>
  <c r="V53" i="171" s="1"/>
  <c r="D65" i="170"/>
  <c r="O57" i="170"/>
  <c r="D61" i="170"/>
  <c r="W7" i="170"/>
  <c r="R57" i="170"/>
  <c r="S4" i="170"/>
  <c r="V4" i="170"/>
  <c r="V57" i="170" s="1"/>
  <c r="G65" i="170"/>
  <c r="M76" i="169"/>
  <c r="M77" i="169"/>
  <c r="C86" i="169"/>
  <c r="U86" i="169" s="1"/>
  <c r="V57" i="169"/>
  <c r="M86" i="169"/>
  <c r="S86" i="169" s="1"/>
  <c r="S57" i="169"/>
  <c r="H65" i="169"/>
  <c r="W4" i="169"/>
  <c r="W57" i="169" s="1"/>
  <c r="I86" i="168"/>
  <c r="M74" i="168"/>
  <c r="M77" i="168"/>
  <c r="M71" i="168"/>
  <c r="M78" i="168"/>
  <c r="M72" i="168"/>
  <c r="M70" i="168"/>
  <c r="M75" i="168"/>
  <c r="D86" i="168"/>
  <c r="M68" i="168"/>
  <c r="M69" i="168"/>
  <c r="J86" i="168"/>
  <c r="U57" i="168"/>
  <c r="F86" i="168"/>
  <c r="L61" i="168"/>
  <c r="R57" i="168"/>
  <c r="S4" i="168"/>
  <c r="V4" i="168"/>
  <c r="V57" i="168" s="1"/>
  <c r="G65" i="168"/>
  <c r="G86" i="168" s="1"/>
  <c r="U86" i="168" s="1"/>
  <c r="W10" i="168"/>
  <c r="G65" i="167"/>
  <c r="H65" i="167"/>
  <c r="W6" i="167"/>
  <c r="C65" i="167"/>
  <c r="C86" i="167" s="1"/>
  <c r="V5" i="167"/>
  <c r="M69" i="167"/>
  <c r="I86" i="167"/>
  <c r="E65" i="167"/>
  <c r="E86" i="167" s="1"/>
  <c r="L62" i="167"/>
  <c r="L61" i="167"/>
  <c r="K86" i="167"/>
  <c r="T86" i="167" s="1"/>
  <c r="R57" i="167"/>
  <c r="V6" i="167"/>
  <c r="L84" i="167"/>
  <c r="L80" i="167"/>
  <c r="N57" i="167"/>
  <c r="M78" i="167"/>
  <c r="M77" i="167"/>
  <c r="D86" i="167"/>
  <c r="M75" i="167"/>
  <c r="M73" i="167"/>
  <c r="M71" i="167"/>
  <c r="M76" i="167"/>
  <c r="M74" i="167"/>
  <c r="M72" i="167"/>
  <c r="M70" i="167"/>
  <c r="L85" i="167"/>
  <c r="L69" i="167"/>
  <c r="L64" i="167"/>
  <c r="M67" i="167"/>
  <c r="L81" i="167"/>
  <c r="L68" i="167"/>
  <c r="L82" i="167"/>
  <c r="H86" i="167"/>
  <c r="O57" i="167"/>
  <c r="L66" i="167"/>
  <c r="G86" i="167"/>
  <c r="J86" i="167"/>
  <c r="L67" i="167"/>
  <c r="L63" i="167"/>
  <c r="L60" i="167"/>
  <c r="P57" i="167"/>
  <c r="Q4" i="167"/>
  <c r="V8" i="166"/>
  <c r="C65" i="166"/>
  <c r="D65" i="166"/>
  <c r="M75" i="166" s="1"/>
  <c r="M69" i="166"/>
  <c r="M68" i="166"/>
  <c r="V5" i="166"/>
  <c r="N57" i="166"/>
  <c r="L80" i="166"/>
  <c r="L85" i="166"/>
  <c r="L62" i="166"/>
  <c r="L82" i="166"/>
  <c r="L63" i="166"/>
  <c r="L67" i="166"/>
  <c r="G86" i="166"/>
  <c r="M78" i="166"/>
  <c r="M74" i="166"/>
  <c r="M71" i="166"/>
  <c r="M70" i="166"/>
  <c r="D86" i="166"/>
  <c r="E86" i="166"/>
  <c r="L84" i="166"/>
  <c r="L69" i="166"/>
  <c r="L66" i="166"/>
  <c r="J86" i="166"/>
  <c r="I86" i="166"/>
  <c r="L68" i="166"/>
  <c r="L81" i="166"/>
  <c r="C86" i="166"/>
  <c r="L60" i="166"/>
  <c r="V57" i="166"/>
  <c r="F86" i="166"/>
  <c r="R57" i="166"/>
  <c r="S4" i="166"/>
  <c r="O57" i="166"/>
  <c r="L64" i="166"/>
  <c r="L61" i="166"/>
  <c r="K86" i="166"/>
  <c r="T86" i="166" s="1"/>
  <c r="V11" i="165"/>
  <c r="D61" i="165"/>
  <c r="M69" i="165" s="1"/>
  <c r="V9" i="165"/>
  <c r="O14" i="165"/>
  <c r="W14" i="165" s="1"/>
  <c r="V12" i="165"/>
  <c r="M70" i="165"/>
  <c r="T6" i="165"/>
  <c r="N6" i="165"/>
  <c r="G61" i="165"/>
  <c r="G86" i="165" s="1"/>
  <c r="L64" i="165"/>
  <c r="L68" i="165"/>
  <c r="K86" i="165"/>
  <c r="T86" i="165" s="1"/>
  <c r="L66" i="165"/>
  <c r="L63" i="165"/>
  <c r="L62" i="165"/>
  <c r="L76" i="165"/>
  <c r="L72" i="165"/>
  <c r="E86" i="165"/>
  <c r="F86" i="165"/>
  <c r="L78" i="165"/>
  <c r="L81" i="165"/>
  <c r="L67" i="165"/>
  <c r="L83" i="165"/>
  <c r="L74" i="165"/>
  <c r="L77" i="165"/>
  <c r="L79" i="165"/>
  <c r="L71" i="165"/>
  <c r="L84" i="165"/>
  <c r="L85" i="165"/>
  <c r="L70" i="165"/>
  <c r="L73" i="165"/>
  <c r="L69" i="165"/>
  <c r="L80" i="165"/>
  <c r="L75" i="165"/>
  <c r="L60" i="165"/>
  <c r="R57" i="165"/>
  <c r="S4" i="165"/>
  <c r="H61" i="165" s="1"/>
  <c r="V8" i="164"/>
  <c r="C65" i="164"/>
  <c r="C86" i="164" s="1"/>
  <c r="V5" i="164"/>
  <c r="L62" i="164"/>
  <c r="N57" i="164"/>
  <c r="L69" i="164"/>
  <c r="L64" i="164"/>
  <c r="L67" i="164"/>
  <c r="K86" i="164"/>
  <c r="T86" i="164" s="1"/>
  <c r="M57" i="164"/>
  <c r="R4" i="164"/>
  <c r="L63" i="164"/>
  <c r="L84" i="164"/>
  <c r="L80" i="164"/>
  <c r="E86" i="164"/>
  <c r="L85" i="164"/>
  <c r="L82" i="164"/>
  <c r="I86" i="164"/>
  <c r="O57" i="164"/>
  <c r="D65" i="164"/>
  <c r="J65" i="164"/>
  <c r="J86" i="164" s="1"/>
  <c r="L81" i="164"/>
  <c r="L68" i="164"/>
  <c r="L66" i="164"/>
  <c r="L60" i="164"/>
  <c r="Q57" i="164"/>
  <c r="F65" i="164"/>
  <c r="D61" i="164"/>
  <c r="W12" i="164"/>
  <c r="V11" i="163"/>
  <c r="V10" i="163"/>
  <c r="O6" i="163"/>
  <c r="W6" i="163" s="1"/>
  <c r="V6" i="163"/>
  <c r="U57" i="163"/>
  <c r="V5" i="163"/>
  <c r="N57" i="163"/>
  <c r="L79" i="163"/>
  <c r="L60" i="163"/>
  <c r="C65" i="163"/>
  <c r="C86" i="163" s="1"/>
  <c r="L75" i="163"/>
  <c r="L71" i="163"/>
  <c r="J65" i="163"/>
  <c r="J86" i="163" s="1"/>
  <c r="E86" i="163"/>
  <c r="F65" i="163"/>
  <c r="F86" i="163" s="1"/>
  <c r="L77" i="163"/>
  <c r="L78" i="163"/>
  <c r="L70" i="163"/>
  <c r="O4" i="163"/>
  <c r="D65" i="163" s="1"/>
  <c r="M72" i="163" s="1"/>
  <c r="L61" i="163"/>
  <c r="K86" i="163"/>
  <c r="T86" i="163" s="1"/>
  <c r="V7" i="163"/>
  <c r="L73" i="163"/>
  <c r="I86" i="163"/>
  <c r="L74" i="163"/>
  <c r="M57" i="163"/>
  <c r="R4" i="163"/>
  <c r="L81" i="163"/>
  <c r="M71" i="163"/>
  <c r="L83" i="163"/>
  <c r="L85" i="163"/>
  <c r="L63" i="163"/>
  <c r="M69" i="163"/>
  <c r="M67" i="163"/>
  <c r="M68" i="163"/>
  <c r="L76" i="163"/>
  <c r="L72" i="163"/>
  <c r="L82" i="163"/>
  <c r="L62" i="163"/>
  <c r="M70" i="163"/>
  <c r="F65" i="162"/>
  <c r="F86" i="162" s="1"/>
  <c r="W15" i="162"/>
  <c r="D79" i="129"/>
  <c r="D67" i="143"/>
  <c r="H71" i="143"/>
  <c r="I80" i="143"/>
  <c r="C76" i="144"/>
  <c r="I84" i="145"/>
  <c r="C75" i="146"/>
  <c r="C73" i="147"/>
  <c r="C75" i="147"/>
  <c r="D76" i="147"/>
  <c r="C82" i="147"/>
  <c r="D71" i="148"/>
  <c r="G82" i="148"/>
  <c r="F74" i="149"/>
  <c r="G72" i="151"/>
  <c r="E79" i="129"/>
  <c r="K71" i="136"/>
  <c r="C78" i="136"/>
  <c r="D76" i="144"/>
  <c r="K73" i="146"/>
  <c r="H73" i="147"/>
  <c r="D75" i="147"/>
  <c r="L82" i="162"/>
  <c r="H75" i="147"/>
  <c r="M68" i="152"/>
  <c r="L80" i="153"/>
  <c r="L79" i="158"/>
  <c r="L75" i="158"/>
  <c r="L71" i="158"/>
  <c r="L79" i="159"/>
  <c r="L75" i="159"/>
  <c r="L71" i="159"/>
  <c r="S57" i="162"/>
  <c r="H65" i="162"/>
  <c r="H86" i="162" s="1"/>
  <c r="R57" i="162"/>
  <c r="L67" i="162"/>
  <c r="G65" i="162"/>
  <c r="G86" i="162" s="1"/>
  <c r="L64" i="162"/>
  <c r="K86" i="162"/>
  <c r="T86" i="162" s="1"/>
  <c r="E86" i="162"/>
  <c r="L68" i="162"/>
  <c r="T8" i="162"/>
  <c r="V8" i="162" s="1"/>
  <c r="N8" i="162"/>
  <c r="L66" i="162"/>
  <c r="Q57" i="162"/>
  <c r="V9" i="162"/>
  <c r="I61" i="162"/>
  <c r="D61" i="162"/>
  <c r="L60" i="162"/>
  <c r="L78" i="162"/>
  <c r="L70" i="162"/>
  <c r="L77" i="162"/>
  <c r="L80" i="162"/>
  <c r="L79" i="162"/>
  <c r="L83" i="162"/>
  <c r="L73" i="162"/>
  <c r="L69" i="162"/>
  <c r="L62" i="162"/>
  <c r="L76" i="162"/>
  <c r="L75" i="162"/>
  <c r="L84" i="162"/>
  <c r="L85" i="162"/>
  <c r="L74" i="162"/>
  <c r="L63" i="162"/>
  <c r="L81" i="162"/>
  <c r="L72" i="162"/>
  <c r="L71" i="162"/>
  <c r="M57" i="162"/>
  <c r="N4" i="162"/>
  <c r="W7" i="161"/>
  <c r="V57" i="161"/>
  <c r="L60" i="161"/>
  <c r="L83" i="161"/>
  <c r="L72" i="161"/>
  <c r="L74" i="161"/>
  <c r="M71" i="161"/>
  <c r="L70" i="161"/>
  <c r="L71" i="161"/>
  <c r="L78" i="161"/>
  <c r="L76" i="161"/>
  <c r="J86" i="161"/>
  <c r="M70" i="161"/>
  <c r="I86" i="161"/>
  <c r="E86" i="161"/>
  <c r="L79" i="161"/>
  <c r="L77" i="161"/>
  <c r="L75" i="161"/>
  <c r="L73" i="161"/>
  <c r="F65" i="161"/>
  <c r="F86" i="161" s="1"/>
  <c r="K86" i="161"/>
  <c r="T86" i="161" s="1"/>
  <c r="O57" i="161"/>
  <c r="D65" i="161"/>
  <c r="M75" i="161" s="1"/>
  <c r="L85" i="161"/>
  <c r="L62" i="161"/>
  <c r="R57" i="161"/>
  <c r="S4" i="161"/>
  <c r="W4" i="161" s="1"/>
  <c r="W57" i="161" s="1"/>
  <c r="W61" i="161" s="1"/>
  <c r="W63" i="161" s="1"/>
  <c r="G65" i="161"/>
  <c r="G86" i="161" s="1"/>
  <c r="L82" i="161"/>
  <c r="L63" i="161"/>
  <c r="M69" i="161"/>
  <c r="M67" i="161"/>
  <c r="M68" i="161"/>
  <c r="L81" i="161"/>
  <c r="L61" i="161"/>
  <c r="C86" i="161"/>
  <c r="W6" i="160"/>
  <c r="G65" i="160"/>
  <c r="C74" i="128"/>
  <c r="H77" i="128"/>
  <c r="C71" i="133"/>
  <c r="C79" i="137"/>
  <c r="D84" i="139"/>
  <c r="C70" i="140"/>
  <c r="D84" i="140"/>
  <c r="K74" i="141"/>
  <c r="E73" i="142"/>
  <c r="E62" i="143"/>
  <c r="E66" i="143"/>
  <c r="D68" i="143"/>
  <c r="D73" i="143"/>
  <c r="D84" i="143"/>
  <c r="I67" i="144"/>
  <c r="H78" i="144"/>
  <c r="E80" i="144"/>
  <c r="F63" i="145"/>
  <c r="F69" i="145"/>
  <c r="E83" i="145"/>
  <c r="D68" i="146"/>
  <c r="K79" i="146"/>
  <c r="C79" i="147"/>
  <c r="C64" i="148"/>
  <c r="C66" i="148"/>
  <c r="J67" i="148"/>
  <c r="E74" i="148"/>
  <c r="C80" i="148"/>
  <c r="C67" i="149"/>
  <c r="C69" i="149"/>
  <c r="F78" i="149"/>
  <c r="L77" i="155"/>
  <c r="L73" i="155"/>
  <c r="L83" i="158"/>
  <c r="L78" i="158"/>
  <c r="L74" i="158"/>
  <c r="L70" i="158"/>
  <c r="L78" i="159"/>
  <c r="L74" i="159"/>
  <c r="L70" i="159"/>
  <c r="F63" i="128"/>
  <c r="C79" i="128"/>
  <c r="E84" i="129"/>
  <c r="I72" i="130"/>
  <c r="D74" i="130"/>
  <c r="C62" i="133"/>
  <c r="D64" i="136"/>
  <c r="C70" i="136"/>
  <c r="E79" i="136"/>
  <c r="H74" i="137"/>
  <c r="I70" i="140"/>
  <c r="E81" i="140"/>
  <c r="E83" i="140"/>
  <c r="K69" i="141"/>
  <c r="K78" i="141"/>
  <c r="C72" i="143"/>
  <c r="C76" i="143"/>
  <c r="D79" i="143"/>
  <c r="D80" i="143"/>
  <c r="D83" i="143"/>
  <c r="I84" i="143"/>
  <c r="C70" i="144"/>
  <c r="C72" i="144"/>
  <c r="D73" i="144"/>
  <c r="I75" i="144"/>
  <c r="H76" i="144"/>
  <c r="H67" i="145"/>
  <c r="F68" i="146"/>
  <c r="C73" i="146"/>
  <c r="D64" i="147"/>
  <c r="D72" i="147"/>
  <c r="C77" i="147"/>
  <c r="H79" i="147"/>
  <c r="I81" i="147"/>
  <c r="E83" i="147"/>
  <c r="E66" i="148"/>
  <c r="G71" i="151"/>
  <c r="G73" i="151"/>
  <c r="D84" i="151"/>
  <c r="L77" i="154"/>
  <c r="L73" i="154"/>
  <c r="L76" i="155"/>
  <c r="L72" i="155"/>
  <c r="L77" i="158"/>
  <c r="L73" i="158"/>
  <c r="L77" i="159"/>
  <c r="L73" i="159"/>
  <c r="L61" i="160"/>
  <c r="C78" i="128"/>
  <c r="E79" i="128"/>
  <c r="K83" i="140"/>
  <c r="H72" i="143"/>
  <c r="H83" i="143"/>
  <c r="H70" i="144"/>
  <c r="D72" i="144"/>
  <c r="E73" i="146"/>
  <c r="F64" i="147"/>
  <c r="J66" i="148"/>
  <c r="I68" i="148"/>
  <c r="J73" i="148"/>
  <c r="F79" i="148"/>
  <c r="E62" i="149"/>
  <c r="G68" i="149"/>
  <c r="G79" i="149"/>
  <c r="M69" i="152"/>
  <c r="L79" i="155"/>
  <c r="L75" i="155"/>
  <c r="L71" i="155"/>
  <c r="L82" i="157"/>
  <c r="L76" i="158"/>
  <c r="L72" i="158"/>
  <c r="L76" i="159"/>
  <c r="L72" i="159"/>
  <c r="L82" i="160"/>
  <c r="L64" i="160"/>
  <c r="M70" i="160"/>
  <c r="E70" i="135"/>
  <c r="K72" i="135"/>
  <c r="K75" i="136"/>
  <c r="I73" i="140"/>
  <c r="D75" i="140"/>
  <c r="D75" i="142"/>
  <c r="H77" i="142"/>
  <c r="D79" i="142"/>
  <c r="M66" i="146"/>
  <c r="K71" i="146"/>
  <c r="E77" i="146"/>
  <c r="I83" i="146"/>
  <c r="M63" i="147"/>
  <c r="H64" i="149"/>
  <c r="F69" i="151"/>
  <c r="G71" i="114"/>
  <c r="K70" i="120"/>
  <c r="M65" i="128"/>
  <c r="I76" i="130"/>
  <c r="D78" i="130"/>
  <c r="J68" i="133"/>
  <c r="C76" i="133"/>
  <c r="K78" i="134"/>
  <c r="C74" i="136"/>
  <c r="D72" i="137"/>
  <c r="C74" i="137"/>
  <c r="C75" i="137"/>
  <c r="E79" i="137"/>
  <c r="C82" i="137"/>
  <c r="E73" i="138"/>
  <c r="E66" i="139"/>
  <c r="D70" i="140"/>
  <c r="E75" i="140"/>
  <c r="H84" i="140"/>
  <c r="G74" i="141"/>
  <c r="I64" i="142"/>
  <c r="C73" i="142"/>
  <c r="E75" i="142"/>
  <c r="E79" i="142"/>
  <c r="G83" i="142"/>
  <c r="F60" i="143"/>
  <c r="M62" i="143"/>
  <c r="G73" i="143"/>
  <c r="F69" i="144"/>
  <c r="C78" i="144"/>
  <c r="F60" i="145"/>
  <c r="C63" i="145"/>
  <c r="D67" i="145"/>
  <c r="E69" i="145"/>
  <c r="D83" i="145"/>
  <c r="E84" i="145"/>
  <c r="K77" i="146"/>
  <c r="C79" i="146"/>
  <c r="C83" i="146"/>
  <c r="K83" i="146"/>
  <c r="E68" i="147"/>
  <c r="H77" i="147"/>
  <c r="D79" i="147"/>
  <c r="D73" i="148"/>
  <c r="F80" i="148"/>
  <c r="G69" i="149"/>
  <c r="D74" i="149"/>
  <c r="C78" i="149"/>
  <c r="D79" i="149"/>
  <c r="D84" i="149"/>
  <c r="H84" i="151"/>
  <c r="K75" i="140"/>
  <c r="I75" i="142"/>
  <c r="I79" i="142"/>
  <c r="H70" i="112"/>
  <c r="C76" i="112"/>
  <c r="D64" i="128"/>
  <c r="E78" i="128"/>
  <c r="D75" i="129"/>
  <c r="D84" i="129"/>
  <c r="I65" i="130"/>
  <c r="D70" i="130"/>
  <c r="D77" i="130"/>
  <c r="G83" i="130"/>
  <c r="C75" i="133"/>
  <c r="D80" i="133"/>
  <c r="C74" i="134"/>
  <c r="E77" i="134"/>
  <c r="E79" i="134"/>
  <c r="C70" i="135"/>
  <c r="C72" i="135"/>
  <c r="C73" i="136"/>
  <c r="E75" i="137"/>
  <c r="I81" i="138"/>
  <c r="E67" i="139"/>
  <c r="C73" i="140"/>
  <c r="C75" i="140"/>
  <c r="J62" i="141"/>
  <c r="K70" i="141"/>
  <c r="E70" i="142"/>
  <c r="C75" i="142"/>
  <c r="K75" i="142"/>
  <c r="C79" i="142"/>
  <c r="K79" i="142"/>
  <c r="D84" i="142"/>
  <c r="F66" i="144"/>
  <c r="F63" i="144"/>
  <c r="H74" i="144"/>
  <c r="F80" i="144"/>
  <c r="K63" i="145"/>
  <c r="F66" i="145"/>
  <c r="H83" i="145"/>
  <c r="F64" i="146"/>
  <c r="F66" i="146"/>
  <c r="C71" i="146"/>
  <c r="K75" i="146"/>
  <c r="C77" i="146"/>
  <c r="G82" i="146"/>
  <c r="E83" i="146"/>
  <c r="F63" i="147"/>
  <c r="F67" i="147"/>
  <c r="E84" i="148"/>
  <c r="C64" i="149"/>
  <c r="K73" i="149"/>
  <c r="K74" i="149"/>
  <c r="K78" i="149"/>
  <c r="D69" i="151"/>
  <c r="E85" i="151"/>
  <c r="E70" i="128"/>
  <c r="E71" i="128"/>
  <c r="D66" i="129"/>
  <c r="J62" i="129"/>
  <c r="I73" i="130"/>
  <c r="H72" i="133"/>
  <c r="E67" i="135"/>
  <c r="H73" i="135"/>
  <c r="E74" i="135"/>
  <c r="H75" i="135"/>
  <c r="D76" i="135"/>
  <c r="H80" i="135"/>
  <c r="H80" i="136"/>
  <c r="D71" i="137"/>
  <c r="J67" i="138"/>
  <c r="I71" i="140"/>
  <c r="D74" i="140"/>
  <c r="I77" i="140"/>
  <c r="D79" i="140"/>
  <c r="K73" i="141"/>
  <c r="E67" i="142"/>
  <c r="J71" i="142"/>
  <c r="H71" i="142"/>
  <c r="I71" i="142"/>
  <c r="E72" i="142"/>
  <c r="J74" i="142"/>
  <c r="E74" i="142"/>
  <c r="I74" i="142"/>
  <c r="J76" i="142"/>
  <c r="I76" i="142"/>
  <c r="C76" i="142"/>
  <c r="K76" i="142"/>
  <c r="D78" i="142"/>
  <c r="I68" i="144"/>
  <c r="D68" i="144"/>
  <c r="J71" i="144"/>
  <c r="C71" i="144"/>
  <c r="H71" i="144"/>
  <c r="J77" i="144"/>
  <c r="H77" i="144"/>
  <c r="C77" i="144"/>
  <c r="K81" i="144"/>
  <c r="E81" i="144"/>
  <c r="H70" i="128"/>
  <c r="I67" i="135"/>
  <c r="K73" i="135"/>
  <c r="I74" i="135"/>
  <c r="K75" i="135"/>
  <c r="E76" i="135"/>
  <c r="E67" i="137"/>
  <c r="E71" i="137"/>
  <c r="D76" i="137"/>
  <c r="K79" i="137"/>
  <c r="D84" i="137"/>
  <c r="D73" i="138"/>
  <c r="E69" i="140"/>
  <c r="C71" i="140"/>
  <c r="K71" i="140"/>
  <c r="I74" i="140"/>
  <c r="K78" i="140"/>
  <c r="E79" i="140"/>
  <c r="D82" i="140"/>
  <c r="F60" i="141"/>
  <c r="E69" i="141"/>
  <c r="G70" i="141"/>
  <c r="G78" i="141"/>
  <c r="C61" i="142"/>
  <c r="D64" i="142"/>
  <c r="E66" i="142"/>
  <c r="H70" i="142"/>
  <c r="C71" i="142"/>
  <c r="K71" i="142"/>
  <c r="C74" i="142"/>
  <c r="K74" i="142"/>
  <c r="D76" i="142"/>
  <c r="J77" i="142"/>
  <c r="K77" i="142"/>
  <c r="D77" i="142"/>
  <c r="I77" i="142"/>
  <c r="H81" i="142"/>
  <c r="E81" i="142"/>
  <c r="D83" i="142"/>
  <c r="H68" i="144"/>
  <c r="D71" i="144"/>
  <c r="J75" i="144"/>
  <c r="C75" i="144"/>
  <c r="H75" i="144"/>
  <c r="D77" i="144"/>
  <c r="F81" i="144"/>
  <c r="K76" i="135"/>
  <c r="K71" i="137"/>
  <c r="K74" i="140"/>
  <c r="K79" i="140"/>
  <c r="J72" i="142"/>
  <c r="I72" i="142"/>
  <c r="C72" i="142"/>
  <c r="K72" i="142"/>
  <c r="J78" i="142"/>
  <c r="E78" i="142"/>
  <c r="I78" i="142"/>
  <c r="K80" i="142"/>
  <c r="D80" i="142"/>
  <c r="H74" i="143"/>
  <c r="C74" i="143"/>
  <c r="I71" i="144"/>
  <c r="I77" i="144"/>
  <c r="J79" i="144"/>
  <c r="C79" i="144"/>
  <c r="H79" i="144"/>
  <c r="C70" i="128"/>
  <c r="C71" i="128"/>
  <c r="H73" i="128"/>
  <c r="C75" i="128"/>
  <c r="E62" i="129"/>
  <c r="D64" i="129"/>
  <c r="E85" i="129"/>
  <c r="E73" i="130"/>
  <c r="E74" i="130"/>
  <c r="F60" i="131"/>
  <c r="H81" i="131"/>
  <c r="C72" i="133"/>
  <c r="H76" i="133"/>
  <c r="E75" i="134"/>
  <c r="C83" i="134"/>
  <c r="D67" i="135"/>
  <c r="I68" i="135"/>
  <c r="C74" i="135"/>
  <c r="C76" i="135"/>
  <c r="D80" i="135"/>
  <c r="E70" i="136"/>
  <c r="D80" i="136"/>
  <c r="C71" i="137"/>
  <c r="K75" i="137"/>
  <c r="D79" i="137"/>
  <c r="E80" i="137"/>
  <c r="F68" i="140"/>
  <c r="K70" i="140"/>
  <c r="E71" i="140"/>
  <c r="C74" i="140"/>
  <c r="I75" i="140"/>
  <c r="C77" i="140"/>
  <c r="D78" i="140"/>
  <c r="G81" i="140"/>
  <c r="G73" i="141"/>
  <c r="D60" i="142"/>
  <c r="D67" i="142"/>
  <c r="D70" i="142"/>
  <c r="K70" i="142"/>
  <c r="E71" i="142"/>
  <c r="D72" i="142"/>
  <c r="J73" i="142"/>
  <c r="K73" i="142"/>
  <c r="D73" i="142"/>
  <c r="I73" i="142"/>
  <c r="H74" i="142"/>
  <c r="H76" i="142"/>
  <c r="E77" i="142"/>
  <c r="C78" i="142"/>
  <c r="K78" i="142"/>
  <c r="E80" i="142"/>
  <c r="I83" i="142"/>
  <c r="K60" i="143"/>
  <c r="C60" i="143"/>
  <c r="D74" i="143"/>
  <c r="J73" i="144"/>
  <c r="H73" i="144"/>
  <c r="C73" i="144"/>
  <c r="D79" i="144"/>
  <c r="J83" i="144"/>
  <c r="E83" i="144"/>
  <c r="E69" i="146"/>
  <c r="E84" i="146"/>
  <c r="J68" i="147"/>
  <c r="I72" i="147"/>
  <c r="D74" i="147"/>
  <c r="I76" i="147"/>
  <c r="D78" i="147"/>
  <c r="E77" i="148"/>
  <c r="K84" i="148"/>
  <c r="D66" i="149"/>
  <c r="K66" i="149"/>
  <c r="J77" i="149"/>
  <c r="H84" i="149"/>
  <c r="F85" i="149"/>
  <c r="E67" i="151"/>
  <c r="I81" i="151"/>
  <c r="D83" i="151"/>
  <c r="K83" i="151"/>
  <c r="I70" i="144"/>
  <c r="I74" i="144"/>
  <c r="I78" i="144"/>
  <c r="J63" i="145"/>
  <c r="H69" i="146"/>
  <c r="H84" i="146"/>
  <c r="J64" i="147"/>
  <c r="E67" i="147"/>
  <c r="D68" i="147"/>
  <c r="C71" i="147"/>
  <c r="C72" i="147"/>
  <c r="I73" i="147"/>
  <c r="H74" i="147"/>
  <c r="C76" i="147"/>
  <c r="I77" i="147"/>
  <c r="H78" i="147"/>
  <c r="D80" i="147"/>
  <c r="D83" i="147"/>
  <c r="E67" i="148"/>
  <c r="F77" i="148"/>
  <c r="D79" i="148"/>
  <c r="E82" i="148"/>
  <c r="C84" i="148"/>
  <c r="E66" i="149"/>
  <c r="C68" i="149"/>
  <c r="J78" i="149"/>
  <c r="C84" i="149"/>
  <c r="I84" i="149"/>
  <c r="J60" i="151"/>
  <c r="J67" i="151"/>
  <c r="E71" i="151"/>
  <c r="E72" i="151"/>
  <c r="E83" i="151"/>
  <c r="I74" i="147"/>
  <c r="I78" i="147"/>
  <c r="J77" i="148"/>
  <c r="H66" i="149"/>
  <c r="H83" i="151"/>
  <c r="H75" i="142"/>
  <c r="H79" i="142"/>
  <c r="F60" i="144"/>
  <c r="D70" i="144"/>
  <c r="I72" i="144"/>
  <c r="D74" i="144"/>
  <c r="I76" i="144"/>
  <c r="D78" i="144"/>
  <c r="E63" i="145"/>
  <c r="D69" i="146"/>
  <c r="E71" i="146"/>
  <c r="E75" i="146"/>
  <c r="E79" i="146"/>
  <c r="H83" i="146"/>
  <c r="D84" i="146"/>
  <c r="E64" i="147"/>
  <c r="F68" i="147"/>
  <c r="H72" i="147"/>
  <c r="D73" i="147"/>
  <c r="C74" i="147"/>
  <c r="I75" i="147"/>
  <c r="H76" i="147"/>
  <c r="D77" i="147"/>
  <c r="C78" i="147"/>
  <c r="I79" i="147"/>
  <c r="G82" i="147"/>
  <c r="K66" i="148"/>
  <c r="F71" i="148"/>
  <c r="J74" i="148"/>
  <c r="D77" i="148"/>
  <c r="F81" i="148"/>
  <c r="G84" i="148"/>
  <c r="F62" i="149"/>
  <c r="C66" i="149"/>
  <c r="I66" i="149"/>
  <c r="G67" i="149"/>
  <c r="K72" i="149"/>
  <c r="F77" i="149"/>
  <c r="D78" i="149"/>
  <c r="E84" i="149"/>
  <c r="E85" i="149"/>
  <c r="F63" i="150"/>
  <c r="D67" i="151"/>
  <c r="E81" i="151"/>
  <c r="C83" i="151"/>
  <c r="I83" i="151"/>
  <c r="E84" i="151"/>
  <c r="I85" i="151"/>
  <c r="W4" i="160"/>
  <c r="L66" i="160"/>
  <c r="L84" i="160"/>
  <c r="L68" i="160"/>
  <c r="L63" i="160"/>
  <c r="L80" i="160"/>
  <c r="U57" i="160"/>
  <c r="J65" i="160"/>
  <c r="L65" i="160" s="1"/>
  <c r="M76" i="160"/>
  <c r="E86" i="160"/>
  <c r="W57" i="160"/>
  <c r="D86" i="160"/>
  <c r="I86" i="160"/>
  <c r="L85" i="160"/>
  <c r="L78" i="160"/>
  <c r="F86" i="160"/>
  <c r="M71" i="160"/>
  <c r="L74" i="160"/>
  <c r="M67" i="160"/>
  <c r="M78" i="160"/>
  <c r="M73" i="160"/>
  <c r="L69" i="160"/>
  <c r="L72" i="160"/>
  <c r="L77" i="160"/>
  <c r="L75" i="160"/>
  <c r="M68" i="160"/>
  <c r="L70" i="160"/>
  <c r="L83" i="160"/>
  <c r="L62" i="160"/>
  <c r="M69" i="160"/>
  <c r="V57" i="160"/>
  <c r="C86" i="160"/>
  <c r="L60" i="160"/>
  <c r="K86" i="160"/>
  <c r="T86" i="160" s="1"/>
  <c r="H86" i="160"/>
  <c r="L81" i="160"/>
  <c r="L79" i="160"/>
  <c r="M77" i="160"/>
  <c r="M75" i="160"/>
  <c r="L71" i="160"/>
  <c r="L67" i="160"/>
  <c r="M74" i="160"/>
  <c r="L76" i="160"/>
  <c r="L73" i="160"/>
  <c r="M72" i="160"/>
  <c r="G86" i="160"/>
  <c r="O57" i="160"/>
  <c r="V14" i="159"/>
  <c r="T11" i="159"/>
  <c r="U11" i="159" s="1"/>
  <c r="J60" i="159" s="1"/>
  <c r="N11" i="159"/>
  <c r="D65" i="159"/>
  <c r="D86" i="159" s="1"/>
  <c r="I65" i="159"/>
  <c r="G65" i="159"/>
  <c r="G86" i="159" s="1"/>
  <c r="W7" i="159"/>
  <c r="M68" i="159"/>
  <c r="L85" i="159"/>
  <c r="L81" i="159"/>
  <c r="L64" i="159"/>
  <c r="M67" i="159"/>
  <c r="M69" i="159"/>
  <c r="L68" i="159"/>
  <c r="K86" i="159"/>
  <c r="T86" i="159" s="1"/>
  <c r="L67" i="159"/>
  <c r="C86" i="159"/>
  <c r="I60" i="159"/>
  <c r="L84" i="159"/>
  <c r="L80" i="159"/>
  <c r="M71" i="159"/>
  <c r="M70" i="159"/>
  <c r="L82" i="159"/>
  <c r="H86" i="159"/>
  <c r="F61" i="159"/>
  <c r="F86" i="159" s="1"/>
  <c r="Q57" i="159"/>
  <c r="L69" i="159"/>
  <c r="M57" i="159"/>
  <c r="T4" i="159"/>
  <c r="V11" i="159"/>
  <c r="L66" i="159"/>
  <c r="E86" i="159"/>
  <c r="L83" i="159"/>
  <c r="L63" i="159"/>
  <c r="L62" i="159"/>
  <c r="D60" i="158"/>
  <c r="U6" i="158"/>
  <c r="J65" i="158" s="1"/>
  <c r="I65" i="158"/>
  <c r="W5" i="158"/>
  <c r="M69" i="158"/>
  <c r="L84" i="158"/>
  <c r="L63" i="158"/>
  <c r="V11" i="158"/>
  <c r="V6" i="158"/>
  <c r="M67" i="158"/>
  <c r="N57" i="158"/>
  <c r="L82" i="158"/>
  <c r="M68" i="158"/>
  <c r="L66" i="158"/>
  <c r="L81" i="158"/>
  <c r="L67" i="158"/>
  <c r="V12" i="158"/>
  <c r="O12" i="158"/>
  <c r="W12" i="158" s="1"/>
  <c r="L62" i="158"/>
  <c r="V8" i="158"/>
  <c r="K86" i="158"/>
  <c r="T86" i="158" s="1"/>
  <c r="H61" i="158"/>
  <c r="M57" i="158"/>
  <c r="T4" i="158"/>
  <c r="I60" i="158" s="1"/>
  <c r="M78" i="158"/>
  <c r="M76" i="158"/>
  <c r="M74" i="158"/>
  <c r="M72" i="158"/>
  <c r="M70" i="158"/>
  <c r="M75" i="158"/>
  <c r="M71" i="158"/>
  <c r="D86" i="158"/>
  <c r="M77" i="158"/>
  <c r="M73" i="158"/>
  <c r="E86" i="158"/>
  <c r="O57" i="158"/>
  <c r="Q57" i="158"/>
  <c r="F61" i="158"/>
  <c r="F86" i="158" s="1"/>
  <c r="L80" i="158"/>
  <c r="L85" i="158"/>
  <c r="L68" i="158"/>
  <c r="G86" i="158"/>
  <c r="L69" i="158"/>
  <c r="L64" i="158"/>
  <c r="C86" i="158"/>
  <c r="H86" i="158"/>
  <c r="O11" i="157"/>
  <c r="C60" i="157"/>
  <c r="V10" i="157"/>
  <c r="C65" i="157"/>
  <c r="W5" i="157"/>
  <c r="N4" i="157"/>
  <c r="T4" i="157"/>
  <c r="U4" i="157" s="1"/>
  <c r="V17" i="157"/>
  <c r="T8" i="157"/>
  <c r="U8" i="157" s="1"/>
  <c r="N8" i="157"/>
  <c r="V19" i="157"/>
  <c r="W10" i="157"/>
  <c r="V6" i="157"/>
  <c r="V7" i="157"/>
  <c r="N57" i="157"/>
  <c r="V15" i="157"/>
  <c r="V16" i="157"/>
  <c r="E86" i="157"/>
  <c r="K86" i="157"/>
  <c r="T86" i="157" s="1"/>
  <c r="L66" i="157"/>
  <c r="L67" i="157"/>
  <c r="L63" i="157"/>
  <c r="L70" i="157"/>
  <c r="L72" i="157"/>
  <c r="R4" i="157"/>
  <c r="G61" i="157" s="1"/>
  <c r="M57" i="157"/>
  <c r="L78" i="157"/>
  <c r="L74" i="157"/>
  <c r="L77" i="157"/>
  <c r="L62" i="157"/>
  <c r="L76" i="157"/>
  <c r="D65" i="157"/>
  <c r="L79" i="157"/>
  <c r="L68" i="157"/>
  <c r="I61" i="157"/>
  <c r="I86" i="157" s="1"/>
  <c r="L69" i="157"/>
  <c r="L80" i="157"/>
  <c r="Q57" i="157"/>
  <c r="F65" i="157"/>
  <c r="F86" i="157" s="1"/>
  <c r="L83" i="157"/>
  <c r="L73" i="157"/>
  <c r="L81" i="157"/>
  <c r="L75" i="157"/>
  <c r="L71" i="157"/>
  <c r="L84" i="157"/>
  <c r="L85" i="157"/>
  <c r="L64" i="157"/>
  <c r="W19" i="156"/>
  <c r="L77" i="156"/>
  <c r="L73" i="156"/>
  <c r="L78" i="156"/>
  <c r="L74" i="156"/>
  <c r="L70" i="156"/>
  <c r="L75" i="156"/>
  <c r="L71" i="156"/>
  <c r="L79" i="156"/>
  <c r="L83" i="156"/>
  <c r="K78" i="137"/>
  <c r="H83" i="139"/>
  <c r="J64" i="141"/>
  <c r="D64" i="141"/>
  <c r="K81" i="141"/>
  <c r="D81" i="141"/>
  <c r="J70" i="143"/>
  <c r="G70" i="143"/>
  <c r="J77" i="143"/>
  <c r="K77" i="143"/>
  <c r="C77" i="143"/>
  <c r="J78" i="143"/>
  <c r="G78" i="143"/>
  <c r="K78" i="143"/>
  <c r="K62" i="144"/>
  <c r="G62" i="144"/>
  <c r="J82" i="144"/>
  <c r="F82" i="144"/>
  <c r="D82" i="144"/>
  <c r="E62" i="147"/>
  <c r="J62" i="147"/>
  <c r="G62" i="147"/>
  <c r="C62" i="147"/>
  <c r="J70" i="147"/>
  <c r="K70" i="147"/>
  <c r="E70" i="147"/>
  <c r="G70" i="147"/>
  <c r="D70" i="147"/>
  <c r="I70" i="147"/>
  <c r="C70" i="147"/>
  <c r="K63" i="148"/>
  <c r="D63" i="148"/>
  <c r="J63" i="148"/>
  <c r="C63" i="148"/>
  <c r="H63" i="148"/>
  <c r="F63" i="148"/>
  <c r="J77" i="151"/>
  <c r="K77" i="151"/>
  <c r="E77" i="151"/>
  <c r="I77" i="151"/>
  <c r="D77" i="151"/>
  <c r="H77" i="151"/>
  <c r="C77" i="151"/>
  <c r="G77" i="151"/>
  <c r="K63" i="112"/>
  <c r="E74" i="128"/>
  <c r="E75" i="128"/>
  <c r="D84" i="128"/>
  <c r="D69" i="129"/>
  <c r="D71" i="129"/>
  <c r="E75" i="129"/>
  <c r="G79" i="129"/>
  <c r="C62" i="130"/>
  <c r="F69" i="130"/>
  <c r="E70" i="130"/>
  <c r="E77" i="130"/>
  <c r="E78" i="130"/>
  <c r="I81" i="130"/>
  <c r="H83" i="130"/>
  <c r="E64" i="133"/>
  <c r="H73" i="133"/>
  <c r="H75" i="133"/>
  <c r="C82" i="134"/>
  <c r="E83" i="134"/>
  <c r="I70" i="135"/>
  <c r="D72" i="135"/>
  <c r="I76" i="135"/>
  <c r="C78" i="135"/>
  <c r="H66" i="136"/>
  <c r="H70" i="136"/>
  <c r="C72" i="136"/>
  <c r="C76" i="136"/>
  <c r="C77" i="136"/>
  <c r="C70" i="137"/>
  <c r="I71" i="137"/>
  <c r="E72" i="137"/>
  <c r="I75" i="137"/>
  <c r="C78" i="137"/>
  <c r="I79" i="137"/>
  <c r="K82" i="137"/>
  <c r="H84" i="137"/>
  <c r="I73" i="138"/>
  <c r="D77" i="138"/>
  <c r="J60" i="139"/>
  <c r="C62" i="139"/>
  <c r="E81" i="139"/>
  <c r="C83" i="139"/>
  <c r="I83" i="139"/>
  <c r="E84" i="139"/>
  <c r="E62" i="140"/>
  <c r="F64" i="140"/>
  <c r="E70" i="140"/>
  <c r="H71" i="140"/>
  <c r="C72" i="140"/>
  <c r="I72" i="140"/>
  <c r="D73" i="140"/>
  <c r="K73" i="140"/>
  <c r="E74" i="140"/>
  <c r="H75" i="140"/>
  <c r="C76" i="140"/>
  <c r="I76" i="140"/>
  <c r="D77" i="140"/>
  <c r="K77" i="140"/>
  <c r="E78" i="140"/>
  <c r="J79" i="140"/>
  <c r="H79" i="140"/>
  <c r="I79" i="140"/>
  <c r="H80" i="140"/>
  <c r="J83" i="140"/>
  <c r="C83" i="140"/>
  <c r="E64" i="141"/>
  <c r="E68" i="141"/>
  <c r="G77" i="141"/>
  <c r="E81" i="141"/>
  <c r="K83" i="141"/>
  <c r="F60" i="142"/>
  <c r="F61" i="142"/>
  <c r="M62" i="142"/>
  <c r="F66" i="142"/>
  <c r="I67" i="142"/>
  <c r="J83" i="142"/>
  <c r="K83" i="142"/>
  <c r="E83" i="142"/>
  <c r="H83" i="142"/>
  <c r="E84" i="142"/>
  <c r="K64" i="143"/>
  <c r="M64" i="143"/>
  <c r="D64" i="143"/>
  <c r="H66" i="143"/>
  <c r="E67" i="143"/>
  <c r="H68" i="143"/>
  <c r="H69" i="143"/>
  <c r="C70" i="143"/>
  <c r="J71" i="143"/>
  <c r="K71" i="143"/>
  <c r="C71" i="143"/>
  <c r="J72" i="143"/>
  <c r="G72" i="143"/>
  <c r="K72" i="143"/>
  <c r="G75" i="143"/>
  <c r="D76" i="143"/>
  <c r="D77" i="143"/>
  <c r="C78" i="143"/>
  <c r="J79" i="143"/>
  <c r="K79" i="143"/>
  <c r="C79" i="143"/>
  <c r="K80" i="143"/>
  <c r="H80" i="143"/>
  <c r="H81" i="143"/>
  <c r="I81" i="143"/>
  <c r="J83" i="143"/>
  <c r="K83" i="143"/>
  <c r="C83" i="143"/>
  <c r="K84" i="143"/>
  <c r="H84" i="143"/>
  <c r="H85" i="143"/>
  <c r="I85" i="143"/>
  <c r="F62" i="144"/>
  <c r="K82" i="144"/>
  <c r="J71" i="145"/>
  <c r="K71" i="145"/>
  <c r="E71" i="145"/>
  <c r="I71" i="145"/>
  <c r="D71" i="145"/>
  <c r="H71" i="145"/>
  <c r="C71" i="145"/>
  <c r="J73" i="145"/>
  <c r="K73" i="145"/>
  <c r="E73" i="145"/>
  <c r="I73" i="145"/>
  <c r="D73" i="145"/>
  <c r="H73" i="145"/>
  <c r="C73" i="145"/>
  <c r="J75" i="145"/>
  <c r="K75" i="145"/>
  <c r="E75" i="145"/>
  <c r="I75" i="145"/>
  <c r="D75" i="145"/>
  <c r="H75" i="145"/>
  <c r="C75" i="145"/>
  <c r="J77" i="145"/>
  <c r="K77" i="145"/>
  <c r="E77" i="145"/>
  <c r="I77" i="145"/>
  <c r="D77" i="145"/>
  <c r="H77" i="145"/>
  <c r="C77" i="145"/>
  <c r="J79" i="145"/>
  <c r="K79" i="145"/>
  <c r="E79" i="145"/>
  <c r="I79" i="145"/>
  <c r="D79" i="145"/>
  <c r="H79" i="145"/>
  <c r="C79" i="145"/>
  <c r="I82" i="145"/>
  <c r="G82" i="145"/>
  <c r="D82" i="145"/>
  <c r="K82" i="145"/>
  <c r="C82" i="145"/>
  <c r="M62" i="147"/>
  <c r="H70" i="147"/>
  <c r="K70" i="149"/>
  <c r="D70" i="149"/>
  <c r="J70" i="149"/>
  <c r="C70" i="149"/>
  <c r="H70" i="149"/>
  <c r="F70" i="149"/>
  <c r="K70" i="137"/>
  <c r="H72" i="140"/>
  <c r="H76" i="140"/>
  <c r="J72" i="141"/>
  <c r="K72" i="141"/>
  <c r="J75" i="141"/>
  <c r="G75" i="141"/>
  <c r="J80" i="141"/>
  <c r="E80" i="141"/>
  <c r="K70" i="143"/>
  <c r="H74" i="128"/>
  <c r="E84" i="128"/>
  <c r="E71" i="129"/>
  <c r="G75" i="129"/>
  <c r="K62" i="130"/>
  <c r="I77" i="130"/>
  <c r="F64" i="133"/>
  <c r="K82" i="134"/>
  <c r="I83" i="134"/>
  <c r="E72" i="135"/>
  <c r="E78" i="135"/>
  <c r="E76" i="136"/>
  <c r="D70" i="137"/>
  <c r="D78" i="137"/>
  <c r="E77" i="138"/>
  <c r="F62" i="139"/>
  <c r="I81" i="139"/>
  <c r="D83" i="139"/>
  <c r="K83" i="139"/>
  <c r="H84" i="139"/>
  <c r="K62" i="140"/>
  <c r="H70" i="140"/>
  <c r="D72" i="140"/>
  <c r="K72" i="140"/>
  <c r="E73" i="140"/>
  <c r="H74" i="140"/>
  <c r="D76" i="140"/>
  <c r="K76" i="140"/>
  <c r="E77" i="140"/>
  <c r="H78" i="140"/>
  <c r="H81" i="140"/>
  <c r="C81" i="140"/>
  <c r="I64" i="141"/>
  <c r="J67" i="141"/>
  <c r="K67" i="141"/>
  <c r="K68" i="141"/>
  <c r="J71" i="141"/>
  <c r="G71" i="141"/>
  <c r="J76" i="141"/>
  <c r="K76" i="141"/>
  <c r="K77" i="141"/>
  <c r="J79" i="141"/>
  <c r="G79" i="141"/>
  <c r="I80" i="141"/>
  <c r="H81" i="141"/>
  <c r="J84" i="141"/>
  <c r="E84" i="141"/>
  <c r="K60" i="142"/>
  <c r="J67" i="142"/>
  <c r="D70" i="143"/>
  <c r="J73" i="143"/>
  <c r="K73" i="143"/>
  <c r="C73" i="143"/>
  <c r="J74" i="143"/>
  <c r="G74" i="143"/>
  <c r="K74" i="143"/>
  <c r="G77" i="143"/>
  <c r="D78" i="143"/>
  <c r="E67" i="144"/>
  <c r="J67" i="144"/>
  <c r="D67" i="144"/>
  <c r="I85" i="144"/>
  <c r="G85" i="144"/>
  <c r="I85" i="146"/>
  <c r="F85" i="146"/>
  <c r="E85" i="146"/>
  <c r="F70" i="148"/>
  <c r="J70" i="148"/>
  <c r="E70" i="148"/>
  <c r="I63" i="149"/>
  <c r="H63" i="149"/>
  <c r="D63" i="149"/>
  <c r="J75" i="151"/>
  <c r="K75" i="151"/>
  <c r="E75" i="151"/>
  <c r="I75" i="151"/>
  <c r="D75" i="151"/>
  <c r="H75" i="151"/>
  <c r="C75" i="151"/>
  <c r="G75" i="151"/>
  <c r="J79" i="151"/>
  <c r="K79" i="151"/>
  <c r="E79" i="151"/>
  <c r="I79" i="151"/>
  <c r="D79" i="151"/>
  <c r="H79" i="151"/>
  <c r="C79" i="151"/>
  <c r="G79" i="151"/>
  <c r="G71" i="129"/>
  <c r="I72" i="135"/>
  <c r="I78" i="135"/>
  <c r="H76" i="136"/>
  <c r="I77" i="138"/>
  <c r="I62" i="139"/>
  <c r="E83" i="139"/>
  <c r="E72" i="140"/>
  <c r="H73" i="140"/>
  <c r="E76" i="140"/>
  <c r="H77" i="140"/>
  <c r="K64" i="141"/>
  <c r="K80" i="141"/>
  <c r="K61" i="142"/>
  <c r="D61" i="142"/>
  <c r="J61" i="142"/>
  <c r="F68" i="142"/>
  <c r="D68" i="142"/>
  <c r="K84" i="142"/>
  <c r="H84" i="142"/>
  <c r="H85" i="142"/>
  <c r="I85" i="142"/>
  <c r="K66" i="143"/>
  <c r="M66" i="143"/>
  <c r="D66" i="143"/>
  <c r="K67" i="143"/>
  <c r="H67" i="143"/>
  <c r="K68" i="143"/>
  <c r="E68" i="143"/>
  <c r="K69" i="143"/>
  <c r="D69" i="143"/>
  <c r="H70" i="143"/>
  <c r="J75" i="143"/>
  <c r="K75" i="143"/>
  <c r="C75" i="143"/>
  <c r="J76" i="143"/>
  <c r="G76" i="143"/>
  <c r="K76" i="143"/>
  <c r="H77" i="143"/>
  <c r="H78" i="143"/>
  <c r="J70" i="145"/>
  <c r="K70" i="145"/>
  <c r="E70" i="145"/>
  <c r="I70" i="145"/>
  <c r="D70" i="145"/>
  <c r="H70" i="145"/>
  <c r="C70" i="145"/>
  <c r="J72" i="145"/>
  <c r="K72" i="145"/>
  <c r="E72" i="145"/>
  <c r="I72" i="145"/>
  <c r="D72" i="145"/>
  <c r="H72" i="145"/>
  <c r="C72" i="145"/>
  <c r="J74" i="145"/>
  <c r="K74" i="145"/>
  <c r="E74" i="145"/>
  <c r="I74" i="145"/>
  <c r="D74" i="145"/>
  <c r="H74" i="145"/>
  <c r="C74" i="145"/>
  <c r="J76" i="145"/>
  <c r="K76" i="145"/>
  <c r="E76" i="145"/>
  <c r="I76" i="145"/>
  <c r="D76" i="145"/>
  <c r="H76" i="145"/>
  <c r="C76" i="145"/>
  <c r="J78" i="145"/>
  <c r="K78" i="145"/>
  <c r="E78" i="145"/>
  <c r="I78" i="145"/>
  <c r="D78" i="145"/>
  <c r="H78" i="145"/>
  <c r="C78" i="145"/>
  <c r="K80" i="145"/>
  <c r="I80" i="145"/>
  <c r="E80" i="145"/>
  <c r="J60" i="148"/>
  <c r="K60" i="148"/>
  <c r="E60" i="148"/>
  <c r="I60" i="148"/>
  <c r="D60" i="148"/>
  <c r="H60" i="148"/>
  <c r="G60" i="148"/>
  <c r="C60" i="148"/>
  <c r="G83" i="144"/>
  <c r="H60" i="145"/>
  <c r="I66" i="145"/>
  <c r="I64" i="146"/>
  <c r="J70" i="146"/>
  <c r="I70" i="146"/>
  <c r="D70" i="146"/>
  <c r="H70" i="146"/>
  <c r="J72" i="146"/>
  <c r="I72" i="146"/>
  <c r="D72" i="146"/>
  <c r="H72" i="146"/>
  <c r="J74" i="146"/>
  <c r="I74" i="146"/>
  <c r="D74" i="146"/>
  <c r="H74" i="146"/>
  <c r="J76" i="146"/>
  <c r="I76" i="146"/>
  <c r="D76" i="146"/>
  <c r="H76" i="146"/>
  <c r="J78" i="146"/>
  <c r="I78" i="146"/>
  <c r="D78" i="146"/>
  <c r="H78" i="146"/>
  <c r="K80" i="146"/>
  <c r="E80" i="146"/>
  <c r="J75" i="148"/>
  <c r="F75" i="148"/>
  <c r="D75" i="148"/>
  <c r="F78" i="148"/>
  <c r="J78" i="148"/>
  <c r="J80" i="149"/>
  <c r="K80" i="149"/>
  <c r="E80" i="149"/>
  <c r="I80" i="149"/>
  <c r="D80" i="149"/>
  <c r="J83" i="149"/>
  <c r="D83" i="149"/>
  <c r="K83" i="149"/>
  <c r="C83" i="149"/>
  <c r="I62" i="151"/>
  <c r="F62" i="151"/>
  <c r="L61" i="152"/>
  <c r="G70" i="142"/>
  <c r="G71" i="142"/>
  <c r="G72" i="142"/>
  <c r="G73" i="142"/>
  <c r="G74" i="142"/>
  <c r="G75" i="142"/>
  <c r="G76" i="142"/>
  <c r="G77" i="142"/>
  <c r="G78" i="142"/>
  <c r="G79" i="142"/>
  <c r="I80" i="142"/>
  <c r="J63" i="144"/>
  <c r="E70" i="144"/>
  <c r="K70" i="144"/>
  <c r="E71" i="144"/>
  <c r="K71" i="144"/>
  <c r="E72" i="144"/>
  <c r="K72" i="144"/>
  <c r="E73" i="144"/>
  <c r="K73" i="144"/>
  <c r="E74" i="144"/>
  <c r="K74" i="144"/>
  <c r="E75" i="144"/>
  <c r="K75" i="144"/>
  <c r="E76" i="144"/>
  <c r="K76" i="144"/>
  <c r="E77" i="144"/>
  <c r="K77" i="144"/>
  <c r="E78" i="144"/>
  <c r="K78" i="144"/>
  <c r="E79" i="144"/>
  <c r="K79" i="144"/>
  <c r="J81" i="144"/>
  <c r="C83" i="144"/>
  <c r="H83" i="144"/>
  <c r="H84" i="144"/>
  <c r="C60" i="145"/>
  <c r="J60" i="145"/>
  <c r="F64" i="145"/>
  <c r="D66" i="145"/>
  <c r="J66" i="145"/>
  <c r="I83" i="145"/>
  <c r="D64" i="146"/>
  <c r="J64" i="146"/>
  <c r="I68" i="146"/>
  <c r="C70" i="146"/>
  <c r="K70" i="146"/>
  <c r="C72" i="146"/>
  <c r="K72" i="146"/>
  <c r="C74" i="146"/>
  <c r="K74" i="146"/>
  <c r="C76" i="146"/>
  <c r="K76" i="146"/>
  <c r="C78" i="146"/>
  <c r="K78" i="146"/>
  <c r="D80" i="146"/>
  <c r="K60" i="147"/>
  <c r="G60" i="147"/>
  <c r="H69" i="147"/>
  <c r="J71" i="147"/>
  <c r="G71" i="147"/>
  <c r="K71" i="147"/>
  <c r="E71" i="147"/>
  <c r="I71" i="147"/>
  <c r="F73" i="148"/>
  <c r="E73" i="148"/>
  <c r="I75" i="148"/>
  <c r="E78" i="148"/>
  <c r="G60" i="149"/>
  <c r="C60" i="149"/>
  <c r="J64" i="149"/>
  <c r="K64" i="149"/>
  <c r="E64" i="149"/>
  <c r="I64" i="149"/>
  <c r="D64" i="149"/>
  <c r="M64" i="149"/>
  <c r="G75" i="149"/>
  <c r="C75" i="149"/>
  <c r="C80" i="149"/>
  <c r="E81" i="149"/>
  <c r="G83" i="149"/>
  <c r="K61" i="151"/>
  <c r="D61" i="151"/>
  <c r="J61" i="151"/>
  <c r="C61" i="151"/>
  <c r="C62" i="151"/>
  <c r="J74" i="151"/>
  <c r="K74" i="151"/>
  <c r="E74" i="151"/>
  <c r="I74" i="151"/>
  <c r="D74" i="151"/>
  <c r="H74" i="151"/>
  <c r="C74" i="151"/>
  <c r="J76" i="151"/>
  <c r="K76" i="151"/>
  <c r="E76" i="151"/>
  <c r="I76" i="151"/>
  <c r="D76" i="151"/>
  <c r="H76" i="151"/>
  <c r="C76" i="151"/>
  <c r="J78" i="151"/>
  <c r="K78" i="151"/>
  <c r="E78" i="151"/>
  <c r="I78" i="151"/>
  <c r="D78" i="151"/>
  <c r="H78" i="151"/>
  <c r="C78" i="151"/>
  <c r="K80" i="151"/>
  <c r="H80" i="151"/>
  <c r="E80" i="151"/>
  <c r="D80" i="151"/>
  <c r="G70" i="144"/>
  <c r="G71" i="144"/>
  <c r="G72" i="144"/>
  <c r="G73" i="144"/>
  <c r="G74" i="144"/>
  <c r="G75" i="144"/>
  <c r="G76" i="144"/>
  <c r="G77" i="144"/>
  <c r="G78" i="144"/>
  <c r="G79" i="144"/>
  <c r="D83" i="144"/>
  <c r="I83" i="144"/>
  <c r="E62" i="145"/>
  <c r="D60" i="145"/>
  <c r="J68" i="146"/>
  <c r="E70" i="146"/>
  <c r="J71" i="146"/>
  <c r="I71" i="146"/>
  <c r="D71" i="146"/>
  <c r="H71" i="146"/>
  <c r="E72" i="146"/>
  <c r="J73" i="146"/>
  <c r="I73" i="146"/>
  <c r="D73" i="146"/>
  <c r="H73" i="146"/>
  <c r="E74" i="146"/>
  <c r="J75" i="146"/>
  <c r="I75" i="146"/>
  <c r="D75" i="146"/>
  <c r="H75" i="146"/>
  <c r="E76" i="146"/>
  <c r="J77" i="146"/>
  <c r="I77" i="146"/>
  <c r="D77" i="146"/>
  <c r="H77" i="146"/>
  <c r="E78" i="146"/>
  <c r="J79" i="146"/>
  <c r="I79" i="146"/>
  <c r="D79" i="146"/>
  <c r="H79" i="146"/>
  <c r="H80" i="146"/>
  <c r="H85" i="147"/>
  <c r="G85" i="147"/>
  <c r="C85" i="147"/>
  <c r="J64" i="148"/>
  <c r="I64" i="148"/>
  <c r="F64" i="148"/>
  <c r="J68" i="148"/>
  <c r="F68" i="148"/>
  <c r="C68" i="148"/>
  <c r="J82" i="148"/>
  <c r="I82" i="148"/>
  <c r="D82" i="148"/>
  <c r="H82" i="148"/>
  <c r="C82" i="148"/>
  <c r="J67" i="149"/>
  <c r="K67" i="149"/>
  <c r="E67" i="149"/>
  <c r="I67" i="149"/>
  <c r="D67" i="149"/>
  <c r="J68" i="149"/>
  <c r="K68" i="149"/>
  <c r="E68" i="149"/>
  <c r="I68" i="149"/>
  <c r="D68" i="149"/>
  <c r="J69" i="149"/>
  <c r="K69" i="149"/>
  <c r="E69" i="149"/>
  <c r="I69" i="149"/>
  <c r="D69" i="149"/>
  <c r="F73" i="149"/>
  <c r="D73" i="149"/>
  <c r="G80" i="149"/>
  <c r="H83" i="149"/>
  <c r="F61" i="151"/>
  <c r="K62" i="151"/>
  <c r="F66" i="151"/>
  <c r="J66" i="151"/>
  <c r="J71" i="151"/>
  <c r="I71" i="151"/>
  <c r="D71" i="151"/>
  <c r="H71" i="151"/>
  <c r="C71" i="151"/>
  <c r="J72" i="151"/>
  <c r="I72" i="151"/>
  <c r="D72" i="151"/>
  <c r="H72" i="151"/>
  <c r="C72" i="151"/>
  <c r="J73" i="151"/>
  <c r="K73" i="151"/>
  <c r="I73" i="151"/>
  <c r="D73" i="151"/>
  <c r="H73" i="151"/>
  <c r="C73" i="151"/>
  <c r="G74" i="151"/>
  <c r="G76" i="151"/>
  <c r="G78" i="151"/>
  <c r="I80" i="151"/>
  <c r="G83" i="146"/>
  <c r="I84" i="146"/>
  <c r="E72" i="147"/>
  <c r="K72" i="147"/>
  <c r="E73" i="147"/>
  <c r="K73" i="147"/>
  <c r="E74" i="147"/>
  <c r="K74" i="147"/>
  <c r="E75" i="147"/>
  <c r="K75" i="147"/>
  <c r="E76" i="147"/>
  <c r="K76" i="147"/>
  <c r="E77" i="147"/>
  <c r="K77" i="147"/>
  <c r="E78" i="147"/>
  <c r="K78" i="147"/>
  <c r="E79" i="147"/>
  <c r="K79" i="147"/>
  <c r="H80" i="147"/>
  <c r="K82" i="147"/>
  <c r="H83" i="147"/>
  <c r="F66" i="148"/>
  <c r="I71" i="148"/>
  <c r="I79" i="148"/>
  <c r="I80" i="148"/>
  <c r="I84" i="148"/>
  <c r="I62" i="149"/>
  <c r="H74" i="149"/>
  <c r="K77" i="149"/>
  <c r="H79" i="149"/>
  <c r="K84" i="149"/>
  <c r="F67" i="151"/>
  <c r="G83" i="151"/>
  <c r="I84" i="151"/>
  <c r="L60" i="153"/>
  <c r="L76" i="154"/>
  <c r="L72" i="154"/>
  <c r="G72" i="147"/>
  <c r="G73" i="147"/>
  <c r="G74" i="147"/>
  <c r="G75" i="147"/>
  <c r="G76" i="147"/>
  <c r="G77" i="147"/>
  <c r="G78" i="147"/>
  <c r="G79" i="147"/>
  <c r="I80" i="147"/>
  <c r="I83" i="147"/>
  <c r="D62" i="149"/>
  <c r="G66" i="149"/>
  <c r="M66" i="149"/>
  <c r="C74" i="149"/>
  <c r="C79" i="149"/>
  <c r="K79" i="149"/>
  <c r="G84" i="149"/>
  <c r="D60" i="151"/>
  <c r="L79" i="154"/>
  <c r="L75" i="154"/>
  <c r="L71" i="154"/>
  <c r="L83" i="155"/>
  <c r="L78" i="155"/>
  <c r="L74" i="155"/>
  <c r="L70" i="155"/>
  <c r="L76" i="156"/>
  <c r="L72" i="156"/>
  <c r="L82" i="152"/>
  <c r="L84" i="153"/>
  <c r="L83" i="154"/>
  <c r="L78" i="154"/>
  <c r="L74" i="154"/>
  <c r="L70" i="154"/>
  <c r="D65" i="156"/>
  <c r="F86" i="156"/>
  <c r="L80" i="156"/>
  <c r="K86" i="156"/>
  <c r="T86" i="156" s="1"/>
  <c r="L84" i="156"/>
  <c r="L67" i="156"/>
  <c r="L60" i="156"/>
  <c r="C86" i="156"/>
  <c r="L66" i="156"/>
  <c r="E86" i="156"/>
  <c r="L64" i="156"/>
  <c r="L69" i="156"/>
  <c r="V8" i="156"/>
  <c r="L85" i="156"/>
  <c r="G86" i="156"/>
  <c r="L82" i="156"/>
  <c r="I86" i="156"/>
  <c r="J65" i="156"/>
  <c r="J86" i="156" s="1"/>
  <c r="O57" i="156"/>
  <c r="W4" i="156"/>
  <c r="W57" i="156" s="1"/>
  <c r="L62" i="156"/>
  <c r="L63" i="156"/>
  <c r="L68" i="156"/>
  <c r="D61" i="156"/>
  <c r="W8" i="156"/>
  <c r="L81" i="156"/>
  <c r="R57" i="156"/>
  <c r="S4" i="156"/>
  <c r="V4" i="156"/>
  <c r="D65" i="155"/>
  <c r="M76" i="155" s="1"/>
  <c r="M68" i="155"/>
  <c r="L66" i="155"/>
  <c r="L62" i="155"/>
  <c r="L82" i="155"/>
  <c r="Q57" i="155"/>
  <c r="F61" i="155"/>
  <c r="F86" i="155" s="1"/>
  <c r="M69" i="155"/>
  <c r="L80" i="155"/>
  <c r="L85" i="155"/>
  <c r="L68" i="155"/>
  <c r="I86" i="155"/>
  <c r="U57" i="155"/>
  <c r="J65" i="155"/>
  <c r="J86" i="155" s="1"/>
  <c r="L84" i="155"/>
  <c r="L69" i="155"/>
  <c r="L64" i="155"/>
  <c r="L81" i="155"/>
  <c r="L60" i="155"/>
  <c r="L63" i="155"/>
  <c r="K86" i="155"/>
  <c r="T86" i="155" s="1"/>
  <c r="M57" i="155"/>
  <c r="R4" i="155"/>
  <c r="G61" i="155" s="1"/>
  <c r="C86" i="155"/>
  <c r="M78" i="155"/>
  <c r="M70" i="155"/>
  <c r="M71" i="155"/>
  <c r="E86" i="155"/>
  <c r="L67" i="155"/>
  <c r="O57" i="155"/>
  <c r="T8" i="154"/>
  <c r="N8" i="154"/>
  <c r="G65" i="154"/>
  <c r="V5" i="154"/>
  <c r="E86" i="154"/>
  <c r="K86" i="154"/>
  <c r="T86" i="154" s="1"/>
  <c r="G86" i="154"/>
  <c r="L66" i="154"/>
  <c r="L80" i="154"/>
  <c r="L85" i="154"/>
  <c r="L67" i="154"/>
  <c r="I86" i="154"/>
  <c r="L81" i="154"/>
  <c r="L62" i="154"/>
  <c r="D61" i="154"/>
  <c r="S4" i="154"/>
  <c r="R57" i="154"/>
  <c r="M57" i="154"/>
  <c r="L84" i="154"/>
  <c r="L68" i="154"/>
  <c r="L69" i="154"/>
  <c r="L60" i="154"/>
  <c r="L82" i="154"/>
  <c r="L64" i="154"/>
  <c r="F86" i="154"/>
  <c r="J86" i="154"/>
  <c r="L63" i="154"/>
  <c r="W4" i="154"/>
  <c r="D65" i="154"/>
  <c r="Q57" i="153"/>
  <c r="L82" i="153"/>
  <c r="L67" i="153"/>
  <c r="L69" i="153"/>
  <c r="J86" i="153"/>
  <c r="L68" i="153"/>
  <c r="L85" i="153"/>
  <c r="L64" i="153"/>
  <c r="K86" i="153"/>
  <c r="T86" i="153" s="1"/>
  <c r="L66" i="153"/>
  <c r="E86" i="153"/>
  <c r="L71" i="153"/>
  <c r="I86" i="153"/>
  <c r="L76" i="153"/>
  <c r="L79" i="153"/>
  <c r="L73" i="153"/>
  <c r="L81" i="153"/>
  <c r="L62" i="153"/>
  <c r="L74" i="153"/>
  <c r="L75" i="153"/>
  <c r="L63" i="153"/>
  <c r="L78" i="153"/>
  <c r="D61" i="153"/>
  <c r="W9" i="153"/>
  <c r="F86" i="153"/>
  <c r="L77" i="153"/>
  <c r="L72" i="153"/>
  <c r="M57" i="153"/>
  <c r="R4" i="153"/>
  <c r="C86" i="153"/>
  <c r="L83" i="153"/>
  <c r="L70" i="153"/>
  <c r="J65" i="152"/>
  <c r="J86" i="152" s="1"/>
  <c r="V10" i="152"/>
  <c r="W9" i="152"/>
  <c r="V9" i="152"/>
  <c r="I65" i="152"/>
  <c r="I86" i="152" s="1"/>
  <c r="N4" i="152"/>
  <c r="R4" i="152"/>
  <c r="R57" i="152" s="1"/>
  <c r="S6" i="152"/>
  <c r="W6" i="152" s="1"/>
  <c r="V6" i="152"/>
  <c r="V13" i="152"/>
  <c r="L62" i="152"/>
  <c r="P4" i="152"/>
  <c r="M57" i="152"/>
  <c r="U57" i="152"/>
  <c r="L67" i="152"/>
  <c r="L80" i="152"/>
  <c r="L73" i="152"/>
  <c r="N57" i="152"/>
  <c r="V12" i="152"/>
  <c r="O8" i="152"/>
  <c r="W8" i="152" s="1"/>
  <c r="L81" i="152"/>
  <c r="M71" i="152"/>
  <c r="K86" i="152"/>
  <c r="T86" i="152" s="1"/>
  <c r="V7" i="152"/>
  <c r="O7" i="152"/>
  <c r="L68" i="152"/>
  <c r="L85" i="152"/>
  <c r="L76" i="152"/>
  <c r="L60" i="152"/>
  <c r="L78" i="152"/>
  <c r="M70" i="152"/>
  <c r="L77" i="152"/>
  <c r="L72" i="152"/>
  <c r="L84" i="152"/>
  <c r="L83" i="152"/>
  <c r="L79" i="152"/>
  <c r="L75" i="152"/>
  <c r="L71" i="152"/>
  <c r="L74" i="152"/>
  <c r="L66" i="152"/>
  <c r="L69" i="152"/>
  <c r="L64" i="152"/>
  <c r="P13" i="151"/>
  <c r="Q13" i="151" s="1"/>
  <c r="P12" i="151"/>
  <c r="Q12" i="151" s="1"/>
  <c r="H70" i="151"/>
  <c r="G70" i="151"/>
  <c r="M68" i="151"/>
  <c r="K63" i="151"/>
  <c r="J63" i="151"/>
  <c r="P4" i="151"/>
  <c r="J70" i="151"/>
  <c r="I70" i="151"/>
  <c r="E70" i="151"/>
  <c r="K70" i="151"/>
  <c r="V9" i="151"/>
  <c r="P5" i="151"/>
  <c r="Q5" i="151" s="1"/>
  <c r="N5" i="151"/>
  <c r="V5" i="151" s="1"/>
  <c r="P6" i="151"/>
  <c r="Q6" i="151" s="1"/>
  <c r="F65" i="151" s="1"/>
  <c r="N6" i="151"/>
  <c r="O6" i="151" s="1"/>
  <c r="V8" i="151"/>
  <c r="O8" i="151"/>
  <c r="W8" i="151" s="1"/>
  <c r="R10" i="151"/>
  <c r="S10" i="151" s="1"/>
  <c r="W10" i="151" s="1"/>
  <c r="N10" i="151"/>
  <c r="O10" i="151" s="1"/>
  <c r="N7" i="151"/>
  <c r="O19" i="151"/>
  <c r="W19" i="151" s="1"/>
  <c r="V19" i="151"/>
  <c r="O11" i="151"/>
  <c r="W11" i="151" s="1"/>
  <c r="V11" i="151"/>
  <c r="O12" i="151"/>
  <c r="W12" i="151" s="1"/>
  <c r="V12" i="151"/>
  <c r="O13" i="151"/>
  <c r="W13" i="151" s="1"/>
  <c r="V13" i="151"/>
  <c r="O14" i="151"/>
  <c r="W14" i="151" s="1"/>
  <c r="V14" i="151"/>
  <c r="O15" i="151"/>
  <c r="W15" i="151" s="1"/>
  <c r="V15" i="151"/>
  <c r="O16" i="151"/>
  <c r="W16" i="151" s="1"/>
  <c r="V16" i="151"/>
  <c r="U57" i="151"/>
  <c r="O20" i="151"/>
  <c r="W20" i="151" s="1"/>
  <c r="V20" i="151"/>
  <c r="V40" i="151"/>
  <c r="V44" i="151"/>
  <c r="V48" i="151"/>
  <c r="O48" i="151"/>
  <c r="W48" i="151" s="1"/>
  <c r="K64" i="151"/>
  <c r="G64" i="151"/>
  <c r="C64" i="151"/>
  <c r="F64" i="151"/>
  <c r="J64" i="151"/>
  <c r="E64" i="151"/>
  <c r="I64" i="151"/>
  <c r="D64" i="151"/>
  <c r="L57" i="151"/>
  <c r="T57" i="151"/>
  <c r="I65" i="151"/>
  <c r="O5" i="151"/>
  <c r="W5" i="151" s="1"/>
  <c r="O9" i="151"/>
  <c r="W9" i="151" s="1"/>
  <c r="V17" i="151"/>
  <c r="V21" i="151"/>
  <c r="O22" i="151"/>
  <c r="W22" i="151" s="1"/>
  <c r="V52" i="151"/>
  <c r="O52" i="151"/>
  <c r="W52" i="151" s="1"/>
  <c r="O53" i="151"/>
  <c r="W53" i="151" s="1"/>
  <c r="H64" i="151"/>
  <c r="I82" i="151"/>
  <c r="E82" i="151"/>
  <c r="H82" i="151"/>
  <c r="D82" i="151"/>
  <c r="K82" i="151"/>
  <c r="G82" i="151"/>
  <c r="C82" i="151"/>
  <c r="J82" i="151"/>
  <c r="F82" i="151"/>
  <c r="V36" i="151"/>
  <c r="M57" i="151"/>
  <c r="V18" i="151"/>
  <c r="W24" i="151"/>
  <c r="W28" i="151"/>
  <c r="O38" i="151"/>
  <c r="W38" i="151" s="1"/>
  <c r="V38" i="151"/>
  <c r="O42" i="151"/>
  <c r="W42" i="151" s="1"/>
  <c r="V42" i="151"/>
  <c r="O46" i="151"/>
  <c r="W46" i="151" s="1"/>
  <c r="V46" i="151"/>
  <c r="W50" i="151"/>
  <c r="O51" i="151"/>
  <c r="W51" i="151" s="1"/>
  <c r="V51" i="151"/>
  <c r="M64" i="151"/>
  <c r="W18" i="151"/>
  <c r="V32" i="151"/>
  <c r="V4" i="151"/>
  <c r="W17" i="151"/>
  <c r="W21" i="151"/>
  <c r="O25" i="151"/>
  <c r="W25" i="151" s="1"/>
  <c r="V25" i="151"/>
  <c r="V26" i="151"/>
  <c r="O29" i="151"/>
  <c r="W29" i="151" s="1"/>
  <c r="V29" i="151"/>
  <c r="O30" i="151"/>
  <c r="W30" i="151" s="1"/>
  <c r="V30" i="151"/>
  <c r="O33" i="151"/>
  <c r="W33" i="151" s="1"/>
  <c r="V33" i="151"/>
  <c r="O34" i="151"/>
  <c r="W34" i="151" s="1"/>
  <c r="V34" i="151"/>
  <c r="O37" i="151"/>
  <c r="W37" i="151" s="1"/>
  <c r="V37" i="151"/>
  <c r="O41" i="151"/>
  <c r="W41" i="151" s="1"/>
  <c r="V41" i="151"/>
  <c r="O45" i="151"/>
  <c r="W45" i="151" s="1"/>
  <c r="V45" i="151"/>
  <c r="K68" i="151"/>
  <c r="G68" i="151"/>
  <c r="C68" i="151"/>
  <c r="F68" i="151"/>
  <c r="J68" i="151"/>
  <c r="E68" i="151"/>
  <c r="I68" i="151"/>
  <c r="D68" i="151"/>
  <c r="F60" i="151"/>
  <c r="H62" i="151"/>
  <c r="D62" i="151"/>
  <c r="G62" i="151"/>
  <c r="M62" i="151"/>
  <c r="K65" i="151"/>
  <c r="M65" i="151"/>
  <c r="K69" i="151"/>
  <c r="G69" i="151"/>
  <c r="C69" i="151"/>
  <c r="H69" i="151"/>
  <c r="V50" i="151"/>
  <c r="V54" i="151"/>
  <c r="M60" i="151"/>
  <c r="I60" i="151"/>
  <c r="E60" i="151"/>
  <c r="G60" i="151"/>
  <c r="H63" i="151"/>
  <c r="D63" i="151"/>
  <c r="G63" i="151"/>
  <c r="M63" i="151"/>
  <c r="K66" i="151"/>
  <c r="G66" i="151"/>
  <c r="C66" i="151"/>
  <c r="H66" i="151"/>
  <c r="M66" i="151"/>
  <c r="C60" i="151"/>
  <c r="H60" i="151"/>
  <c r="M61" i="151"/>
  <c r="I61" i="151"/>
  <c r="E61" i="151"/>
  <c r="G61" i="151"/>
  <c r="E62" i="151"/>
  <c r="J62" i="151"/>
  <c r="C63" i="151"/>
  <c r="I63" i="151"/>
  <c r="J65" i="151"/>
  <c r="D66" i="151"/>
  <c r="I66" i="151"/>
  <c r="K67" i="151"/>
  <c r="G67" i="151"/>
  <c r="C67" i="151"/>
  <c r="H67" i="151"/>
  <c r="M67" i="151"/>
  <c r="E69" i="151"/>
  <c r="J69" i="151"/>
  <c r="F81" i="151"/>
  <c r="J81" i="151"/>
  <c r="F85" i="151"/>
  <c r="J85" i="151"/>
  <c r="F80" i="151"/>
  <c r="J80" i="151"/>
  <c r="C81" i="151"/>
  <c r="G81" i="151"/>
  <c r="K81" i="151"/>
  <c r="F84" i="151"/>
  <c r="J84" i="151"/>
  <c r="C85" i="151"/>
  <c r="G85" i="151"/>
  <c r="K85" i="151"/>
  <c r="F70" i="151"/>
  <c r="F71" i="151"/>
  <c r="F72" i="151"/>
  <c r="F73" i="151"/>
  <c r="F74" i="151"/>
  <c r="L74" i="151" s="1"/>
  <c r="F75" i="151"/>
  <c r="L75" i="151" s="1"/>
  <c r="F76" i="151"/>
  <c r="F77" i="151"/>
  <c r="L77" i="151" s="1"/>
  <c r="F78" i="151"/>
  <c r="L78" i="151" s="1"/>
  <c r="F79" i="151"/>
  <c r="L79" i="151" s="1"/>
  <c r="C80" i="151"/>
  <c r="G80" i="151"/>
  <c r="D81" i="151"/>
  <c r="F83" i="151"/>
  <c r="L83" i="151" s="1"/>
  <c r="C84" i="151"/>
  <c r="G84" i="151"/>
  <c r="D85" i="151"/>
  <c r="R17" i="150"/>
  <c r="S17" i="150" s="1"/>
  <c r="V49" i="150"/>
  <c r="W43" i="150"/>
  <c r="F75" i="150"/>
  <c r="K61" i="150"/>
  <c r="W50" i="150"/>
  <c r="F80" i="150"/>
  <c r="F64" i="150"/>
  <c r="K80" i="150"/>
  <c r="W47" i="150"/>
  <c r="D62" i="150"/>
  <c r="J64" i="150"/>
  <c r="E69" i="150"/>
  <c r="J75" i="150"/>
  <c r="V53" i="150"/>
  <c r="G62" i="150"/>
  <c r="C64" i="150"/>
  <c r="K64" i="150"/>
  <c r="E67" i="150"/>
  <c r="G69" i="150"/>
  <c r="D75" i="150"/>
  <c r="W35" i="150"/>
  <c r="E64" i="150"/>
  <c r="E75" i="150"/>
  <c r="E80" i="150"/>
  <c r="F81" i="150"/>
  <c r="R21" i="150"/>
  <c r="S21" i="150" s="1"/>
  <c r="C60" i="150"/>
  <c r="H60" i="150"/>
  <c r="H63" i="150"/>
  <c r="C66" i="150"/>
  <c r="C68" i="150"/>
  <c r="J68" i="150"/>
  <c r="D71" i="150"/>
  <c r="J71" i="150"/>
  <c r="D73" i="150"/>
  <c r="E74" i="150"/>
  <c r="E78" i="150"/>
  <c r="D79" i="150"/>
  <c r="J79" i="150"/>
  <c r="H81" i="150"/>
  <c r="C82" i="150"/>
  <c r="H82" i="150"/>
  <c r="D83" i="150"/>
  <c r="V51" i="150"/>
  <c r="W54" i="150"/>
  <c r="D60" i="150"/>
  <c r="M67" i="150" s="1"/>
  <c r="I60" i="150"/>
  <c r="K63" i="150"/>
  <c r="F66" i="150"/>
  <c r="E68" i="150"/>
  <c r="K68" i="150"/>
  <c r="E71" i="150"/>
  <c r="F73" i="150"/>
  <c r="H74" i="150"/>
  <c r="F78" i="150"/>
  <c r="E79" i="150"/>
  <c r="I80" i="150"/>
  <c r="C81" i="150"/>
  <c r="J81" i="150"/>
  <c r="D82" i="150"/>
  <c r="I82" i="150"/>
  <c r="E83" i="150"/>
  <c r="E84" i="150"/>
  <c r="R11" i="150"/>
  <c r="S11" i="150" s="1"/>
  <c r="W51" i="150"/>
  <c r="E60" i="150"/>
  <c r="K60" i="150"/>
  <c r="I66" i="150"/>
  <c r="G67" i="150"/>
  <c r="F68" i="150"/>
  <c r="F71" i="150"/>
  <c r="F79" i="150"/>
  <c r="C80" i="150"/>
  <c r="D81" i="150"/>
  <c r="E82" i="150"/>
  <c r="K82" i="150"/>
  <c r="H83" i="150"/>
  <c r="F84" i="150"/>
  <c r="G60" i="150"/>
  <c r="M60" i="150"/>
  <c r="G82" i="150"/>
  <c r="I83" i="150"/>
  <c r="P16" i="150"/>
  <c r="Q16" i="150" s="1"/>
  <c r="N20" i="150"/>
  <c r="O20" i="150" s="1"/>
  <c r="W20" i="150" s="1"/>
  <c r="P20" i="150"/>
  <c r="Q20" i="150" s="1"/>
  <c r="W19" i="150"/>
  <c r="P18" i="150"/>
  <c r="Q18" i="150" s="1"/>
  <c r="N15" i="150"/>
  <c r="O15" i="150" s="1"/>
  <c r="P15" i="150"/>
  <c r="Q15" i="150" s="1"/>
  <c r="R14" i="150"/>
  <c r="S14" i="150" s="1"/>
  <c r="R12" i="150"/>
  <c r="S12" i="150" s="1"/>
  <c r="N10" i="150"/>
  <c r="O10" i="150" s="1"/>
  <c r="W10" i="150" s="1"/>
  <c r="P8" i="150"/>
  <c r="Q8" i="150" s="1"/>
  <c r="P6" i="150"/>
  <c r="Q6" i="150" s="1"/>
  <c r="N7" i="150"/>
  <c r="O7" i="150" s="1"/>
  <c r="W7" i="150" s="1"/>
  <c r="N11" i="150"/>
  <c r="O11" i="150" s="1"/>
  <c r="W11" i="150" s="1"/>
  <c r="N5" i="150"/>
  <c r="O5" i="150" s="1"/>
  <c r="W5" i="150" s="1"/>
  <c r="N8" i="150"/>
  <c r="O8" i="150" s="1"/>
  <c r="N6" i="150"/>
  <c r="O6" i="150" s="1"/>
  <c r="E61" i="150"/>
  <c r="O17" i="150"/>
  <c r="W17" i="150" s="1"/>
  <c r="V17" i="150"/>
  <c r="O33" i="150"/>
  <c r="W33" i="150" s="1"/>
  <c r="V33" i="150"/>
  <c r="O48" i="150"/>
  <c r="W48" i="150" s="1"/>
  <c r="V48" i="150"/>
  <c r="O13" i="150"/>
  <c r="W13" i="150" s="1"/>
  <c r="V13" i="150"/>
  <c r="O16" i="150"/>
  <c r="O29" i="150"/>
  <c r="W29" i="150" s="1"/>
  <c r="V29" i="150"/>
  <c r="W31" i="150"/>
  <c r="O32" i="150"/>
  <c r="W32" i="150" s="1"/>
  <c r="V32" i="150"/>
  <c r="O36" i="150"/>
  <c r="W36" i="150" s="1"/>
  <c r="V36" i="150"/>
  <c r="S8" i="150"/>
  <c r="O12" i="150"/>
  <c r="O25" i="150"/>
  <c r="W25" i="150" s="1"/>
  <c r="V25" i="150"/>
  <c r="W27" i="150"/>
  <c r="O28" i="150"/>
  <c r="W28" i="150" s="1"/>
  <c r="V28" i="150"/>
  <c r="W39" i="150"/>
  <c r="O40" i="150"/>
  <c r="W40" i="150" s="1"/>
  <c r="V40" i="150"/>
  <c r="O21" i="150"/>
  <c r="W21" i="150" s="1"/>
  <c r="W23" i="150"/>
  <c r="O24" i="150"/>
  <c r="W24" i="150" s="1"/>
  <c r="V24" i="150"/>
  <c r="V37" i="150"/>
  <c r="O37" i="150"/>
  <c r="W37" i="150" s="1"/>
  <c r="V38" i="150"/>
  <c r="O38" i="150"/>
  <c r="W38" i="150" s="1"/>
  <c r="O44" i="150"/>
  <c r="W44" i="150" s="1"/>
  <c r="V44" i="150"/>
  <c r="R4" i="150"/>
  <c r="V4" i="150" s="1"/>
  <c r="V19" i="150"/>
  <c r="V23" i="150"/>
  <c r="V27" i="150"/>
  <c r="V31" i="150"/>
  <c r="V35" i="150"/>
  <c r="V39" i="150"/>
  <c r="V43" i="150"/>
  <c r="V47" i="150"/>
  <c r="V50" i="150"/>
  <c r="K70" i="150"/>
  <c r="G70" i="150"/>
  <c r="C70" i="150"/>
  <c r="I70" i="150"/>
  <c r="D70" i="150"/>
  <c r="F70" i="150"/>
  <c r="H70" i="150"/>
  <c r="E70" i="150"/>
  <c r="O4" i="150"/>
  <c r="V10" i="150"/>
  <c r="O52" i="150"/>
  <c r="W52" i="150" s="1"/>
  <c r="V52" i="150"/>
  <c r="V54" i="150"/>
  <c r="J70" i="150"/>
  <c r="L57" i="150"/>
  <c r="M9" i="150"/>
  <c r="R9" i="150" s="1"/>
  <c r="G61" i="150" s="1"/>
  <c r="Q9" i="150"/>
  <c r="V22" i="150"/>
  <c r="V26" i="150"/>
  <c r="V30" i="150"/>
  <c r="V34" i="150"/>
  <c r="V41" i="150"/>
  <c r="O41" i="150"/>
  <c r="W41" i="150" s="1"/>
  <c r="V45" i="150"/>
  <c r="O45" i="150"/>
  <c r="W45" i="150" s="1"/>
  <c r="K65" i="150"/>
  <c r="K72" i="150"/>
  <c r="G72" i="150"/>
  <c r="C72" i="150"/>
  <c r="F72" i="150"/>
  <c r="I72" i="150"/>
  <c r="D72" i="150"/>
  <c r="H72" i="150"/>
  <c r="E72" i="150"/>
  <c r="O14" i="150"/>
  <c r="W14" i="150" s="1"/>
  <c r="O18" i="150"/>
  <c r="O22" i="150"/>
  <c r="W22" i="150" s="1"/>
  <c r="O26" i="150"/>
  <c r="W26" i="150" s="1"/>
  <c r="O30" i="150"/>
  <c r="W30" i="150" s="1"/>
  <c r="O34" i="150"/>
  <c r="W34" i="150" s="1"/>
  <c r="V42" i="150"/>
  <c r="O42" i="150"/>
  <c r="W42" i="150" s="1"/>
  <c r="V46" i="150"/>
  <c r="O46" i="150"/>
  <c r="W46" i="150" s="1"/>
  <c r="H85" i="150"/>
  <c r="D85" i="150"/>
  <c r="I85" i="150"/>
  <c r="E85" i="150"/>
  <c r="G85" i="150"/>
  <c r="F85" i="150"/>
  <c r="K85" i="150"/>
  <c r="C85" i="150"/>
  <c r="J85" i="150"/>
  <c r="C61" i="150"/>
  <c r="D61" i="150"/>
  <c r="K76" i="150"/>
  <c r="G76" i="150"/>
  <c r="C76" i="150"/>
  <c r="F76" i="150"/>
  <c r="J76" i="150"/>
  <c r="E76" i="150"/>
  <c r="I76" i="150"/>
  <c r="D76" i="150"/>
  <c r="H61" i="150"/>
  <c r="O49" i="150"/>
  <c r="W49" i="150" s="1"/>
  <c r="O53" i="150"/>
  <c r="W53" i="150" s="1"/>
  <c r="M62" i="150"/>
  <c r="I62" i="150"/>
  <c r="E62" i="150"/>
  <c r="K62" i="150"/>
  <c r="F62" i="150"/>
  <c r="H62" i="150"/>
  <c r="C62" i="150"/>
  <c r="H67" i="150"/>
  <c r="D67" i="150"/>
  <c r="I67" i="150"/>
  <c r="C67" i="150"/>
  <c r="K67" i="150"/>
  <c r="F67" i="150"/>
  <c r="H69" i="150"/>
  <c r="D69" i="150"/>
  <c r="K69" i="150"/>
  <c r="F69" i="150"/>
  <c r="I69" i="150"/>
  <c r="C69" i="150"/>
  <c r="K74" i="150"/>
  <c r="G74" i="150"/>
  <c r="C74" i="150"/>
  <c r="I74" i="150"/>
  <c r="D74" i="150"/>
  <c r="F74" i="150"/>
  <c r="H76" i="150"/>
  <c r="M63" i="150"/>
  <c r="I63" i="150"/>
  <c r="E63" i="150"/>
  <c r="G63" i="150"/>
  <c r="H66" i="150"/>
  <c r="D66" i="150"/>
  <c r="G66" i="150"/>
  <c r="M66" i="150"/>
  <c r="K73" i="150"/>
  <c r="G73" i="150"/>
  <c r="C73" i="150"/>
  <c r="H73" i="150"/>
  <c r="K77" i="150"/>
  <c r="G77" i="150"/>
  <c r="C77" i="150"/>
  <c r="H77" i="150"/>
  <c r="D77" i="150"/>
  <c r="I77" i="150"/>
  <c r="K78" i="150"/>
  <c r="G78" i="150"/>
  <c r="C78" i="150"/>
  <c r="H78" i="150"/>
  <c r="D63" i="150"/>
  <c r="J63" i="150"/>
  <c r="H64" i="150"/>
  <c r="D64" i="150"/>
  <c r="G64" i="150"/>
  <c r="M64" i="150"/>
  <c r="E66" i="150"/>
  <c r="J66" i="150"/>
  <c r="H68" i="150"/>
  <c r="D68" i="150"/>
  <c r="G68" i="150"/>
  <c r="K71" i="150"/>
  <c r="G71" i="150"/>
  <c r="C71" i="150"/>
  <c r="H71" i="150"/>
  <c r="E73" i="150"/>
  <c r="J73" i="150"/>
  <c r="K75" i="150"/>
  <c r="G75" i="150"/>
  <c r="C75" i="150"/>
  <c r="H75" i="150"/>
  <c r="E77" i="150"/>
  <c r="J77" i="150"/>
  <c r="D78" i="150"/>
  <c r="I78" i="150"/>
  <c r="K79" i="150"/>
  <c r="G79" i="150"/>
  <c r="C79" i="150"/>
  <c r="H79" i="150"/>
  <c r="H80" i="150"/>
  <c r="D80" i="150"/>
  <c r="G80" i="150"/>
  <c r="I81" i="150"/>
  <c r="E81" i="150"/>
  <c r="G81" i="150"/>
  <c r="K84" i="150"/>
  <c r="G84" i="150"/>
  <c r="C84" i="150"/>
  <c r="H84" i="150"/>
  <c r="D84" i="150"/>
  <c r="J84" i="150"/>
  <c r="F60" i="150"/>
  <c r="F61" i="150"/>
  <c r="F82" i="150"/>
  <c r="C83" i="150"/>
  <c r="G83" i="150"/>
  <c r="K83" i="150"/>
  <c r="F83" i="150"/>
  <c r="I65" i="149"/>
  <c r="R10" i="149"/>
  <c r="S10" i="149" s="1"/>
  <c r="P9" i="149"/>
  <c r="Q9" i="149" s="1"/>
  <c r="R7" i="149"/>
  <c r="S7" i="149" s="1"/>
  <c r="N7" i="149"/>
  <c r="O7" i="149" s="1"/>
  <c r="N6" i="149"/>
  <c r="O6" i="149" s="1"/>
  <c r="N5" i="149"/>
  <c r="N8" i="149"/>
  <c r="O8" i="149" s="1"/>
  <c r="W8" i="149" s="1"/>
  <c r="M57" i="149"/>
  <c r="R4" i="149"/>
  <c r="V4" i="149" s="1"/>
  <c r="O33" i="149"/>
  <c r="W33" i="149" s="1"/>
  <c r="V33" i="149"/>
  <c r="V36" i="149"/>
  <c r="O36" i="149"/>
  <c r="W36" i="149" s="1"/>
  <c r="O41" i="149"/>
  <c r="W41" i="149" s="1"/>
  <c r="V41" i="149"/>
  <c r="V44" i="149"/>
  <c r="O44" i="149"/>
  <c r="W44" i="149" s="1"/>
  <c r="W6" i="149"/>
  <c r="O11" i="149"/>
  <c r="W11" i="149" s="1"/>
  <c r="V11" i="149"/>
  <c r="O15" i="149"/>
  <c r="W15" i="149" s="1"/>
  <c r="V15" i="149"/>
  <c r="O19" i="149"/>
  <c r="W19" i="149" s="1"/>
  <c r="V19" i="149"/>
  <c r="O23" i="149"/>
  <c r="W23" i="149" s="1"/>
  <c r="V23" i="149"/>
  <c r="O27" i="149"/>
  <c r="W27" i="149" s="1"/>
  <c r="V27" i="149"/>
  <c r="V31" i="149"/>
  <c r="O31" i="149"/>
  <c r="W31" i="149" s="1"/>
  <c r="O38" i="149"/>
  <c r="W38" i="149" s="1"/>
  <c r="V38" i="149"/>
  <c r="O46" i="149"/>
  <c r="W46" i="149" s="1"/>
  <c r="V46" i="149"/>
  <c r="V48" i="149"/>
  <c r="O48" i="149"/>
  <c r="W48" i="149" s="1"/>
  <c r="O9" i="149"/>
  <c r="W9" i="149" s="1"/>
  <c r="V9" i="149"/>
  <c r="O13" i="149"/>
  <c r="W13" i="149" s="1"/>
  <c r="V13" i="149"/>
  <c r="O17" i="149"/>
  <c r="W17" i="149" s="1"/>
  <c r="V17" i="149"/>
  <c r="O21" i="149"/>
  <c r="W21" i="149" s="1"/>
  <c r="V21" i="149"/>
  <c r="O25" i="149"/>
  <c r="W25" i="149" s="1"/>
  <c r="V25" i="149"/>
  <c r="O29" i="149"/>
  <c r="W29" i="149" s="1"/>
  <c r="V29" i="149"/>
  <c r="V32" i="149"/>
  <c r="O32" i="149"/>
  <c r="W32" i="149" s="1"/>
  <c r="O37" i="149"/>
  <c r="W37" i="149" s="1"/>
  <c r="V37" i="149"/>
  <c r="V40" i="149"/>
  <c r="O40" i="149"/>
  <c r="W40" i="149" s="1"/>
  <c r="O45" i="149"/>
  <c r="W45" i="149" s="1"/>
  <c r="V45" i="149"/>
  <c r="O50" i="149"/>
  <c r="W50" i="149" s="1"/>
  <c r="V50" i="149"/>
  <c r="W7" i="149"/>
  <c r="V10" i="149"/>
  <c r="O10" i="149"/>
  <c r="W10" i="149" s="1"/>
  <c r="O12" i="149"/>
  <c r="W12" i="149" s="1"/>
  <c r="V12" i="149"/>
  <c r="V14" i="149"/>
  <c r="O14" i="149"/>
  <c r="W14" i="149" s="1"/>
  <c r="O16" i="149"/>
  <c r="W16" i="149" s="1"/>
  <c r="V16" i="149"/>
  <c r="V18" i="149"/>
  <c r="O18" i="149"/>
  <c r="W18" i="149" s="1"/>
  <c r="O20" i="149"/>
  <c r="W20" i="149" s="1"/>
  <c r="V20" i="149"/>
  <c r="V22" i="149"/>
  <c r="O22" i="149"/>
  <c r="W22" i="149" s="1"/>
  <c r="O24" i="149"/>
  <c r="W24" i="149" s="1"/>
  <c r="V24" i="149"/>
  <c r="V26" i="149"/>
  <c r="O26" i="149"/>
  <c r="W26" i="149" s="1"/>
  <c r="O28" i="149"/>
  <c r="W28" i="149" s="1"/>
  <c r="V28" i="149"/>
  <c r="V30" i="149"/>
  <c r="O30" i="149"/>
  <c r="W30" i="149" s="1"/>
  <c r="O34" i="149"/>
  <c r="W34" i="149" s="1"/>
  <c r="V34" i="149"/>
  <c r="O42" i="149"/>
  <c r="W42" i="149" s="1"/>
  <c r="V42" i="149"/>
  <c r="O49" i="149"/>
  <c r="W49" i="149" s="1"/>
  <c r="V49" i="149"/>
  <c r="U4" i="149"/>
  <c r="U57" i="149" s="1"/>
  <c r="V7" i="149"/>
  <c r="O53" i="149"/>
  <c r="W53" i="149" s="1"/>
  <c r="V53" i="149"/>
  <c r="E61" i="149"/>
  <c r="I61" i="149"/>
  <c r="M61" i="149"/>
  <c r="I76" i="149"/>
  <c r="E76" i="149"/>
  <c r="J76" i="149"/>
  <c r="D76" i="149"/>
  <c r="H76" i="149"/>
  <c r="C76" i="149"/>
  <c r="K65" i="149"/>
  <c r="L57" i="149"/>
  <c r="E65" i="149"/>
  <c r="P57" i="149"/>
  <c r="V8" i="149"/>
  <c r="O35" i="149"/>
  <c r="W35" i="149" s="1"/>
  <c r="O39" i="149"/>
  <c r="W39" i="149" s="1"/>
  <c r="O43" i="149"/>
  <c r="W43" i="149" s="1"/>
  <c r="O51" i="149"/>
  <c r="W51" i="149" s="1"/>
  <c r="O52" i="149"/>
  <c r="W52" i="149" s="1"/>
  <c r="Q54" i="149"/>
  <c r="Q57" i="149" s="1"/>
  <c r="F61" i="149"/>
  <c r="I71" i="149"/>
  <c r="E71" i="149"/>
  <c r="K71" i="149"/>
  <c r="F71" i="149"/>
  <c r="J71" i="149"/>
  <c r="D71" i="149"/>
  <c r="F76" i="149"/>
  <c r="O4" i="149"/>
  <c r="D61" i="149" s="1"/>
  <c r="V47" i="149"/>
  <c r="T57" i="149"/>
  <c r="C71" i="149"/>
  <c r="I72" i="149"/>
  <c r="E72" i="149"/>
  <c r="J72" i="149"/>
  <c r="D72" i="149"/>
  <c r="H72" i="149"/>
  <c r="C72" i="149"/>
  <c r="G76" i="149"/>
  <c r="I82" i="149"/>
  <c r="E82" i="149"/>
  <c r="H82" i="149"/>
  <c r="D82" i="149"/>
  <c r="F82" i="149"/>
  <c r="K82" i="149"/>
  <c r="C82" i="149"/>
  <c r="O47" i="149"/>
  <c r="W47" i="149" s="1"/>
  <c r="W54" i="149"/>
  <c r="H60" i="149"/>
  <c r="D60" i="149"/>
  <c r="K60" i="149"/>
  <c r="F60" i="149"/>
  <c r="J60" i="149"/>
  <c r="E60" i="149"/>
  <c r="M60" i="149"/>
  <c r="K61" i="149"/>
  <c r="K63" i="149"/>
  <c r="G63" i="149"/>
  <c r="C63" i="149"/>
  <c r="F63" i="149"/>
  <c r="J63" i="149"/>
  <c r="E63" i="149"/>
  <c r="M63" i="149"/>
  <c r="C65" i="149"/>
  <c r="G71" i="149"/>
  <c r="F72" i="149"/>
  <c r="I75" i="149"/>
  <c r="E75" i="149"/>
  <c r="K75" i="149"/>
  <c r="F75" i="149"/>
  <c r="J75" i="149"/>
  <c r="D75" i="149"/>
  <c r="K76" i="149"/>
  <c r="H81" i="149"/>
  <c r="D81" i="149"/>
  <c r="K81" i="149"/>
  <c r="G81" i="149"/>
  <c r="C81" i="149"/>
  <c r="I81" i="149"/>
  <c r="F81" i="149"/>
  <c r="G82" i="149"/>
  <c r="I73" i="149"/>
  <c r="E73" i="149"/>
  <c r="G73" i="149"/>
  <c r="I77" i="149"/>
  <c r="E77" i="149"/>
  <c r="G77" i="149"/>
  <c r="K62" i="149"/>
  <c r="G62" i="149"/>
  <c r="C62" i="149"/>
  <c r="H62" i="149"/>
  <c r="M62" i="149"/>
  <c r="I70" i="149"/>
  <c r="E70" i="149"/>
  <c r="G70" i="149"/>
  <c r="C73" i="149"/>
  <c r="H73" i="149"/>
  <c r="I74" i="149"/>
  <c r="E74" i="149"/>
  <c r="G74" i="149"/>
  <c r="C77" i="149"/>
  <c r="H77" i="149"/>
  <c r="I78" i="149"/>
  <c r="E78" i="149"/>
  <c r="G78" i="149"/>
  <c r="H85" i="149"/>
  <c r="D85" i="149"/>
  <c r="K85" i="149"/>
  <c r="G85" i="149"/>
  <c r="C85" i="149"/>
  <c r="J85" i="149"/>
  <c r="F64" i="149"/>
  <c r="L64" i="149" s="1"/>
  <c r="F65" i="149"/>
  <c r="F66" i="149"/>
  <c r="L66" i="149" s="1"/>
  <c r="F67" i="149"/>
  <c r="L67" i="149" s="1"/>
  <c r="F68" i="149"/>
  <c r="L68" i="149" s="1"/>
  <c r="F69" i="149"/>
  <c r="L69" i="149" s="1"/>
  <c r="E79" i="149"/>
  <c r="I79" i="149"/>
  <c r="F80" i="149"/>
  <c r="L80" i="149" s="1"/>
  <c r="E83" i="149"/>
  <c r="I83" i="149"/>
  <c r="F84" i="149"/>
  <c r="L84" i="149" s="1"/>
  <c r="F79" i="149"/>
  <c r="F83" i="149"/>
  <c r="N8" i="148"/>
  <c r="O8" i="148" s="1"/>
  <c r="W8" i="148" s="1"/>
  <c r="N7" i="148"/>
  <c r="O7" i="148" s="1"/>
  <c r="T5" i="148"/>
  <c r="U5" i="148" s="1"/>
  <c r="G61" i="148"/>
  <c r="N6" i="148"/>
  <c r="O6" i="148" s="1"/>
  <c r="N10" i="148"/>
  <c r="O10" i="148" s="1"/>
  <c r="N5" i="148"/>
  <c r="O5" i="148" s="1"/>
  <c r="W5" i="148" s="1"/>
  <c r="N9" i="148"/>
  <c r="V8" i="148"/>
  <c r="O36" i="148"/>
  <c r="W36" i="148" s="1"/>
  <c r="V36" i="148"/>
  <c r="V11" i="148"/>
  <c r="O13" i="148"/>
  <c r="W13" i="148" s="1"/>
  <c r="V13" i="148"/>
  <c r="O14" i="148"/>
  <c r="W14" i="148" s="1"/>
  <c r="V14" i="148"/>
  <c r="O17" i="148"/>
  <c r="W17" i="148" s="1"/>
  <c r="V17" i="148"/>
  <c r="O18" i="148"/>
  <c r="W18" i="148" s="1"/>
  <c r="V18" i="148"/>
  <c r="O21" i="148"/>
  <c r="W21" i="148" s="1"/>
  <c r="V21" i="148"/>
  <c r="O22" i="148"/>
  <c r="W22" i="148" s="1"/>
  <c r="V22" i="148"/>
  <c r="O25" i="148"/>
  <c r="W25" i="148" s="1"/>
  <c r="V25" i="148"/>
  <c r="O26" i="148"/>
  <c r="W26" i="148" s="1"/>
  <c r="V26" i="148"/>
  <c r="V7" i="148"/>
  <c r="U9" i="148"/>
  <c r="J61" i="148" s="1"/>
  <c r="I61" i="148"/>
  <c r="W10" i="148"/>
  <c r="W11" i="148"/>
  <c r="V31" i="148"/>
  <c r="O31" i="148"/>
  <c r="W31" i="148" s="1"/>
  <c r="W6" i="148"/>
  <c r="W7" i="148"/>
  <c r="V12" i="148"/>
  <c r="O12" i="148"/>
  <c r="W12" i="148" s="1"/>
  <c r="O15" i="148"/>
  <c r="W15" i="148" s="1"/>
  <c r="V15" i="148"/>
  <c r="V16" i="148"/>
  <c r="O16" i="148"/>
  <c r="W16" i="148" s="1"/>
  <c r="O19" i="148"/>
  <c r="W19" i="148" s="1"/>
  <c r="V19" i="148"/>
  <c r="V20" i="148"/>
  <c r="O20" i="148"/>
  <c r="W20" i="148" s="1"/>
  <c r="O23" i="148"/>
  <c r="W23" i="148" s="1"/>
  <c r="V23" i="148"/>
  <c r="V24" i="148"/>
  <c r="O24" i="148"/>
  <c r="W24" i="148" s="1"/>
  <c r="V27" i="148"/>
  <c r="O27" i="148"/>
  <c r="W27" i="148" s="1"/>
  <c r="O29" i="148"/>
  <c r="W29" i="148" s="1"/>
  <c r="V29" i="148"/>
  <c r="O30" i="148"/>
  <c r="W30" i="148" s="1"/>
  <c r="V30" i="148"/>
  <c r="O53" i="148"/>
  <c r="W53" i="148" s="1"/>
  <c r="M62" i="148"/>
  <c r="I62" i="148"/>
  <c r="E62" i="148"/>
  <c r="K62" i="148"/>
  <c r="F62" i="148"/>
  <c r="J62" i="148"/>
  <c r="D62" i="148"/>
  <c r="H62" i="148"/>
  <c r="C62" i="148"/>
  <c r="V9" i="148"/>
  <c r="L57" i="148"/>
  <c r="P57" i="148"/>
  <c r="T57" i="148"/>
  <c r="V6" i="148"/>
  <c r="S9" i="148"/>
  <c r="H61" i="148" s="1"/>
  <c r="V10" i="148"/>
  <c r="V34" i="148"/>
  <c r="V38" i="148"/>
  <c r="V42" i="148"/>
  <c r="V46" i="148"/>
  <c r="V50" i="148"/>
  <c r="O52" i="148"/>
  <c r="W52" i="148" s="1"/>
  <c r="V52" i="148"/>
  <c r="K61" i="148"/>
  <c r="E61" i="148"/>
  <c r="O28" i="148"/>
  <c r="W28" i="148" s="1"/>
  <c r="O32" i="148"/>
  <c r="W32" i="148" s="1"/>
  <c r="V54" i="148"/>
  <c r="M57" i="148"/>
  <c r="Q57" i="148"/>
  <c r="R4" i="148"/>
  <c r="G65" i="148" s="1"/>
  <c r="O33" i="148"/>
  <c r="W33" i="148" s="1"/>
  <c r="O37" i="148"/>
  <c r="W37" i="148" s="1"/>
  <c r="W40" i="148"/>
  <c r="V40" i="148"/>
  <c r="W44" i="148"/>
  <c r="V44" i="148"/>
  <c r="W48" i="148"/>
  <c r="V48" i="148"/>
  <c r="K65" i="148"/>
  <c r="F65" i="148"/>
  <c r="J65" i="148"/>
  <c r="E65" i="148"/>
  <c r="I65" i="148"/>
  <c r="C65" i="148"/>
  <c r="M63" i="148"/>
  <c r="I63" i="148"/>
  <c r="E63" i="148"/>
  <c r="G63" i="148"/>
  <c r="E64" i="148"/>
  <c r="H66" i="148"/>
  <c r="D66" i="148"/>
  <c r="G66" i="148"/>
  <c r="M66" i="148"/>
  <c r="F67" i="148"/>
  <c r="E68" i="148"/>
  <c r="C69" i="148"/>
  <c r="I69" i="148"/>
  <c r="E71" i="148"/>
  <c r="D72" i="148"/>
  <c r="I72" i="148"/>
  <c r="K73" i="148"/>
  <c r="G73" i="148"/>
  <c r="C73" i="148"/>
  <c r="H73" i="148"/>
  <c r="E75" i="148"/>
  <c r="D76" i="148"/>
  <c r="I76" i="148"/>
  <c r="K77" i="148"/>
  <c r="G77" i="148"/>
  <c r="C77" i="148"/>
  <c r="H77" i="148"/>
  <c r="E79" i="148"/>
  <c r="E80" i="148"/>
  <c r="D83" i="148"/>
  <c r="H67" i="148"/>
  <c r="D67" i="148"/>
  <c r="G67" i="148"/>
  <c r="M67" i="148"/>
  <c r="E69" i="148"/>
  <c r="J69" i="148"/>
  <c r="K70" i="148"/>
  <c r="G70" i="148"/>
  <c r="C70" i="148"/>
  <c r="H70" i="148"/>
  <c r="E72" i="148"/>
  <c r="J72" i="148"/>
  <c r="K74" i="148"/>
  <c r="G74" i="148"/>
  <c r="C74" i="148"/>
  <c r="H74" i="148"/>
  <c r="E76" i="148"/>
  <c r="J76" i="148"/>
  <c r="K78" i="148"/>
  <c r="G78" i="148"/>
  <c r="C78" i="148"/>
  <c r="H78" i="148"/>
  <c r="K81" i="148"/>
  <c r="G81" i="148"/>
  <c r="C81" i="148"/>
  <c r="I81" i="148"/>
  <c r="E81" i="148"/>
  <c r="J81" i="148"/>
  <c r="F83" i="148"/>
  <c r="H64" i="148"/>
  <c r="D64" i="148"/>
  <c r="G64" i="148"/>
  <c r="M64" i="148"/>
  <c r="C67" i="148"/>
  <c r="I67" i="148"/>
  <c r="H68" i="148"/>
  <c r="D68" i="148"/>
  <c r="G68" i="148"/>
  <c r="F69" i="148"/>
  <c r="D70" i="148"/>
  <c r="I70" i="148"/>
  <c r="K71" i="148"/>
  <c r="G71" i="148"/>
  <c r="C71" i="148"/>
  <c r="H71" i="148"/>
  <c r="D74" i="148"/>
  <c r="I74" i="148"/>
  <c r="K75" i="148"/>
  <c r="G75" i="148"/>
  <c r="C75" i="148"/>
  <c r="H75" i="148"/>
  <c r="D78" i="148"/>
  <c r="I78" i="148"/>
  <c r="K79" i="148"/>
  <c r="G79" i="148"/>
  <c r="C79" i="148"/>
  <c r="H79" i="148"/>
  <c r="J80" i="148"/>
  <c r="H80" i="148"/>
  <c r="D80" i="148"/>
  <c r="G80" i="148"/>
  <c r="D81" i="148"/>
  <c r="H69" i="148"/>
  <c r="D69" i="148"/>
  <c r="G69" i="148"/>
  <c r="K72" i="148"/>
  <c r="G72" i="148"/>
  <c r="C72" i="148"/>
  <c r="H72" i="148"/>
  <c r="K76" i="148"/>
  <c r="G76" i="148"/>
  <c r="C76" i="148"/>
  <c r="H76" i="148"/>
  <c r="I83" i="148"/>
  <c r="E83" i="148"/>
  <c r="K83" i="148"/>
  <c r="G83" i="148"/>
  <c r="C83" i="148"/>
  <c r="J83" i="148"/>
  <c r="F60" i="148"/>
  <c r="F61" i="148"/>
  <c r="F82" i="148"/>
  <c r="L82" i="148" s="1"/>
  <c r="D84" i="148"/>
  <c r="H84" i="148"/>
  <c r="E85" i="148"/>
  <c r="I85" i="148"/>
  <c r="F85" i="148"/>
  <c r="J85" i="148"/>
  <c r="F84" i="148"/>
  <c r="C85" i="148"/>
  <c r="G85" i="148"/>
  <c r="K85" i="148"/>
  <c r="D85" i="148"/>
  <c r="N11" i="147"/>
  <c r="O11" i="147" s="1"/>
  <c r="W11" i="147" s="1"/>
  <c r="R8" i="147"/>
  <c r="S8" i="147" s="1"/>
  <c r="R7" i="147"/>
  <c r="S7" i="147" s="1"/>
  <c r="R6" i="147"/>
  <c r="S6" i="147" s="1"/>
  <c r="R4" i="147"/>
  <c r="R13" i="147"/>
  <c r="S13" i="147" s="1"/>
  <c r="N13" i="147"/>
  <c r="O13" i="147" s="1"/>
  <c r="R21" i="147"/>
  <c r="S21" i="147" s="1"/>
  <c r="N21" i="147"/>
  <c r="O21" i="147" s="1"/>
  <c r="W21" i="147" s="1"/>
  <c r="T5" i="147"/>
  <c r="U5" i="147" s="1"/>
  <c r="N5" i="147"/>
  <c r="O5" i="147" s="1"/>
  <c r="R9" i="147"/>
  <c r="S9" i="147" s="1"/>
  <c r="H61" i="147" s="1"/>
  <c r="N9" i="147"/>
  <c r="O9" i="147" s="1"/>
  <c r="W9" i="147" s="1"/>
  <c r="R17" i="147"/>
  <c r="S17" i="147" s="1"/>
  <c r="N17" i="147"/>
  <c r="O17" i="147" s="1"/>
  <c r="O25" i="147"/>
  <c r="W25" i="147" s="1"/>
  <c r="V25" i="147"/>
  <c r="N14" i="147"/>
  <c r="O14" i="147" s="1"/>
  <c r="O23" i="147"/>
  <c r="N6" i="147"/>
  <c r="O6" i="147" s="1"/>
  <c r="N8" i="147"/>
  <c r="O8" i="147" s="1"/>
  <c r="W8" i="147" s="1"/>
  <c r="N15" i="147"/>
  <c r="O15" i="147" s="1"/>
  <c r="W15" i="147" s="1"/>
  <c r="N18" i="147"/>
  <c r="O18" i="147" s="1"/>
  <c r="N7" i="147"/>
  <c r="N10" i="147"/>
  <c r="O10" i="147" s="1"/>
  <c r="N19" i="147"/>
  <c r="O19" i="147" s="1"/>
  <c r="W19" i="147" s="1"/>
  <c r="N22" i="147"/>
  <c r="O22" i="147" s="1"/>
  <c r="N24" i="147"/>
  <c r="O24" i="147" s="1"/>
  <c r="W24" i="147" s="1"/>
  <c r="O27" i="147"/>
  <c r="W27" i="147" s="1"/>
  <c r="V27" i="147"/>
  <c r="O29" i="147"/>
  <c r="W29" i="147" s="1"/>
  <c r="V29" i="147"/>
  <c r="V36" i="147"/>
  <c r="O36" i="147"/>
  <c r="W36" i="147" s="1"/>
  <c r="V38" i="147"/>
  <c r="O38" i="147"/>
  <c r="W38" i="147" s="1"/>
  <c r="O43" i="147"/>
  <c r="W43" i="147" s="1"/>
  <c r="V43" i="147"/>
  <c r="O45" i="147"/>
  <c r="W45" i="147" s="1"/>
  <c r="V45" i="147"/>
  <c r="V50" i="147"/>
  <c r="O50" i="147"/>
  <c r="W50" i="147" s="1"/>
  <c r="O51" i="147"/>
  <c r="W51" i="147" s="1"/>
  <c r="V51" i="147"/>
  <c r="V54" i="147"/>
  <c r="O54" i="147"/>
  <c r="W54" i="147" s="1"/>
  <c r="R57" i="147"/>
  <c r="S4" i="147"/>
  <c r="W23" i="147"/>
  <c r="O26" i="147"/>
  <c r="W26" i="147" s="1"/>
  <c r="V26" i="147"/>
  <c r="O31" i="147"/>
  <c r="W31" i="147" s="1"/>
  <c r="V31" i="147"/>
  <c r="O33" i="147"/>
  <c r="W33" i="147" s="1"/>
  <c r="V33" i="147"/>
  <c r="V40" i="147"/>
  <c r="O40" i="147"/>
  <c r="W40" i="147" s="1"/>
  <c r="V42" i="147"/>
  <c r="O42" i="147"/>
  <c r="W42" i="147" s="1"/>
  <c r="O47" i="147"/>
  <c r="W47" i="147" s="1"/>
  <c r="V47" i="147"/>
  <c r="O49" i="147"/>
  <c r="W49" i="147" s="1"/>
  <c r="V49" i="147"/>
  <c r="O53" i="147"/>
  <c r="W53" i="147" s="1"/>
  <c r="V53" i="147"/>
  <c r="M57" i="147"/>
  <c r="T57" i="147"/>
  <c r="W6" i="147"/>
  <c r="W10" i="147"/>
  <c r="W14" i="147"/>
  <c r="W18" i="147"/>
  <c r="W22" i="147"/>
  <c r="V28" i="147"/>
  <c r="O28" i="147"/>
  <c r="W28" i="147" s="1"/>
  <c r="V30" i="147"/>
  <c r="O30" i="147"/>
  <c r="W30" i="147" s="1"/>
  <c r="O35" i="147"/>
  <c r="W35" i="147" s="1"/>
  <c r="V35" i="147"/>
  <c r="O37" i="147"/>
  <c r="W37" i="147" s="1"/>
  <c r="V37" i="147"/>
  <c r="V44" i="147"/>
  <c r="O44" i="147"/>
  <c r="W44" i="147" s="1"/>
  <c r="V46" i="147"/>
  <c r="O46" i="147"/>
  <c r="W46" i="147" s="1"/>
  <c r="O4" i="147"/>
  <c r="V4" i="147"/>
  <c r="W5" i="147"/>
  <c r="W12" i="147"/>
  <c r="V12" i="147"/>
  <c r="W13" i="147"/>
  <c r="V15" i="147"/>
  <c r="W16" i="147"/>
  <c r="V16" i="147"/>
  <c r="W17" i="147"/>
  <c r="V19" i="147"/>
  <c r="W20" i="147"/>
  <c r="V20" i="147"/>
  <c r="V32" i="147"/>
  <c r="O32" i="147"/>
  <c r="W32" i="147" s="1"/>
  <c r="V34" i="147"/>
  <c r="O34" i="147"/>
  <c r="W34" i="147" s="1"/>
  <c r="O39" i="147"/>
  <c r="W39" i="147" s="1"/>
  <c r="V39" i="147"/>
  <c r="O41" i="147"/>
  <c r="W41" i="147" s="1"/>
  <c r="V41" i="147"/>
  <c r="V48" i="147"/>
  <c r="O48" i="147"/>
  <c r="W48" i="147" s="1"/>
  <c r="W52" i="147"/>
  <c r="M61" i="147"/>
  <c r="I61" i="147"/>
  <c r="E61" i="147"/>
  <c r="J61" i="147"/>
  <c r="K66" i="147"/>
  <c r="G66" i="147"/>
  <c r="C66" i="147"/>
  <c r="J66" i="147"/>
  <c r="E66" i="147"/>
  <c r="I66" i="147"/>
  <c r="V5" i="147"/>
  <c r="V13" i="147"/>
  <c r="V17" i="147"/>
  <c r="V14" i="147"/>
  <c r="V18" i="147"/>
  <c r="V22" i="147"/>
  <c r="L57" i="147"/>
  <c r="C60" i="147"/>
  <c r="F61" i="147"/>
  <c r="H63" i="147"/>
  <c r="D63" i="147"/>
  <c r="J63" i="147"/>
  <c r="E63" i="147"/>
  <c r="I63" i="147"/>
  <c r="F66" i="147"/>
  <c r="M66" i="147"/>
  <c r="D69" i="147"/>
  <c r="M60" i="147"/>
  <c r="I60" i="147"/>
  <c r="E60" i="147"/>
  <c r="J60" i="147"/>
  <c r="D60" i="147"/>
  <c r="H60" i="147"/>
  <c r="K61" i="147"/>
  <c r="K65" i="147"/>
  <c r="G65" i="147"/>
  <c r="I65" i="147"/>
  <c r="D66" i="147"/>
  <c r="K69" i="147"/>
  <c r="G69" i="147"/>
  <c r="C69" i="147"/>
  <c r="F69" i="147"/>
  <c r="I69" i="147"/>
  <c r="P57" i="147"/>
  <c r="V10" i="147"/>
  <c r="Q4" i="147"/>
  <c r="Q57" i="147" s="1"/>
  <c r="U4" i="147"/>
  <c r="U57" i="147" s="1"/>
  <c r="V52" i="147"/>
  <c r="F60" i="147"/>
  <c r="G61" i="147"/>
  <c r="H62" i="147"/>
  <c r="D62" i="147"/>
  <c r="K62" i="147"/>
  <c r="F62" i="147"/>
  <c r="I62" i="147"/>
  <c r="C63" i="147"/>
  <c r="K63" i="147"/>
  <c r="E65" i="147"/>
  <c r="M65" i="147"/>
  <c r="H66" i="147"/>
  <c r="K67" i="147"/>
  <c r="G67" i="147"/>
  <c r="C67" i="147"/>
  <c r="I67" i="147"/>
  <c r="D67" i="147"/>
  <c r="J67" i="147"/>
  <c r="E69" i="147"/>
  <c r="H81" i="147"/>
  <c r="D81" i="147"/>
  <c r="K81" i="147"/>
  <c r="G81" i="147"/>
  <c r="C81" i="147"/>
  <c r="F81" i="147"/>
  <c r="E81" i="147"/>
  <c r="K64" i="147"/>
  <c r="G64" i="147"/>
  <c r="C64" i="147"/>
  <c r="H64" i="147"/>
  <c r="M64" i="147"/>
  <c r="K68" i="147"/>
  <c r="G68" i="147"/>
  <c r="C68" i="147"/>
  <c r="H68" i="147"/>
  <c r="F82" i="147"/>
  <c r="J82" i="147"/>
  <c r="C83" i="147"/>
  <c r="G83" i="147"/>
  <c r="K83" i="147"/>
  <c r="D84" i="147"/>
  <c r="H84" i="147"/>
  <c r="E85" i="147"/>
  <c r="I85" i="147"/>
  <c r="E84" i="147"/>
  <c r="I84" i="147"/>
  <c r="F85" i="147"/>
  <c r="J85" i="147"/>
  <c r="F80" i="147"/>
  <c r="J80" i="147"/>
  <c r="D82" i="147"/>
  <c r="H82" i="147"/>
  <c r="F84" i="147"/>
  <c r="J84" i="147"/>
  <c r="F70" i="147"/>
  <c r="L70" i="147" s="1"/>
  <c r="F71" i="147"/>
  <c r="L71" i="147" s="1"/>
  <c r="F72" i="147"/>
  <c r="L72" i="147" s="1"/>
  <c r="F73" i="147"/>
  <c r="L73" i="147" s="1"/>
  <c r="F74" i="147"/>
  <c r="L74" i="147" s="1"/>
  <c r="F75" i="147"/>
  <c r="L75" i="147" s="1"/>
  <c r="F76" i="147"/>
  <c r="L76" i="147" s="1"/>
  <c r="F77" i="147"/>
  <c r="L77" i="147" s="1"/>
  <c r="F78" i="147"/>
  <c r="L78" i="147" s="1"/>
  <c r="F79" i="147"/>
  <c r="L79" i="147" s="1"/>
  <c r="C80" i="147"/>
  <c r="G80" i="147"/>
  <c r="E82" i="147"/>
  <c r="F83" i="147"/>
  <c r="C84" i="147"/>
  <c r="G84" i="147"/>
  <c r="D85" i="147"/>
  <c r="N18" i="146"/>
  <c r="O18" i="146" s="1"/>
  <c r="W18" i="146" s="1"/>
  <c r="N17" i="146"/>
  <c r="O17" i="146" s="1"/>
  <c r="F60" i="146"/>
  <c r="K60" i="146"/>
  <c r="N14" i="146"/>
  <c r="O14" i="146" s="1"/>
  <c r="N13" i="146"/>
  <c r="O13" i="146" s="1"/>
  <c r="R11" i="146"/>
  <c r="S11" i="146" s="1"/>
  <c r="P8" i="146"/>
  <c r="Q8" i="146" s="1"/>
  <c r="N7" i="146"/>
  <c r="O7" i="146" s="1"/>
  <c r="P6" i="146"/>
  <c r="Q6" i="146" s="1"/>
  <c r="P5" i="146"/>
  <c r="Q5" i="146" s="1"/>
  <c r="N5" i="146"/>
  <c r="O5" i="146" s="1"/>
  <c r="N6" i="146"/>
  <c r="V6" i="146" s="1"/>
  <c r="F61" i="146"/>
  <c r="W14" i="146"/>
  <c r="T10" i="146"/>
  <c r="U10" i="146" s="1"/>
  <c r="J62" i="146" s="1"/>
  <c r="N10" i="146"/>
  <c r="R16" i="146"/>
  <c r="S16" i="146" s="1"/>
  <c r="N16" i="146"/>
  <c r="O16" i="146" s="1"/>
  <c r="T20" i="146"/>
  <c r="U20" i="146" s="1"/>
  <c r="N20" i="146"/>
  <c r="O20" i="146" s="1"/>
  <c r="T12" i="146"/>
  <c r="U12" i="146" s="1"/>
  <c r="N12" i="146"/>
  <c r="O12" i="146" s="1"/>
  <c r="N8" i="146"/>
  <c r="O8" i="146" s="1"/>
  <c r="N9" i="146"/>
  <c r="O9" i="146" s="1"/>
  <c r="W9" i="146" s="1"/>
  <c r="N15" i="146"/>
  <c r="N21" i="146"/>
  <c r="O21" i="146" s="1"/>
  <c r="N22" i="146"/>
  <c r="O22" i="146" s="1"/>
  <c r="W22" i="146" s="1"/>
  <c r="N11" i="146"/>
  <c r="O11" i="146" s="1"/>
  <c r="W11" i="146" s="1"/>
  <c r="N19" i="146"/>
  <c r="O19" i="146" s="1"/>
  <c r="W19" i="146" s="1"/>
  <c r="N23" i="146"/>
  <c r="O23" i="146" s="1"/>
  <c r="U5" i="146"/>
  <c r="J65" i="146" s="1"/>
  <c r="O27" i="146"/>
  <c r="W27" i="146" s="1"/>
  <c r="V27" i="146"/>
  <c r="O35" i="146"/>
  <c r="W35" i="146" s="1"/>
  <c r="V35" i="146"/>
  <c r="O43" i="146"/>
  <c r="W43" i="146" s="1"/>
  <c r="V43" i="146"/>
  <c r="O31" i="146"/>
  <c r="W31" i="146" s="1"/>
  <c r="V31" i="146"/>
  <c r="O39" i="146"/>
  <c r="W39" i="146" s="1"/>
  <c r="V39" i="146"/>
  <c r="O47" i="146"/>
  <c r="W47" i="146" s="1"/>
  <c r="V47" i="146"/>
  <c r="O51" i="146"/>
  <c r="W51" i="146" s="1"/>
  <c r="V51" i="146"/>
  <c r="M57" i="146"/>
  <c r="Q57" i="146"/>
  <c r="V8" i="146"/>
  <c r="V18" i="146"/>
  <c r="V22" i="146"/>
  <c r="W23" i="146"/>
  <c r="O26" i="146"/>
  <c r="W26" i="146" s="1"/>
  <c r="O50" i="146"/>
  <c r="W50" i="146" s="1"/>
  <c r="V50" i="146"/>
  <c r="O54" i="146"/>
  <c r="W54" i="146" s="1"/>
  <c r="V54" i="146"/>
  <c r="V5" i="146"/>
  <c r="G61" i="146"/>
  <c r="S7" i="146"/>
  <c r="W13" i="146"/>
  <c r="W17" i="146"/>
  <c r="O24" i="146"/>
  <c r="W24" i="146" s="1"/>
  <c r="V24" i="146"/>
  <c r="L57" i="146"/>
  <c r="H63" i="146"/>
  <c r="D63" i="146"/>
  <c r="J63" i="146"/>
  <c r="E63" i="146"/>
  <c r="G63" i="146"/>
  <c r="M63" i="146"/>
  <c r="F63" i="146"/>
  <c r="K63" i="146"/>
  <c r="C63" i="146"/>
  <c r="R4" i="146"/>
  <c r="V4" i="146" s="1"/>
  <c r="V14" i="146"/>
  <c r="V28" i="146"/>
  <c r="O28" i="146"/>
  <c r="W28" i="146" s="1"/>
  <c r="V32" i="146"/>
  <c r="O32" i="146"/>
  <c r="W32" i="146" s="1"/>
  <c r="V36" i="146"/>
  <c r="O36" i="146"/>
  <c r="W36" i="146" s="1"/>
  <c r="V40" i="146"/>
  <c r="O40" i="146"/>
  <c r="W40" i="146" s="1"/>
  <c r="V44" i="146"/>
  <c r="O44" i="146"/>
  <c r="W44" i="146" s="1"/>
  <c r="V48" i="146"/>
  <c r="O48" i="146"/>
  <c r="W48" i="146" s="1"/>
  <c r="W49" i="146"/>
  <c r="V49" i="146"/>
  <c r="W53" i="146"/>
  <c r="V53" i="146"/>
  <c r="W21" i="146"/>
  <c r="O25" i="146"/>
  <c r="W25" i="146" s="1"/>
  <c r="V25" i="146"/>
  <c r="V29" i="146"/>
  <c r="O29" i="146"/>
  <c r="W29" i="146" s="1"/>
  <c r="V33" i="146"/>
  <c r="O33" i="146"/>
  <c r="W33" i="146" s="1"/>
  <c r="V37" i="146"/>
  <c r="O37" i="146"/>
  <c r="W37" i="146" s="1"/>
  <c r="V41" i="146"/>
  <c r="O41" i="146"/>
  <c r="W41" i="146" s="1"/>
  <c r="V45" i="146"/>
  <c r="O45" i="146"/>
  <c r="W45" i="146" s="1"/>
  <c r="G62" i="146"/>
  <c r="H62" i="146"/>
  <c r="K62" i="146"/>
  <c r="F62" i="146"/>
  <c r="E65" i="146"/>
  <c r="K67" i="146"/>
  <c r="G67" i="146"/>
  <c r="C67" i="146"/>
  <c r="I67" i="146"/>
  <c r="D67" i="146"/>
  <c r="J67" i="146"/>
  <c r="H81" i="146"/>
  <c r="D81" i="146"/>
  <c r="K81" i="146"/>
  <c r="G81" i="146"/>
  <c r="C81" i="146"/>
  <c r="F81" i="146"/>
  <c r="E81" i="146"/>
  <c r="V13" i="146"/>
  <c r="V17" i="146"/>
  <c r="V21" i="146"/>
  <c r="O52" i="146"/>
  <c r="W52" i="146" s="1"/>
  <c r="M61" i="146"/>
  <c r="I61" i="146"/>
  <c r="E61" i="146"/>
  <c r="H61" i="146"/>
  <c r="C61" i="146"/>
  <c r="K66" i="146"/>
  <c r="G66" i="146"/>
  <c r="C66" i="146"/>
  <c r="J66" i="146"/>
  <c r="E66" i="146"/>
  <c r="I66" i="146"/>
  <c r="E67" i="146"/>
  <c r="P57" i="146"/>
  <c r="M60" i="146"/>
  <c r="I60" i="146"/>
  <c r="E60" i="146"/>
  <c r="J60" i="146"/>
  <c r="H60" i="146"/>
  <c r="K61" i="146"/>
  <c r="E62" i="146"/>
  <c r="M62" i="146"/>
  <c r="K65" i="146"/>
  <c r="F65" i="146"/>
  <c r="D66" i="146"/>
  <c r="F67" i="146"/>
  <c r="K69" i="146"/>
  <c r="G69" i="146"/>
  <c r="C69" i="146"/>
  <c r="F69" i="146"/>
  <c r="I69" i="146"/>
  <c r="J81" i="146"/>
  <c r="K64" i="146"/>
  <c r="G64" i="146"/>
  <c r="C64" i="146"/>
  <c r="H64" i="146"/>
  <c r="M64" i="146"/>
  <c r="K68" i="146"/>
  <c r="G68" i="146"/>
  <c r="C68" i="146"/>
  <c r="H68" i="146"/>
  <c r="I82" i="146"/>
  <c r="E82" i="146"/>
  <c r="H82" i="146"/>
  <c r="D82" i="146"/>
  <c r="J82" i="146"/>
  <c r="C82" i="146"/>
  <c r="K82" i="146"/>
  <c r="H85" i="146"/>
  <c r="D85" i="146"/>
  <c r="K85" i="146"/>
  <c r="G85" i="146"/>
  <c r="C85" i="146"/>
  <c r="J85" i="146"/>
  <c r="F80" i="146"/>
  <c r="J80" i="146"/>
  <c r="F84" i="146"/>
  <c r="J84" i="146"/>
  <c r="F70" i="146"/>
  <c r="L70" i="146" s="1"/>
  <c r="F71" i="146"/>
  <c r="L71" i="146" s="1"/>
  <c r="F72" i="146"/>
  <c r="L72" i="146" s="1"/>
  <c r="F73" i="146"/>
  <c r="L73" i="146" s="1"/>
  <c r="F74" i="146"/>
  <c r="L74" i="146" s="1"/>
  <c r="F75" i="146"/>
  <c r="L75" i="146" s="1"/>
  <c r="F76" i="146"/>
  <c r="L76" i="146" s="1"/>
  <c r="F77" i="146"/>
  <c r="L77" i="146" s="1"/>
  <c r="F78" i="146"/>
  <c r="L78" i="146" s="1"/>
  <c r="F79" i="146"/>
  <c r="L79" i="146" s="1"/>
  <c r="C80" i="146"/>
  <c r="G80" i="146"/>
  <c r="F83" i="146"/>
  <c r="L83" i="146" s="1"/>
  <c r="C84" i="146"/>
  <c r="G84" i="146"/>
  <c r="R23" i="145"/>
  <c r="S23" i="145" s="1"/>
  <c r="T19" i="145"/>
  <c r="U19" i="145" s="1"/>
  <c r="N17" i="145"/>
  <c r="O17" i="145" s="1"/>
  <c r="T15" i="145"/>
  <c r="U15" i="145" s="1"/>
  <c r="T13" i="145"/>
  <c r="U13" i="145" s="1"/>
  <c r="T11" i="145"/>
  <c r="U11" i="145" s="1"/>
  <c r="K62" i="145"/>
  <c r="N5" i="145"/>
  <c r="O5" i="145" s="1"/>
  <c r="P57" i="145"/>
  <c r="N6" i="145"/>
  <c r="O6" i="145" s="1"/>
  <c r="W6" i="145" s="1"/>
  <c r="V7" i="145"/>
  <c r="N9" i="145"/>
  <c r="O9" i="145" s="1"/>
  <c r="N19" i="145"/>
  <c r="O19" i="145" s="1"/>
  <c r="W19" i="145" s="1"/>
  <c r="N23" i="145"/>
  <c r="V23" i="145" s="1"/>
  <c r="R14" i="145"/>
  <c r="S14" i="145" s="1"/>
  <c r="N14" i="145"/>
  <c r="O14" i="145" s="1"/>
  <c r="R18" i="145"/>
  <c r="S18" i="145" s="1"/>
  <c r="N18" i="145"/>
  <c r="O18" i="145" s="1"/>
  <c r="R20" i="145"/>
  <c r="S20" i="145" s="1"/>
  <c r="N20" i="145"/>
  <c r="O20" i="145" s="1"/>
  <c r="T24" i="145"/>
  <c r="U24" i="145" s="1"/>
  <c r="N24" i="145"/>
  <c r="O24" i="145" s="1"/>
  <c r="R12" i="145"/>
  <c r="S12" i="145" s="1"/>
  <c r="N12" i="145"/>
  <c r="O12" i="145" s="1"/>
  <c r="N8" i="145"/>
  <c r="V8" i="145" s="1"/>
  <c r="E65" i="145"/>
  <c r="N10" i="145"/>
  <c r="O10" i="145" s="1"/>
  <c r="N13" i="145"/>
  <c r="O13" i="145" s="1"/>
  <c r="N16" i="145"/>
  <c r="O16" i="145" s="1"/>
  <c r="N15" i="145"/>
  <c r="O15" i="145" s="1"/>
  <c r="N21" i="145"/>
  <c r="O21" i="145" s="1"/>
  <c r="W21" i="145" s="1"/>
  <c r="J65" i="145"/>
  <c r="W11" i="145"/>
  <c r="W22" i="145"/>
  <c r="Q5" i="145"/>
  <c r="O7" i="145"/>
  <c r="W7" i="145" s="1"/>
  <c r="Q9" i="145"/>
  <c r="W16" i="145"/>
  <c r="O29" i="145"/>
  <c r="W29" i="145" s="1"/>
  <c r="V29" i="145"/>
  <c r="V31" i="145"/>
  <c r="O31" i="145"/>
  <c r="W31" i="145" s="1"/>
  <c r="O40" i="145"/>
  <c r="W40" i="145" s="1"/>
  <c r="V40" i="145"/>
  <c r="O45" i="145"/>
  <c r="W45" i="145" s="1"/>
  <c r="V45" i="145"/>
  <c r="V52" i="145"/>
  <c r="O52" i="145"/>
  <c r="W52" i="145" s="1"/>
  <c r="O28" i="145"/>
  <c r="W28" i="145" s="1"/>
  <c r="V28" i="145"/>
  <c r="O33" i="145"/>
  <c r="W33" i="145" s="1"/>
  <c r="V33" i="145"/>
  <c r="V35" i="145"/>
  <c r="O35" i="145"/>
  <c r="W35" i="145" s="1"/>
  <c r="O44" i="145"/>
  <c r="W44" i="145" s="1"/>
  <c r="V44" i="145"/>
  <c r="U5" i="145"/>
  <c r="J62" i="145" s="1"/>
  <c r="V5" i="145"/>
  <c r="S9" i="145"/>
  <c r="S13" i="145"/>
  <c r="V13" i="145"/>
  <c r="V17" i="145"/>
  <c r="O32" i="145"/>
  <c r="W32" i="145" s="1"/>
  <c r="V32" i="145"/>
  <c r="O37" i="145"/>
  <c r="W37" i="145" s="1"/>
  <c r="V37" i="145"/>
  <c r="V39" i="145"/>
  <c r="O39" i="145"/>
  <c r="W39" i="145" s="1"/>
  <c r="V48" i="145"/>
  <c r="O48" i="145"/>
  <c r="W48" i="145" s="1"/>
  <c r="W10" i="145"/>
  <c r="V27" i="145"/>
  <c r="O27" i="145"/>
  <c r="W27" i="145" s="1"/>
  <c r="O36" i="145"/>
  <c r="W36" i="145" s="1"/>
  <c r="V36" i="145"/>
  <c r="O41" i="145"/>
  <c r="W41" i="145" s="1"/>
  <c r="V41" i="145"/>
  <c r="V43" i="145"/>
  <c r="O43" i="145"/>
  <c r="W43" i="145" s="1"/>
  <c r="O51" i="145"/>
  <c r="W51" i="145" s="1"/>
  <c r="V51" i="145"/>
  <c r="M57" i="145"/>
  <c r="V11" i="145"/>
  <c r="L57" i="145"/>
  <c r="O8" i="145"/>
  <c r="W8" i="145" s="1"/>
  <c r="M61" i="145"/>
  <c r="E61" i="145"/>
  <c r="K61" i="145"/>
  <c r="K68" i="145"/>
  <c r="G68" i="145"/>
  <c r="C68" i="145"/>
  <c r="J68" i="145"/>
  <c r="E68" i="145"/>
  <c r="I68" i="145"/>
  <c r="D68" i="145"/>
  <c r="H81" i="145"/>
  <c r="D81" i="145"/>
  <c r="K81" i="145"/>
  <c r="G81" i="145"/>
  <c r="C81" i="145"/>
  <c r="I81" i="145"/>
  <c r="E81" i="145"/>
  <c r="J81" i="145"/>
  <c r="F81" i="145"/>
  <c r="O23" i="145"/>
  <c r="W23" i="145" s="1"/>
  <c r="F68" i="145"/>
  <c r="V15" i="145"/>
  <c r="Q17" i="145"/>
  <c r="F65" i="145" s="1"/>
  <c r="R4" i="145"/>
  <c r="V16" i="145"/>
  <c r="V26" i="145"/>
  <c r="V30" i="145"/>
  <c r="V34" i="145"/>
  <c r="V38" i="145"/>
  <c r="V42" i="145"/>
  <c r="V46" i="145"/>
  <c r="G61" i="145"/>
  <c r="H68" i="145"/>
  <c r="W17" i="145"/>
  <c r="V22" i="145"/>
  <c r="W25" i="145"/>
  <c r="O26" i="145"/>
  <c r="W26" i="145" s="1"/>
  <c r="O30" i="145"/>
  <c r="W30" i="145" s="1"/>
  <c r="O34" i="145"/>
  <c r="W34" i="145" s="1"/>
  <c r="O38" i="145"/>
  <c r="W38" i="145" s="1"/>
  <c r="O42" i="145"/>
  <c r="W42" i="145" s="1"/>
  <c r="O46" i="145"/>
  <c r="W46" i="145" s="1"/>
  <c r="V49" i="145"/>
  <c r="V53" i="145"/>
  <c r="K64" i="145"/>
  <c r="G64" i="145"/>
  <c r="C64" i="145"/>
  <c r="J64" i="145"/>
  <c r="E64" i="145"/>
  <c r="I64" i="145"/>
  <c r="D64" i="145"/>
  <c r="M64" i="145"/>
  <c r="K67" i="145"/>
  <c r="G67" i="145"/>
  <c r="C67" i="145"/>
  <c r="F67" i="145"/>
  <c r="J67" i="145"/>
  <c r="E67" i="145"/>
  <c r="M67" i="145"/>
  <c r="V25" i="145"/>
  <c r="H62" i="145"/>
  <c r="D62" i="145"/>
  <c r="G62" i="145"/>
  <c r="M62" i="145"/>
  <c r="K65" i="145"/>
  <c r="M65" i="145"/>
  <c r="K69" i="145"/>
  <c r="G69" i="145"/>
  <c r="C69" i="145"/>
  <c r="H69" i="145"/>
  <c r="M60" i="145"/>
  <c r="I60" i="145"/>
  <c r="E60" i="145"/>
  <c r="G60" i="145"/>
  <c r="C62" i="145"/>
  <c r="I62" i="145"/>
  <c r="H63" i="145"/>
  <c r="D63" i="145"/>
  <c r="G63" i="145"/>
  <c r="M63" i="145"/>
  <c r="I65" i="145"/>
  <c r="K66" i="145"/>
  <c r="G66" i="145"/>
  <c r="C66" i="145"/>
  <c r="H66" i="145"/>
  <c r="M66" i="145"/>
  <c r="D69" i="145"/>
  <c r="I69" i="145"/>
  <c r="D80" i="145"/>
  <c r="H80" i="145"/>
  <c r="F82" i="145"/>
  <c r="J82" i="145"/>
  <c r="C83" i="145"/>
  <c r="G83" i="145"/>
  <c r="K83" i="145"/>
  <c r="D84" i="145"/>
  <c r="H84" i="145"/>
  <c r="E85" i="145"/>
  <c r="I85" i="145"/>
  <c r="F85" i="145"/>
  <c r="J85" i="145"/>
  <c r="F80" i="145"/>
  <c r="J80" i="145"/>
  <c r="F84" i="145"/>
  <c r="J84" i="145"/>
  <c r="C85" i="145"/>
  <c r="G85" i="145"/>
  <c r="K85" i="145"/>
  <c r="F70" i="145"/>
  <c r="L70" i="145" s="1"/>
  <c r="F71" i="145"/>
  <c r="L71" i="145" s="1"/>
  <c r="F72" i="145"/>
  <c r="L72" i="145" s="1"/>
  <c r="F73" i="145"/>
  <c r="L73" i="145" s="1"/>
  <c r="F74" i="145"/>
  <c r="L74" i="145" s="1"/>
  <c r="F75" i="145"/>
  <c r="L75" i="145" s="1"/>
  <c r="F76" i="145"/>
  <c r="L76" i="145" s="1"/>
  <c r="F77" i="145"/>
  <c r="L77" i="145" s="1"/>
  <c r="F78" i="145"/>
  <c r="L78" i="145" s="1"/>
  <c r="F79" i="145"/>
  <c r="L79" i="145" s="1"/>
  <c r="C80" i="145"/>
  <c r="G80" i="145"/>
  <c r="E82" i="145"/>
  <c r="F83" i="145"/>
  <c r="C84" i="145"/>
  <c r="G84" i="145"/>
  <c r="D85" i="145"/>
  <c r="R22" i="144"/>
  <c r="S22" i="144" s="1"/>
  <c r="R20" i="144"/>
  <c r="S20" i="144" s="1"/>
  <c r="R18" i="144"/>
  <c r="S18" i="144" s="1"/>
  <c r="R16" i="144"/>
  <c r="S16" i="144" s="1"/>
  <c r="R15" i="144"/>
  <c r="S15" i="144" s="1"/>
  <c r="R14" i="144"/>
  <c r="S14" i="144" s="1"/>
  <c r="N12" i="144"/>
  <c r="O12" i="144" s="1"/>
  <c r="W12" i="144" s="1"/>
  <c r="T11" i="144"/>
  <c r="U11" i="144" s="1"/>
  <c r="W11" i="144" s="1"/>
  <c r="N11" i="144"/>
  <c r="O11" i="144" s="1"/>
  <c r="R10" i="144"/>
  <c r="S10" i="144" s="1"/>
  <c r="R9" i="144"/>
  <c r="S9" i="144" s="1"/>
  <c r="T6" i="144"/>
  <c r="U6" i="144" s="1"/>
  <c r="H61" i="144"/>
  <c r="T13" i="144"/>
  <c r="U13" i="144" s="1"/>
  <c r="N13" i="144"/>
  <c r="W5" i="144"/>
  <c r="N9" i="144"/>
  <c r="V9" i="144" s="1"/>
  <c r="N14" i="144"/>
  <c r="V14" i="144" s="1"/>
  <c r="N8" i="144"/>
  <c r="O8" i="144" s="1"/>
  <c r="W8" i="144" s="1"/>
  <c r="N15" i="144"/>
  <c r="O15" i="144" s="1"/>
  <c r="W15" i="144" s="1"/>
  <c r="V36" i="144"/>
  <c r="O36" i="144"/>
  <c r="W36" i="144" s="1"/>
  <c r="O16" i="144"/>
  <c r="W16" i="144" s="1"/>
  <c r="V16" i="144"/>
  <c r="O20" i="144"/>
  <c r="W20" i="144" s="1"/>
  <c r="V20" i="144"/>
  <c r="O24" i="144"/>
  <c r="W24" i="144" s="1"/>
  <c r="V24" i="144"/>
  <c r="V28" i="144"/>
  <c r="O28" i="144"/>
  <c r="W28" i="144" s="1"/>
  <c r="O38" i="144"/>
  <c r="W38" i="144" s="1"/>
  <c r="V38" i="144"/>
  <c r="V40" i="144"/>
  <c r="O40" i="144"/>
  <c r="W40" i="144" s="1"/>
  <c r="V44" i="144"/>
  <c r="O44" i="144"/>
  <c r="W44" i="144" s="1"/>
  <c r="V17" i="144"/>
  <c r="O17" i="144"/>
  <c r="W17" i="144" s="1"/>
  <c r="O18" i="144"/>
  <c r="W18" i="144" s="1"/>
  <c r="V18" i="144"/>
  <c r="V21" i="144"/>
  <c r="O21" i="144"/>
  <c r="W21" i="144" s="1"/>
  <c r="O22" i="144"/>
  <c r="V22" i="144"/>
  <c r="V25" i="144"/>
  <c r="O25" i="144"/>
  <c r="W25" i="144" s="1"/>
  <c r="O26" i="144"/>
  <c r="W26" i="144" s="1"/>
  <c r="V26" i="144"/>
  <c r="O30" i="144"/>
  <c r="W30" i="144" s="1"/>
  <c r="V30" i="144"/>
  <c r="V32" i="144"/>
  <c r="O32" i="144"/>
  <c r="W32" i="144" s="1"/>
  <c r="W23" i="144"/>
  <c r="O33" i="144"/>
  <c r="W33" i="144" s="1"/>
  <c r="V33" i="144"/>
  <c r="O41" i="144"/>
  <c r="W41" i="144" s="1"/>
  <c r="V41" i="144"/>
  <c r="O42" i="144"/>
  <c r="W42" i="144" s="1"/>
  <c r="V42" i="144"/>
  <c r="U4" i="144"/>
  <c r="K60" i="144"/>
  <c r="O10" i="144"/>
  <c r="W10" i="144" s="1"/>
  <c r="V10" i="144"/>
  <c r="O45" i="144"/>
  <c r="W45" i="144" s="1"/>
  <c r="V45" i="144"/>
  <c r="V47" i="144"/>
  <c r="O47" i="144"/>
  <c r="W47" i="144" s="1"/>
  <c r="Q6" i="144"/>
  <c r="F65" i="144" s="1"/>
  <c r="P57" i="144"/>
  <c r="D60" i="144"/>
  <c r="W19" i="144"/>
  <c r="W27" i="144"/>
  <c r="O34" i="144"/>
  <c r="W34" i="144" s="1"/>
  <c r="V34" i="144"/>
  <c r="O46" i="144"/>
  <c r="W46" i="144" s="1"/>
  <c r="V46" i="144"/>
  <c r="V5" i="144"/>
  <c r="M7" i="144"/>
  <c r="O29" i="144"/>
  <c r="W29" i="144" s="1"/>
  <c r="V29" i="144"/>
  <c r="O35" i="144"/>
  <c r="W35" i="144" s="1"/>
  <c r="O37" i="144"/>
  <c r="W37" i="144" s="1"/>
  <c r="V37" i="144"/>
  <c r="O43" i="144"/>
  <c r="W43" i="144" s="1"/>
  <c r="M4" i="144"/>
  <c r="N4" i="144" s="1"/>
  <c r="O4" i="144" s="1"/>
  <c r="L57" i="144"/>
  <c r="O6" i="144"/>
  <c r="V6" i="144"/>
  <c r="V12" i="144"/>
  <c r="O14" i="144"/>
  <c r="W14" i="144" s="1"/>
  <c r="V19" i="144"/>
  <c r="V23" i="144"/>
  <c r="V27" i="144"/>
  <c r="V31" i="144"/>
  <c r="V39" i="144"/>
  <c r="V48" i="144"/>
  <c r="O48" i="144"/>
  <c r="W48" i="144" s="1"/>
  <c r="O50" i="144"/>
  <c r="W50" i="144" s="1"/>
  <c r="V50" i="144"/>
  <c r="O54" i="144"/>
  <c r="W54" i="144" s="1"/>
  <c r="V54" i="144"/>
  <c r="K61" i="144"/>
  <c r="V11" i="144"/>
  <c r="O49" i="144"/>
  <c r="W49" i="144" s="1"/>
  <c r="Q51" i="144"/>
  <c r="W51" i="144" s="1"/>
  <c r="O52" i="144"/>
  <c r="W52" i="144" s="1"/>
  <c r="O53" i="144"/>
  <c r="W53" i="144" s="1"/>
  <c r="K64" i="144"/>
  <c r="G64" i="144"/>
  <c r="C64" i="144"/>
  <c r="F64" i="144"/>
  <c r="J64" i="144"/>
  <c r="E64" i="144"/>
  <c r="M64" i="144"/>
  <c r="D64" i="144"/>
  <c r="K65" i="144"/>
  <c r="E65" i="144"/>
  <c r="M65" i="144"/>
  <c r="K68" i="144"/>
  <c r="G68" i="144"/>
  <c r="C68" i="144"/>
  <c r="F68" i="144"/>
  <c r="J68" i="144"/>
  <c r="E68" i="144"/>
  <c r="K84" i="144"/>
  <c r="G84" i="144"/>
  <c r="C84" i="144"/>
  <c r="F84" i="144"/>
  <c r="J84" i="144"/>
  <c r="E84" i="144"/>
  <c r="H85" i="144"/>
  <c r="D85" i="144"/>
  <c r="K85" i="144"/>
  <c r="F85" i="144"/>
  <c r="J85" i="144"/>
  <c r="E85" i="144"/>
  <c r="H62" i="144"/>
  <c r="D62" i="144"/>
  <c r="J62" i="144"/>
  <c r="E62" i="144"/>
  <c r="I62" i="144"/>
  <c r="C62" i="144"/>
  <c r="M62" i="144"/>
  <c r="H64" i="144"/>
  <c r="K69" i="144"/>
  <c r="G69" i="144"/>
  <c r="C69" i="144"/>
  <c r="J69" i="144"/>
  <c r="E69" i="144"/>
  <c r="I69" i="144"/>
  <c r="D69" i="144"/>
  <c r="D84" i="144"/>
  <c r="C85" i="144"/>
  <c r="M60" i="144"/>
  <c r="I60" i="144"/>
  <c r="E60" i="144"/>
  <c r="G60" i="144"/>
  <c r="H63" i="144"/>
  <c r="D63" i="144"/>
  <c r="G63" i="144"/>
  <c r="M63" i="144"/>
  <c r="K66" i="144"/>
  <c r="C66" i="144"/>
  <c r="M66" i="144"/>
  <c r="K80" i="144"/>
  <c r="G80" i="144"/>
  <c r="C80" i="144"/>
  <c r="H80" i="144"/>
  <c r="H81" i="144"/>
  <c r="D81" i="144"/>
  <c r="G81" i="144"/>
  <c r="I82" i="144"/>
  <c r="E82" i="144"/>
  <c r="G82" i="144"/>
  <c r="C60" i="144"/>
  <c r="H60" i="144"/>
  <c r="M61" i="144"/>
  <c r="E61" i="144"/>
  <c r="G61" i="144"/>
  <c r="C63" i="144"/>
  <c r="I63" i="144"/>
  <c r="D66" i="144"/>
  <c r="I66" i="144"/>
  <c r="K67" i="144"/>
  <c r="G67" i="144"/>
  <c r="C67" i="144"/>
  <c r="H67" i="144"/>
  <c r="D80" i="144"/>
  <c r="I80" i="144"/>
  <c r="C81" i="144"/>
  <c r="I81" i="144"/>
  <c r="C82" i="144"/>
  <c r="H82" i="144"/>
  <c r="F70" i="144"/>
  <c r="L70" i="144" s="1"/>
  <c r="F71" i="144"/>
  <c r="L71" i="144" s="1"/>
  <c r="F72" i="144"/>
  <c r="L72" i="144" s="1"/>
  <c r="F73" i="144"/>
  <c r="L73" i="144" s="1"/>
  <c r="F74" i="144"/>
  <c r="L74" i="144" s="1"/>
  <c r="F75" i="144"/>
  <c r="L75" i="144" s="1"/>
  <c r="F76" i="144"/>
  <c r="L76" i="144" s="1"/>
  <c r="F77" i="144"/>
  <c r="L77" i="144" s="1"/>
  <c r="F78" i="144"/>
  <c r="L78" i="144" s="1"/>
  <c r="F79" i="144"/>
  <c r="L79" i="144" s="1"/>
  <c r="F83" i="144"/>
  <c r="L83" i="144" s="1"/>
  <c r="R8" i="143"/>
  <c r="S8" i="143" s="1"/>
  <c r="T7" i="143"/>
  <c r="U7" i="143" s="1"/>
  <c r="R7" i="143"/>
  <c r="S7" i="143" s="1"/>
  <c r="N7" i="143"/>
  <c r="O7" i="143" s="1"/>
  <c r="W7" i="143" s="1"/>
  <c r="R6" i="143"/>
  <c r="S6" i="143" s="1"/>
  <c r="N6" i="143"/>
  <c r="O6" i="143" s="1"/>
  <c r="W6" i="143" s="1"/>
  <c r="N9" i="143"/>
  <c r="O9" i="143" s="1"/>
  <c r="W9" i="143" s="1"/>
  <c r="N11" i="143"/>
  <c r="O11" i="143" s="1"/>
  <c r="D63" i="143" s="1"/>
  <c r="N12" i="143"/>
  <c r="O12" i="143" s="1"/>
  <c r="N16" i="143"/>
  <c r="O16" i="143" s="1"/>
  <c r="N5" i="143"/>
  <c r="O5" i="143" s="1"/>
  <c r="N10" i="143"/>
  <c r="O10" i="143" s="1"/>
  <c r="W10" i="143" s="1"/>
  <c r="N14" i="143"/>
  <c r="O14" i="143" s="1"/>
  <c r="N18" i="143"/>
  <c r="O18" i="143" s="1"/>
  <c r="W8" i="143"/>
  <c r="W12" i="143"/>
  <c r="V15" i="143"/>
  <c r="W16" i="143"/>
  <c r="W15" i="143"/>
  <c r="V5" i="143"/>
  <c r="V13" i="143"/>
  <c r="W14" i="143"/>
  <c r="V17" i="143"/>
  <c r="W18" i="143"/>
  <c r="W5" i="143"/>
  <c r="E65" i="143"/>
  <c r="Q11" i="143"/>
  <c r="W13" i="143"/>
  <c r="W17" i="143"/>
  <c r="L57" i="143"/>
  <c r="P57" i="143"/>
  <c r="I63" i="143"/>
  <c r="T57" i="143"/>
  <c r="V6" i="143"/>
  <c r="V14" i="143"/>
  <c r="O20" i="143"/>
  <c r="W20" i="143" s="1"/>
  <c r="V20" i="143"/>
  <c r="O24" i="143"/>
  <c r="W24" i="143" s="1"/>
  <c r="V24" i="143"/>
  <c r="V45" i="143"/>
  <c r="O45" i="143"/>
  <c r="W45" i="143" s="1"/>
  <c r="M4" i="143"/>
  <c r="N4" i="143" s="1"/>
  <c r="Q4" i="143"/>
  <c r="Q57" i="143" s="1"/>
  <c r="U4" i="143"/>
  <c r="U57" i="143" s="1"/>
  <c r="V19" i="143"/>
  <c r="O22" i="143"/>
  <c r="W22" i="143" s="1"/>
  <c r="O26" i="143"/>
  <c r="W26" i="143" s="1"/>
  <c r="V26" i="143"/>
  <c r="O30" i="143"/>
  <c r="W30" i="143" s="1"/>
  <c r="V30" i="143"/>
  <c r="O34" i="143"/>
  <c r="W34" i="143" s="1"/>
  <c r="V34" i="143"/>
  <c r="O38" i="143"/>
  <c r="W38" i="143" s="1"/>
  <c r="V38" i="143"/>
  <c r="O42" i="143"/>
  <c r="W42" i="143" s="1"/>
  <c r="V42" i="143"/>
  <c r="V49" i="143"/>
  <c r="O49" i="143"/>
  <c r="W49" i="143" s="1"/>
  <c r="O51" i="143"/>
  <c r="W51" i="143" s="1"/>
  <c r="V51" i="143"/>
  <c r="O53" i="143"/>
  <c r="W53" i="143" s="1"/>
  <c r="V53" i="143"/>
  <c r="F63" i="143"/>
  <c r="V8" i="143"/>
  <c r="V12" i="143"/>
  <c r="V16" i="143"/>
  <c r="V18" i="143"/>
  <c r="O28" i="143"/>
  <c r="W28" i="143" s="1"/>
  <c r="V28" i="143"/>
  <c r="O32" i="143"/>
  <c r="W32" i="143" s="1"/>
  <c r="V32" i="143"/>
  <c r="O36" i="143"/>
  <c r="W36" i="143" s="1"/>
  <c r="V36" i="143"/>
  <c r="O40" i="143"/>
  <c r="W40" i="143" s="1"/>
  <c r="V40" i="143"/>
  <c r="O44" i="143"/>
  <c r="W44" i="143" s="1"/>
  <c r="V44" i="143"/>
  <c r="O46" i="143"/>
  <c r="W46" i="143" s="1"/>
  <c r="V46" i="143"/>
  <c r="W47" i="143"/>
  <c r="O48" i="143"/>
  <c r="W48" i="143" s="1"/>
  <c r="V48" i="143"/>
  <c r="O4" i="143"/>
  <c r="I65" i="143"/>
  <c r="W19" i="143"/>
  <c r="V21" i="143"/>
  <c r="W23" i="143"/>
  <c r="V25" i="143"/>
  <c r="O25" i="143"/>
  <c r="W25" i="143" s="1"/>
  <c r="O27" i="143"/>
  <c r="W27" i="143" s="1"/>
  <c r="V27" i="143"/>
  <c r="V29" i="143"/>
  <c r="O29" i="143"/>
  <c r="W29" i="143" s="1"/>
  <c r="O31" i="143"/>
  <c r="W31" i="143" s="1"/>
  <c r="V31" i="143"/>
  <c r="V33" i="143"/>
  <c r="O33" i="143"/>
  <c r="W33" i="143" s="1"/>
  <c r="O35" i="143"/>
  <c r="W35" i="143" s="1"/>
  <c r="V35" i="143"/>
  <c r="V37" i="143"/>
  <c r="O37" i="143"/>
  <c r="W37" i="143" s="1"/>
  <c r="O39" i="143"/>
  <c r="W39" i="143" s="1"/>
  <c r="V39" i="143"/>
  <c r="V41" i="143"/>
  <c r="O41" i="143"/>
  <c r="W41" i="143" s="1"/>
  <c r="O43" i="143"/>
  <c r="W43" i="143" s="1"/>
  <c r="V43" i="143"/>
  <c r="V50" i="143"/>
  <c r="O50" i="143"/>
  <c r="W50" i="143" s="1"/>
  <c r="H62" i="143"/>
  <c r="D62" i="143"/>
  <c r="K62" i="143"/>
  <c r="G62" i="143"/>
  <c r="C62" i="143"/>
  <c r="J62" i="143"/>
  <c r="K65" i="143"/>
  <c r="V47" i="143"/>
  <c r="M61" i="143"/>
  <c r="I61" i="143"/>
  <c r="E61" i="143"/>
  <c r="H61" i="143"/>
  <c r="D61" i="143"/>
  <c r="J61" i="143"/>
  <c r="O52" i="143"/>
  <c r="W52" i="143" s="1"/>
  <c r="C61" i="143"/>
  <c r="K61" i="143"/>
  <c r="K63" i="143"/>
  <c r="J63" i="143"/>
  <c r="V54" i="143"/>
  <c r="M60" i="143"/>
  <c r="I60" i="143"/>
  <c r="E60" i="143"/>
  <c r="H60" i="143"/>
  <c r="D60" i="143"/>
  <c r="J60" i="143"/>
  <c r="F61" i="143"/>
  <c r="I62" i="143"/>
  <c r="E63" i="143"/>
  <c r="M63" i="143"/>
  <c r="I82" i="143"/>
  <c r="E82" i="143"/>
  <c r="H82" i="143"/>
  <c r="D82" i="143"/>
  <c r="K82" i="143"/>
  <c r="G82" i="143"/>
  <c r="C82" i="143"/>
  <c r="F81" i="143"/>
  <c r="J81" i="143"/>
  <c r="F85" i="143"/>
  <c r="J85" i="143"/>
  <c r="F64" i="143"/>
  <c r="J64" i="143"/>
  <c r="F65" i="143"/>
  <c r="J65" i="143"/>
  <c r="F66" i="143"/>
  <c r="J66" i="143"/>
  <c r="F67" i="143"/>
  <c r="J67" i="143"/>
  <c r="F68" i="143"/>
  <c r="J68" i="143"/>
  <c r="F69" i="143"/>
  <c r="J69" i="143"/>
  <c r="E70" i="143"/>
  <c r="I70" i="143"/>
  <c r="E71" i="143"/>
  <c r="I71" i="143"/>
  <c r="E72" i="143"/>
  <c r="I72" i="143"/>
  <c r="E73" i="143"/>
  <c r="I73" i="143"/>
  <c r="E74" i="143"/>
  <c r="I74" i="143"/>
  <c r="E75" i="143"/>
  <c r="I75" i="143"/>
  <c r="E76" i="143"/>
  <c r="I76" i="143"/>
  <c r="E77" i="143"/>
  <c r="I77" i="143"/>
  <c r="E78" i="143"/>
  <c r="I78" i="143"/>
  <c r="E79" i="143"/>
  <c r="I79" i="143"/>
  <c r="F80" i="143"/>
  <c r="J80" i="143"/>
  <c r="C81" i="143"/>
  <c r="G81" i="143"/>
  <c r="K81" i="143"/>
  <c r="E83" i="143"/>
  <c r="I83" i="143"/>
  <c r="F84" i="143"/>
  <c r="J84" i="143"/>
  <c r="C85" i="143"/>
  <c r="G85" i="143"/>
  <c r="K85" i="143"/>
  <c r="C64" i="143"/>
  <c r="G64" i="143"/>
  <c r="C66" i="143"/>
  <c r="G66" i="143"/>
  <c r="C67" i="143"/>
  <c r="G67" i="143"/>
  <c r="C68" i="143"/>
  <c r="G68" i="143"/>
  <c r="C69" i="143"/>
  <c r="G69" i="143"/>
  <c r="F70" i="143"/>
  <c r="F71" i="143"/>
  <c r="F72" i="143"/>
  <c r="F73" i="143"/>
  <c r="F74" i="143"/>
  <c r="F75" i="143"/>
  <c r="F76" i="143"/>
  <c r="F77" i="143"/>
  <c r="F78" i="143"/>
  <c r="F79" i="143"/>
  <c r="C80" i="143"/>
  <c r="G80" i="143"/>
  <c r="D81" i="143"/>
  <c r="F83" i="143"/>
  <c r="C84" i="143"/>
  <c r="G84" i="143"/>
  <c r="D85" i="143"/>
  <c r="P17" i="142"/>
  <c r="Q17" i="142" s="1"/>
  <c r="V17" i="142"/>
  <c r="P16" i="142"/>
  <c r="Q16" i="142" s="1"/>
  <c r="N9" i="142"/>
  <c r="V9" i="142" s="1"/>
  <c r="R8" i="142"/>
  <c r="S8" i="142" s="1"/>
  <c r="N8" i="142"/>
  <c r="V8" i="142" s="1"/>
  <c r="N5" i="142"/>
  <c r="V5" i="142" s="1"/>
  <c r="K63" i="142"/>
  <c r="P12" i="142"/>
  <c r="Q12" i="142" s="1"/>
  <c r="W12" i="142" s="1"/>
  <c r="N12" i="142"/>
  <c r="O12" i="142" s="1"/>
  <c r="P18" i="142"/>
  <c r="Q18" i="142" s="1"/>
  <c r="N18" i="142"/>
  <c r="O18" i="142" s="1"/>
  <c r="P13" i="142"/>
  <c r="Q13" i="142" s="1"/>
  <c r="N13" i="142"/>
  <c r="P14" i="142"/>
  <c r="Q14" i="142" s="1"/>
  <c r="N14" i="142"/>
  <c r="O14" i="142" s="1"/>
  <c r="R6" i="142"/>
  <c r="S6" i="142" s="1"/>
  <c r="N6" i="142"/>
  <c r="O6" i="142" s="1"/>
  <c r="V16" i="142"/>
  <c r="O16" i="142"/>
  <c r="W16" i="142" s="1"/>
  <c r="P10" i="142"/>
  <c r="Q10" i="142" s="1"/>
  <c r="N10" i="142"/>
  <c r="O10" i="142" s="1"/>
  <c r="O8" i="142"/>
  <c r="W8" i="142" s="1"/>
  <c r="L57" i="142"/>
  <c r="N11" i="142"/>
  <c r="O11" i="142" s="1"/>
  <c r="W11" i="142" s="1"/>
  <c r="N15" i="142"/>
  <c r="O15" i="142" s="1"/>
  <c r="V22" i="142"/>
  <c r="O22" i="142"/>
  <c r="W22" i="142" s="1"/>
  <c r="O19" i="142"/>
  <c r="W19" i="142" s="1"/>
  <c r="V19" i="142"/>
  <c r="O34" i="142"/>
  <c r="W34" i="142" s="1"/>
  <c r="V34" i="142"/>
  <c r="O38" i="142"/>
  <c r="W38" i="142" s="1"/>
  <c r="V38" i="142"/>
  <c r="V15" i="142"/>
  <c r="O30" i="142"/>
  <c r="W30" i="142" s="1"/>
  <c r="V30" i="142"/>
  <c r="O37" i="142"/>
  <c r="W37" i="142" s="1"/>
  <c r="V37" i="142"/>
  <c r="W6" i="142"/>
  <c r="V13" i="142"/>
  <c r="W15" i="142"/>
  <c r="O26" i="142"/>
  <c r="W26" i="142" s="1"/>
  <c r="V26" i="142"/>
  <c r="O5" i="142"/>
  <c r="W5" i="142" s="1"/>
  <c r="M7" i="142"/>
  <c r="O13" i="142"/>
  <c r="O17" i="142"/>
  <c r="W17" i="142" s="1"/>
  <c r="O21" i="142"/>
  <c r="W21" i="142" s="1"/>
  <c r="O23" i="142"/>
  <c r="W23" i="142" s="1"/>
  <c r="V27" i="142"/>
  <c r="V31" i="142"/>
  <c r="V35" i="142"/>
  <c r="V39" i="142"/>
  <c r="V41" i="142"/>
  <c r="V45" i="142"/>
  <c r="K65" i="142"/>
  <c r="F65" i="142"/>
  <c r="J65" i="142"/>
  <c r="E65" i="142"/>
  <c r="I65" i="142"/>
  <c r="V25" i="142"/>
  <c r="V29" i="142"/>
  <c r="V33" i="142"/>
  <c r="W48" i="142"/>
  <c r="O54" i="142"/>
  <c r="W54" i="142" s="1"/>
  <c r="V54" i="142"/>
  <c r="R4" i="142"/>
  <c r="G65" i="142" s="1"/>
  <c r="V36" i="142"/>
  <c r="O43" i="142"/>
  <c r="W43" i="142" s="1"/>
  <c r="V43" i="142"/>
  <c r="O47" i="142"/>
  <c r="W47" i="142" s="1"/>
  <c r="V47" i="142"/>
  <c r="O50" i="142"/>
  <c r="W50" i="142" s="1"/>
  <c r="V50" i="142"/>
  <c r="V53" i="142"/>
  <c r="O42" i="142"/>
  <c r="W42" i="142" s="1"/>
  <c r="V42" i="142"/>
  <c r="O46" i="142"/>
  <c r="W46" i="142" s="1"/>
  <c r="V46" i="142"/>
  <c r="W49" i="142"/>
  <c r="V49" i="142"/>
  <c r="V51" i="142"/>
  <c r="H62" i="142"/>
  <c r="D62" i="142"/>
  <c r="K62" i="142"/>
  <c r="F62" i="142"/>
  <c r="J62" i="142"/>
  <c r="E62" i="142"/>
  <c r="I62" i="142"/>
  <c r="C62" i="142"/>
  <c r="K69" i="142"/>
  <c r="G69" i="142"/>
  <c r="C69" i="142"/>
  <c r="H69" i="142"/>
  <c r="I82" i="142"/>
  <c r="E82" i="142"/>
  <c r="H82" i="142"/>
  <c r="D82" i="142"/>
  <c r="K82" i="142"/>
  <c r="G82" i="142"/>
  <c r="C82" i="142"/>
  <c r="M60" i="142"/>
  <c r="I60" i="142"/>
  <c r="E60" i="142"/>
  <c r="G60" i="142"/>
  <c r="M63" i="142"/>
  <c r="E64" i="142"/>
  <c r="J64" i="142"/>
  <c r="K66" i="142"/>
  <c r="G66" i="142"/>
  <c r="C66" i="142"/>
  <c r="H66" i="142"/>
  <c r="M66" i="142"/>
  <c r="E68" i="142"/>
  <c r="J68" i="142"/>
  <c r="D69" i="142"/>
  <c r="I69" i="142"/>
  <c r="F82" i="142"/>
  <c r="C60" i="142"/>
  <c r="H60" i="142"/>
  <c r="M61" i="142"/>
  <c r="I61" i="142"/>
  <c r="E61" i="142"/>
  <c r="G61" i="142"/>
  <c r="D66" i="142"/>
  <c r="I66" i="142"/>
  <c r="K67" i="142"/>
  <c r="G67" i="142"/>
  <c r="C67" i="142"/>
  <c r="H67" i="142"/>
  <c r="M67" i="142"/>
  <c r="E69" i="142"/>
  <c r="J69" i="142"/>
  <c r="J82" i="142"/>
  <c r="K64" i="142"/>
  <c r="G64" i="142"/>
  <c r="C64" i="142"/>
  <c r="H64" i="142"/>
  <c r="M64" i="142"/>
  <c r="K68" i="142"/>
  <c r="G68" i="142"/>
  <c r="C68" i="142"/>
  <c r="H68" i="142"/>
  <c r="M68" i="142"/>
  <c r="F69" i="142"/>
  <c r="F81" i="142"/>
  <c r="J81" i="142"/>
  <c r="F85" i="142"/>
  <c r="J85" i="142"/>
  <c r="F80" i="142"/>
  <c r="J80" i="142"/>
  <c r="C81" i="142"/>
  <c r="G81" i="142"/>
  <c r="K81" i="142"/>
  <c r="F84" i="142"/>
  <c r="J84" i="142"/>
  <c r="C85" i="142"/>
  <c r="G85" i="142"/>
  <c r="K85" i="142"/>
  <c r="F70" i="142"/>
  <c r="L70" i="142" s="1"/>
  <c r="F71" i="142"/>
  <c r="L71" i="142" s="1"/>
  <c r="F72" i="142"/>
  <c r="L72" i="142" s="1"/>
  <c r="F73" i="142"/>
  <c r="L73" i="142" s="1"/>
  <c r="F74" i="142"/>
  <c r="L74" i="142" s="1"/>
  <c r="F75" i="142"/>
  <c r="L75" i="142" s="1"/>
  <c r="F76" i="142"/>
  <c r="L76" i="142" s="1"/>
  <c r="F77" i="142"/>
  <c r="L77" i="142" s="1"/>
  <c r="F78" i="142"/>
  <c r="L78" i="142" s="1"/>
  <c r="F79" i="142"/>
  <c r="L79" i="142" s="1"/>
  <c r="C80" i="142"/>
  <c r="G80" i="142"/>
  <c r="D81" i="142"/>
  <c r="F83" i="142"/>
  <c r="L83" i="142" s="1"/>
  <c r="C84" i="142"/>
  <c r="G84" i="142"/>
  <c r="D85" i="142"/>
  <c r="R5" i="141"/>
  <c r="S5" i="141" s="1"/>
  <c r="I65" i="141"/>
  <c r="K65" i="141"/>
  <c r="R17" i="141"/>
  <c r="S17" i="141" s="1"/>
  <c r="V16" i="141"/>
  <c r="V12" i="141"/>
  <c r="K77" i="112"/>
  <c r="H71" i="120"/>
  <c r="C78" i="120"/>
  <c r="F60" i="128"/>
  <c r="E67" i="128"/>
  <c r="K70" i="128"/>
  <c r="H71" i="128"/>
  <c r="E72" i="128"/>
  <c r="C73" i="128"/>
  <c r="K74" i="128"/>
  <c r="H75" i="128"/>
  <c r="E76" i="128"/>
  <c r="C77" i="128"/>
  <c r="K78" i="128"/>
  <c r="H79" i="128"/>
  <c r="H80" i="128"/>
  <c r="G82" i="128"/>
  <c r="D83" i="128"/>
  <c r="K83" i="128"/>
  <c r="H84" i="128"/>
  <c r="E73" i="129"/>
  <c r="E77" i="129"/>
  <c r="I81" i="129"/>
  <c r="D83" i="129"/>
  <c r="K83" i="129"/>
  <c r="H84" i="129"/>
  <c r="D65" i="130"/>
  <c r="D69" i="130"/>
  <c r="I70" i="130"/>
  <c r="E71" i="130"/>
  <c r="D72" i="130"/>
  <c r="K73" i="130"/>
  <c r="I74" i="130"/>
  <c r="E75" i="130"/>
  <c r="D76" i="130"/>
  <c r="K77" i="130"/>
  <c r="I78" i="130"/>
  <c r="E79" i="130"/>
  <c r="H80" i="130"/>
  <c r="I84" i="130"/>
  <c r="F61" i="133"/>
  <c r="D65" i="133"/>
  <c r="D68" i="133"/>
  <c r="I69" i="133"/>
  <c r="H70" i="133"/>
  <c r="C73" i="133"/>
  <c r="J78" i="133"/>
  <c r="H78" i="133"/>
  <c r="H79" i="133"/>
  <c r="I85" i="133"/>
  <c r="C78" i="134"/>
  <c r="H85" i="134"/>
  <c r="E85" i="134"/>
  <c r="H71" i="135"/>
  <c r="J73" i="135"/>
  <c r="I73" i="135"/>
  <c r="C73" i="135"/>
  <c r="E73" i="135"/>
  <c r="J75" i="135"/>
  <c r="E75" i="135"/>
  <c r="I75" i="135"/>
  <c r="C75" i="135"/>
  <c r="H77" i="135"/>
  <c r="H79" i="135"/>
  <c r="J68" i="136"/>
  <c r="D68" i="136"/>
  <c r="I83" i="136"/>
  <c r="G83" i="136"/>
  <c r="J77" i="137"/>
  <c r="K77" i="137"/>
  <c r="D77" i="137"/>
  <c r="C77" i="137"/>
  <c r="H77" i="137"/>
  <c r="E77" i="137"/>
  <c r="J83" i="137"/>
  <c r="C83" i="137"/>
  <c r="E83" i="137"/>
  <c r="K83" i="137"/>
  <c r="H83" i="137"/>
  <c r="J69" i="139"/>
  <c r="F69" i="139"/>
  <c r="D69" i="139"/>
  <c r="I69" i="139"/>
  <c r="K75" i="107"/>
  <c r="D78" i="120"/>
  <c r="J60" i="128"/>
  <c r="K71" i="128"/>
  <c r="H72" i="128"/>
  <c r="E73" i="128"/>
  <c r="K75" i="128"/>
  <c r="H76" i="128"/>
  <c r="E77" i="128"/>
  <c r="K79" i="128"/>
  <c r="K82" i="128"/>
  <c r="E83" i="128"/>
  <c r="G73" i="129"/>
  <c r="G77" i="129"/>
  <c r="E83" i="129"/>
  <c r="E65" i="130"/>
  <c r="E69" i="130"/>
  <c r="K70" i="130"/>
  <c r="I71" i="130"/>
  <c r="E72" i="130"/>
  <c r="K74" i="130"/>
  <c r="I75" i="130"/>
  <c r="E76" i="130"/>
  <c r="K78" i="130"/>
  <c r="I79" i="130"/>
  <c r="I80" i="134"/>
  <c r="D80" i="134"/>
  <c r="E64" i="135"/>
  <c r="D64" i="135"/>
  <c r="E81" i="135"/>
  <c r="I81" i="135"/>
  <c r="F69" i="136"/>
  <c r="D69" i="136"/>
  <c r="F64" i="138"/>
  <c r="D64" i="138"/>
  <c r="I64" i="138"/>
  <c r="K72" i="128"/>
  <c r="K76" i="128"/>
  <c r="H83" i="128"/>
  <c r="K73" i="129"/>
  <c r="K77" i="129"/>
  <c r="H83" i="129"/>
  <c r="K71" i="130"/>
  <c r="K75" i="130"/>
  <c r="K79" i="130"/>
  <c r="J74" i="133"/>
  <c r="H74" i="133"/>
  <c r="J77" i="133"/>
  <c r="C77" i="133"/>
  <c r="K84" i="134"/>
  <c r="H84" i="134"/>
  <c r="D84" i="134"/>
  <c r="J71" i="135"/>
  <c r="E71" i="135"/>
  <c r="I71" i="135"/>
  <c r="C71" i="135"/>
  <c r="J77" i="135"/>
  <c r="I77" i="135"/>
  <c r="C77" i="135"/>
  <c r="E77" i="135"/>
  <c r="J79" i="135"/>
  <c r="E79" i="135"/>
  <c r="I79" i="135"/>
  <c r="C79" i="135"/>
  <c r="J70" i="139"/>
  <c r="H70" i="139"/>
  <c r="C70" i="139"/>
  <c r="K70" i="139"/>
  <c r="D70" i="139"/>
  <c r="G70" i="139"/>
  <c r="E70" i="139"/>
  <c r="J72" i="139"/>
  <c r="H72" i="139"/>
  <c r="C72" i="139"/>
  <c r="K72" i="139"/>
  <c r="D72" i="139"/>
  <c r="G72" i="139"/>
  <c r="E72" i="139"/>
  <c r="J74" i="139"/>
  <c r="H74" i="139"/>
  <c r="C74" i="139"/>
  <c r="K74" i="139"/>
  <c r="D74" i="139"/>
  <c r="G74" i="139"/>
  <c r="E74" i="139"/>
  <c r="J76" i="139"/>
  <c r="H76" i="139"/>
  <c r="C76" i="139"/>
  <c r="K76" i="139"/>
  <c r="D76" i="139"/>
  <c r="G76" i="139"/>
  <c r="E76" i="139"/>
  <c r="J78" i="139"/>
  <c r="H78" i="139"/>
  <c r="C78" i="139"/>
  <c r="K78" i="139"/>
  <c r="D78" i="139"/>
  <c r="G78" i="139"/>
  <c r="E78" i="139"/>
  <c r="K80" i="139"/>
  <c r="D80" i="139"/>
  <c r="E80" i="139"/>
  <c r="I80" i="139"/>
  <c r="H80" i="139"/>
  <c r="E69" i="113"/>
  <c r="D60" i="128"/>
  <c r="C72" i="128"/>
  <c r="K73" i="128"/>
  <c r="C76" i="128"/>
  <c r="K77" i="128"/>
  <c r="D80" i="128"/>
  <c r="C83" i="128"/>
  <c r="I83" i="128"/>
  <c r="H60" i="129"/>
  <c r="E68" i="129"/>
  <c r="E81" i="129"/>
  <c r="C83" i="129"/>
  <c r="I83" i="129"/>
  <c r="J69" i="130"/>
  <c r="D71" i="130"/>
  <c r="K72" i="130"/>
  <c r="D75" i="130"/>
  <c r="K76" i="130"/>
  <c r="D79" i="130"/>
  <c r="H85" i="131"/>
  <c r="E69" i="133"/>
  <c r="C70" i="133"/>
  <c r="H71" i="133"/>
  <c r="C74" i="133"/>
  <c r="H77" i="133"/>
  <c r="C79" i="133"/>
  <c r="F64" i="134"/>
  <c r="J64" i="134"/>
  <c r="D69" i="134"/>
  <c r="K74" i="134"/>
  <c r="G76" i="134"/>
  <c r="C76" i="134"/>
  <c r="E84" i="134"/>
  <c r="D71" i="135"/>
  <c r="D77" i="135"/>
  <c r="D79" i="135"/>
  <c r="I67" i="136"/>
  <c r="E67" i="136"/>
  <c r="J71" i="136"/>
  <c r="H71" i="136"/>
  <c r="C71" i="136"/>
  <c r="H85" i="136"/>
  <c r="I85" i="136"/>
  <c r="E85" i="136"/>
  <c r="I66" i="138"/>
  <c r="J66" i="138"/>
  <c r="E66" i="138"/>
  <c r="F66" i="138"/>
  <c r="I70" i="139"/>
  <c r="I72" i="139"/>
  <c r="I74" i="139"/>
  <c r="I76" i="139"/>
  <c r="I78" i="139"/>
  <c r="J73" i="137"/>
  <c r="K73" i="137"/>
  <c r="D73" i="137"/>
  <c r="I73" i="137"/>
  <c r="J70" i="138"/>
  <c r="I70" i="138"/>
  <c r="J71" i="138"/>
  <c r="E71" i="138"/>
  <c r="J72" i="138"/>
  <c r="D72" i="138"/>
  <c r="J74" i="138"/>
  <c r="I74" i="138"/>
  <c r="J75" i="138"/>
  <c r="E75" i="138"/>
  <c r="J76" i="138"/>
  <c r="D76" i="138"/>
  <c r="J78" i="138"/>
  <c r="I78" i="138"/>
  <c r="J79" i="138"/>
  <c r="K79" i="138"/>
  <c r="D79" i="138"/>
  <c r="I79" i="138"/>
  <c r="J71" i="139"/>
  <c r="H71" i="139"/>
  <c r="C71" i="139"/>
  <c r="I71" i="139"/>
  <c r="J73" i="139"/>
  <c r="H73" i="139"/>
  <c r="C73" i="139"/>
  <c r="I73" i="139"/>
  <c r="J75" i="139"/>
  <c r="H75" i="139"/>
  <c r="C75" i="139"/>
  <c r="I75" i="139"/>
  <c r="J77" i="139"/>
  <c r="H77" i="139"/>
  <c r="C77" i="139"/>
  <c r="I77" i="139"/>
  <c r="J79" i="139"/>
  <c r="H79" i="139"/>
  <c r="C79" i="139"/>
  <c r="I79" i="139"/>
  <c r="H83" i="134"/>
  <c r="H70" i="135"/>
  <c r="H74" i="135"/>
  <c r="H78" i="135"/>
  <c r="J72" i="136"/>
  <c r="K72" i="136"/>
  <c r="J73" i="136"/>
  <c r="H73" i="136"/>
  <c r="J74" i="136"/>
  <c r="E74" i="136"/>
  <c r="J75" i="136"/>
  <c r="C75" i="136"/>
  <c r="J77" i="136"/>
  <c r="H77" i="136"/>
  <c r="J78" i="136"/>
  <c r="E78" i="136"/>
  <c r="J79" i="136"/>
  <c r="C79" i="136"/>
  <c r="F64" i="137"/>
  <c r="E64" i="137"/>
  <c r="C73" i="137"/>
  <c r="J74" i="137"/>
  <c r="E74" i="137"/>
  <c r="I74" i="137"/>
  <c r="J76" i="137"/>
  <c r="I76" i="137"/>
  <c r="C76" i="137"/>
  <c r="K76" i="137"/>
  <c r="H85" i="137"/>
  <c r="I85" i="137"/>
  <c r="I67" i="138"/>
  <c r="F67" i="138"/>
  <c r="D70" i="138"/>
  <c r="D71" i="138"/>
  <c r="E72" i="138"/>
  <c r="D74" i="138"/>
  <c r="D75" i="138"/>
  <c r="E76" i="138"/>
  <c r="D78" i="138"/>
  <c r="C79" i="138"/>
  <c r="K80" i="138"/>
  <c r="H80" i="138"/>
  <c r="E81" i="138"/>
  <c r="J67" i="139"/>
  <c r="D67" i="139"/>
  <c r="D71" i="139"/>
  <c r="K71" i="139"/>
  <c r="D73" i="139"/>
  <c r="K73" i="139"/>
  <c r="D75" i="139"/>
  <c r="K75" i="139"/>
  <c r="D77" i="139"/>
  <c r="K77" i="139"/>
  <c r="D79" i="139"/>
  <c r="K79" i="139"/>
  <c r="G82" i="134"/>
  <c r="D83" i="134"/>
  <c r="K83" i="134"/>
  <c r="I69" i="135"/>
  <c r="D70" i="135"/>
  <c r="K70" i="135"/>
  <c r="H72" i="135"/>
  <c r="D74" i="135"/>
  <c r="K74" i="135"/>
  <c r="H76" i="135"/>
  <c r="D78" i="135"/>
  <c r="K78" i="135"/>
  <c r="J64" i="136"/>
  <c r="K70" i="136"/>
  <c r="E72" i="136"/>
  <c r="E73" i="136"/>
  <c r="H74" i="136"/>
  <c r="H75" i="136"/>
  <c r="E77" i="136"/>
  <c r="H78" i="136"/>
  <c r="H79" i="136"/>
  <c r="I64" i="137"/>
  <c r="J70" i="137"/>
  <c r="E70" i="137"/>
  <c r="I70" i="137"/>
  <c r="J72" i="137"/>
  <c r="I72" i="137"/>
  <c r="C72" i="137"/>
  <c r="K72" i="137"/>
  <c r="H73" i="137"/>
  <c r="D74" i="137"/>
  <c r="E76" i="137"/>
  <c r="J78" i="137"/>
  <c r="E78" i="137"/>
  <c r="I78" i="137"/>
  <c r="K80" i="137"/>
  <c r="D80" i="137"/>
  <c r="E67" i="138"/>
  <c r="K70" i="138"/>
  <c r="K71" i="138"/>
  <c r="K72" i="138"/>
  <c r="K74" i="138"/>
  <c r="K75" i="138"/>
  <c r="K76" i="138"/>
  <c r="K78" i="138"/>
  <c r="H79" i="138"/>
  <c r="E80" i="138"/>
  <c r="F67" i="139"/>
  <c r="G71" i="139"/>
  <c r="G73" i="139"/>
  <c r="G75" i="139"/>
  <c r="G77" i="139"/>
  <c r="G79" i="139"/>
  <c r="I85" i="139"/>
  <c r="H85" i="140"/>
  <c r="E85" i="140"/>
  <c r="I85" i="140"/>
  <c r="I62" i="140"/>
  <c r="I69" i="140"/>
  <c r="G66" i="141"/>
  <c r="M66" i="141"/>
  <c r="K76" i="136"/>
  <c r="H71" i="137"/>
  <c r="H75" i="137"/>
  <c r="H79" i="137"/>
  <c r="K73" i="138"/>
  <c r="K77" i="138"/>
  <c r="K62" i="139"/>
  <c r="G83" i="139"/>
  <c r="I84" i="139"/>
  <c r="C62" i="140"/>
  <c r="J62" i="140"/>
  <c r="E64" i="140"/>
  <c r="E68" i="140"/>
  <c r="D69" i="140"/>
  <c r="J69" i="140"/>
  <c r="G83" i="140"/>
  <c r="I84" i="140"/>
  <c r="I60" i="141"/>
  <c r="G61" i="141"/>
  <c r="C66" i="141"/>
  <c r="H66" i="141"/>
  <c r="G67" i="141"/>
  <c r="G68" i="141"/>
  <c r="G69" i="141"/>
  <c r="G84" i="141"/>
  <c r="C60" i="141"/>
  <c r="J60" i="141"/>
  <c r="G64" i="141"/>
  <c r="M64" i="141"/>
  <c r="D66" i="141"/>
  <c r="I66" i="141"/>
  <c r="C67" i="141"/>
  <c r="H67" i="141"/>
  <c r="C68" i="141"/>
  <c r="H68" i="141"/>
  <c r="C69" i="141"/>
  <c r="H69" i="141"/>
  <c r="G80" i="141"/>
  <c r="I81" i="141"/>
  <c r="C83" i="141"/>
  <c r="C84" i="141"/>
  <c r="H84" i="141"/>
  <c r="E85" i="141"/>
  <c r="G70" i="140"/>
  <c r="G71" i="140"/>
  <c r="G72" i="140"/>
  <c r="G73" i="140"/>
  <c r="G74" i="140"/>
  <c r="G75" i="140"/>
  <c r="G76" i="140"/>
  <c r="G77" i="140"/>
  <c r="G78" i="140"/>
  <c r="G79" i="140"/>
  <c r="I81" i="140"/>
  <c r="D83" i="140"/>
  <c r="I83" i="140"/>
  <c r="E84" i="140"/>
  <c r="E60" i="141"/>
  <c r="E62" i="141"/>
  <c r="C64" i="141"/>
  <c r="H64" i="141"/>
  <c r="M65" i="141"/>
  <c r="E66" i="141"/>
  <c r="K66" i="141"/>
  <c r="D67" i="141"/>
  <c r="I67" i="141"/>
  <c r="D68" i="141"/>
  <c r="I68" i="141"/>
  <c r="D69" i="141"/>
  <c r="I69" i="141"/>
  <c r="C70" i="141"/>
  <c r="C71" i="141"/>
  <c r="C72" i="141"/>
  <c r="C73" i="141"/>
  <c r="C74" i="141"/>
  <c r="C75" i="141"/>
  <c r="C76" i="141"/>
  <c r="C77" i="141"/>
  <c r="C78" i="141"/>
  <c r="C79" i="141"/>
  <c r="C80" i="141"/>
  <c r="H80" i="141"/>
  <c r="G83" i="141"/>
  <c r="D84" i="141"/>
  <c r="I84" i="141"/>
  <c r="I85" i="141"/>
  <c r="P9" i="141"/>
  <c r="Q9" i="141" s="1"/>
  <c r="I63" i="141"/>
  <c r="R4" i="141"/>
  <c r="S4" i="141" s="1"/>
  <c r="H65" i="141" s="1"/>
  <c r="P8" i="141"/>
  <c r="Q8" i="141" s="1"/>
  <c r="N8" i="141"/>
  <c r="O8" i="141" s="1"/>
  <c r="P10" i="141"/>
  <c r="Q10" i="141" s="1"/>
  <c r="N10" i="141"/>
  <c r="P13" i="141"/>
  <c r="Q13" i="141" s="1"/>
  <c r="N13" i="141"/>
  <c r="O13" i="141" s="1"/>
  <c r="P14" i="141"/>
  <c r="Q14" i="141" s="1"/>
  <c r="N14" i="141"/>
  <c r="O14" i="141" s="1"/>
  <c r="N6" i="141"/>
  <c r="O6" i="141" s="1"/>
  <c r="W6" i="141" s="1"/>
  <c r="N7" i="141"/>
  <c r="O7" i="141" s="1"/>
  <c r="N11" i="141"/>
  <c r="O11" i="141" s="1"/>
  <c r="W11" i="141" s="1"/>
  <c r="O12" i="141"/>
  <c r="N15" i="141"/>
  <c r="O15" i="141" s="1"/>
  <c r="W15" i="141" s="1"/>
  <c r="O16" i="141"/>
  <c r="W16" i="141" s="1"/>
  <c r="N5" i="141"/>
  <c r="N9" i="141"/>
  <c r="O9" i="141" s="1"/>
  <c r="W9" i="141" s="1"/>
  <c r="V6" i="141"/>
  <c r="W7" i="141"/>
  <c r="V11" i="141"/>
  <c r="W12" i="141"/>
  <c r="V15" i="141"/>
  <c r="W22" i="141"/>
  <c r="O23" i="141"/>
  <c r="W23" i="141" s="1"/>
  <c r="V23" i="141"/>
  <c r="V21" i="141"/>
  <c r="O21" i="141"/>
  <c r="W21" i="141" s="1"/>
  <c r="O25" i="141"/>
  <c r="W25" i="141" s="1"/>
  <c r="V25" i="141"/>
  <c r="O29" i="141"/>
  <c r="W29" i="141" s="1"/>
  <c r="V29" i="141"/>
  <c r="O33" i="141"/>
  <c r="W33" i="141" s="1"/>
  <c r="V33" i="141"/>
  <c r="O37" i="141"/>
  <c r="W37" i="141" s="1"/>
  <c r="V37" i="141"/>
  <c r="O41" i="141"/>
  <c r="W41" i="141" s="1"/>
  <c r="V41" i="141"/>
  <c r="O45" i="141"/>
  <c r="W45" i="141" s="1"/>
  <c r="V45" i="141"/>
  <c r="O49" i="141"/>
  <c r="W49" i="141" s="1"/>
  <c r="V49" i="141"/>
  <c r="M57" i="141"/>
  <c r="P4" i="141"/>
  <c r="E65" i="141" s="1"/>
  <c r="W17" i="141"/>
  <c r="W18" i="141"/>
  <c r="O19" i="141"/>
  <c r="W19" i="141" s="1"/>
  <c r="V19" i="141"/>
  <c r="V18" i="141"/>
  <c r="U4" i="141"/>
  <c r="J65" i="141" s="1"/>
  <c r="V20" i="141"/>
  <c r="V24" i="141"/>
  <c r="V52" i="141"/>
  <c r="V22" i="141"/>
  <c r="R57" i="141"/>
  <c r="V17" i="141"/>
  <c r="O24" i="141"/>
  <c r="W24" i="141" s="1"/>
  <c r="O28" i="141"/>
  <c r="W28" i="141" s="1"/>
  <c r="O32" i="141"/>
  <c r="W32" i="141" s="1"/>
  <c r="O36" i="141"/>
  <c r="W36" i="141" s="1"/>
  <c r="O40" i="141"/>
  <c r="W40" i="141" s="1"/>
  <c r="O44" i="141"/>
  <c r="W44" i="141" s="1"/>
  <c r="O48" i="141"/>
  <c r="W48" i="141" s="1"/>
  <c r="O26" i="141"/>
  <c r="W26" i="141" s="1"/>
  <c r="V26" i="141"/>
  <c r="O27" i="141"/>
  <c r="W27" i="141" s="1"/>
  <c r="V27" i="141"/>
  <c r="O30" i="141"/>
  <c r="W30" i="141" s="1"/>
  <c r="V30" i="141"/>
  <c r="O31" i="141"/>
  <c r="W31" i="141" s="1"/>
  <c r="V31" i="141"/>
  <c r="O34" i="141"/>
  <c r="W34" i="141" s="1"/>
  <c r="V34" i="141"/>
  <c r="O35" i="141"/>
  <c r="W35" i="141" s="1"/>
  <c r="V35" i="141"/>
  <c r="O38" i="141"/>
  <c r="W38" i="141" s="1"/>
  <c r="V38" i="141"/>
  <c r="O39" i="141"/>
  <c r="W39" i="141" s="1"/>
  <c r="V39" i="141"/>
  <c r="O42" i="141"/>
  <c r="W42" i="141" s="1"/>
  <c r="V42" i="141"/>
  <c r="O43" i="141"/>
  <c r="W43" i="141" s="1"/>
  <c r="V43" i="141"/>
  <c r="O46" i="141"/>
  <c r="W46" i="141" s="1"/>
  <c r="V46" i="141"/>
  <c r="O47" i="141"/>
  <c r="W47" i="141" s="1"/>
  <c r="V47" i="141"/>
  <c r="W50" i="141"/>
  <c r="O51" i="141"/>
  <c r="W51" i="141" s="1"/>
  <c r="S57" i="141"/>
  <c r="V9" i="141"/>
  <c r="L57" i="141"/>
  <c r="V50" i="141"/>
  <c r="W52" i="141"/>
  <c r="O53" i="141"/>
  <c r="W53" i="141" s="1"/>
  <c r="V53" i="141"/>
  <c r="T57" i="141"/>
  <c r="H61" i="141"/>
  <c r="D61" i="141"/>
  <c r="K61" i="141"/>
  <c r="F61" i="141"/>
  <c r="J61" i="141"/>
  <c r="E61" i="141"/>
  <c r="I61" i="141"/>
  <c r="C61" i="141"/>
  <c r="I82" i="141"/>
  <c r="E82" i="141"/>
  <c r="H82" i="141"/>
  <c r="D82" i="141"/>
  <c r="K82" i="141"/>
  <c r="G82" i="141"/>
  <c r="C82" i="141"/>
  <c r="K62" i="141"/>
  <c r="G62" i="141"/>
  <c r="C62" i="141"/>
  <c r="H62" i="141"/>
  <c r="M62" i="141"/>
  <c r="H60" i="141"/>
  <c r="D60" i="141"/>
  <c r="G60" i="141"/>
  <c r="M60" i="141"/>
  <c r="D62" i="141"/>
  <c r="I62" i="141"/>
  <c r="K63" i="141"/>
  <c r="G63" i="141"/>
  <c r="H63" i="141"/>
  <c r="M63" i="141"/>
  <c r="J82" i="141"/>
  <c r="D70" i="141"/>
  <c r="H70" i="141"/>
  <c r="D71" i="141"/>
  <c r="H71" i="141"/>
  <c r="D72" i="141"/>
  <c r="H72" i="141"/>
  <c r="D73" i="141"/>
  <c r="H73" i="141"/>
  <c r="D74" i="141"/>
  <c r="H74" i="141"/>
  <c r="D75" i="141"/>
  <c r="H75" i="141"/>
  <c r="D76" i="141"/>
  <c r="H76" i="141"/>
  <c r="D77" i="141"/>
  <c r="H77" i="141"/>
  <c r="D78" i="141"/>
  <c r="H78" i="141"/>
  <c r="D79" i="141"/>
  <c r="H79" i="141"/>
  <c r="F81" i="141"/>
  <c r="J81" i="141"/>
  <c r="D83" i="141"/>
  <c r="H83" i="141"/>
  <c r="F85" i="141"/>
  <c r="J85" i="141"/>
  <c r="F64" i="141"/>
  <c r="F66" i="141"/>
  <c r="F67" i="141"/>
  <c r="F68" i="141"/>
  <c r="F69" i="141"/>
  <c r="E70" i="141"/>
  <c r="I70" i="141"/>
  <c r="E71" i="141"/>
  <c r="I71" i="141"/>
  <c r="E72" i="141"/>
  <c r="I72" i="141"/>
  <c r="E73" i="141"/>
  <c r="I73" i="141"/>
  <c r="E74" i="141"/>
  <c r="I74" i="141"/>
  <c r="E75" i="141"/>
  <c r="I75" i="141"/>
  <c r="E76" i="141"/>
  <c r="I76" i="141"/>
  <c r="E77" i="141"/>
  <c r="I77" i="141"/>
  <c r="E78" i="141"/>
  <c r="I78" i="141"/>
  <c r="E79" i="141"/>
  <c r="I79" i="141"/>
  <c r="F80" i="141"/>
  <c r="C81" i="141"/>
  <c r="G81" i="141"/>
  <c r="E83" i="141"/>
  <c r="I83" i="141"/>
  <c r="F84" i="141"/>
  <c r="C85" i="141"/>
  <c r="G85" i="141"/>
  <c r="K85" i="141"/>
  <c r="F70" i="141"/>
  <c r="F71" i="141"/>
  <c r="F72" i="141"/>
  <c r="F73" i="141"/>
  <c r="F74" i="141"/>
  <c r="F75" i="141"/>
  <c r="F76" i="141"/>
  <c r="F77" i="141"/>
  <c r="F78" i="141"/>
  <c r="F79" i="141"/>
  <c r="F83" i="141"/>
  <c r="D85" i="141"/>
  <c r="V11" i="140"/>
  <c r="T10" i="140"/>
  <c r="U10" i="140" s="1"/>
  <c r="T9" i="140"/>
  <c r="U9" i="140" s="1"/>
  <c r="T7" i="140"/>
  <c r="U7" i="140" s="1"/>
  <c r="V6" i="140"/>
  <c r="L57" i="140"/>
  <c r="N9" i="140"/>
  <c r="V9" i="140" s="1"/>
  <c r="T8" i="140"/>
  <c r="U8" i="140" s="1"/>
  <c r="N8" i="140"/>
  <c r="O8" i="140" s="1"/>
  <c r="W8" i="140" s="1"/>
  <c r="R12" i="140"/>
  <c r="S12" i="140" s="1"/>
  <c r="N12" i="140"/>
  <c r="O12" i="140" s="1"/>
  <c r="P57" i="140"/>
  <c r="O6" i="140"/>
  <c r="N13" i="140"/>
  <c r="O13" i="140" s="1"/>
  <c r="W13" i="140" s="1"/>
  <c r="N10" i="140"/>
  <c r="O21" i="140"/>
  <c r="W21" i="140" s="1"/>
  <c r="V21" i="140"/>
  <c r="O24" i="140"/>
  <c r="W24" i="140" s="1"/>
  <c r="V24" i="140"/>
  <c r="V26" i="140"/>
  <c r="O26" i="140"/>
  <c r="W26" i="140" s="1"/>
  <c r="O17" i="140"/>
  <c r="W17" i="140" s="1"/>
  <c r="V17" i="140"/>
  <c r="V19" i="140"/>
  <c r="O19" i="140"/>
  <c r="W19" i="140" s="1"/>
  <c r="O20" i="140"/>
  <c r="W20" i="140" s="1"/>
  <c r="V20" i="140"/>
  <c r="V22" i="140"/>
  <c r="O22" i="140"/>
  <c r="W22" i="140" s="1"/>
  <c r="O28" i="140"/>
  <c r="W28" i="140" s="1"/>
  <c r="V28" i="140"/>
  <c r="V30" i="140"/>
  <c r="O30" i="140"/>
  <c r="W30" i="140" s="1"/>
  <c r="W7" i="140"/>
  <c r="V14" i="140"/>
  <c r="O14" i="140"/>
  <c r="W14" i="140" s="1"/>
  <c r="W15" i="140"/>
  <c r="O16" i="140"/>
  <c r="W16" i="140" s="1"/>
  <c r="V16" i="140"/>
  <c r="O27" i="140"/>
  <c r="W27" i="140" s="1"/>
  <c r="V27" i="140"/>
  <c r="O32" i="140"/>
  <c r="W32" i="140" s="1"/>
  <c r="V32" i="140"/>
  <c r="O34" i="140"/>
  <c r="W34" i="140" s="1"/>
  <c r="V34" i="140"/>
  <c r="O38" i="140"/>
  <c r="W38" i="140" s="1"/>
  <c r="V38" i="140"/>
  <c r="O42" i="140"/>
  <c r="W42" i="140" s="1"/>
  <c r="V42" i="140"/>
  <c r="V18" i="140"/>
  <c r="O18" i="140"/>
  <c r="W18" i="140" s="1"/>
  <c r="V23" i="140"/>
  <c r="O23" i="140"/>
  <c r="W23" i="140" s="1"/>
  <c r="O31" i="140"/>
  <c r="W31" i="140" s="1"/>
  <c r="V31" i="140"/>
  <c r="V7" i="140"/>
  <c r="V15" i="140"/>
  <c r="M4" i="140"/>
  <c r="Q4" i="140"/>
  <c r="K61" i="140"/>
  <c r="E65" i="140"/>
  <c r="I65" i="140"/>
  <c r="O11" i="140"/>
  <c r="W11" i="140" s="1"/>
  <c r="O35" i="140"/>
  <c r="W35" i="140" s="1"/>
  <c r="V35" i="140"/>
  <c r="O39" i="140"/>
  <c r="W39" i="140" s="1"/>
  <c r="V39" i="140"/>
  <c r="O43" i="140"/>
  <c r="W43" i="140" s="1"/>
  <c r="V43" i="140"/>
  <c r="V45" i="140"/>
  <c r="O45" i="140"/>
  <c r="W45" i="140" s="1"/>
  <c r="O47" i="140"/>
  <c r="W47" i="140" s="1"/>
  <c r="V47" i="140"/>
  <c r="O51" i="140"/>
  <c r="W51" i="140" s="1"/>
  <c r="V51" i="140"/>
  <c r="M5" i="140"/>
  <c r="Q6" i="140"/>
  <c r="F65" i="140" s="1"/>
  <c r="U6" i="140"/>
  <c r="J65" i="140" s="1"/>
  <c r="O25" i="140"/>
  <c r="W25" i="140" s="1"/>
  <c r="O29" i="140"/>
  <c r="W29" i="140" s="1"/>
  <c r="O33" i="140"/>
  <c r="W33" i="140" s="1"/>
  <c r="O37" i="140"/>
  <c r="W37" i="140" s="1"/>
  <c r="O41" i="140"/>
  <c r="W41" i="140" s="1"/>
  <c r="V49" i="140"/>
  <c r="O49" i="140"/>
  <c r="W49" i="140" s="1"/>
  <c r="V52" i="140"/>
  <c r="O52" i="140"/>
  <c r="W52" i="140" s="1"/>
  <c r="D65" i="140"/>
  <c r="O46" i="140"/>
  <c r="W46" i="140" s="1"/>
  <c r="V46" i="140"/>
  <c r="W54" i="140"/>
  <c r="O36" i="140"/>
  <c r="W36" i="140" s="1"/>
  <c r="V36" i="140"/>
  <c r="O40" i="140"/>
  <c r="W40" i="140" s="1"/>
  <c r="V40" i="140"/>
  <c r="O44" i="140"/>
  <c r="W44" i="140" s="1"/>
  <c r="V44" i="140"/>
  <c r="V48" i="140"/>
  <c r="O48" i="140"/>
  <c r="W48" i="140" s="1"/>
  <c r="V53" i="140"/>
  <c r="O53" i="140"/>
  <c r="W53" i="140" s="1"/>
  <c r="V50" i="140"/>
  <c r="V54" i="140"/>
  <c r="M60" i="140"/>
  <c r="E60" i="140"/>
  <c r="G60" i="140"/>
  <c r="D63" i="140"/>
  <c r="M63" i="140"/>
  <c r="K66" i="140"/>
  <c r="G66" i="140"/>
  <c r="C66" i="140"/>
  <c r="H66" i="140"/>
  <c r="M66" i="140"/>
  <c r="H60" i="140"/>
  <c r="M61" i="140"/>
  <c r="E61" i="140"/>
  <c r="C63" i="140"/>
  <c r="I63" i="140"/>
  <c r="D66" i="140"/>
  <c r="I66" i="140"/>
  <c r="K67" i="140"/>
  <c r="G67" i="140"/>
  <c r="C67" i="140"/>
  <c r="H67" i="140"/>
  <c r="E63" i="140"/>
  <c r="J63" i="140"/>
  <c r="K64" i="140"/>
  <c r="G64" i="140"/>
  <c r="C64" i="140"/>
  <c r="H64" i="140"/>
  <c r="M64" i="140"/>
  <c r="E66" i="140"/>
  <c r="J66" i="140"/>
  <c r="D67" i="140"/>
  <c r="I67" i="140"/>
  <c r="K68" i="140"/>
  <c r="G68" i="140"/>
  <c r="C68" i="140"/>
  <c r="H68" i="140"/>
  <c r="K80" i="140"/>
  <c r="G80" i="140"/>
  <c r="C80" i="140"/>
  <c r="I80" i="140"/>
  <c r="E80" i="140"/>
  <c r="J80" i="140"/>
  <c r="I82" i="140"/>
  <c r="E82" i="140"/>
  <c r="K82" i="140"/>
  <c r="G82" i="140"/>
  <c r="C82" i="140"/>
  <c r="J82" i="140"/>
  <c r="F60" i="140"/>
  <c r="K60" i="140"/>
  <c r="H62" i="140"/>
  <c r="D62" i="140"/>
  <c r="G62" i="140"/>
  <c r="M62" i="140"/>
  <c r="F63" i="140"/>
  <c r="K63" i="140"/>
  <c r="D64" i="140"/>
  <c r="I64" i="140"/>
  <c r="K65" i="140"/>
  <c r="G65" i="140"/>
  <c r="C65" i="140"/>
  <c r="H65" i="140"/>
  <c r="M65" i="140"/>
  <c r="F66" i="140"/>
  <c r="E67" i="140"/>
  <c r="J67" i="140"/>
  <c r="D68" i="140"/>
  <c r="I68" i="140"/>
  <c r="K69" i="140"/>
  <c r="G69" i="140"/>
  <c r="C69" i="140"/>
  <c r="H69" i="140"/>
  <c r="F81" i="140"/>
  <c r="J81" i="140"/>
  <c r="F85" i="140"/>
  <c r="J85" i="140"/>
  <c r="F84" i="140"/>
  <c r="J84" i="140"/>
  <c r="C85" i="140"/>
  <c r="G85" i="140"/>
  <c r="K85" i="140"/>
  <c r="F70" i="140"/>
  <c r="L70" i="140" s="1"/>
  <c r="F71" i="140"/>
  <c r="L71" i="140" s="1"/>
  <c r="F72" i="140"/>
  <c r="L72" i="140" s="1"/>
  <c r="F73" i="140"/>
  <c r="L73" i="140" s="1"/>
  <c r="F74" i="140"/>
  <c r="L74" i="140" s="1"/>
  <c r="F75" i="140"/>
  <c r="L75" i="140" s="1"/>
  <c r="F76" i="140"/>
  <c r="L76" i="140" s="1"/>
  <c r="F77" i="140"/>
  <c r="L77" i="140" s="1"/>
  <c r="F78" i="140"/>
  <c r="L78" i="140" s="1"/>
  <c r="F79" i="140"/>
  <c r="L79" i="140" s="1"/>
  <c r="D81" i="140"/>
  <c r="F83" i="140"/>
  <c r="C84" i="140"/>
  <c r="G84" i="140"/>
  <c r="D85" i="140"/>
  <c r="T13" i="139"/>
  <c r="U13" i="139" s="1"/>
  <c r="R12" i="139"/>
  <c r="S12" i="139" s="1"/>
  <c r="R10" i="139"/>
  <c r="S10" i="139" s="1"/>
  <c r="R9" i="139"/>
  <c r="S9" i="139" s="1"/>
  <c r="F65" i="139"/>
  <c r="F61" i="139"/>
  <c r="R7" i="139"/>
  <c r="S7" i="139" s="1"/>
  <c r="J65" i="139"/>
  <c r="I65" i="139"/>
  <c r="V6" i="139"/>
  <c r="K61" i="139"/>
  <c r="R4" i="139"/>
  <c r="T8" i="139"/>
  <c r="U8" i="139" s="1"/>
  <c r="J61" i="139" s="1"/>
  <c r="N8" i="139"/>
  <c r="N5" i="139"/>
  <c r="O6" i="139"/>
  <c r="W7" i="139"/>
  <c r="O10" i="139"/>
  <c r="W10" i="139" s="1"/>
  <c r="V10" i="139"/>
  <c r="V12" i="139"/>
  <c r="O12" i="139"/>
  <c r="W12" i="139" s="1"/>
  <c r="O14" i="139"/>
  <c r="W14" i="139" s="1"/>
  <c r="V14" i="139"/>
  <c r="V16" i="139"/>
  <c r="O16" i="139"/>
  <c r="W16" i="139" s="1"/>
  <c r="O18" i="139"/>
  <c r="W18" i="139" s="1"/>
  <c r="V18" i="139"/>
  <c r="V20" i="139"/>
  <c r="O20" i="139"/>
  <c r="W20" i="139" s="1"/>
  <c r="O22" i="139"/>
  <c r="W22" i="139" s="1"/>
  <c r="V22" i="139"/>
  <c r="V24" i="139"/>
  <c r="O24" i="139"/>
  <c r="W24" i="139" s="1"/>
  <c r="O26" i="139"/>
  <c r="W26" i="139" s="1"/>
  <c r="V26" i="139"/>
  <c r="V28" i="139"/>
  <c r="O28" i="139"/>
  <c r="W28" i="139" s="1"/>
  <c r="V32" i="139"/>
  <c r="O32" i="139"/>
  <c r="W32" i="139" s="1"/>
  <c r="V36" i="139"/>
  <c r="O36" i="139"/>
  <c r="W36" i="139" s="1"/>
  <c r="O40" i="139"/>
  <c r="W40" i="139" s="1"/>
  <c r="V40" i="139"/>
  <c r="O44" i="139"/>
  <c r="W44" i="139" s="1"/>
  <c r="V44" i="139"/>
  <c r="O11" i="139"/>
  <c r="W11" i="139" s="1"/>
  <c r="V11" i="139"/>
  <c r="O15" i="139"/>
  <c r="W15" i="139" s="1"/>
  <c r="V15" i="139"/>
  <c r="O19" i="139"/>
  <c r="W19" i="139" s="1"/>
  <c r="V19" i="139"/>
  <c r="O23" i="139"/>
  <c r="W23" i="139" s="1"/>
  <c r="V23" i="139"/>
  <c r="O27" i="139"/>
  <c r="W27" i="139" s="1"/>
  <c r="V27" i="139"/>
  <c r="O38" i="139"/>
  <c r="W38" i="139" s="1"/>
  <c r="V38" i="139"/>
  <c r="O42" i="139"/>
  <c r="W42" i="139" s="1"/>
  <c r="V42" i="139"/>
  <c r="V48" i="139"/>
  <c r="O48" i="139"/>
  <c r="W48" i="139" s="1"/>
  <c r="O9" i="139"/>
  <c r="W9" i="139" s="1"/>
  <c r="V9" i="139"/>
  <c r="O13" i="139"/>
  <c r="W13" i="139" s="1"/>
  <c r="V13" i="139"/>
  <c r="O17" i="139"/>
  <c r="W17" i="139" s="1"/>
  <c r="V17" i="139"/>
  <c r="O21" i="139"/>
  <c r="W21" i="139" s="1"/>
  <c r="V21" i="139"/>
  <c r="O25" i="139"/>
  <c r="W25" i="139" s="1"/>
  <c r="V25" i="139"/>
  <c r="O30" i="139"/>
  <c r="W30" i="139" s="1"/>
  <c r="V30" i="139"/>
  <c r="O34" i="139"/>
  <c r="W34" i="139" s="1"/>
  <c r="V34" i="139"/>
  <c r="R57" i="139"/>
  <c r="O8" i="139"/>
  <c r="V31" i="139"/>
  <c r="V35" i="139"/>
  <c r="V50" i="139"/>
  <c r="O4" i="139"/>
  <c r="D63" i="139" s="1"/>
  <c r="S4" i="139"/>
  <c r="S57" i="139" s="1"/>
  <c r="O31" i="139"/>
  <c r="W31" i="139" s="1"/>
  <c r="O35" i="139"/>
  <c r="W35" i="139" s="1"/>
  <c r="O39" i="139"/>
  <c r="W39" i="139" s="1"/>
  <c r="O43" i="139"/>
  <c r="W43" i="139" s="1"/>
  <c r="W46" i="139"/>
  <c r="V46" i="139"/>
  <c r="M57" i="139"/>
  <c r="J63" i="139"/>
  <c r="L57" i="139"/>
  <c r="P4" i="139"/>
  <c r="V4" i="139" s="1"/>
  <c r="T57" i="139"/>
  <c r="D60" i="139"/>
  <c r="M67" i="139" s="1"/>
  <c r="W6" i="139"/>
  <c r="V7" i="139"/>
  <c r="V29" i="139"/>
  <c r="V33" i="139"/>
  <c r="O49" i="139"/>
  <c r="W49" i="139" s="1"/>
  <c r="W50" i="139"/>
  <c r="V52" i="139"/>
  <c r="O52" i="139"/>
  <c r="W52" i="139" s="1"/>
  <c r="O53" i="139"/>
  <c r="W53" i="139" s="1"/>
  <c r="O37" i="139"/>
  <c r="W37" i="139" s="1"/>
  <c r="O41" i="139"/>
  <c r="W41" i="139" s="1"/>
  <c r="O45" i="139"/>
  <c r="W45" i="139" s="1"/>
  <c r="O51" i="139"/>
  <c r="W51" i="139" s="1"/>
  <c r="V51" i="139"/>
  <c r="V54" i="139"/>
  <c r="M60" i="139"/>
  <c r="I60" i="139"/>
  <c r="E60" i="139"/>
  <c r="G60" i="139"/>
  <c r="G63" i="139"/>
  <c r="M63" i="139"/>
  <c r="E64" i="139"/>
  <c r="J64" i="139"/>
  <c r="K66" i="139"/>
  <c r="G66" i="139"/>
  <c r="C66" i="139"/>
  <c r="H66" i="139"/>
  <c r="M66" i="139"/>
  <c r="E68" i="139"/>
  <c r="J68" i="139"/>
  <c r="I82" i="139"/>
  <c r="E82" i="139"/>
  <c r="H82" i="139"/>
  <c r="D82" i="139"/>
  <c r="K82" i="139"/>
  <c r="G82" i="139"/>
  <c r="C82" i="139"/>
  <c r="C60" i="139"/>
  <c r="H60" i="139"/>
  <c r="M61" i="139"/>
  <c r="E61" i="139"/>
  <c r="G61" i="139"/>
  <c r="E62" i="139"/>
  <c r="C63" i="139"/>
  <c r="I63" i="139"/>
  <c r="E65" i="139"/>
  <c r="D66" i="139"/>
  <c r="I66" i="139"/>
  <c r="K67" i="139"/>
  <c r="G67" i="139"/>
  <c r="C67" i="139"/>
  <c r="H67" i="139"/>
  <c r="E69" i="139"/>
  <c r="F82" i="139"/>
  <c r="K64" i="139"/>
  <c r="G64" i="139"/>
  <c r="C64" i="139"/>
  <c r="H64" i="139"/>
  <c r="M64" i="139"/>
  <c r="K68" i="139"/>
  <c r="G68" i="139"/>
  <c r="C68" i="139"/>
  <c r="H68" i="139"/>
  <c r="J82" i="139"/>
  <c r="F60" i="139"/>
  <c r="K60" i="139"/>
  <c r="H62" i="139"/>
  <c r="D62" i="139"/>
  <c r="G62" i="139"/>
  <c r="M62" i="139"/>
  <c r="K63" i="139"/>
  <c r="D64" i="139"/>
  <c r="I64" i="139"/>
  <c r="K65" i="139"/>
  <c r="G65" i="139"/>
  <c r="C65" i="139"/>
  <c r="H65" i="139"/>
  <c r="M65" i="139"/>
  <c r="F66" i="139"/>
  <c r="D68" i="139"/>
  <c r="I68" i="139"/>
  <c r="K69" i="139"/>
  <c r="G69" i="139"/>
  <c r="C69" i="139"/>
  <c r="H69" i="139"/>
  <c r="F81" i="139"/>
  <c r="J81" i="139"/>
  <c r="F85" i="139"/>
  <c r="J85" i="139"/>
  <c r="F80" i="139"/>
  <c r="J80" i="139"/>
  <c r="C81" i="139"/>
  <c r="G81" i="139"/>
  <c r="K81" i="139"/>
  <c r="F84" i="139"/>
  <c r="J84" i="139"/>
  <c r="C85" i="139"/>
  <c r="G85" i="139"/>
  <c r="K85" i="139"/>
  <c r="F70" i="139"/>
  <c r="L70" i="139" s="1"/>
  <c r="F71" i="139"/>
  <c r="F72" i="139"/>
  <c r="L72" i="139" s="1"/>
  <c r="F73" i="139"/>
  <c r="L73" i="139" s="1"/>
  <c r="F74" i="139"/>
  <c r="L74" i="139" s="1"/>
  <c r="F75" i="139"/>
  <c r="F76" i="139"/>
  <c r="L76" i="139" s="1"/>
  <c r="F77" i="139"/>
  <c r="L77" i="139" s="1"/>
  <c r="F78" i="139"/>
  <c r="L78" i="139" s="1"/>
  <c r="F79" i="139"/>
  <c r="C80" i="139"/>
  <c r="G80" i="139"/>
  <c r="D81" i="139"/>
  <c r="F83" i="139"/>
  <c r="C84" i="139"/>
  <c r="G84" i="139"/>
  <c r="D85" i="139"/>
  <c r="T8" i="138"/>
  <c r="U8" i="138" s="1"/>
  <c r="F60" i="138"/>
  <c r="P7" i="138"/>
  <c r="Q7" i="138" s="1"/>
  <c r="K63" i="138"/>
  <c r="N7" i="138"/>
  <c r="O7" i="138" s="1"/>
  <c r="T6" i="138"/>
  <c r="U6" i="138" s="1"/>
  <c r="J60" i="138" s="1"/>
  <c r="H60" i="138"/>
  <c r="T5" i="138"/>
  <c r="U5" i="138" s="1"/>
  <c r="P5" i="138"/>
  <c r="Q5" i="138" s="1"/>
  <c r="C60" i="129"/>
  <c r="I64" i="129"/>
  <c r="I65" i="129"/>
  <c r="E70" i="129"/>
  <c r="J71" i="129"/>
  <c r="H71" i="129"/>
  <c r="C71" i="129"/>
  <c r="I71" i="129"/>
  <c r="E72" i="129"/>
  <c r="J73" i="129"/>
  <c r="H73" i="129"/>
  <c r="C73" i="129"/>
  <c r="I73" i="129"/>
  <c r="E74" i="129"/>
  <c r="J75" i="129"/>
  <c r="H75" i="129"/>
  <c r="C75" i="129"/>
  <c r="I75" i="129"/>
  <c r="E76" i="129"/>
  <c r="J77" i="129"/>
  <c r="H77" i="129"/>
  <c r="C77" i="129"/>
  <c r="I77" i="129"/>
  <c r="E78" i="129"/>
  <c r="J79" i="129"/>
  <c r="H79" i="129"/>
  <c r="C79" i="129"/>
  <c r="I79" i="129"/>
  <c r="H80" i="129"/>
  <c r="I62" i="130"/>
  <c r="F61" i="131"/>
  <c r="D61" i="131"/>
  <c r="F70" i="97"/>
  <c r="I81" i="97"/>
  <c r="D79" i="100"/>
  <c r="C71" i="101"/>
  <c r="E72" i="110"/>
  <c r="D79" i="113"/>
  <c r="H79" i="118"/>
  <c r="E65" i="123"/>
  <c r="K63" i="127"/>
  <c r="F67" i="128"/>
  <c r="D68" i="128"/>
  <c r="G70" i="128"/>
  <c r="G71" i="128"/>
  <c r="G72" i="128"/>
  <c r="G73" i="128"/>
  <c r="G74" i="128"/>
  <c r="G75" i="128"/>
  <c r="G76" i="128"/>
  <c r="G77" i="128"/>
  <c r="G78" i="128"/>
  <c r="G79" i="128"/>
  <c r="I80" i="128"/>
  <c r="E85" i="128"/>
  <c r="J64" i="129"/>
  <c r="J68" i="129"/>
  <c r="D68" i="129"/>
  <c r="F69" i="129"/>
  <c r="I69" i="129"/>
  <c r="J62" i="130"/>
  <c r="F64" i="130"/>
  <c r="J64" i="130"/>
  <c r="I67" i="130"/>
  <c r="F67" i="130"/>
  <c r="D65" i="106"/>
  <c r="E70" i="124"/>
  <c r="C73" i="124"/>
  <c r="I67" i="128"/>
  <c r="I85" i="128"/>
  <c r="F65" i="129"/>
  <c r="D65" i="129"/>
  <c r="J70" i="129"/>
  <c r="H70" i="129"/>
  <c r="C70" i="129"/>
  <c r="I70" i="129"/>
  <c r="J72" i="129"/>
  <c r="H72" i="129"/>
  <c r="C72" i="129"/>
  <c r="I72" i="129"/>
  <c r="J74" i="129"/>
  <c r="H74" i="129"/>
  <c r="C74" i="129"/>
  <c r="I74" i="129"/>
  <c r="J76" i="129"/>
  <c r="H76" i="129"/>
  <c r="C76" i="129"/>
  <c r="I76" i="129"/>
  <c r="J78" i="129"/>
  <c r="H78" i="129"/>
  <c r="C78" i="129"/>
  <c r="I78" i="129"/>
  <c r="K80" i="129"/>
  <c r="D80" i="129"/>
  <c r="H85" i="130"/>
  <c r="I85" i="130"/>
  <c r="E85" i="130"/>
  <c r="I66" i="133"/>
  <c r="H66" i="133"/>
  <c r="D66" i="133"/>
  <c r="H82" i="98"/>
  <c r="E84" i="99"/>
  <c r="E64" i="100"/>
  <c r="D67" i="100"/>
  <c r="D73" i="109"/>
  <c r="H60" i="110"/>
  <c r="E76" i="110"/>
  <c r="J68" i="113"/>
  <c r="I74" i="118"/>
  <c r="E73" i="124"/>
  <c r="E79" i="125"/>
  <c r="E71" i="127"/>
  <c r="H82" i="127"/>
  <c r="K63" i="128"/>
  <c r="D67" i="128"/>
  <c r="D70" i="128"/>
  <c r="I70" i="128"/>
  <c r="D71" i="128"/>
  <c r="I71" i="128"/>
  <c r="D72" i="128"/>
  <c r="I72" i="128"/>
  <c r="D73" i="128"/>
  <c r="I73" i="128"/>
  <c r="D74" i="128"/>
  <c r="I74" i="128"/>
  <c r="D75" i="128"/>
  <c r="I75" i="128"/>
  <c r="D76" i="128"/>
  <c r="I76" i="128"/>
  <c r="D77" i="128"/>
  <c r="I77" i="128"/>
  <c r="D78" i="128"/>
  <c r="I78" i="128"/>
  <c r="D79" i="128"/>
  <c r="I79" i="128"/>
  <c r="E80" i="128"/>
  <c r="G83" i="128"/>
  <c r="I84" i="128"/>
  <c r="K62" i="129"/>
  <c r="I62" i="129"/>
  <c r="K63" i="129"/>
  <c r="I63" i="129"/>
  <c r="E64" i="129"/>
  <c r="E65" i="129"/>
  <c r="F68" i="129"/>
  <c r="E69" i="129"/>
  <c r="D70" i="129"/>
  <c r="K70" i="129"/>
  <c r="D72" i="129"/>
  <c r="K72" i="129"/>
  <c r="D74" i="129"/>
  <c r="K74" i="129"/>
  <c r="D76" i="129"/>
  <c r="K76" i="129"/>
  <c r="D78" i="129"/>
  <c r="K78" i="129"/>
  <c r="E80" i="129"/>
  <c r="I85" i="129"/>
  <c r="E62" i="130"/>
  <c r="J65" i="130"/>
  <c r="F68" i="130"/>
  <c r="J68" i="130"/>
  <c r="H81" i="130"/>
  <c r="E81" i="130"/>
  <c r="K81" i="130"/>
  <c r="C81" i="130"/>
  <c r="J83" i="130"/>
  <c r="K83" i="130"/>
  <c r="E83" i="130"/>
  <c r="I83" i="130"/>
  <c r="D83" i="130"/>
  <c r="K84" i="130"/>
  <c r="H84" i="130"/>
  <c r="E84" i="130"/>
  <c r="H67" i="133"/>
  <c r="F67" i="133"/>
  <c r="G83" i="133"/>
  <c r="I84" i="133"/>
  <c r="K62" i="134"/>
  <c r="G70" i="134"/>
  <c r="G71" i="134"/>
  <c r="G72" i="134"/>
  <c r="J73" i="134"/>
  <c r="I73" i="134"/>
  <c r="G73" i="134"/>
  <c r="K62" i="135"/>
  <c r="I62" i="135"/>
  <c r="J83" i="135"/>
  <c r="I83" i="135"/>
  <c r="D83" i="135"/>
  <c r="H83" i="135"/>
  <c r="K62" i="136"/>
  <c r="I62" i="136"/>
  <c r="G70" i="130"/>
  <c r="G71" i="130"/>
  <c r="G72" i="130"/>
  <c r="G73" i="130"/>
  <c r="G74" i="130"/>
  <c r="G75" i="130"/>
  <c r="G76" i="130"/>
  <c r="G77" i="130"/>
  <c r="G78" i="130"/>
  <c r="G79" i="130"/>
  <c r="G61" i="133"/>
  <c r="E62" i="133"/>
  <c r="I64" i="133"/>
  <c r="E65" i="133"/>
  <c r="E68" i="133"/>
  <c r="J69" i="133"/>
  <c r="D70" i="133"/>
  <c r="I70" i="133"/>
  <c r="D71" i="133"/>
  <c r="I71" i="133"/>
  <c r="D72" i="133"/>
  <c r="I72" i="133"/>
  <c r="D73" i="133"/>
  <c r="I73" i="133"/>
  <c r="D74" i="133"/>
  <c r="I74" i="133"/>
  <c r="D75" i="133"/>
  <c r="I75" i="133"/>
  <c r="D76" i="133"/>
  <c r="I76" i="133"/>
  <c r="D77" i="133"/>
  <c r="I77" i="133"/>
  <c r="D78" i="133"/>
  <c r="I78" i="133"/>
  <c r="D79" i="133"/>
  <c r="I79" i="133"/>
  <c r="E80" i="133"/>
  <c r="E81" i="133"/>
  <c r="C83" i="133"/>
  <c r="H83" i="133"/>
  <c r="D84" i="133"/>
  <c r="C62" i="134"/>
  <c r="D67" i="134"/>
  <c r="E68" i="134"/>
  <c r="F69" i="134"/>
  <c r="C70" i="134"/>
  <c r="H70" i="134"/>
  <c r="C71" i="134"/>
  <c r="H71" i="134"/>
  <c r="C72" i="134"/>
  <c r="H72" i="134"/>
  <c r="C73" i="134"/>
  <c r="H73" i="134"/>
  <c r="E74" i="134"/>
  <c r="J75" i="134"/>
  <c r="I75" i="134"/>
  <c r="D75" i="134"/>
  <c r="H75" i="134"/>
  <c r="E76" i="134"/>
  <c r="J77" i="134"/>
  <c r="I77" i="134"/>
  <c r="D77" i="134"/>
  <c r="H77" i="134"/>
  <c r="E78" i="134"/>
  <c r="J79" i="134"/>
  <c r="I79" i="134"/>
  <c r="D79" i="134"/>
  <c r="H79" i="134"/>
  <c r="H80" i="134"/>
  <c r="I85" i="134"/>
  <c r="C62" i="135"/>
  <c r="I64" i="135"/>
  <c r="J67" i="135"/>
  <c r="J68" i="135"/>
  <c r="C83" i="135"/>
  <c r="K83" i="135"/>
  <c r="E85" i="135"/>
  <c r="C62" i="136"/>
  <c r="F67" i="136"/>
  <c r="E68" i="136"/>
  <c r="G83" i="129"/>
  <c r="I84" i="129"/>
  <c r="C70" i="130"/>
  <c r="H70" i="130"/>
  <c r="C71" i="130"/>
  <c r="H71" i="130"/>
  <c r="C72" i="130"/>
  <c r="H72" i="130"/>
  <c r="C73" i="130"/>
  <c r="H73" i="130"/>
  <c r="C74" i="130"/>
  <c r="H74" i="130"/>
  <c r="C75" i="130"/>
  <c r="H75" i="130"/>
  <c r="C76" i="130"/>
  <c r="H76" i="130"/>
  <c r="C77" i="130"/>
  <c r="H77" i="130"/>
  <c r="C78" i="130"/>
  <c r="H78" i="130"/>
  <c r="C79" i="130"/>
  <c r="H79" i="130"/>
  <c r="D80" i="130"/>
  <c r="F82" i="131"/>
  <c r="I62" i="133"/>
  <c r="D64" i="133"/>
  <c r="I65" i="133"/>
  <c r="F68" i="133"/>
  <c r="D69" i="133"/>
  <c r="E70" i="133"/>
  <c r="K70" i="133"/>
  <c r="E71" i="133"/>
  <c r="K71" i="133"/>
  <c r="E72" i="133"/>
  <c r="K72" i="133"/>
  <c r="E73" i="133"/>
  <c r="K73" i="133"/>
  <c r="E74" i="133"/>
  <c r="K74" i="133"/>
  <c r="E75" i="133"/>
  <c r="K75" i="133"/>
  <c r="E76" i="133"/>
  <c r="K76" i="133"/>
  <c r="E77" i="133"/>
  <c r="K77" i="133"/>
  <c r="E78" i="133"/>
  <c r="K78" i="133"/>
  <c r="E79" i="133"/>
  <c r="K79" i="133"/>
  <c r="H80" i="133"/>
  <c r="I81" i="133"/>
  <c r="D83" i="133"/>
  <c r="I83" i="133"/>
  <c r="E84" i="133"/>
  <c r="E85" i="133"/>
  <c r="F62" i="134"/>
  <c r="F67" i="134"/>
  <c r="J68" i="134"/>
  <c r="I69" i="134"/>
  <c r="D70" i="134"/>
  <c r="I70" i="134"/>
  <c r="D71" i="134"/>
  <c r="I71" i="134"/>
  <c r="D72" i="134"/>
  <c r="I72" i="134"/>
  <c r="D73" i="134"/>
  <c r="K73" i="134"/>
  <c r="C75" i="134"/>
  <c r="K75" i="134"/>
  <c r="C77" i="134"/>
  <c r="K77" i="134"/>
  <c r="C79" i="134"/>
  <c r="K79" i="134"/>
  <c r="E83" i="135"/>
  <c r="K84" i="135"/>
  <c r="H84" i="135"/>
  <c r="I85" i="135"/>
  <c r="J83" i="136"/>
  <c r="H83" i="136"/>
  <c r="C83" i="136"/>
  <c r="K83" i="136"/>
  <c r="E83" i="136"/>
  <c r="K84" i="136"/>
  <c r="D84" i="136"/>
  <c r="H84" i="136"/>
  <c r="J62" i="133"/>
  <c r="J65" i="133"/>
  <c r="G70" i="133"/>
  <c r="G71" i="133"/>
  <c r="G72" i="133"/>
  <c r="G73" i="133"/>
  <c r="G74" i="133"/>
  <c r="G75" i="133"/>
  <c r="G76" i="133"/>
  <c r="G77" i="133"/>
  <c r="G78" i="133"/>
  <c r="G79" i="133"/>
  <c r="I80" i="133"/>
  <c r="E83" i="133"/>
  <c r="K83" i="133"/>
  <c r="H84" i="133"/>
  <c r="I62" i="134"/>
  <c r="E70" i="134"/>
  <c r="K70" i="134"/>
  <c r="E71" i="134"/>
  <c r="K71" i="134"/>
  <c r="E72" i="134"/>
  <c r="K72" i="134"/>
  <c r="E73" i="134"/>
  <c r="J74" i="134"/>
  <c r="I74" i="134"/>
  <c r="D74" i="134"/>
  <c r="H74" i="134"/>
  <c r="J76" i="134"/>
  <c r="I76" i="134"/>
  <c r="D76" i="134"/>
  <c r="H76" i="134"/>
  <c r="J78" i="134"/>
  <c r="I78" i="134"/>
  <c r="D78" i="134"/>
  <c r="H78" i="134"/>
  <c r="K80" i="134"/>
  <c r="E80" i="134"/>
  <c r="E68" i="135"/>
  <c r="H81" i="135"/>
  <c r="K81" i="135"/>
  <c r="C81" i="135"/>
  <c r="G83" i="135"/>
  <c r="D84" i="135"/>
  <c r="F64" i="136"/>
  <c r="E64" i="136"/>
  <c r="J67" i="136"/>
  <c r="D67" i="136"/>
  <c r="F68" i="136"/>
  <c r="I68" i="136"/>
  <c r="H81" i="136"/>
  <c r="E81" i="136"/>
  <c r="D83" i="136"/>
  <c r="E84" i="136"/>
  <c r="G70" i="136"/>
  <c r="G71" i="136"/>
  <c r="G72" i="136"/>
  <c r="G73" i="136"/>
  <c r="G74" i="136"/>
  <c r="G75" i="136"/>
  <c r="G76" i="136"/>
  <c r="G77" i="136"/>
  <c r="G78" i="136"/>
  <c r="G79" i="136"/>
  <c r="I80" i="136"/>
  <c r="J68" i="137"/>
  <c r="G83" i="138"/>
  <c r="I84" i="138"/>
  <c r="F67" i="137"/>
  <c r="D68" i="137"/>
  <c r="G83" i="137"/>
  <c r="I84" i="137"/>
  <c r="H61" i="138"/>
  <c r="C83" i="138"/>
  <c r="H83" i="138"/>
  <c r="D84" i="138"/>
  <c r="G83" i="134"/>
  <c r="I84" i="134"/>
  <c r="G70" i="135"/>
  <c r="G71" i="135"/>
  <c r="G72" i="135"/>
  <c r="G73" i="135"/>
  <c r="G74" i="135"/>
  <c r="G75" i="135"/>
  <c r="G76" i="135"/>
  <c r="G77" i="135"/>
  <c r="G78" i="135"/>
  <c r="G79" i="135"/>
  <c r="I69" i="136"/>
  <c r="D70" i="136"/>
  <c r="I70" i="136"/>
  <c r="D71" i="136"/>
  <c r="I71" i="136"/>
  <c r="D72" i="136"/>
  <c r="I72" i="136"/>
  <c r="D73" i="136"/>
  <c r="I73" i="136"/>
  <c r="D74" i="136"/>
  <c r="I74" i="136"/>
  <c r="D75" i="136"/>
  <c r="I75" i="136"/>
  <c r="D76" i="136"/>
  <c r="I76" i="136"/>
  <c r="D77" i="136"/>
  <c r="I77" i="136"/>
  <c r="D78" i="136"/>
  <c r="I78" i="136"/>
  <c r="D79" i="136"/>
  <c r="I79" i="136"/>
  <c r="E80" i="136"/>
  <c r="I67" i="137"/>
  <c r="E68" i="137"/>
  <c r="D68" i="138"/>
  <c r="G70" i="138"/>
  <c r="G71" i="138"/>
  <c r="G72" i="138"/>
  <c r="G73" i="138"/>
  <c r="G74" i="138"/>
  <c r="G75" i="138"/>
  <c r="G76" i="138"/>
  <c r="G77" i="138"/>
  <c r="G78" i="138"/>
  <c r="G79" i="138"/>
  <c r="I80" i="138"/>
  <c r="D83" i="138"/>
  <c r="I83" i="138"/>
  <c r="E84" i="138"/>
  <c r="E85" i="138"/>
  <c r="J64" i="137"/>
  <c r="D67" i="137"/>
  <c r="I68" i="137"/>
  <c r="G70" i="137"/>
  <c r="G71" i="137"/>
  <c r="G72" i="137"/>
  <c r="G73" i="137"/>
  <c r="G74" i="137"/>
  <c r="G75" i="137"/>
  <c r="G76" i="137"/>
  <c r="G77" i="137"/>
  <c r="G78" i="137"/>
  <c r="G79" i="137"/>
  <c r="I80" i="137"/>
  <c r="G82" i="137"/>
  <c r="D83" i="137"/>
  <c r="I83" i="137"/>
  <c r="E84" i="137"/>
  <c r="E85" i="137"/>
  <c r="K61" i="138"/>
  <c r="K60" i="138"/>
  <c r="I68" i="138"/>
  <c r="C70" i="138"/>
  <c r="H70" i="138"/>
  <c r="C71" i="138"/>
  <c r="H71" i="138"/>
  <c r="C72" i="138"/>
  <c r="H72" i="138"/>
  <c r="C73" i="138"/>
  <c r="H73" i="138"/>
  <c r="C74" i="138"/>
  <c r="H74" i="138"/>
  <c r="C75" i="138"/>
  <c r="H75" i="138"/>
  <c r="C76" i="138"/>
  <c r="H76" i="138"/>
  <c r="C77" i="138"/>
  <c r="H77" i="138"/>
  <c r="C78" i="138"/>
  <c r="H78" i="138"/>
  <c r="E83" i="138"/>
  <c r="K83" i="138"/>
  <c r="H84" i="138"/>
  <c r="I85" i="138"/>
  <c r="I63" i="138"/>
  <c r="V8" i="138"/>
  <c r="O8" i="138"/>
  <c r="W8" i="138" s="1"/>
  <c r="P9" i="138"/>
  <c r="Q9" i="138" s="1"/>
  <c r="N9" i="138"/>
  <c r="O9" i="138" s="1"/>
  <c r="N5" i="138"/>
  <c r="O5" i="138" s="1"/>
  <c r="W5" i="138" s="1"/>
  <c r="N10" i="138"/>
  <c r="N11" i="138"/>
  <c r="M4" i="138"/>
  <c r="M12" i="138"/>
  <c r="V7" i="138"/>
  <c r="W17" i="138"/>
  <c r="V18" i="138"/>
  <c r="O18" i="138"/>
  <c r="W18" i="138" s="1"/>
  <c r="O19" i="138"/>
  <c r="W19" i="138" s="1"/>
  <c r="V19" i="138"/>
  <c r="W33" i="138"/>
  <c r="V34" i="138"/>
  <c r="O34" i="138"/>
  <c r="W34" i="138" s="1"/>
  <c r="O35" i="138"/>
  <c r="W35" i="138" s="1"/>
  <c r="V35" i="138"/>
  <c r="V54" i="138"/>
  <c r="O54" i="138"/>
  <c r="W54" i="138" s="1"/>
  <c r="J63" i="138"/>
  <c r="W7" i="138"/>
  <c r="V14" i="138"/>
  <c r="O14" i="138"/>
  <c r="W14" i="138" s="1"/>
  <c r="O15" i="138"/>
  <c r="W15" i="138" s="1"/>
  <c r="V15" i="138"/>
  <c r="V30" i="138"/>
  <c r="O30" i="138"/>
  <c r="W30" i="138" s="1"/>
  <c r="O31" i="138"/>
  <c r="W31" i="138" s="1"/>
  <c r="V31" i="138"/>
  <c r="V46" i="138"/>
  <c r="O46" i="138"/>
  <c r="W46" i="138" s="1"/>
  <c r="O47" i="138"/>
  <c r="W47" i="138" s="1"/>
  <c r="V47" i="138"/>
  <c r="R57" i="138"/>
  <c r="W9" i="138"/>
  <c r="V26" i="138"/>
  <c r="O26" i="138"/>
  <c r="W26" i="138" s="1"/>
  <c r="O27" i="138"/>
  <c r="W27" i="138" s="1"/>
  <c r="V27" i="138"/>
  <c r="V42" i="138"/>
  <c r="O42" i="138"/>
  <c r="W42" i="138" s="1"/>
  <c r="O43" i="138"/>
  <c r="W43" i="138" s="1"/>
  <c r="V43" i="138"/>
  <c r="F65" i="138"/>
  <c r="O6" i="138"/>
  <c r="V22" i="138"/>
  <c r="O22" i="138"/>
  <c r="W22" i="138" s="1"/>
  <c r="O23" i="138"/>
  <c r="W23" i="138" s="1"/>
  <c r="V23" i="138"/>
  <c r="V38" i="138"/>
  <c r="O38" i="138"/>
  <c r="W38" i="138" s="1"/>
  <c r="O39" i="138"/>
  <c r="W39" i="138" s="1"/>
  <c r="V39" i="138"/>
  <c r="V50" i="138"/>
  <c r="O50" i="138"/>
  <c r="W50" i="138" s="1"/>
  <c r="O51" i="138"/>
  <c r="W51" i="138" s="1"/>
  <c r="V51" i="138"/>
  <c r="C60" i="138"/>
  <c r="M61" i="138"/>
  <c r="I61" i="138"/>
  <c r="E61" i="138"/>
  <c r="G61" i="138"/>
  <c r="E62" i="138"/>
  <c r="J62" i="138"/>
  <c r="E65" i="138"/>
  <c r="J65" i="138"/>
  <c r="D66" i="138"/>
  <c r="K67" i="138"/>
  <c r="G67" i="138"/>
  <c r="C67" i="138"/>
  <c r="H67" i="138"/>
  <c r="E69" i="138"/>
  <c r="J69" i="138"/>
  <c r="F62" i="138"/>
  <c r="K64" i="138"/>
  <c r="G64" i="138"/>
  <c r="C64" i="138"/>
  <c r="H64" i="138"/>
  <c r="M64" i="138"/>
  <c r="K68" i="138"/>
  <c r="G68" i="138"/>
  <c r="C68" i="138"/>
  <c r="H68" i="138"/>
  <c r="I82" i="138"/>
  <c r="E82" i="138"/>
  <c r="H82" i="138"/>
  <c r="D82" i="138"/>
  <c r="K82" i="138"/>
  <c r="G82" i="138"/>
  <c r="C82" i="138"/>
  <c r="S57" i="138"/>
  <c r="V5" i="138"/>
  <c r="V9" i="138"/>
  <c r="V13" i="138"/>
  <c r="V17" i="138"/>
  <c r="V21" i="138"/>
  <c r="V25" i="138"/>
  <c r="V29" i="138"/>
  <c r="V33" i="138"/>
  <c r="V37" i="138"/>
  <c r="V41" i="138"/>
  <c r="V45" i="138"/>
  <c r="V49" i="138"/>
  <c r="V53" i="138"/>
  <c r="L57" i="138"/>
  <c r="H62" i="138"/>
  <c r="D62" i="138"/>
  <c r="G62" i="138"/>
  <c r="M62" i="138"/>
  <c r="K65" i="138"/>
  <c r="G65" i="138"/>
  <c r="C65" i="138"/>
  <c r="H65" i="138"/>
  <c r="M65" i="138"/>
  <c r="K69" i="138"/>
  <c r="G69" i="138"/>
  <c r="C69" i="138"/>
  <c r="H69" i="138"/>
  <c r="F82" i="138"/>
  <c r="P4" i="138"/>
  <c r="M60" i="138"/>
  <c r="I60" i="138"/>
  <c r="E60" i="138"/>
  <c r="G60" i="138"/>
  <c r="C62" i="138"/>
  <c r="I62" i="138"/>
  <c r="H63" i="138"/>
  <c r="G63" i="138"/>
  <c r="M63" i="138"/>
  <c r="E64" i="138"/>
  <c r="J64" i="138"/>
  <c r="D65" i="138"/>
  <c r="I65" i="138"/>
  <c r="K66" i="138"/>
  <c r="G66" i="138"/>
  <c r="C66" i="138"/>
  <c r="H66" i="138"/>
  <c r="M66" i="138"/>
  <c r="E68" i="138"/>
  <c r="J68" i="138"/>
  <c r="D69" i="138"/>
  <c r="I69" i="138"/>
  <c r="F81" i="138"/>
  <c r="J81" i="138"/>
  <c r="F85" i="138"/>
  <c r="J85" i="138"/>
  <c r="F80" i="138"/>
  <c r="J80" i="138"/>
  <c r="C81" i="138"/>
  <c r="G81" i="138"/>
  <c r="K81" i="138"/>
  <c r="F84" i="138"/>
  <c r="J84" i="138"/>
  <c r="C85" i="138"/>
  <c r="G85" i="138"/>
  <c r="K85" i="138"/>
  <c r="F70" i="138"/>
  <c r="F71" i="138"/>
  <c r="F72" i="138"/>
  <c r="F73" i="138"/>
  <c r="F74" i="138"/>
  <c r="F75" i="138"/>
  <c r="F76" i="138"/>
  <c r="F77" i="138"/>
  <c r="F78" i="138"/>
  <c r="F79" i="138"/>
  <c r="C80" i="138"/>
  <c r="G80" i="138"/>
  <c r="D81" i="138"/>
  <c r="F83" i="138"/>
  <c r="C84" i="138"/>
  <c r="G84" i="138"/>
  <c r="D85" i="138"/>
  <c r="H61" i="137"/>
  <c r="R11" i="137"/>
  <c r="S11" i="137" s="1"/>
  <c r="T8" i="137"/>
  <c r="U8" i="137" s="1"/>
  <c r="R8" i="137"/>
  <c r="S8" i="137" s="1"/>
  <c r="R7" i="137"/>
  <c r="S7" i="137" s="1"/>
  <c r="F63" i="137"/>
  <c r="T5" i="137"/>
  <c r="U5" i="137" s="1"/>
  <c r="K63" i="137"/>
  <c r="R6" i="137"/>
  <c r="S6" i="137" s="1"/>
  <c r="H65" i="137" s="1"/>
  <c r="N6" i="137"/>
  <c r="O6" i="137" s="1"/>
  <c r="T14" i="137"/>
  <c r="U14" i="137" s="1"/>
  <c r="N14" i="137"/>
  <c r="O14" i="137" s="1"/>
  <c r="T10" i="137"/>
  <c r="U10" i="137" s="1"/>
  <c r="N10" i="137"/>
  <c r="O10" i="137" s="1"/>
  <c r="N5" i="137"/>
  <c r="O5" i="137" s="1"/>
  <c r="N8" i="137"/>
  <c r="O8" i="137" s="1"/>
  <c r="W8" i="137" s="1"/>
  <c r="N12" i="137"/>
  <c r="O12" i="137" s="1"/>
  <c r="W12" i="137" s="1"/>
  <c r="N13" i="137"/>
  <c r="O13" i="137" s="1"/>
  <c r="N7" i="137"/>
  <c r="O7" i="137" s="1"/>
  <c r="N11" i="137"/>
  <c r="O11" i="137" s="1"/>
  <c r="W11" i="137" s="1"/>
  <c r="N15" i="137"/>
  <c r="O15" i="137" s="1"/>
  <c r="W15" i="137" s="1"/>
  <c r="L57" i="137"/>
  <c r="W14" i="137"/>
  <c r="O16" i="137"/>
  <c r="W16" i="137" s="1"/>
  <c r="V16" i="137"/>
  <c r="O17" i="137"/>
  <c r="W17" i="137" s="1"/>
  <c r="V17" i="137"/>
  <c r="O20" i="137"/>
  <c r="W20" i="137" s="1"/>
  <c r="V20" i="137"/>
  <c r="O21" i="137"/>
  <c r="W21" i="137" s="1"/>
  <c r="V21" i="137"/>
  <c r="O24" i="137"/>
  <c r="W24" i="137" s="1"/>
  <c r="V24" i="137"/>
  <c r="O25" i="137"/>
  <c r="W25" i="137" s="1"/>
  <c r="V25" i="137"/>
  <c r="O28" i="137"/>
  <c r="W28" i="137" s="1"/>
  <c r="V28" i="137"/>
  <c r="O29" i="137"/>
  <c r="W29" i="137" s="1"/>
  <c r="V29" i="137"/>
  <c r="O30" i="137"/>
  <c r="W30" i="137" s="1"/>
  <c r="V30" i="137"/>
  <c r="V12" i="137"/>
  <c r="W13" i="137"/>
  <c r="V18" i="137"/>
  <c r="O18" i="137"/>
  <c r="W18" i="137" s="1"/>
  <c r="O19" i="137"/>
  <c r="W19" i="137" s="1"/>
  <c r="V19" i="137"/>
  <c r="V22" i="137"/>
  <c r="O22" i="137"/>
  <c r="W22" i="137" s="1"/>
  <c r="O23" i="137"/>
  <c r="W23" i="137" s="1"/>
  <c r="V23" i="137"/>
  <c r="V26" i="137"/>
  <c r="O26" i="137"/>
  <c r="W26" i="137" s="1"/>
  <c r="O27" i="137"/>
  <c r="W27" i="137" s="1"/>
  <c r="V27" i="137"/>
  <c r="O31" i="137"/>
  <c r="W31" i="137" s="1"/>
  <c r="V31" i="137"/>
  <c r="W7" i="137"/>
  <c r="V14" i="137"/>
  <c r="V7" i="137"/>
  <c r="K61" i="137"/>
  <c r="O50" i="137"/>
  <c r="W50" i="137" s="1"/>
  <c r="V50" i="137"/>
  <c r="R4" i="137"/>
  <c r="V4" i="137" s="1"/>
  <c r="M9" i="137"/>
  <c r="P9" i="137" s="1"/>
  <c r="Q9" i="137" s="1"/>
  <c r="F61" i="137" s="1"/>
  <c r="W33" i="137"/>
  <c r="O35" i="137"/>
  <c r="W35" i="137" s="1"/>
  <c r="V35" i="137"/>
  <c r="W37" i="137"/>
  <c r="O39" i="137"/>
  <c r="W39" i="137" s="1"/>
  <c r="V39" i="137"/>
  <c r="W41" i="137"/>
  <c r="O43" i="137"/>
  <c r="W43" i="137" s="1"/>
  <c r="V43" i="137"/>
  <c r="W45" i="137"/>
  <c r="O47" i="137"/>
  <c r="W47" i="137" s="1"/>
  <c r="V47" i="137"/>
  <c r="W49" i="137"/>
  <c r="V49" i="137"/>
  <c r="W52" i="137"/>
  <c r="K65" i="137"/>
  <c r="G65" i="137"/>
  <c r="F65" i="137"/>
  <c r="J65" i="137"/>
  <c r="E65" i="137"/>
  <c r="I65" i="137"/>
  <c r="F66" i="137"/>
  <c r="O34" i="137"/>
  <c r="W34" i="137" s="1"/>
  <c r="V34" i="137"/>
  <c r="O38" i="137"/>
  <c r="W38" i="137" s="1"/>
  <c r="V38" i="137"/>
  <c r="O42" i="137"/>
  <c r="W42" i="137" s="1"/>
  <c r="V42" i="137"/>
  <c r="O46" i="137"/>
  <c r="W46" i="137" s="1"/>
  <c r="V46" i="137"/>
  <c r="O54" i="137"/>
  <c r="W54" i="137" s="1"/>
  <c r="V54" i="137"/>
  <c r="K60" i="137"/>
  <c r="H62" i="137"/>
  <c r="D62" i="137"/>
  <c r="K62" i="137"/>
  <c r="F62" i="137"/>
  <c r="J62" i="137"/>
  <c r="E62" i="137"/>
  <c r="I62" i="137"/>
  <c r="C62" i="137"/>
  <c r="K69" i="137"/>
  <c r="G69" i="137"/>
  <c r="C69" i="137"/>
  <c r="F69" i="137"/>
  <c r="J69" i="137"/>
  <c r="E69" i="137"/>
  <c r="I69" i="137"/>
  <c r="D69" i="137"/>
  <c r="V13" i="137"/>
  <c r="P57" i="137"/>
  <c r="V32" i="137"/>
  <c r="V33" i="137"/>
  <c r="V37" i="137"/>
  <c r="V41" i="137"/>
  <c r="V45" i="137"/>
  <c r="O48" i="137"/>
  <c r="W48" i="137" s="1"/>
  <c r="W51" i="137"/>
  <c r="W53" i="137"/>
  <c r="V53" i="137"/>
  <c r="G62" i="137"/>
  <c r="M65" i="137"/>
  <c r="H69" i="137"/>
  <c r="M60" i="137"/>
  <c r="I60" i="137"/>
  <c r="E60" i="137"/>
  <c r="G60" i="137"/>
  <c r="M63" i="137"/>
  <c r="K66" i="137"/>
  <c r="G66" i="137"/>
  <c r="C66" i="137"/>
  <c r="M66" i="137"/>
  <c r="H81" i="137"/>
  <c r="D81" i="137"/>
  <c r="K81" i="137"/>
  <c r="G81" i="137"/>
  <c r="C81" i="137"/>
  <c r="I81" i="137"/>
  <c r="E81" i="137"/>
  <c r="C60" i="137"/>
  <c r="H60" i="137"/>
  <c r="M61" i="137"/>
  <c r="I61" i="137"/>
  <c r="E61" i="137"/>
  <c r="G61" i="137"/>
  <c r="D66" i="137"/>
  <c r="I66" i="137"/>
  <c r="K67" i="137"/>
  <c r="G67" i="137"/>
  <c r="C67" i="137"/>
  <c r="H67" i="137"/>
  <c r="F81" i="137"/>
  <c r="V52" i="137"/>
  <c r="D60" i="137"/>
  <c r="J60" i="137"/>
  <c r="E63" i="137"/>
  <c r="K64" i="137"/>
  <c r="G64" i="137"/>
  <c r="C64" i="137"/>
  <c r="H64" i="137"/>
  <c r="M64" i="137"/>
  <c r="E66" i="137"/>
  <c r="J66" i="137"/>
  <c r="K68" i="137"/>
  <c r="G68" i="137"/>
  <c r="C68" i="137"/>
  <c r="H68" i="137"/>
  <c r="J81" i="137"/>
  <c r="F82" i="137"/>
  <c r="J82" i="137"/>
  <c r="F85" i="137"/>
  <c r="J85" i="137"/>
  <c r="F80" i="137"/>
  <c r="J80" i="137"/>
  <c r="D82" i="137"/>
  <c r="H82" i="137"/>
  <c r="F84" i="137"/>
  <c r="J84" i="137"/>
  <c r="C85" i="137"/>
  <c r="G85" i="137"/>
  <c r="K85" i="137"/>
  <c r="F70" i="137"/>
  <c r="L70" i="137" s="1"/>
  <c r="F71" i="137"/>
  <c r="L71" i="137" s="1"/>
  <c r="F72" i="137"/>
  <c r="L72" i="137" s="1"/>
  <c r="F73" i="137"/>
  <c r="L73" i="137" s="1"/>
  <c r="F74" i="137"/>
  <c r="L74" i="137" s="1"/>
  <c r="F75" i="137"/>
  <c r="L75" i="137" s="1"/>
  <c r="F76" i="137"/>
  <c r="L76" i="137" s="1"/>
  <c r="F77" i="137"/>
  <c r="L77" i="137" s="1"/>
  <c r="F78" i="137"/>
  <c r="L78" i="137" s="1"/>
  <c r="F79" i="137"/>
  <c r="L79" i="137" s="1"/>
  <c r="C80" i="137"/>
  <c r="G80" i="137"/>
  <c r="E82" i="137"/>
  <c r="F83" i="137"/>
  <c r="C84" i="137"/>
  <c r="G84" i="137"/>
  <c r="D85" i="137"/>
  <c r="R10" i="135"/>
  <c r="S10" i="135" s="1"/>
  <c r="V10" i="136"/>
  <c r="O10" i="136"/>
  <c r="W10" i="136" s="1"/>
  <c r="J61" i="136"/>
  <c r="T7" i="136"/>
  <c r="U7" i="136" s="1"/>
  <c r="F61" i="136"/>
  <c r="R6" i="136"/>
  <c r="S6" i="136" s="1"/>
  <c r="N6" i="136"/>
  <c r="O6" i="136" s="1"/>
  <c r="N9" i="136"/>
  <c r="N8" i="136"/>
  <c r="O8" i="136" s="1"/>
  <c r="Q57" i="136"/>
  <c r="L57" i="136"/>
  <c r="V9" i="136"/>
  <c r="O9" i="136"/>
  <c r="W9" i="136" s="1"/>
  <c r="W5" i="136"/>
  <c r="W7" i="136"/>
  <c r="O20" i="136"/>
  <c r="W20" i="136" s="1"/>
  <c r="V20" i="136"/>
  <c r="V21" i="136"/>
  <c r="O21" i="136"/>
  <c r="W21" i="136" s="1"/>
  <c r="W33" i="136"/>
  <c r="O34" i="136"/>
  <c r="W34" i="136" s="1"/>
  <c r="V34" i="136"/>
  <c r="V36" i="136"/>
  <c r="O36" i="136"/>
  <c r="W36" i="136" s="1"/>
  <c r="O16" i="136"/>
  <c r="W16" i="136" s="1"/>
  <c r="V16" i="136"/>
  <c r="V17" i="136"/>
  <c r="O17" i="136"/>
  <c r="W17" i="136" s="1"/>
  <c r="O30" i="136"/>
  <c r="W30" i="136" s="1"/>
  <c r="V30" i="136"/>
  <c r="V32" i="136"/>
  <c r="O32" i="136"/>
  <c r="W32" i="136" s="1"/>
  <c r="O39" i="136"/>
  <c r="W39" i="136" s="1"/>
  <c r="V39" i="136"/>
  <c r="O43" i="136"/>
  <c r="W43" i="136" s="1"/>
  <c r="V43" i="136"/>
  <c r="O47" i="136"/>
  <c r="W47" i="136" s="1"/>
  <c r="V47" i="136"/>
  <c r="W11" i="136"/>
  <c r="O12" i="136"/>
  <c r="W12" i="136" s="1"/>
  <c r="V12" i="136"/>
  <c r="V13" i="136"/>
  <c r="O13" i="136"/>
  <c r="W13" i="136" s="1"/>
  <c r="V28" i="136"/>
  <c r="O28" i="136"/>
  <c r="W28" i="136" s="1"/>
  <c r="V35" i="136"/>
  <c r="O35" i="136"/>
  <c r="W35" i="136" s="1"/>
  <c r="W41" i="136"/>
  <c r="O42" i="136"/>
  <c r="W42" i="136" s="1"/>
  <c r="V42" i="136"/>
  <c r="W45" i="136"/>
  <c r="O46" i="136"/>
  <c r="W46" i="136" s="1"/>
  <c r="V46" i="136"/>
  <c r="V5" i="136"/>
  <c r="V7" i="136"/>
  <c r="O24" i="136"/>
  <c r="W24" i="136" s="1"/>
  <c r="V24" i="136"/>
  <c r="V25" i="136"/>
  <c r="O25" i="136"/>
  <c r="W25" i="136" s="1"/>
  <c r="O27" i="136"/>
  <c r="W27" i="136" s="1"/>
  <c r="V27" i="136"/>
  <c r="V31" i="136"/>
  <c r="O31" i="136"/>
  <c r="W31" i="136" s="1"/>
  <c r="O38" i="136"/>
  <c r="W38" i="136" s="1"/>
  <c r="V38" i="136"/>
  <c r="D61" i="136"/>
  <c r="H61" i="136"/>
  <c r="W8" i="136"/>
  <c r="V26" i="136"/>
  <c r="V29" i="136"/>
  <c r="V33" i="136"/>
  <c r="V37" i="136"/>
  <c r="V41" i="136"/>
  <c r="V45" i="136"/>
  <c r="K61" i="136"/>
  <c r="H63" i="136"/>
  <c r="D63" i="136"/>
  <c r="K63" i="136"/>
  <c r="F63" i="136"/>
  <c r="J63" i="136"/>
  <c r="E63" i="136"/>
  <c r="I63" i="136"/>
  <c r="C63" i="136"/>
  <c r="F65" i="136"/>
  <c r="V49" i="136"/>
  <c r="O49" i="136"/>
  <c r="W49" i="136" s="1"/>
  <c r="W50" i="136"/>
  <c r="V53" i="136"/>
  <c r="O53" i="136"/>
  <c r="W53" i="136" s="1"/>
  <c r="W54" i="136"/>
  <c r="G63" i="136"/>
  <c r="I82" i="136"/>
  <c r="E82" i="136"/>
  <c r="H82" i="136"/>
  <c r="D82" i="136"/>
  <c r="K82" i="136"/>
  <c r="G82" i="136"/>
  <c r="C82" i="136"/>
  <c r="J82" i="136"/>
  <c r="F82" i="136"/>
  <c r="T57" i="136"/>
  <c r="V11" i="136"/>
  <c r="V23" i="136"/>
  <c r="M4" i="136"/>
  <c r="N4" i="136" s="1"/>
  <c r="O4" i="136" s="1"/>
  <c r="U4" i="136"/>
  <c r="U57" i="136" s="1"/>
  <c r="O15" i="136"/>
  <c r="W15" i="136" s="1"/>
  <c r="O19" i="136"/>
  <c r="W19" i="136" s="1"/>
  <c r="V40" i="136"/>
  <c r="V44" i="136"/>
  <c r="V48" i="136"/>
  <c r="O51" i="136"/>
  <c r="W51" i="136" s="1"/>
  <c r="V51" i="136"/>
  <c r="M63" i="136"/>
  <c r="I65" i="136"/>
  <c r="P57" i="136"/>
  <c r="C61" i="136"/>
  <c r="W48" i="136"/>
  <c r="V50" i="136"/>
  <c r="W52" i="136"/>
  <c r="V54" i="136"/>
  <c r="M60" i="136"/>
  <c r="I60" i="136"/>
  <c r="E60" i="136"/>
  <c r="K60" i="136"/>
  <c r="F60" i="136"/>
  <c r="J60" i="136"/>
  <c r="D60" i="136"/>
  <c r="M67" i="136" s="1"/>
  <c r="H60" i="136"/>
  <c r="C60" i="136"/>
  <c r="K66" i="136"/>
  <c r="G66" i="136"/>
  <c r="C66" i="136"/>
  <c r="F66" i="136"/>
  <c r="J66" i="136"/>
  <c r="E66" i="136"/>
  <c r="I66" i="136"/>
  <c r="D66" i="136"/>
  <c r="M61" i="136"/>
  <c r="I61" i="136"/>
  <c r="E61" i="136"/>
  <c r="G61" i="136"/>
  <c r="E62" i="136"/>
  <c r="J62" i="136"/>
  <c r="E65" i="136"/>
  <c r="K67" i="136"/>
  <c r="G67" i="136"/>
  <c r="C67" i="136"/>
  <c r="H67" i="136"/>
  <c r="E69" i="136"/>
  <c r="J69" i="136"/>
  <c r="V52" i="136"/>
  <c r="F62" i="136"/>
  <c r="K64" i="136"/>
  <c r="G64" i="136"/>
  <c r="C64" i="136"/>
  <c r="H64" i="136"/>
  <c r="M64" i="136"/>
  <c r="K68" i="136"/>
  <c r="G68" i="136"/>
  <c r="C68" i="136"/>
  <c r="H68" i="136"/>
  <c r="H62" i="136"/>
  <c r="D62" i="136"/>
  <c r="G62" i="136"/>
  <c r="M62" i="136"/>
  <c r="K65" i="136"/>
  <c r="M65" i="136"/>
  <c r="K69" i="136"/>
  <c r="G69" i="136"/>
  <c r="C69" i="136"/>
  <c r="H69" i="136"/>
  <c r="F81" i="136"/>
  <c r="J81" i="136"/>
  <c r="F85" i="136"/>
  <c r="J85" i="136"/>
  <c r="F80" i="136"/>
  <c r="J80" i="136"/>
  <c r="C81" i="136"/>
  <c r="G81" i="136"/>
  <c r="K81" i="136"/>
  <c r="F84" i="136"/>
  <c r="J84" i="136"/>
  <c r="C85" i="136"/>
  <c r="G85" i="136"/>
  <c r="K85" i="136"/>
  <c r="F70" i="136"/>
  <c r="F71" i="136"/>
  <c r="F72" i="136"/>
  <c r="F73" i="136"/>
  <c r="F74" i="136"/>
  <c r="F75" i="136"/>
  <c r="F76" i="136"/>
  <c r="F77" i="136"/>
  <c r="F78" i="136"/>
  <c r="F79" i="136"/>
  <c r="C80" i="136"/>
  <c r="G80" i="136"/>
  <c r="D81" i="136"/>
  <c r="F83" i="136"/>
  <c r="C84" i="136"/>
  <c r="G84" i="136"/>
  <c r="D85" i="136"/>
  <c r="H61" i="135"/>
  <c r="K61" i="135"/>
  <c r="J61" i="135"/>
  <c r="F61" i="135"/>
  <c r="F65" i="135"/>
  <c r="K63" i="135"/>
  <c r="R5" i="135"/>
  <c r="S5" i="135" s="1"/>
  <c r="N5" i="135"/>
  <c r="O5" i="135" s="1"/>
  <c r="T7" i="135"/>
  <c r="U7" i="135" s="1"/>
  <c r="N7" i="135"/>
  <c r="O7" i="135" s="1"/>
  <c r="N6" i="135"/>
  <c r="O6" i="135" s="1"/>
  <c r="N9" i="135"/>
  <c r="O9" i="135" s="1"/>
  <c r="W9" i="135" s="1"/>
  <c r="N11" i="135"/>
  <c r="O11" i="135" s="1"/>
  <c r="N12" i="135"/>
  <c r="O12" i="135" s="1"/>
  <c r="N15" i="135"/>
  <c r="O15" i="135" s="1"/>
  <c r="W15" i="135" s="1"/>
  <c r="N8" i="135"/>
  <c r="O8" i="135" s="1"/>
  <c r="N10" i="135"/>
  <c r="O10" i="135" s="1"/>
  <c r="W10" i="135" s="1"/>
  <c r="N13" i="135"/>
  <c r="O13" i="135" s="1"/>
  <c r="W11" i="135"/>
  <c r="W13" i="135"/>
  <c r="W14" i="135"/>
  <c r="O4" i="135"/>
  <c r="Q57" i="135"/>
  <c r="U6" i="135"/>
  <c r="J65" i="135" s="1"/>
  <c r="W12" i="135"/>
  <c r="V23" i="135"/>
  <c r="O23" i="135"/>
  <c r="W23" i="135" s="1"/>
  <c r="O24" i="135"/>
  <c r="W24" i="135" s="1"/>
  <c r="V24" i="135"/>
  <c r="V39" i="135"/>
  <c r="O39" i="135"/>
  <c r="W39" i="135" s="1"/>
  <c r="O40" i="135"/>
  <c r="W40" i="135" s="1"/>
  <c r="V40" i="135"/>
  <c r="V49" i="135"/>
  <c r="O49" i="135"/>
  <c r="W49" i="135" s="1"/>
  <c r="W52" i="135"/>
  <c r="F66" i="135"/>
  <c r="V19" i="135"/>
  <c r="O19" i="135"/>
  <c r="W19" i="135" s="1"/>
  <c r="O20" i="135"/>
  <c r="W20" i="135" s="1"/>
  <c r="V20" i="135"/>
  <c r="V35" i="135"/>
  <c r="O35" i="135"/>
  <c r="W35" i="135" s="1"/>
  <c r="O36" i="135"/>
  <c r="W36" i="135" s="1"/>
  <c r="V36" i="135"/>
  <c r="O16" i="135"/>
  <c r="W16" i="135" s="1"/>
  <c r="V16" i="135"/>
  <c r="W30" i="135"/>
  <c r="V31" i="135"/>
  <c r="O31" i="135"/>
  <c r="W31" i="135" s="1"/>
  <c r="O32" i="135"/>
  <c r="W32" i="135" s="1"/>
  <c r="V32" i="135"/>
  <c r="W46" i="135"/>
  <c r="V47" i="135"/>
  <c r="O47" i="135"/>
  <c r="W47" i="135" s="1"/>
  <c r="V48" i="135"/>
  <c r="O48" i="135"/>
  <c r="W48" i="135" s="1"/>
  <c r="V53" i="135"/>
  <c r="O53" i="135"/>
  <c r="W53" i="135" s="1"/>
  <c r="M57" i="135"/>
  <c r="R4" i="135"/>
  <c r="V4" i="135" s="1"/>
  <c r="T57" i="135"/>
  <c r="V11" i="135"/>
  <c r="V12" i="135"/>
  <c r="V13" i="135"/>
  <c r="W26" i="135"/>
  <c r="V27" i="135"/>
  <c r="O27" i="135"/>
  <c r="W27" i="135" s="1"/>
  <c r="O28" i="135"/>
  <c r="W28" i="135" s="1"/>
  <c r="V28" i="135"/>
  <c r="W42" i="135"/>
  <c r="V43" i="135"/>
  <c r="O43" i="135"/>
  <c r="W43" i="135" s="1"/>
  <c r="O44" i="135"/>
  <c r="W44" i="135" s="1"/>
  <c r="V44" i="135"/>
  <c r="W50" i="135"/>
  <c r="O51" i="135"/>
  <c r="W51" i="135" s="1"/>
  <c r="V51" i="135"/>
  <c r="V52" i="135"/>
  <c r="P57" i="135"/>
  <c r="D60" i="135"/>
  <c r="M67" i="135" s="1"/>
  <c r="J60" i="135"/>
  <c r="F62" i="135"/>
  <c r="E63" i="135"/>
  <c r="K64" i="135"/>
  <c r="G64" i="135"/>
  <c r="C64" i="135"/>
  <c r="H64" i="135"/>
  <c r="M64" i="135"/>
  <c r="E66" i="135"/>
  <c r="K68" i="135"/>
  <c r="G68" i="135"/>
  <c r="C68" i="135"/>
  <c r="H68" i="135"/>
  <c r="L57" i="135"/>
  <c r="F60" i="135"/>
  <c r="H62" i="135"/>
  <c r="D62" i="135"/>
  <c r="G62" i="135"/>
  <c r="M62" i="135"/>
  <c r="F63" i="135"/>
  <c r="K65" i="135"/>
  <c r="M65" i="135"/>
  <c r="K69" i="135"/>
  <c r="G69" i="135"/>
  <c r="C69" i="135"/>
  <c r="H69" i="135"/>
  <c r="V14" i="135"/>
  <c r="V18" i="135"/>
  <c r="V22" i="135"/>
  <c r="V26" i="135"/>
  <c r="V30" i="135"/>
  <c r="V34" i="135"/>
  <c r="V38" i="135"/>
  <c r="V42" i="135"/>
  <c r="V46" i="135"/>
  <c r="V50" i="135"/>
  <c r="V54" i="135"/>
  <c r="M60" i="135"/>
  <c r="I60" i="135"/>
  <c r="E60" i="135"/>
  <c r="G60" i="135"/>
  <c r="D63" i="135"/>
  <c r="G63" i="135"/>
  <c r="M63" i="135"/>
  <c r="K66" i="135"/>
  <c r="G66" i="135"/>
  <c r="C66" i="135"/>
  <c r="M66" i="135"/>
  <c r="I82" i="135"/>
  <c r="E82" i="135"/>
  <c r="H82" i="135"/>
  <c r="D82" i="135"/>
  <c r="K82" i="135"/>
  <c r="G82" i="135"/>
  <c r="C82" i="135"/>
  <c r="U4" i="135"/>
  <c r="C60" i="135"/>
  <c r="H60" i="135"/>
  <c r="M61" i="135"/>
  <c r="I61" i="135"/>
  <c r="E61" i="135"/>
  <c r="G61" i="135"/>
  <c r="E62" i="135"/>
  <c r="J62" i="135"/>
  <c r="C63" i="135"/>
  <c r="I63" i="135"/>
  <c r="F64" i="135"/>
  <c r="E65" i="135"/>
  <c r="D66" i="135"/>
  <c r="I66" i="135"/>
  <c r="K67" i="135"/>
  <c r="G67" i="135"/>
  <c r="C67" i="135"/>
  <c r="H67" i="135"/>
  <c r="F68" i="135"/>
  <c r="E69" i="135"/>
  <c r="J69" i="135"/>
  <c r="F82" i="135"/>
  <c r="E80" i="135"/>
  <c r="I80" i="135"/>
  <c r="F81" i="135"/>
  <c r="J81" i="135"/>
  <c r="E84" i="135"/>
  <c r="I84" i="135"/>
  <c r="F85" i="135"/>
  <c r="J85" i="135"/>
  <c r="F80" i="135"/>
  <c r="J80" i="135"/>
  <c r="F84" i="135"/>
  <c r="J84" i="135"/>
  <c r="C85" i="135"/>
  <c r="G85" i="135"/>
  <c r="K85" i="135"/>
  <c r="F70" i="135"/>
  <c r="F71" i="135"/>
  <c r="L71" i="135" s="1"/>
  <c r="F72" i="135"/>
  <c r="F73" i="135"/>
  <c r="F74" i="135"/>
  <c r="F75" i="135"/>
  <c r="L75" i="135" s="1"/>
  <c r="F76" i="135"/>
  <c r="F77" i="135"/>
  <c r="F78" i="135"/>
  <c r="F79" i="135"/>
  <c r="L79" i="135" s="1"/>
  <c r="C80" i="135"/>
  <c r="G80" i="135"/>
  <c r="D81" i="135"/>
  <c r="F83" i="135"/>
  <c r="C84" i="135"/>
  <c r="G84" i="135"/>
  <c r="D85" i="135"/>
  <c r="T15" i="134"/>
  <c r="U15" i="134" s="1"/>
  <c r="T14" i="134"/>
  <c r="U14" i="134" s="1"/>
  <c r="T13" i="134"/>
  <c r="U13" i="134" s="1"/>
  <c r="N11" i="134"/>
  <c r="T11" i="134"/>
  <c r="U11" i="134" s="1"/>
  <c r="N8" i="134"/>
  <c r="O8" i="134" s="1"/>
  <c r="W8" i="134" s="1"/>
  <c r="N7" i="134"/>
  <c r="O7" i="134" s="1"/>
  <c r="F65" i="134"/>
  <c r="J65" i="134"/>
  <c r="I65" i="134"/>
  <c r="R6" i="134"/>
  <c r="S6" i="134" s="1"/>
  <c r="N6" i="134"/>
  <c r="O6" i="134" s="1"/>
  <c r="N5" i="134"/>
  <c r="O5" i="134" s="1"/>
  <c r="N9" i="134"/>
  <c r="O9" i="134" s="1"/>
  <c r="P57" i="134"/>
  <c r="L57" i="134"/>
  <c r="W7" i="134"/>
  <c r="O10" i="134"/>
  <c r="W10" i="134" s="1"/>
  <c r="V10" i="134"/>
  <c r="O14" i="134"/>
  <c r="W14" i="134" s="1"/>
  <c r="V14" i="134"/>
  <c r="O18" i="134"/>
  <c r="W18" i="134" s="1"/>
  <c r="V18" i="134"/>
  <c r="O22" i="134"/>
  <c r="W22" i="134" s="1"/>
  <c r="V22" i="134"/>
  <c r="O26" i="134"/>
  <c r="W26" i="134" s="1"/>
  <c r="V26" i="134"/>
  <c r="O34" i="134"/>
  <c r="W34" i="134" s="1"/>
  <c r="V34" i="134"/>
  <c r="O12" i="134"/>
  <c r="W12" i="134" s="1"/>
  <c r="V12" i="134"/>
  <c r="O16" i="134"/>
  <c r="W16" i="134" s="1"/>
  <c r="V16" i="134"/>
  <c r="O20" i="134"/>
  <c r="W20" i="134" s="1"/>
  <c r="V20" i="134"/>
  <c r="O24" i="134"/>
  <c r="W24" i="134" s="1"/>
  <c r="V24" i="134"/>
  <c r="O28" i="134"/>
  <c r="W28" i="134" s="1"/>
  <c r="V28" i="134"/>
  <c r="O38" i="134"/>
  <c r="W38" i="134" s="1"/>
  <c r="V38" i="134"/>
  <c r="S5" i="134"/>
  <c r="O11" i="134"/>
  <c r="W11" i="134" s="1"/>
  <c r="V11" i="134"/>
  <c r="V13" i="134"/>
  <c r="O13" i="134"/>
  <c r="W13" i="134" s="1"/>
  <c r="O15" i="134"/>
  <c r="W15" i="134" s="1"/>
  <c r="V15" i="134"/>
  <c r="V17" i="134"/>
  <c r="O17" i="134"/>
  <c r="W17" i="134" s="1"/>
  <c r="O19" i="134"/>
  <c r="W19" i="134" s="1"/>
  <c r="V19" i="134"/>
  <c r="V21" i="134"/>
  <c r="O21" i="134"/>
  <c r="W21" i="134" s="1"/>
  <c r="O23" i="134"/>
  <c r="W23" i="134" s="1"/>
  <c r="V23" i="134"/>
  <c r="V25" i="134"/>
  <c r="O25" i="134"/>
  <c r="W25" i="134" s="1"/>
  <c r="O27" i="134"/>
  <c r="W27" i="134" s="1"/>
  <c r="V27" i="134"/>
  <c r="O30" i="134"/>
  <c r="W30" i="134" s="1"/>
  <c r="V30" i="134"/>
  <c r="O42" i="134"/>
  <c r="W42" i="134" s="1"/>
  <c r="V42" i="134"/>
  <c r="W9" i="134"/>
  <c r="O29" i="134"/>
  <c r="W29" i="134" s="1"/>
  <c r="V29" i="134"/>
  <c r="O46" i="134"/>
  <c r="W46" i="134" s="1"/>
  <c r="V46" i="134"/>
  <c r="O35" i="134"/>
  <c r="W35" i="134" s="1"/>
  <c r="V35" i="134"/>
  <c r="O36" i="134"/>
  <c r="W36" i="134" s="1"/>
  <c r="V36" i="134"/>
  <c r="O39" i="134"/>
  <c r="W39" i="134" s="1"/>
  <c r="V39" i="134"/>
  <c r="O40" i="134"/>
  <c r="W40" i="134" s="1"/>
  <c r="V40" i="134"/>
  <c r="O43" i="134"/>
  <c r="W43" i="134" s="1"/>
  <c r="V43" i="134"/>
  <c r="O44" i="134"/>
  <c r="W44" i="134" s="1"/>
  <c r="V44" i="134"/>
  <c r="O47" i="134"/>
  <c r="W47" i="134" s="1"/>
  <c r="V47" i="134"/>
  <c r="V48" i="134"/>
  <c r="O48" i="134"/>
  <c r="W48" i="134" s="1"/>
  <c r="H63" i="134"/>
  <c r="D63" i="134"/>
  <c r="K63" i="134"/>
  <c r="F63" i="134"/>
  <c r="J63" i="134"/>
  <c r="E63" i="134"/>
  <c r="I63" i="134"/>
  <c r="C63" i="134"/>
  <c r="M4" i="134"/>
  <c r="R4" i="134" s="1"/>
  <c r="S4" i="134" s="1"/>
  <c r="Q4" i="134"/>
  <c r="V7" i="134"/>
  <c r="O31" i="134"/>
  <c r="W31" i="134" s="1"/>
  <c r="V49" i="134"/>
  <c r="O49" i="134"/>
  <c r="W49" i="134" s="1"/>
  <c r="W50" i="134"/>
  <c r="M60" i="134"/>
  <c r="I60" i="134"/>
  <c r="E60" i="134"/>
  <c r="K60" i="134"/>
  <c r="F60" i="134"/>
  <c r="J60" i="134"/>
  <c r="D60" i="134"/>
  <c r="M67" i="134" s="1"/>
  <c r="H60" i="134"/>
  <c r="C60" i="134"/>
  <c r="G63" i="134"/>
  <c r="C61" i="134"/>
  <c r="V8" i="134"/>
  <c r="O51" i="134"/>
  <c r="W51" i="134" s="1"/>
  <c r="V51" i="134"/>
  <c r="G60" i="134"/>
  <c r="K61" i="134"/>
  <c r="M63" i="134"/>
  <c r="K66" i="134"/>
  <c r="G66" i="134"/>
  <c r="C66" i="134"/>
  <c r="F66" i="134"/>
  <c r="E66" i="134"/>
  <c r="D66" i="134"/>
  <c r="H61" i="134"/>
  <c r="W32" i="134"/>
  <c r="V32" i="134"/>
  <c r="V50" i="134"/>
  <c r="V53" i="134"/>
  <c r="O53" i="134"/>
  <c r="W53" i="134" s="1"/>
  <c r="W54" i="134"/>
  <c r="H66" i="134"/>
  <c r="H81" i="134"/>
  <c r="D81" i="134"/>
  <c r="K81" i="134"/>
  <c r="G81" i="134"/>
  <c r="C81" i="134"/>
  <c r="I81" i="134"/>
  <c r="E81" i="134"/>
  <c r="J81" i="134"/>
  <c r="F81" i="134"/>
  <c r="M61" i="134"/>
  <c r="E61" i="134"/>
  <c r="G61" i="134"/>
  <c r="E62" i="134"/>
  <c r="E65" i="134"/>
  <c r="K67" i="134"/>
  <c r="G67" i="134"/>
  <c r="C67" i="134"/>
  <c r="H67" i="134"/>
  <c r="E69" i="134"/>
  <c r="V52" i="134"/>
  <c r="K64" i="134"/>
  <c r="G64" i="134"/>
  <c r="C64" i="134"/>
  <c r="H64" i="134"/>
  <c r="M64" i="134"/>
  <c r="K68" i="134"/>
  <c r="G68" i="134"/>
  <c r="C68" i="134"/>
  <c r="H68" i="134"/>
  <c r="O52" i="134"/>
  <c r="W52" i="134" s="1"/>
  <c r="H62" i="134"/>
  <c r="D62" i="134"/>
  <c r="G62" i="134"/>
  <c r="M62" i="134"/>
  <c r="D64" i="134"/>
  <c r="I64" i="134"/>
  <c r="K65" i="134"/>
  <c r="G65" i="134"/>
  <c r="H65" i="134"/>
  <c r="M65" i="134"/>
  <c r="E67" i="134"/>
  <c r="J67" i="134"/>
  <c r="D68" i="134"/>
  <c r="I68" i="134"/>
  <c r="K69" i="134"/>
  <c r="G69" i="134"/>
  <c r="C69" i="134"/>
  <c r="H69" i="134"/>
  <c r="F82" i="134"/>
  <c r="J82" i="134"/>
  <c r="F85" i="134"/>
  <c r="J85" i="134"/>
  <c r="F80" i="134"/>
  <c r="J80" i="134"/>
  <c r="D82" i="134"/>
  <c r="H82" i="134"/>
  <c r="F84" i="134"/>
  <c r="J84" i="134"/>
  <c r="C85" i="134"/>
  <c r="G85" i="134"/>
  <c r="K85" i="134"/>
  <c r="F70" i="134"/>
  <c r="F71" i="134"/>
  <c r="F72" i="134"/>
  <c r="F73" i="134"/>
  <c r="F74" i="134"/>
  <c r="F75" i="134"/>
  <c r="F76" i="134"/>
  <c r="F77" i="134"/>
  <c r="F78" i="134"/>
  <c r="F79" i="134"/>
  <c r="C80" i="134"/>
  <c r="G80" i="134"/>
  <c r="E82" i="134"/>
  <c r="F83" i="134"/>
  <c r="C84" i="134"/>
  <c r="G84" i="134"/>
  <c r="D85" i="134"/>
  <c r="N18" i="132"/>
  <c r="O18" i="132" s="1"/>
  <c r="F65" i="132"/>
  <c r="C74" i="132"/>
  <c r="D75" i="132"/>
  <c r="D79" i="132"/>
  <c r="E83" i="132"/>
  <c r="D74" i="132"/>
  <c r="C78" i="132"/>
  <c r="C82" i="132"/>
  <c r="K64" i="132"/>
  <c r="H74" i="132"/>
  <c r="C76" i="132"/>
  <c r="H78" i="132"/>
  <c r="C80" i="132"/>
  <c r="H82" i="132"/>
  <c r="V31" i="132"/>
  <c r="H76" i="132"/>
  <c r="D78" i="132"/>
  <c r="F85" i="132"/>
  <c r="D87" i="132"/>
  <c r="N14" i="132"/>
  <c r="O14" i="132" s="1"/>
  <c r="V33" i="132"/>
  <c r="W40" i="132"/>
  <c r="H80" i="132"/>
  <c r="D82" i="132"/>
  <c r="D86" i="132"/>
  <c r="W32" i="132"/>
  <c r="I77" i="132"/>
  <c r="V27" i="132"/>
  <c r="W36" i="132"/>
  <c r="G63" i="132"/>
  <c r="J67" i="132"/>
  <c r="D69" i="132"/>
  <c r="C73" i="132"/>
  <c r="I74" i="132"/>
  <c r="H75" i="132"/>
  <c r="D76" i="132"/>
  <c r="C77" i="132"/>
  <c r="I78" i="132"/>
  <c r="H79" i="132"/>
  <c r="D80" i="132"/>
  <c r="C81" i="132"/>
  <c r="I82" i="132"/>
  <c r="G85" i="132"/>
  <c r="H86" i="132"/>
  <c r="E87" i="132"/>
  <c r="I73" i="132"/>
  <c r="W34" i="132"/>
  <c r="I69" i="132"/>
  <c r="D73" i="132"/>
  <c r="I75" i="132"/>
  <c r="D77" i="132"/>
  <c r="I79" i="132"/>
  <c r="D81" i="132"/>
  <c r="I86" i="132"/>
  <c r="W29" i="132"/>
  <c r="I81" i="132"/>
  <c r="W49" i="132"/>
  <c r="F68" i="132"/>
  <c r="H73" i="132"/>
  <c r="C75" i="132"/>
  <c r="I76" i="132"/>
  <c r="H77" i="132"/>
  <c r="C79" i="132"/>
  <c r="I80" i="132"/>
  <c r="H81" i="132"/>
  <c r="D83" i="132"/>
  <c r="C85" i="132"/>
  <c r="C86" i="132"/>
  <c r="O46" i="132"/>
  <c r="V46" i="132"/>
  <c r="V57" i="132"/>
  <c r="O57" i="132"/>
  <c r="W57" i="132" s="1"/>
  <c r="V37" i="132"/>
  <c r="O37" i="132"/>
  <c r="W37" i="132" s="1"/>
  <c r="O42" i="132"/>
  <c r="V42" i="132"/>
  <c r="W48" i="132"/>
  <c r="V45" i="132"/>
  <c r="O45" i="132"/>
  <c r="W45" i="132" s="1"/>
  <c r="I72" i="132"/>
  <c r="P8" i="132"/>
  <c r="Q8" i="132" s="1"/>
  <c r="O41" i="132"/>
  <c r="W41" i="132" s="1"/>
  <c r="I65" i="132"/>
  <c r="I68" i="132"/>
  <c r="E71" i="132"/>
  <c r="E88" i="132"/>
  <c r="I66" i="132"/>
  <c r="V38" i="132"/>
  <c r="F64" i="132"/>
  <c r="C65" i="132"/>
  <c r="J65" i="132"/>
  <c r="E67" i="132"/>
  <c r="D68" i="132"/>
  <c r="J68" i="132"/>
  <c r="F71" i="132"/>
  <c r="E72" i="132"/>
  <c r="E73" i="132"/>
  <c r="K73" i="132"/>
  <c r="E74" i="132"/>
  <c r="K74" i="132"/>
  <c r="E75" i="132"/>
  <c r="K75" i="132"/>
  <c r="E76" i="132"/>
  <c r="K76" i="132"/>
  <c r="E77" i="132"/>
  <c r="K77" i="132"/>
  <c r="E78" i="132"/>
  <c r="K78" i="132"/>
  <c r="E79" i="132"/>
  <c r="K79" i="132"/>
  <c r="E80" i="132"/>
  <c r="K80" i="132"/>
  <c r="E81" i="132"/>
  <c r="K81" i="132"/>
  <c r="E82" i="132"/>
  <c r="K82" i="132"/>
  <c r="H83" i="132"/>
  <c r="E86" i="132"/>
  <c r="K86" i="132"/>
  <c r="H87" i="132"/>
  <c r="I88" i="132"/>
  <c r="O33" i="132"/>
  <c r="W33" i="132" s="1"/>
  <c r="D72" i="132"/>
  <c r="J72" i="132"/>
  <c r="W44" i="132"/>
  <c r="E65" i="132"/>
  <c r="G73" i="132"/>
  <c r="G74" i="132"/>
  <c r="G75" i="132"/>
  <c r="G76" i="132"/>
  <c r="G77" i="132"/>
  <c r="G78" i="132"/>
  <c r="G79" i="132"/>
  <c r="G80" i="132"/>
  <c r="G81" i="132"/>
  <c r="G82" i="132"/>
  <c r="I83" i="132"/>
  <c r="G86" i="132"/>
  <c r="I87" i="132"/>
  <c r="V27" i="131"/>
  <c r="W27" i="131"/>
  <c r="E61" i="131"/>
  <c r="E81" i="131"/>
  <c r="V43" i="131"/>
  <c r="V23" i="131"/>
  <c r="O23" i="131"/>
  <c r="W23" i="131" s="1"/>
  <c r="H67" i="131"/>
  <c r="D67" i="131"/>
  <c r="F67" i="131"/>
  <c r="J70" i="131"/>
  <c r="K70" i="131"/>
  <c r="C70" i="131"/>
  <c r="G70" i="131"/>
  <c r="J74" i="131"/>
  <c r="K74" i="131"/>
  <c r="C74" i="131"/>
  <c r="G74" i="131"/>
  <c r="J78" i="131"/>
  <c r="K78" i="131"/>
  <c r="C78" i="131"/>
  <c r="G78" i="131"/>
  <c r="O43" i="131"/>
  <c r="W43" i="131" s="1"/>
  <c r="J62" i="131"/>
  <c r="K62" i="131"/>
  <c r="E62" i="131"/>
  <c r="H62" i="131"/>
  <c r="C62" i="131"/>
  <c r="I62" i="131"/>
  <c r="D62" i="131"/>
  <c r="J71" i="131"/>
  <c r="K71" i="131"/>
  <c r="C71" i="131"/>
  <c r="G71" i="131"/>
  <c r="J75" i="131"/>
  <c r="K75" i="131"/>
  <c r="C75" i="131"/>
  <c r="G75" i="131"/>
  <c r="J79" i="131"/>
  <c r="K79" i="131"/>
  <c r="C79" i="131"/>
  <c r="G79" i="131"/>
  <c r="V35" i="131"/>
  <c r="O35" i="131"/>
  <c r="W35" i="131" s="1"/>
  <c r="W40" i="131"/>
  <c r="V47" i="131"/>
  <c r="O47" i="131"/>
  <c r="W47" i="131" s="1"/>
  <c r="H65" i="131"/>
  <c r="D65" i="131"/>
  <c r="F65" i="131"/>
  <c r="H69" i="131"/>
  <c r="D69" i="131"/>
  <c r="F69" i="131"/>
  <c r="J72" i="131"/>
  <c r="K72" i="131"/>
  <c r="C72" i="131"/>
  <c r="G72" i="131"/>
  <c r="J76" i="131"/>
  <c r="K76" i="131"/>
  <c r="C76" i="131"/>
  <c r="G76" i="131"/>
  <c r="J80" i="131"/>
  <c r="K80" i="131"/>
  <c r="E80" i="131"/>
  <c r="C80" i="131"/>
  <c r="I80" i="131"/>
  <c r="D80" i="131"/>
  <c r="H80" i="131"/>
  <c r="R10" i="131"/>
  <c r="S10" i="131" s="1"/>
  <c r="P10" i="131"/>
  <c r="Q10" i="131" s="1"/>
  <c r="N12" i="131"/>
  <c r="O12" i="131" s="1"/>
  <c r="P12" i="131"/>
  <c r="Q12" i="131" s="1"/>
  <c r="V19" i="131"/>
  <c r="O19" i="131"/>
  <c r="W19" i="131" s="1"/>
  <c r="W24" i="131"/>
  <c r="V31" i="131"/>
  <c r="O31" i="131"/>
  <c r="W31" i="131" s="1"/>
  <c r="W36" i="131"/>
  <c r="V39" i="131"/>
  <c r="O39" i="131"/>
  <c r="W39" i="131" s="1"/>
  <c r="M62" i="131"/>
  <c r="J73" i="131"/>
  <c r="K73" i="131"/>
  <c r="C73" i="131"/>
  <c r="G73" i="131"/>
  <c r="J77" i="131"/>
  <c r="K77" i="131"/>
  <c r="C77" i="131"/>
  <c r="G77" i="131"/>
  <c r="G80" i="131"/>
  <c r="D60" i="131"/>
  <c r="M68" i="131" s="1"/>
  <c r="J60" i="131"/>
  <c r="I61" i="131"/>
  <c r="K83" i="131"/>
  <c r="E84" i="131"/>
  <c r="K84" i="131"/>
  <c r="I60" i="131"/>
  <c r="J61" i="131"/>
  <c r="G84" i="131"/>
  <c r="I85" i="131"/>
  <c r="I81" i="131"/>
  <c r="C83" i="131"/>
  <c r="C84" i="131"/>
  <c r="H84" i="131"/>
  <c r="D85" i="131"/>
  <c r="G83" i="131"/>
  <c r="D84" i="131"/>
  <c r="I84" i="131"/>
  <c r="E85" i="131"/>
  <c r="R10" i="133"/>
  <c r="S10" i="133" s="1"/>
  <c r="R9" i="133"/>
  <c r="S9" i="133" s="1"/>
  <c r="P8" i="133"/>
  <c r="Q8" i="133" s="1"/>
  <c r="N8" i="133"/>
  <c r="O8" i="133" s="1"/>
  <c r="N57" i="133"/>
  <c r="T57" i="133"/>
  <c r="W9" i="133"/>
  <c r="V6" i="133"/>
  <c r="O4" i="133"/>
  <c r="M57" i="133"/>
  <c r="W6" i="133"/>
  <c r="O12" i="133"/>
  <c r="W12" i="133" s="1"/>
  <c r="V12" i="133"/>
  <c r="O13" i="133"/>
  <c r="W13" i="133" s="1"/>
  <c r="V13" i="133"/>
  <c r="O16" i="133"/>
  <c r="W16" i="133" s="1"/>
  <c r="V16" i="133"/>
  <c r="O17" i="133"/>
  <c r="W17" i="133" s="1"/>
  <c r="V17" i="133"/>
  <c r="O20" i="133"/>
  <c r="W20" i="133" s="1"/>
  <c r="V20" i="133"/>
  <c r="O21" i="133"/>
  <c r="W21" i="133" s="1"/>
  <c r="V21" i="133"/>
  <c r="W50" i="133"/>
  <c r="O51" i="133"/>
  <c r="W51" i="133" s="1"/>
  <c r="V51" i="133"/>
  <c r="V53" i="133"/>
  <c r="O53" i="133"/>
  <c r="W53" i="133" s="1"/>
  <c r="V28" i="133"/>
  <c r="O28" i="133"/>
  <c r="W28" i="133" s="1"/>
  <c r="O30" i="133"/>
  <c r="W30" i="133" s="1"/>
  <c r="V30" i="133"/>
  <c r="O31" i="133"/>
  <c r="W31" i="133" s="1"/>
  <c r="V31" i="133"/>
  <c r="V36" i="133"/>
  <c r="O36" i="133"/>
  <c r="W36" i="133" s="1"/>
  <c r="O38" i="133"/>
  <c r="W38" i="133" s="1"/>
  <c r="V38" i="133"/>
  <c r="O39" i="133"/>
  <c r="W39" i="133" s="1"/>
  <c r="V39" i="133"/>
  <c r="O47" i="133"/>
  <c r="W47" i="133" s="1"/>
  <c r="V47" i="133"/>
  <c r="V10" i="133"/>
  <c r="O10" i="133"/>
  <c r="W10" i="133" s="1"/>
  <c r="O11" i="133"/>
  <c r="W11" i="133" s="1"/>
  <c r="V11" i="133"/>
  <c r="V14" i="133"/>
  <c r="O14" i="133"/>
  <c r="W14" i="133" s="1"/>
  <c r="O15" i="133"/>
  <c r="W15" i="133" s="1"/>
  <c r="V15" i="133"/>
  <c r="V18" i="133"/>
  <c r="O18" i="133"/>
  <c r="W18" i="133" s="1"/>
  <c r="O19" i="133"/>
  <c r="W19" i="133" s="1"/>
  <c r="V19" i="133"/>
  <c r="V22" i="133"/>
  <c r="O22" i="133"/>
  <c r="W22" i="133" s="1"/>
  <c r="O23" i="133"/>
  <c r="W23" i="133" s="1"/>
  <c r="V23" i="133"/>
  <c r="W42" i="133"/>
  <c r="O43" i="133"/>
  <c r="W43" i="133" s="1"/>
  <c r="V43" i="133"/>
  <c r="W7" i="133"/>
  <c r="V24" i="133"/>
  <c r="O24" i="133"/>
  <c r="W24" i="133" s="1"/>
  <c r="O26" i="133"/>
  <c r="W26" i="133" s="1"/>
  <c r="V26" i="133"/>
  <c r="O27" i="133"/>
  <c r="W27" i="133" s="1"/>
  <c r="V27" i="133"/>
  <c r="V32" i="133"/>
  <c r="O32" i="133"/>
  <c r="W32" i="133" s="1"/>
  <c r="O34" i="133"/>
  <c r="W34" i="133" s="1"/>
  <c r="V34" i="133"/>
  <c r="O35" i="133"/>
  <c r="W35" i="133" s="1"/>
  <c r="V35" i="133"/>
  <c r="O40" i="133"/>
  <c r="W40" i="133" s="1"/>
  <c r="V40" i="133"/>
  <c r="Q57" i="133"/>
  <c r="U57" i="133"/>
  <c r="V7" i="133"/>
  <c r="V25" i="133"/>
  <c r="V29" i="133"/>
  <c r="V33" i="133"/>
  <c r="V37" i="133"/>
  <c r="V49" i="133"/>
  <c r="O49" i="133"/>
  <c r="W49" i="133" s="1"/>
  <c r="V52" i="133"/>
  <c r="O52" i="133"/>
  <c r="W52" i="133" s="1"/>
  <c r="D63" i="133"/>
  <c r="K63" i="133"/>
  <c r="F63" i="133"/>
  <c r="J63" i="133"/>
  <c r="E63" i="133"/>
  <c r="M63" i="133"/>
  <c r="R4" i="133"/>
  <c r="V4" i="133"/>
  <c r="V42" i="133"/>
  <c r="V46" i="133"/>
  <c r="V50" i="133"/>
  <c r="M60" i="133"/>
  <c r="I60" i="133"/>
  <c r="E60" i="133"/>
  <c r="K60" i="133"/>
  <c r="F60" i="133"/>
  <c r="J60" i="133"/>
  <c r="D60" i="133"/>
  <c r="C63" i="133"/>
  <c r="I82" i="133"/>
  <c r="E82" i="133"/>
  <c r="H82" i="133"/>
  <c r="D82" i="133"/>
  <c r="K82" i="133"/>
  <c r="G82" i="133"/>
  <c r="C82" i="133"/>
  <c r="J82" i="133"/>
  <c r="F82" i="133"/>
  <c r="C60" i="133"/>
  <c r="M61" i="133"/>
  <c r="I61" i="133"/>
  <c r="E61" i="133"/>
  <c r="J61" i="133"/>
  <c r="D61" i="133"/>
  <c r="H61" i="133"/>
  <c r="C61" i="133"/>
  <c r="G63" i="133"/>
  <c r="K66" i="133"/>
  <c r="G66" i="133"/>
  <c r="C66" i="133"/>
  <c r="F66" i="133"/>
  <c r="J66" i="133"/>
  <c r="E66" i="133"/>
  <c r="M66" i="133"/>
  <c r="V5" i="133"/>
  <c r="V9" i="133"/>
  <c r="L57" i="133"/>
  <c r="P57" i="133"/>
  <c r="V41" i="133"/>
  <c r="O44" i="133"/>
  <c r="W44" i="133" s="1"/>
  <c r="V44" i="133"/>
  <c r="V45" i="133"/>
  <c r="V48" i="133"/>
  <c r="O48" i="133"/>
  <c r="W48" i="133" s="1"/>
  <c r="G60" i="133"/>
  <c r="I63" i="133"/>
  <c r="K67" i="133"/>
  <c r="G67" i="133"/>
  <c r="C67" i="133"/>
  <c r="J67" i="133"/>
  <c r="E67" i="133"/>
  <c r="I67" i="133"/>
  <c r="D67" i="133"/>
  <c r="F62" i="133"/>
  <c r="K64" i="133"/>
  <c r="G64" i="133"/>
  <c r="C64" i="133"/>
  <c r="H64" i="133"/>
  <c r="M64" i="133"/>
  <c r="K68" i="133"/>
  <c r="G68" i="133"/>
  <c r="C68" i="133"/>
  <c r="H68" i="133"/>
  <c r="H62" i="133"/>
  <c r="D62" i="133"/>
  <c r="G62" i="133"/>
  <c r="M62" i="133"/>
  <c r="K65" i="133"/>
  <c r="G65" i="133"/>
  <c r="C65" i="133"/>
  <c r="H65" i="133"/>
  <c r="M65" i="133"/>
  <c r="K69" i="133"/>
  <c r="G69" i="133"/>
  <c r="C69" i="133"/>
  <c r="H69" i="133"/>
  <c r="F81" i="133"/>
  <c r="J81" i="133"/>
  <c r="F85" i="133"/>
  <c r="J85" i="133"/>
  <c r="F80" i="133"/>
  <c r="J80" i="133"/>
  <c r="C81" i="133"/>
  <c r="G81" i="133"/>
  <c r="K81" i="133"/>
  <c r="F84" i="133"/>
  <c r="J84" i="133"/>
  <c r="C85" i="133"/>
  <c r="G85" i="133"/>
  <c r="K85" i="133"/>
  <c r="F70" i="133"/>
  <c r="F71" i="133"/>
  <c r="L71" i="133" s="1"/>
  <c r="F72" i="133"/>
  <c r="F73" i="133"/>
  <c r="L73" i="133" s="1"/>
  <c r="F74" i="133"/>
  <c r="F75" i="133"/>
  <c r="L75" i="133" s="1"/>
  <c r="F76" i="133"/>
  <c r="F77" i="133"/>
  <c r="L77" i="133" s="1"/>
  <c r="F78" i="133"/>
  <c r="F79" i="133"/>
  <c r="L79" i="133" s="1"/>
  <c r="C80" i="133"/>
  <c r="G80" i="133"/>
  <c r="D81" i="133"/>
  <c r="F83" i="133"/>
  <c r="L83" i="133" s="1"/>
  <c r="C84" i="133"/>
  <c r="G84" i="133"/>
  <c r="D85" i="133"/>
  <c r="R10" i="132"/>
  <c r="S10" i="132" s="1"/>
  <c r="W10" i="132" s="1"/>
  <c r="R15" i="132"/>
  <c r="S15" i="132" s="1"/>
  <c r="N15" i="132"/>
  <c r="O15" i="132" s="1"/>
  <c r="R17" i="132"/>
  <c r="S17" i="132" s="1"/>
  <c r="N17" i="132"/>
  <c r="O17" i="132" s="1"/>
  <c r="R19" i="132"/>
  <c r="S19" i="132" s="1"/>
  <c r="N19" i="132"/>
  <c r="O19" i="132" s="1"/>
  <c r="P7" i="132"/>
  <c r="Q7" i="132" s="1"/>
  <c r="N7" i="132"/>
  <c r="R9" i="132"/>
  <c r="S9" i="132" s="1"/>
  <c r="N9" i="132"/>
  <c r="O9" i="132" s="1"/>
  <c r="P11" i="132"/>
  <c r="Q11" i="132" s="1"/>
  <c r="N11" i="132"/>
  <c r="O11" i="132" s="1"/>
  <c r="R13" i="132"/>
  <c r="S13" i="132" s="1"/>
  <c r="W13" i="132" s="1"/>
  <c r="N13" i="132"/>
  <c r="O13" i="132" s="1"/>
  <c r="N8" i="132"/>
  <c r="O8" i="132" s="1"/>
  <c r="W8" i="132" s="1"/>
  <c r="N12" i="132"/>
  <c r="O12" i="132" s="1"/>
  <c r="W12" i="132" s="1"/>
  <c r="N16" i="132"/>
  <c r="O16" i="132" s="1"/>
  <c r="W16" i="132" s="1"/>
  <c r="U7" i="132"/>
  <c r="U60" i="132" s="1"/>
  <c r="W14" i="132"/>
  <c r="V17" i="132"/>
  <c r="W18" i="132"/>
  <c r="V28" i="132"/>
  <c r="O28" i="132"/>
  <c r="W28" i="132" s="1"/>
  <c r="W9" i="132"/>
  <c r="W17" i="132"/>
  <c r="O20" i="132"/>
  <c r="W20" i="132" s="1"/>
  <c r="V20" i="132"/>
  <c r="O23" i="132"/>
  <c r="W23" i="132" s="1"/>
  <c r="V23" i="132"/>
  <c r="O24" i="132"/>
  <c r="W24" i="132" s="1"/>
  <c r="V24" i="132"/>
  <c r="W53" i="132"/>
  <c r="O54" i="132"/>
  <c r="W54" i="132" s="1"/>
  <c r="V54" i="132"/>
  <c r="V56" i="132"/>
  <c r="O56" i="132"/>
  <c r="W56" i="132" s="1"/>
  <c r="V21" i="132"/>
  <c r="O21" i="132"/>
  <c r="W21" i="132" s="1"/>
  <c r="O22" i="132"/>
  <c r="W22" i="132" s="1"/>
  <c r="V22" i="132"/>
  <c r="V25" i="132"/>
  <c r="O25" i="132"/>
  <c r="W25" i="132" s="1"/>
  <c r="V26" i="132"/>
  <c r="O26" i="132"/>
  <c r="W26" i="132" s="1"/>
  <c r="O30" i="132"/>
  <c r="W30" i="132" s="1"/>
  <c r="V30" i="132"/>
  <c r="O35" i="132"/>
  <c r="W35" i="132" s="1"/>
  <c r="V35" i="132"/>
  <c r="O50" i="132"/>
  <c r="W50" i="132" s="1"/>
  <c r="V50" i="132"/>
  <c r="V10" i="132"/>
  <c r="V14" i="132"/>
  <c r="V18" i="132"/>
  <c r="V29" i="132"/>
  <c r="V34" i="132"/>
  <c r="V52" i="132"/>
  <c r="O52" i="132"/>
  <c r="W52" i="132" s="1"/>
  <c r="V55" i="132"/>
  <c r="O55" i="132"/>
  <c r="W55" i="132" s="1"/>
  <c r="T60" i="132"/>
  <c r="G66" i="132"/>
  <c r="V49" i="132"/>
  <c r="V53" i="132"/>
  <c r="M60" i="132"/>
  <c r="M63" i="132"/>
  <c r="I63" i="132"/>
  <c r="E63" i="132"/>
  <c r="K63" i="132"/>
  <c r="F63" i="132"/>
  <c r="J63" i="132"/>
  <c r="D63" i="132"/>
  <c r="W38" i="132"/>
  <c r="W42" i="132"/>
  <c r="W46" i="132"/>
  <c r="C63" i="132"/>
  <c r="M64" i="132"/>
  <c r="I64" i="132"/>
  <c r="E64" i="132"/>
  <c r="J64" i="132"/>
  <c r="D64" i="132"/>
  <c r="H64" i="132"/>
  <c r="C64" i="132"/>
  <c r="H66" i="132"/>
  <c r="K66" i="132"/>
  <c r="J66" i="132"/>
  <c r="M66" i="132"/>
  <c r="K70" i="132"/>
  <c r="G70" i="132"/>
  <c r="C70" i="132"/>
  <c r="F70" i="132"/>
  <c r="J70" i="132"/>
  <c r="E70" i="132"/>
  <c r="I70" i="132"/>
  <c r="D70" i="132"/>
  <c r="V8" i="132"/>
  <c r="V16" i="132"/>
  <c r="L60" i="132"/>
  <c r="O27" i="132"/>
  <c r="W27" i="132" s="1"/>
  <c r="O31" i="132"/>
  <c r="W31" i="132" s="1"/>
  <c r="V32" i="132"/>
  <c r="V36" i="132"/>
  <c r="O39" i="132"/>
  <c r="W39" i="132" s="1"/>
  <c r="V39" i="132"/>
  <c r="V40" i="132"/>
  <c r="O43" i="132"/>
  <c r="W43" i="132" s="1"/>
  <c r="V43" i="132"/>
  <c r="V44" i="132"/>
  <c r="O47" i="132"/>
  <c r="W47" i="132" s="1"/>
  <c r="V47" i="132"/>
  <c r="V48" i="132"/>
  <c r="V51" i="132"/>
  <c r="O51" i="132"/>
  <c r="W51" i="132" s="1"/>
  <c r="H84" i="132"/>
  <c r="D84" i="132"/>
  <c r="K84" i="132"/>
  <c r="G84" i="132"/>
  <c r="C84" i="132"/>
  <c r="I84" i="132"/>
  <c r="F84" i="132"/>
  <c r="E84" i="132"/>
  <c r="K67" i="132"/>
  <c r="G67" i="132"/>
  <c r="C67" i="132"/>
  <c r="H67" i="132"/>
  <c r="M67" i="132"/>
  <c r="E69" i="132"/>
  <c r="J69" i="132"/>
  <c r="K71" i="132"/>
  <c r="G71" i="132"/>
  <c r="C71" i="132"/>
  <c r="H71" i="132"/>
  <c r="I85" i="132"/>
  <c r="E85" i="132"/>
  <c r="H85" i="132"/>
  <c r="D85" i="132"/>
  <c r="J85" i="132"/>
  <c r="H65" i="132"/>
  <c r="D65" i="132"/>
  <c r="G65" i="132"/>
  <c r="M65" i="132"/>
  <c r="D67" i="132"/>
  <c r="I67" i="132"/>
  <c r="K68" i="132"/>
  <c r="G68" i="132"/>
  <c r="C68" i="132"/>
  <c r="H68" i="132"/>
  <c r="M68" i="132"/>
  <c r="D71" i="132"/>
  <c r="I71" i="132"/>
  <c r="K72" i="132"/>
  <c r="G72" i="132"/>
  <c r="C72" i="132"/>
  <c r="H72" i="132"/>
  <c r="K69" i="132"/>
  <c r="G69" i="132"/>
  <c r="C69" i="132"/>
  <c r="H69" i="132"/>
  <c r="M69" i="132"/>
  <c r="F88" i="132"/>
  <c r="J88" i="132"/>
  <c r="F83" i="132"/>
  <c r="J83" i="132"/>
  <c r="F87" i="132"/>
  <c r="J87" i="132"/>
  <c r="C88" i="132"/>
  <c r="G88" i="132"/>
  <c r="K88" i="132"/>
  <c r="F73" i="132"/>
  <c r="F74" i="132"/>
  <c r="F75" i="132"/>
  <c r="F76" i="132"/>
  <c r="F77" i="132"/>
  <c r="F78" i="132"/>
  <c r="F79" i="132"/>
  <c r="F80" i="132"/>
  <c r="F81" i="132"/>
  <c r="F82" i="132"/>
  <c r="C83" i="132"/>
  <c r="G83" i="132"/>
  <c r="F86" i="132"/>
  <c r="C87" i="132"/>
  <c r="G87" i="132"/>
  <c r="D88" i="132"/>
  <c r="N16" i="131"/>
  <c r="O16" i="131" s="1"/>
  <c r="R16" i="131"/>
  <c r="S16" i="131" s="1"/>
  <c r="P15" i="131"/>
  <c r="Q15" i="131" s="1"/>
  <c r="P14" i="131"/>
  <c r="Q14" i="131" s="1"/>
  <c r="R13" i="131"/>
  <c r="S13" i="131" s="1"/>
  <c r="S57" i="131" s="1"/>
  <c r="P13" i="131"/>
  <c r="Q13" i="131" s="1"/>
  <c r="K63" i="131"/>
  <c r="P5" i="131"/>
  <c r="Q5" i="131" s="1"/>
  <c r="O15" i="131"/>
  <c r="P7" i="131"/>
  <c r="Q7" i="131" s="1"/>
  <c r="N7" i="131"/>
  <c r="O7" i="131" s="1"/>
  <c r="P9" i="131"/>
  <c r="Q9" i="131" s="1"/>
  <c r="N9" i="131"/>
  <c r="O9" i="131" s="1"/>
  <c r="N11" i="131"/>
  <c r="O11" i="131" s="1"/>
  <c r="W11" i="131" s="1"/>
  <c r="T57" i="131"/>
  <c r="N5" i="131"/>
  <c r="N6" i="131"/>
  <c r="N8" i="131"/>
  <c r="O8" i="131" s="1"/>
  <c r="N13" i="131"/>
  <c r="N14" i="131"/>
  <c r="L57" i="131"/>
  <c r="M4" i="131"/>
  <c r="P4" i="131" s="1"/>
  <c r="V4" i="131" s="1"/>
  <c r="U4" i="131"/>
  <c r="J63" i="131" s="1"/>
  <c r="O21" i="131"/>
  <c r="W21" i="131" s="1"/>
  <c r="V21" i="131"/>
  <c r="O22" i="131"/>
  <c r="W22" i="131" s="1"/>
  <c r="V22" i="131"/>
  <c r="O37" i="131"/>
  <c r="W37" i="131" s="1"/>
  <c r="V37" i="131"/>
  <c r="O38" i="131"/>
  <c r="W38" i="131" s="1"/>
  <c r="V38" i="131"/>
  <c r="H63" i="131"/>
  <c r="W16" i="131"/>
  <c r="O17" i="131"/>
  <c r="W17" i="131" s="1"/>
  <c r="V17" i="131"/>
  <c r="O18" i="131"/>
  <c r="W18" i="131" s="1"/>
  <c r="V18" i="131"/>
  <c r="W32" i="131"/>
  <c r="O33" i="131"/>
  <c r="W33" i="131" s="1"/>
  <c r="V33" i="131"/>
  <c r="O34" i="131"/>
  <c r="W34" i="131" s="1"/>
  <c r="V34" i="131"/>
  <c r="W48" i="131"/>
  <c r="O49" i="131"/>
  <c r="W49" i="131" s="1"/>
  <c r="V49" i="131"/>
  <c r="V50" i="131"/>
  <c r="O50" i="131"/>
  <c r="W50" i="131" s="1"/>
  <c r="V10" i="131"/>
  <c r="W12" i="131"/>
  <c r="W28" i="131"/>
  <c r="O29" i="131"/>
  <c r="W29" i="131" s="1"/>
  <c r="V29" i="131"/>
  <c r="O30" i="131"/>
  <c r="W30" i="131" s="1"/>
  <c r="V30" i="131"/>
  <c r="W44" i="131"/>
  <c r="O45" i="131"/>
  <c r="W45" i="131" s="1"/>
  <c r="V45" i="131"/>
  <c r="O46" i="131"/>
  <c r="W46" i="131" s="1"/>
  <c r="V46" i="131"/>
  <c r="W52" i="131"/>
  <c r="O53" i="131"/>
  <c r="W53" i="131" s="1"/>
  <c r="V53" i="131"/>
  <c r="Q4" i="131"/>
  <c r="W8" i="131"/>
  <c r="W10" i="131"/>
  <c r="O25" i="131"/>
  <c r="W25" i="131" s="1"/>
  <c r="V25" i="131"/>
  <c r="O26" i="131"/>
  <c r="W26" i="131" s="1"/>
  <c r="V26" i="131"/>
  <c r="O41" i="131"/>
  <c r="W41" i="131" s="1"/>
  <c r="V41" i="131"/>
  <c r="O42" i="131"/>
  <c r="W42" i="131" s="1"/>
  <c r="V42" i="131"/>
  <c r="V51" i="131"/>
  <c r="O51" i="131"/>
  <c r="W51" i="131" s="1"/>
  <c r="W54" i="131"/>
  <c r="V12" i="131"/>
  <c r="V16" i="131"/>
  <c r="V20" i="131"/>
  <c r="V24" i="131"/>
  <c r="V28" i="131"/>
  <c r="V32" i="131"/>
  <c r="V36" i="131"/>
  <c r="V40" i="131"/>
  <c r="V44" i="131"/>
  <c r="V48" i="131"/>
  <c r="V52" i="131"/>
  <c r="R57" i="131"/>
  <c r="G63" i="131"/>
  <c r="K64" i="131"/>
  <c r="G64" i="131"/>
  <c r="C64" i="131"/>
  <c r="M64" i="131"/>
  <c r="I64" i="131"/>
  <c r="E64" i="131"/>
  <c r="J64" i="131"/>
  <c r="K66" i="131"/>
  <c r="G66" i="131"/>
  <c r="C66" i="131"/>
  <c r="M66" i="131"/>
  <c r="I66" i="131"/>
  <c r="E66" i="131"/>
  <c r="J66" i="131"/>
  <c r="K68" i="131"/>
  <c r="G68" i="131"/>
  <c r="C68" i="131"/>
  <c r="I68" i="131"/>
  <c r="E68" i="131"/>
  <c r="J68" i="131"/>
  <c r="O4" i="131"/>
  <c r="K60" i="131"/>
  <c r="G60" i="131"/>
  <c r="C60" i="131"/>
  <c r="H60" i="131"/>
  <c r="M60" i="131"/>
  <c r="I63" i="131"/>
  <c r="D64" i="131"/>
  <c r="D66" i="131"/>
  <c r="D68" i="131"/>
  <c r="V54" i="131"/>
  <c r="K61" i="131"/>
  <c r="G61" i="131"/>
  <c r="C61" i="131"/>
  <c r="H61" i="131"/>
  <c r="M61" i="131"/>
  <c r="F64" i="131"/>
  <c r="K65" i="131"/>
  <c r="G65" i="131"/>
  <c r="C65" i="131"/>
  <c r="M65" i="131"/>
  <c r="I65" i="131"/>
  <c r="E65" i="131"/>
  <c r="J65" i="131"/>
  <c r="F66" i="131"/>
  <c r="K67" i="131"/>
  <c r="G67" i="131"/>
  <c r="C67" i="131"/>
  <c r="I67" i="131"/>
  <c r="E67" i="131"/>
  <c r="J67" i="131"/>
  <c r="F68" i="131"/>
  <c r="K69" i="131"/>
  <c r="G69" i="131"/>
  <c r="C69" i="131"/>
  <c r="I69" i="131"/>
  <c r="E69" i="131"/>
  <c r="J69" i="131"/>
  <c r="M57" i="131"/>
  <c r="H64" i="131"/>
  <c r="H66" i="131"/>
  <c r="H68" i="131"/>
  <c r="I82" i="131"/>
  <c r="E82" i="131"/>
  <c r="H82" i="131"/>
  <c r="D82" i="131"/>
  <c r="K82" i="131"/>
  <c r="G82" i="131"/>
  <c r="C82" i="131"/>
  <c r="F62" i="131"/>
  <c r="F63" i="131"/>
  <c r="D70" i="131"/>
  <c r="H70" i="131"/>
  <c r="D71" i="131"/>
  <c r="H71" i="131"/>
  <c r="D72" i="131"/>
  <c r="H72" i="131"/>
  <c r="D73" i="131"/>
  <c r="H73" i="131"/>
  <c r="D74" i="131"/>
  <c r="H74" i="131"/>
  <c r="D75" i="131"/>
  <c r="H75" i="131"/>
  <c r="D76" i="131"/>
  <c r="H76" i="131"/>
  <c r="D77" i="131"/>
  <c r="H77" i="131"/>
  <c r="D78" i="131"/>
  <c r="H78" i="131"/>
  <c r="D79" i="131"/>
  <c r="H79" i="131"/>
  <c r="F81" i="131"/>
  <c r="J81" i="131"/>
  <c r="D83" i="131"/>
  <c r="H83" i="131"/>
  <c r="F85" i="131"/>
  <c r="J85" i="131"/>
  <c r="E70" i="131"/>
  <c r="I70" i="131"/>
  <c r="E71" i="131"/>
  <c r="I71" i="131"/>
  <c r="E72" i="131"/>
  <c r="I72" i="131"/>
  <c r="E73" i="131"/>
  <c r="I73" i="131"/>
  <c r="E74" i="131"/>
  <c r="I74" i="131"/>
  <c r="E75" i="131"/>
  <c r="I75" i="131"/>
  <c r="E76" i="131"/>
  <c r="I76" i="131"/>
  <c r="E77" i="131"/>
  <c r="I77" i="131"/>
  <c r="E78" i="131"/>
  <c r="I78" i="131"/>
  <c r="E79" i="131"/>
  <c r="I79" i="131"/>
  <c r="F80" i="131"/>
  <c r="C81" i="131"/>
  <c r="G81" i="131"/>
  <c r="E83" i="131"/>
  <c r="I83" i="131"/>
  <c r="F84" i="131"/>
  <c r="C85" i="131"/>
  <c r="G85" i="131"/>
  <c r="F70" i="131"/>
  <c r="F71" i="131"/>
  <c r="F72" i="131"/>
  <c r="F73" i="131"/>
  <c r="F74" i="131"/>
  <c r="F75" i="131"/>
  <c r="F76" i="131"/>
  <c r="F77" i="131"/>
  <c r="F78" i="131"/>
  <c r="F79" i="131"/>
  <c r="F83" i="131"/>
  <c r="W16" i="130"/>
  <c r="R14" i="130"/>
  <c r="S14" i="130" s="1"/>
  <c r="N13" i="130"/>
  <c r="V13" i="130" s="1"/>
  <c r="R13" i="130"/>
  <c r="S13" i="130" s="1"/>
  <c r="P11" i="130"/>
  <c r="Q11" i="130" s="1"/>
  <c r="P8" i="130"/>
  <c r="Q8" i="130" s="1"/>
  <c r="P7" i="130"/>
  <c r="Q7" i="130" s="1"/>
  <c r="N6" i="130"/>
  <c r="O6" i="130" s="1"/>
  <c r="W6" i="130" s="1"/>
  <c r="P4" i="130"/>
  <c r="Q4" i="130" s="1"/>
  <c r="G63" i="130"/>
  <c r="R5" i="130"/>
  <c r="S5" i="130" s="1"/>
  <c r="S57" i="130" s="1"/>
  <c r="N5" i="130"/>
  <c r="T9" i="130"/>
  <c r="U9" i="130" s="1"/>
  <c r="N9" i="130"/>
  <c r="O9" i="130" s="1"/>
  <c r="N7" i="130"/>
  <c r="O7" i="130" s="1"/>
  <c r="W7" i="130" s="1"/>
  <c r="N8" i="130"/>
  <c r="O8" i="130" s="1"/>
  <c r="W8" i="130"/>
  <c r="H66" i="130"/>
  <c r="O11" i="130"/>
  <c r="W11" i="130" s="1"/>
  <c r="V11" i="130"/>
  <c r="W12" i="130"/>
  <c r="O13" i="130"/>
  <c r="W13" i="130" s="1"/>
  <c r="O18" i="130"/>
  <c r="W18" i="130" s="1"/>
  <c r="V18" i="130"/>
  <c r="V25" i="130"/>
  <c r="O25" i="130"/>
  <c r="W25" i="130" s="1"/>
  <c r="O34" i="130"/>
  <c r="W34" i="130" s="1"/>
  <c r="V34" i="130"/>
  <c r="M57" i="130"/>
  <c r="H61" i="130"/>
  <c r="O15" i="130"/>
  <c r="W15" i="130" s="1"/>
  <c r="V15" i="130"/>
  <c r="V17" i="130"/>
  <c r="O17" i="130"/>
  <c r="W17" i="130" s="1"/>
  <c r="O38" i="130"/>
  <c r="W38" i="130" s="1"/>
  <c r="V38" i="130"/>
  <c r="O10" i="130"/>
  <c r="W10" i="130" s="1"/>
  <c r="V10" i="130"/>
  <c r="O19" i="130"/>
  <c r="W19" i="130" s="1"/>
  <c r="V19" i="130"/>
  <c r="O42" i="130"/>
  <c r="W42" i="130" s="1"/>
  <c r="V42" i="130"/>
  <c r="O14" i="130"/>
  <c r="W14" i="130" s="1"/>
  <c r="V14" i="130"/>
  <c r="V21" i="130"/>
  <c r="O21" i="130"/>
  <c r="W21" i="130" s="1"/>
  <c r="O30" i="130"/>
  <c r="W30" i="130" s="1"/>
  <c r="V30" i="130"/>
  <c r="O46" i="130"/>
  <c r="W46" i="130" s="1"/>
  <c r="V46" i="130"/>
  <c r="L57" i="130"/>
  <c r="P57" i="130"/>
  <c r="T4" i="130"/>
  <c r="V20" i="130"/>
  <c r="V22" i="130"/>
  <c r="V24" i="130"/>
  <c r="O51" i="130"/>
  <c r="W51" i="130" s="1"/>
  <c r="V51" i="130"/>
  <c r="K61" i="130"/>
  <c r="H63" i="130"/>
  <c r="K63" i="130"/>
  <c r="F63" i="130"/>
  <c r="E63" i="130"/>
  <c r="I63" i="130"/>
  <c r="K66" i="130"/>
  <c r="G66" i="130"/>
  <c r="C66" i="130"/>
  <c r="F66" i="130"/>
  <c r="J66" i="130"/>
  <c r="E66" i="130"/>
  <c r="I66" i="130"/>
  <c r="D66" i="130"/>
  <c r="Q57" i="130"/>
  <c r="W28" i="130"/>
  <c r="V28" i="130"/>
  <c r="V53" i="130"/>
  <c r="O53" i="130"/>
  <c r="W53" i="130" s="1"/>
  <c r="C61" i="130"/>
  <c r="V4" i="130"/>
  <c r="V12" i="130"/>
  <c r="V16" i="130"/>
  <c r="W20" i="130"/>
  <c r="W24" i="130"/>
  <c r="O31" i="130"/>
  <c r="W31" i="130" s="1"/>
  <c r="V31" i="130"/>
  <c r="O32" i="130"/>
  <c r="W32" i="130" s="1"/>
  <c r="V32" i="130"/>
  <c r="O35" i="130"/>
  <c r="W35" i="130" s="1"/>
  <c r="V35" i="130"/>
  <c r="O36" i="130"/>
  <c r="W36" i="130" s="1"/>
  <c r="V36" i="130"/>
  <c r="O39" i="130"/>
  <c r="W39" i="130" s="1"/>
  <c r="V39" i="130"/>
  <c r="O40" i="130"/>
  <c r="W40" i="130" s="1"/>
  <c r="V40" i="130"/>
  <c r="O43" i="130"/>
  <c r="W43" i="130" s="1"/>
  <c r="V43" i="130"/>
  <c r="O44" i="130"/>
  <c r="W44" i="130" s="1"/>
  <c r="V44" i="130"/>
  <c r="O47" i="130"/>
  <c r="W47" i="130" s="1"/>
  <c r="V47" i="130"/>
  <c r="V48" i="130"/>
  <c r="O48" i="130"/>
  <c r="W48" i="130" s="1"/>
  <c r="R57" i="130"/>
  <c r="O4" i="130"/>
  <c r="O26" i="130"/>
  <c r="W26" i="130" s="1"/>
  <c r="O27" i="130"/>
  <c r="W27" i="130" s="1"/>
  <c r="V49" i="130"/>
  <c r="O49" i="130"/>
  <c r="W49" i="130" s="1"/>
  <c r="W50" i="130"/>
  <c r="V54" i="130"/>
  <c r="M60" i="130"/>
  <c r="I60" i="130"/>
  <c r="E60" i="130"/>
  <c r="K60" i="130"/>
  <c r="F60" i="130"/>
  <c r="J60" i="130"/>
  <c r="D60" i="130"/>
  <c r="M67" i="130" s="1"/>
  <c r="H60" i="130"/>
  <c r="C60" i="130"/>
  <c r="F61" i="130"/>
  <c r="I82" i="130"/>
  <c r="E82" i="130"/>
  <c r="H82" i="130"/>
  <c r="D82" i="130"/>
  <c r="K82" i="130"/>
  <c r="G82" i="130"/>
  <c r="C82" i="130"/>
  <c r="M61" i="130"/>
  <c r="I61" i="130"/>
  <c r="E61" i="130"/>
  <c r="G61" i="130"/>
  <c r="K67" i="130"/>
  <c r="G67" i="130"/>
  <c r="C67" i="130"/>
  <c r="H67" i="130"/>
  <c r="F82" i="130"/>
  <c r="V52" i="130"/>
  <c r="K64" i="130"/>
  <c r="G64" i="130"/>
  <c r="C64" i="130"/>
  <c r="H64" i="130"/>
  <c r="M64" i="130"/>
  <c r="K68" i="130"/>
  <c r="G68" i="130"/>
  <c r="C68" i="130"/>
  <c r="H68" i="130"/>
  <c r="J82" i="130"/>
  <c r="O52" i="130"/>
  <c r="W52" i="130" s="1"/>
  <c r="D61" i="130"/>
  <c r="M68" i="130" s="1"/>
  <c r="H62" i="130"/>
  <c r="D62" i="130"/>
  <c r="G62" i="130"/>
  <c r="M62" i="130"/>
  <c r="D64" i="130"/>
  <c r="I64" i="130"/>
  <c r="K65" i="130"/>
  <c r="G65" i="130"/>
  <c r="C65" i="130"/>
  <c r="H65" i="130"/>
  <c r="M65" i="130"/>
  <c r="E67" i="130"/>
  <c r="J67" i="130"/>
  <c r="D68" i="130"/>
  <c r="I68" i="130"/>
  <c r="K69" i="130"/>
  <c r="G69" i="130"/>
  <c r="C69" i="130"/>
  <c r="H69" i="130"/>
  <c r="E80" i="130"/>
  <c r="I80" i="130"/>
  <c r="F81" i="130"/>
  <c r="J81" i="130"/>
  <c r="F85" i="130"/>
  <c r="J85" i="130"/>
  <c r="F80" i="130"/>
  <c r="J80" i="130"/>
  <c r="F84" i="130"/>
  <c r="J84" i="130"/>
  <c r="C85" i="130"/>
  <c r="G85" i="130"/>
  <c r="K85" i="130"/>
  <c r="F70" i="130"/>
  <c r="L70" i="130" s="1"/>
  <c r="F71" i="130"/>
  <c r="L71" i="130" s="1"/>
  <c r="F72" i="130"/>
  <c r="L72" i="130" s="1"/>
  <c r="F73" i="130"/>
  <c r="F74" i="130"/>
  <c r="L74" i="130" s="1"/>
  <c r="F75" i="130"/>
  <c r="L75" i="130" s="1"/>
  <c r="F76" i="130"/>
  <c r="L76" i="130" s="1"/>
  <c r="F77" i="130"/>
  <c r="F78" i="130"/>
  <c r="L78" i="130" s="1"/>
  <c r="F79" i="130"/>
  <c r="L79" i="130" s="1"/>
  <c r="C80" i="130"/>
  <c r="G80" i="130"/>
  <c r="D81" i="130"/>
  <c r="F83" i="130"/>
  <c r="L83" i="130" s="1"/>
  <c r="C84" i="130"/>
  <c r="G84" i="130"/>
  <c r="D85" i="130"/>
  <c r="T9" i="129"/>
  <c r="U9" i="129" s="1"/>
  <c r="N9" i="129"/>
  <c r="N57" i="129" s="1"/>
  <c r="N8" i="129"/>
  <c r="T6" i="129"/>
  <c r="U6" i="129" s="1"/>
  <c r="T5" i="129"/>
  <c r="I66" i="129" s="1"/>
  <c r="S57" i="129"/>
  <c r="V5" i="129"/>
  <c r="V6" i="129"/>
  <c r="W7" i="129"/>
  <c r="V8" i="129"/>
  <c r="O17" i="129"/>
  <c r="W17" i="129" s="1"/>
  <c r="V17" i="129"/>
  <c r="V18" i="129"/>
  <c r="O18" i="129"/>
  <c r="W18" i="129" s="1"/>
  <c r="V28" i="129"/>
  <c r="O28" i="129"/>
  <c r="W28" i="129" s="1"/>
  <c r="O36" i="129"/>
  <c r="W36" i="129" s="1"/>
  <c r="V36" i="129"/>
  <c r="W38" i="129"/>
  <c r="O39" i="129"/>
  <c r="W39" i="129" s="1"/>
  <c r="V39" i="129"/>
  <c r="W42" i="129"/>
  <c r="O43" i="129"/>
  <c r="W43" i="129" s="1"/>
  <c r="V43" i="129"/>
  <c r="W46" i="129"/>
  <c r="O47" i="129"/>
  <c r="W47" i="129" s="1"/>
  <c r="V47" i="129"/>
  <c r="W12" i="129"/>
  <c r="O13" i="129"/>
  <c r="W13" i="129" s="1"/>
  <c r="V13" i="129"/>
  <c r="V14" i="129"/>
  <c r="O14" i="129"/>
  <c r="W14" i="129" s="1"/>
  <c r="O32" i="129"/>
  <c r="W32" i="129" s="1"/>
  <c r="V32" i="129"/>
  <c r="W34" i="129"/>
  <c r="O35" i="129"/>
  <c r="W35" i="129" s="1"/>
  <c r="V35" i="129"/>
  <c r="V10" i="129"/>
  <c r="O10" i="129"/>
  <c r="W10" i="129" s="1"/>
  <c r="V24" i="129"/>
  <c r="O24" i="129"/>
  <c r="W24" i="129" s="1"/>
  <c r="O21" i="129"/>
  <c r="W21" i="129" s="1"/>
  <c r="V21" i="129"/>
  <c r="V22" i="129"/>
  <c r="O22" i="129"/>
  <c r="W22" i="129" s="1"/>
  <c r="O40" i="129"/>
  <c r="W40" i="129" s="1"/>
  <c r="V40" i="129"/>
  <c r="O44" i="129"/>
  <c r="W44" i="129" s="1"/>
  <c r="V44" i="129"/>
  <c r="V48" i="129"/>
  <c r="O48" i="129"/>
  <c r="W48" i="129" s="1"/>
  <c r="M57" i="129"/>
  <c r="Q57" i="129"/>
  <c r="W6" i="129"/>
  <c r="V34" i="129"/>
  <c r="V38" i="129"/>
  <c r="V42" i="129"/>
  <c r="V46" i="129"/>
  <c r="V50" i="129"/>
  <c r="V53" i="129"/>
  <c r="O53" i="129"/>
  <c r="W53" i="129" s="1"/>
  <c r="G61" i="129"/>
  <c r="O51" i="129"/>
  <c r="W51" i="129" s="1"/>
  <c r="V51" i="129"/>
  <c r="I82" i="129"/>
  <c r="E82" i="129"/>
  <c r="H82" i="129"/>
  <c r="D82" i="129"/>
  <c r="K82" i="129"/>
  <c r="G82" i="129"/>
  <c r="C82" i="129"/>
  <c r="J82" i="129"/>
  <c r="F82" i="129"/>
  <c r="V12" i="129"/>
  <c r="V20" i="129"/>
  <c r="W23" i="129"/>
  <c r="O4" i="129"/>
  <c r="O8" i="129"/>
  <c r="W8" i="129" s="1"/>
  <c r="O16" i="129"/>
  <c r="W16" i="129" s="1"/>
  <c r="O25" i="129"/>
  <c r="W25" i="129" s="1"/>
  <c r="O29" i="129"/>
  <c r="W29" i="129" s="1"/>
  <c r="V33" i="129"/>
  <c r="V37" i="129"/>
  <c r="V41" i="129"/>
  <c r="V45" i="129"/>
  <c r="K67" i="129"/>
  <c r="G67" i="129"/>
  <c r="C67" i="129"/>
  <c r="F67" i="129"/>
  <c r="J67" i="129"/>
  <c r="E67" i="129"/>
  <c r="I67" i="129"/>
  <c r="D67" i="129"/>
  <c r="R57" i="129"/>
  <c r="W27" i="129"/>
  <c r="W31" i="129"/>
  <c r="L57" i="129"/>
  <c r="P57" i="129"/>
  <c r="T4" i="129"/>
  <c r="V4" i="129" s="1"/>
  <c r="V27" i="129"/>
  <c r="V31" i="129"/>
  <c r="O33" i="129"/>
  <c r="W33" i="129" s="1"/>
  <c r="O37" i="129"/>
  <c r="W37" i="129" s="1"/>
  <c r="V49" i="129"/>
  <c r="O49" i="129"/>
  <c r="W49" i="129" s="1"/>
  <c r="V52" i="129"/>
  <c r="O52" i="129"/>
  <c r="W52" i="129" s="1"/>
  <c r="M61" i="129"/>
  <c r="I61" i="129"/>
  <c r="E61" i="129"/>
  <c r="K61" i="129"/>
  <c r="F61" i="129"/>
  <c r="D61" i="129"/>
  <c r="H61" i="129"/>
  <c r="C61" i="129"/>
  <c r="F66" i="129"/>
  <c r="D60" i="129"/>
  <c r="J60" i="129"/>
  <c r="F62" i="129"/>
  <c r="E63" i="129"/>
  <c r="J63" i="129"/>
  <c r="K64" i="129"/>
  <c r="G64" i="129"/>
  <c r="C64" i="129"/>
  <c r="H64" i="129"/>
  <c r="M64" i="129"/>
  <c r="E66" i="129"/>
  <c r="J66" i="129"/>
  <c r="K68" i="129"/>
  <c r="G68" i="129"/>
  <c r="C68" i="129"/>
  <c r="H68" i="129"/>
  <c r="M68" i="129"/>
  <c r="F60" i="129"/>
  <c r="H62" i="129"/>
  <c r="D62" i="129"/>
  <c r="G62" i="129"/>
  <c r="M62" i="129"/>
  <c r="F63" i="129"/>
  <c r="K65" i="129"/>
  <c r="G65" i="129"/>
  <c r="C65" i="129"/>
  <c r="H65" i="129"/>
  <c r="M65" i="129"/>
  <c r="K69" i="129"/>
  <c r="G69" i="129"/>
  <c r="C69" i="129"/>
  <c r="H69" i="129"/>
  <c r="M60" i="129"/>
  <c r="I60" i="129"/>
  <c r="E60" i="129"/>
  <c r="G60" i="129"/>
  <c r="H63" i="129"/>
  <c r="D63" i="129"/>
  <c r="G63" i="129"/>
  <c r="M63" i="129"/>
  <c r="K66" i="129"/>
  <c r="G66" i="129"/>
  <c r="C66" i="129"/>
  <c r="H66" i="129"/>
  <c r="M66" i="129"/>
  <c r="F81" i="129"/>
  <c r="J81" i="129"/>
  <c r="F85" i="129"/>
  <c r="J85" i="129"/>
  <c r="F80" i="129"/>
  <c r="J80" i="129"/>
  <c r="C81" i="129"/>
  <c r="G81" i="129"/>
  <c r="K81" i="129"/>
  <c r="F84" i="129"/>
  <c r="J84" i="129"/>
  <c r="C85" i="129"/>
  <c r="G85" i="129"/>
  <c r="K85" i="129"/>
  <c r="F70" i="129"/>
  <c r="F71" i="129"/>
  <c r="L71" i="129" s="1"/>
  <c r="F72" i="129"/>
  <c r="F73" i="129"/>
  <c r="L73" i="129" s="1"/>
  <c r="F74" i="129"/>
  <c r="F75" i="129"/>
  <c r="L75" i="129" s="1"/>
  <c r="F76" i="129"/>
  <c r="F77" i="129"/>
  <c r="L77" i="129" s="1"/>
  <c r="F78" i="129"/>
  <c r="F79" i="129"/>
  <c r="L79" i="129" s="1"/>
  <c r="C80" i="129"/>
  <c r="G80" i="129"/>
  <c r="D81" i="129"/>
  <c r="F83" i="129"/>
  <c r="L83" i="129" s="1"/>
  <c r="C84" i="129"/>
  <c r="G84" i="129"/>
  <c r="D85" i="129"/>
  <c r="R6" i="128"/>
  <c r="S6" i="128" s="1"/>
  <c r="T10" i="128"/>
  <c r="U10" i="128" s="1"/>
  <c r="N10" i="128"/>
  <c r="O10" i="128" s="1"/>
  <c r="P13" i="128"/>
  <c r="Q13" i="128" s="1"/>
  <c r="N13" i="128"/>
  <c r="O13" i="128" s="1"/>
  <c r="W13" i="128" s="1"/>
  <c r="V21" i="128"/>
  <c r="O21" i="128"/>
  <c r="W21" i="128" s="1"/>
  <c r="T5" i="128"/>
  <c r="U5" i="128" s="1"/>
  <c r="N5" i="128"/>
  <c r="O5" i="128" s="1"/>
  <c r="W5" i="128" s="1"/>
  <c r="R18" i="128"/>
  <c r="S18" i="128" s="1"/>
  <c r="N18" i="128"/>
  <c r="O18" i="128" s="1"/>
  <c r="R22" i="128"/>
  <c r="S22" i="128" s="1"/>
  <c r="N22" i="128"/>
  <c r="O22" i="128" s="1"/>
  <c r="W22" i="128" s="1"/>
  <c r="N6" i="128"/>
  <c r="O6" i="128" s="1"/>
  <c r="W6" i="128" s="1"/>
  <c r="N8" i="128"/>
  <c r="N9" i="128"/>
  <c r="O9" i="128" s="1"/>
  <c r="W9" i="128" s="1"/>
  <c r="N12" i="128"/>
  <c r="N7" i="128"/>
  <c r="O7" i="128" s="1"/>
  <c r="N11" i="128"/>
  <c r="O11" i="128" s="1"/>
  <c r="M14" i="128"/>
  <c r="N15" i="128"/>
  <c r="O15" i="128" s="1"/>
  <c r="N20" i="128"/>
  <c r="N19" i="128"/>
  <c r="O19" i="128" s="1"/>
  <c r="W19" i="128" s="1"/>
  <c r="W10" i="128"/>
  <c r="V16" i="128"/>
  <c r="W18" i="128"/>
  <c r="O30" i="128"/>
  <c r="W30" i="128" s="1"/>
  <c r="V30" i="128"/>
  <c r="E66" i="128"/>
  <c r="Q11" i="128"/>
  <c r="F66" i="128" s="1"/>
  <c r="O24" i="128"/>
  <c r="W24" i="128" s="1"/>
  <c r="V24" i="128"/>
  <c r="O29" i="128"/>
  <c r="W29" i="128" s="1"/>
  <c r="V29" i="128"/>
  <c r="O32" i="128"/>
  <c r="W32" i="128" s="1"/>
  <c r="V32" i="128"/>
  <c r="O38" i="128"/>
  <c r="W38" i="128" s="1"/>
  <c r="V38" i="128"/>
  <c r="O40" i="128"/>
  <c r="W40" i="128" s="1"/>
  <c r="V40" i="128"/>
  <c r="O46" i="128"/>
  <c r="W46" i="128" s="1"/>
  <c r="V46" i="128"/>
  <c r="V7" i="128"/>
  <c r="V11" i="128"/>
  <c r="J66" i="128"/>
  <c r="V15" i="128"/>
  <c r="V20" i="128"/>
  <c r="O26" i="128"/>
  <c r="W26" i="128" s="1"/>
  <c r="V26" i="128"/>
  <c r="O34" i="128"/>
  <c r="W34" i="128" s="1"/>
  <c r="V34" i="128"/>
  <c r="W7" i="128"/>
  <c r="W15" i="128"/>
  <c r="V23" i="128"/>
  <c r="O23" i="128"/>
  <c r="W23" i="128" s="1"/>
  <c r="O25" i="128"/>
  <c r="W25" i="128" s="1"/>
  <c r="V25" i="128"/>
  <c r="O28" i="128"/>
  <c r="W28" i="128" s="1"/>
  <c r="V28" i="128"/>
  <c r="O33" i="128"/>
  <c r="W33" i="128" s="1"/>
  <c r="V33" i="128"/>
  <c r="O36" i="128"/>
  <c r="W36" i="128" s="1"/>
  <c r="V36" i="128"/>
  <c r="O42" i="128"/>
  <c r="W42" i="128" s="1"/>
  <c r="V42" i="128"/>
  <c r="O44" i="128"/>
  <c r="W44" i="128" s="1"/>
  <c r="V44" i="128"/>
  <c r="J63" i="128"/>
  <c r="V17" i="128"/>
  <c r="O48" i="128"/>
  <c r="W48" i="128" s="1"/>
  <c r="W53" i="128"/>
  <c r="V53" i="128"/>
  <c r="S4" i="128"/>
  <c r="K61" i="128"/>
  <c r="P57" i="128"/>
  <c r="V6" i="128"/>
  <c r="V10" i="128"/>
  <c r="V18" i="128"/>
  <c r="O20" i="128"/>
  <c r="W20" i="128" s="1"/>
  <c r="V47" i="128"/>
  <c r="O47" i="128"/>
  <c r="W47" i="128" s="1"/>
  <c r="O50" i="128"/>
  <c r="W50" i="128" s="1"/>
  <c r="V50" i="128"/>
  <c r="H62" i="128"/>
  <c r="D62" i="128"/>
  <c r="J62" i="128"/>
  <c r="E62" i="128"/>
  <c r="I62" i="128"/>
  <c r="C62" i="128"/>
  <c r="K62" i="128"/>
  <c r="F62" i="128"/>
  <c r="K69" i="128"/>
  <c r="G69" i="128"/>
  <c r="C69" i="128"/>
  <c r="J69" i="128"/>
  <c r="E69" i="128"/>
  <c r="I69" i="128"/>
  <c r="D69" i="128"/>
  <c r="F69" i="128"/>
  <c r="M4" i="128"/>
  <c r="N4" i="128" s="1"/>
  <c r="O4" i="128" s="1"/>
  <c r="Q4" i="128"/>
  <c r="V19" i="128"/>
  <c r="V22" i="128"/>
  <c r="O27" i="128"/>
  <c r="W27" i="128" s="1"/>
  <c r="O31" i="128"/>
  <c r="W31" i="128" s="1"/>
  <c r="O35" i="128"/>
  <c r="W35" i="128" s="1"/>
  <c r="O39" i="128"/>
  <c r="W39" i="128" s="1"/>
  <c r="O43" i="128"/>
  <c r="W43" i="128" s="1"/>
  <c r="W49" i="128"/>
  <c r="V49" i="128"/>
  <c r="V51" i="128"/>
  <c r="W52" i="128"/>
  <c r="L57" i="128"/>
  <c r="G62" i="128"/>
  <c r="K65" i="128"/>
  <c r="G65" i="128"/>
  <c r="C65" i="128"/>
  <c r="J65" i="128"/>
  <c r="E65" i="128"/>
  <c r="I65" i="128"/>
  <c r="D65" i="128"/>
  <c r="F65" i="128"/>
  <c r="H69" i="128"/>
  <c r="E63" i="128"/>
  <c r="V37" i="128"/>
  <c r="V41" i="128"/>
  <c r="V45" i="128"/>
  <c r="O54" i="128"/>
  <c r="W54" i="128" s="1"/>
  <c r="V54" i="128"/>
  <c r="M62" i="128"/>
  <c r="K64" i="128"/>
  <c r="G64" i="128"/>
  <c r="C64" i="128"/>
  <c r="H64" i="128"/>
  <c r="M64" i="128"/>
  <c r="K68" i="128"/>
  <c r="G68" i="128"/>
  <c r="C68" i="128"/>
  <c r="H68" i="128"/>
  <c r="H81" i="128"/>
  <c r="D81" i="128"/>
  <c r="K81" i="128"/>
  <c r="G81" i="128"/>
  <c r="C81" i="128"/>
  <c r="J81" i="128"/>
  <c r="E81" i="128"/>
  <c r="I82" i="128"/>
  <c r="E82" i="128"/>
  <c r="H82" i="128"/>
  <c r="D82" i="128"/>
  <c r="J82" i="128"/>
  <c r="M60" i="128"/>
  <c r="I60" i="128"/>
  <c r="E60" i="128"/>
  <c r="G60" i="128"/>
  <c r="H63" i="128"/>
  <c r="D63" i="128"/>
  <c r="G63" i="128"/>
  <c r="M63" i="128"/>
  <c r="E64" i="128"/>
  <c r="J64" i="128"/>
  <c r="K66" i="128"/>
  <c r="G66" i="128"/>
  <c r="H66" i="128"/>
  <c r="M66" i="128"/>
  <c r="E68" i="128"/>
  <c r="J68" i="128"/>
  <c r="F81" i="128"/>
  <c r="C60" i="128"/>
  <c r="H60" i="128"/>
  <c r="M61" i="128"/>
  <c r="E61" i="128"/>
  <c r="G61" i="128"/>
  <c r="C63" i="128"/>
  <c r="I63" i="128"/>
  <c r="F64" i="128"/>
  <c r="I66" i="128"/>
  <c r="K67" i="128"/>
  <c r="G67" i="128"/>
  <c r="C67" i="128"/>
  <c r="H67" i="128"/>
  <c r="M67" i="128"/>
  <c r="F68" i="128"/>
  <c r="I81" i="128"/>
  <c r="F82" i="128"/>
  <c r="F85" i="128"/>
  <c r="J85" i="128"/>
  <c r="F80" i="128"/>
  <c r="J80" i="128"/>
  <c r="F84" i="128"/>
  <c r="J84" i="128"/>
  <c r="C85" i="128"/>
  <c r="G85" i="128"/>
  <c r="K85" i="128"/>
  <c r="F70" i="128"/>
  <c r="L70" i="128" s="1"/>
  <c r="F71" i="128"/>
  <c r="F72" i="128"/>
  <c r="L72" i="128" s="1"/>
  <c r="F73" i="128"/>
  <c r="F74" i="128"/>
  <c r="L74" i="128" s="1"/>
  <c r="F75" i="128"/>
  <c r="F76" i="128"/>
  <c r="L76" i="128" s="1"/>
  <c r="F77" i="128"/>
  <c r="F78" i="128"/>
  <c r="L78" i="128" s="1"/>
  <c r="F79" i="128"/>
  <c r="C80" i="128"/>
  <c r="G80" i="128"/>
  <c r="F83" i="128"/>
  <c r="L83" i="128" s="1"/>
  <c r="C84" i="128"/>
  <c r="G84" i="128"/>
  <c r="D85" i="128"/>
  <c r="P6" i="125"/>
  <c r="Q6" i="125" s="1"/>
  <c r="T6" i="125"/>
  <c r="U6" i="125" s="1"/>
  <c r="F60" i="125"/>
  <c r="P11" i="124"/>
  <c r="Q11" i="124" s="1"/>
  <c r="P9" i="123"/>
  <c r="Q9" i="123" s="1"/>
  <c r="R13" i="127"/>
  <c r="S13" i="127" s="1"/>
  <c r="R12" i="127"/>
  <c r="S12" i="127" s="1"/>
  <c r="W12" i="127" s="1"/>
  <c r="R11" i="127"/>
  <c r="S11" i="127" s="1"/>
  <c r="R10" i="127"/>
  <c r="S10" i="127" s="1"/>
  <c r="K65" i="127"/>
  <c r="T8" i="127"/>
  <c r="U8" i="127" s="1"/>
  <c r="E73" i="101"/>
  <c r="H65" i="106"/>
  <c r="H76" i="106"/>
  <c r="M65" i="105"/>
  <c r="C69" i="107"/>
  <c r="E73" i="111"/>
  <c r="D83" i="117"/>
  <c r="C82" i="122"/>
  <c r="C60" i="123"/>
  <c r="I69" i="124"/>
  <c r="K76" i="124"/>
  <c r="D78" i="124"/>
  <c r="H83" i="117"/>
  <c r="J60" i="123"/>
  <c r="D68" i="102"/>
  <c r="I74" i="102"/>
  <c r="F65" i="106"/>
  <c r="M65" i="106"/>
  <c r="D76" i="108"/>
  <c r="D69" i="113"/>
  <c r="E71" i="113"/>
  <c r="G72" i="114"/>
  <c r="E72" i="115"/>
  <c r="D66" i="118"/>
  <c r="D72" i="118"/>
  <c r="C80" i="119"/>
  <c r="M64" i="121"/>
  <c r="D70" i="124"/>
  <c r="H79" i="109"/>
  <c r="D78" i="113"/>
  <c r="G69" i="118"/>
  <c r="E71" i="118"/>
  <c r="J62" i="123"/>
  <c r="F64" i="123"/>
  <c r="J61" i="125"/>
  <c r="C71" i="126"/>
  <c r="C76" i="126"/>
  <c r="D79" i="126"/>
  <c r="D68" i="95"/>
  <c r="E72" i="96"/>
  <c r="I75" i="99"/>
  <c r="I82" i="99"/>
  <c r="C73" i="101"/>
  <c r="E79" i="101"/>
  <c r="I75" i="107"/>
  <c r="K70" i="109"/>
  <c r="C75" i="109"/>
  <c r="C77" i="112"/>
  <c r="C74" i="113"/>
  <c r="E79" i="118"/>
  <c r="E81" i="119"/>
  <c r="H84" i="119"/>
  <c r="C70" i="120"/>
  <c r="H69" i="123"/>
  <c r="K73" i="124"/>
  <c r="D71" i="125"/>
  <c r="E66" i="126"/>
  <c r="D66" i="127"/>
  <c r="K71" i="127"/>
  <c r="C74" i="127"/>
  <c r="D78" i="127"/>
  <c r="I80" i="127"/>
  <c r="C72" i="126"/>
  <c r="C75" i="126"/>
  <c r="E84" i="126"/>
  <c r="D64" i="127"/>
  <c r="C69" i="127"/>
  <c r="C71" i="127"/>
  <c r="I74" i="127"/>
  <c r="C77" i="127"/>
  <c r="D85" i="104"/>
  <c r="D79" i="109"/>
  <c r="D76" i="112"/>
  <c r="D64" i="113"/>
  <c r="H73" i="113"/>
  <c r="C75" i="113"/>
  <c r="C78" i="113"/>
  <c r="E79" i="113"/>
  <c r="K72" i="115"/>
  <c r="E83" i="117"/>
  <c r="G70" i="118"/>
  <c r="F64" i="118"/>
  <c r="E69" i="118"/>
  <c r="D71" i="118"/>
  <c r="E72" i="118"/>
  <c r="C67" i="119"/>
  <c r="D80" i="119"/>
  <c r="E62" i="123"/>
  <c r="D64" i="123"/>
  <c r="J65" i="123"/>
  <c r="C71" i="124"/>
  <c r="D73" i="124"/>
  <c r="E78" i="124"/>
  <c r="D61" i="125"/>
  <c r="C63" i="127"/>
  <c r="I69" i="127"/>
  <c r="D71" i="127"/>
  <c r="I77" i="127"/>
  <c r="E79" i="127"/>
  <c r="C60" i="97"/>
  <c r="C76" i="99"/>
  <c r="D77" i="99"/>
  <c r="E83" i="99"/>
  <c r="C71" i="100"/>
  <c r="I78" i="100"/>
  <c r="E84" i="100"/>
  <c r="E80" i="101"/>
  <c r="D83" i="101"/>
  <c r="E67" i="102"/>
  <c r="I85" i="104"/>
  <c r="I64" i="105"/>
  <c r="E75" i="107"/>
  <c r="I69" i="107"/>
  <c r="K77" i="107"/>
  <c r="G77" i="107"/>
  <c r="D79" i="107"/>
  <c r="E77" i="109"/>
  <c r="I77" i="109"/>
  <c r="D77" i="109"/>
  <c r="J71" i="111"/>
  <c r="D71" i="111"/>
  <c r="C71" i="111"/>
  <c r="J75" i="111"/>
  <c r="D75" i="111"/>
  <c r="C75" i="111"/>
  <c r="J72" i="112"/>
  <c r="D72" i="112"/>
  <c r="C72" i="112"/>
  <c r="H78" i="112"/>
  <c r="E78" i="112"/>
  <c r="I64" i="114"/>
  <c r="H64" i="114"/>
  <c r="G76" i="114"/>
  <c r="I62" i="115"/>
  <c r="E61" i="116"/>
  <c r="E82" i="116"/>
  <c r="I68" i="117"/>
  <c r="F68" i="117"/>
  <c r="I68" i="119"/>
  <c r="D68" i="119"/>
  <c r="J83" i="119"/>
  <c r="C83" i="119"/>
  <c r="C80" i="121"/>
  <c r="E80" i="121"/>
  <c r="F67" i="122"/>
  <c r="I67" i="122"/>
  <c r="F68" i="124"/>
  <c r="E68" i="124"/>
  <c r="D68" i="124"/>
  <c r="I82" i="124"/>
  <c r="D76" i="99"/>
  <c r="K60" i="102"/>
  <c r="G75" i="107"/>
  <c r="I79" i="107"/>
  <c r="J78" i="109"/>
  <c r="K78" i="109"/>
  <c r="F67" i="110"/>
  <c r="I67" i="110"/>
  <c r="D77" i="110"/>
  <c r="I72" i="112"/>
  <c r="F80" i="116"/>
  <c r="M62" i="117"/>
  <c r="G62" i="117"/>
  <c r="J76" i="118"/>
  <c r="E76" i="118"/>
  <c r="D76" i="118"/>
  <c r="C68" i="119"/>
  <c r="J84" i="121"/>
  <c r="E84" i="121"/>
  <c r="C84" i="121"/>
  <c r="D67" i="122"/>
  <c r="H72" i="123"/>
  <c r="D72" i="123"/>
  <c r="D74" i="123"/>
  <c r="C74" i="123"/>
  <c r="C76" i="123"/>
  <c r="G76" i="123"/>
  <c r="D76" i="123"/>
  <c r="C75" i="124"/>
  <c r="H75" i="124"/>
  <c r="E75" i="124"/>
  <c r="J77" i="124"/>
  <c r="D77" i="124"/>
  <c r="K77" i="124"/>
  <c r="C77" i="124"/>
  <c r="I76" i="99"/>
  <c r="I64" i="102"/>
  <c r="F60" i="102"/>
  <c r="J71" i="109"/>
  <c r="E71" i="109"/>
  <c r="C71" i="109"/>
  <c r="J73" i="110"/>
  <c r="I73" i="110"/>
  <c r="E73" i="110"/>
  <c r="K74" i="111"/>
  <c r="D74" i="111"/>
  <c r="C74" i="111"/>
  <c r="H71" i="112"/>
  <c r="C71" i="112"/>
  <c r="J73" i="112"/>
  <c r="D73" i="112"/>
  <c r="C73" i="112"/>
  <c r="J77" i="113"/>
  <c r="H77" i="113"/>
  <c r="J69" i="114"/>
  <c r="E69" i="114"/>
  <c r="D69" i="114"/>
  <c r="J71" i="115"/>
  <c r="K71" i="115"/>
  <c r="H82" i="115"/>
  <c r="E82" i="115"/>
  <c r="H60" i="117"/>
  <c r="F60" i="117"/>
  <c r="I66" i="122"/>
  <c r="F66" i="122"/>
  <c r="E66" i="122"/>
  <c r="I72" i="123"/>
  <c r="I74" i="123"/>
  <c r="I76" i="123"/>
  <c r="C62" i="124"/>
  <c r="I62" i="124"/>
  <c r="J69" i="124"/>
  <c r="D69" i="124"/>
  <c r="K69" i="124"/>
  <c r="C69" i="124"/>
  <c r="H76" i="124"/>
  <c r="D76" i="124"/>
  <c r="E77" i="124"/>
  <c r="I69" i="109"/>
  <c r="E69" i="109"/>
  <c r="K64" i="116"/>
  <c r="E64" i="116"/>
  <c r="J75" i="118"/>
  <c r="E75" i="118"/>
  <c r="D75" i="118"/>
  <c r="J64" i="119"/>
  <c r="H64" i="119"/>
  <c r="C64" i="119"/>
  <c r="J73" i="120"/>
  <c r="C73" i="120"/>
  <c r="I83" i="120"/>
  <c r="G83" i="120"/>
  <c r="G69" i="121"/>
  <c r="D69" i="121"/>
  <c r="J83" i="121"/>
  <c r="D83" i="121"/>
  <c r="C83" i="121"/>
  <c r="H71" i="123"/>
  <c r="C71" i="123"/>
  <c r="J73" i="123"/>
  <c r="D73" i="123"/>
  <c r="C73" i="123"/>
  <c r="H75" i="123"/>
  <c r="C75" i="123"/>
  <c r="G73" i="125"/>
  <c r="D73" i="125"/>
  <c r="K62" i="126"/>
  <c r="K70" i="127"/>
  <c r="I75" i="127"/>
  <c r="H78" i="113"/>
  <c r="E78" i="120"/>
  <c r="I73" i="124"/>
  <c r="K61" i="125"/>
  <c r="H72" i="126"/>
  <c r="H76" i="126"/>
  <c r="I84" i="126"/>
  <c r="C62" i="127"/>
  <c r="E63" i="127"/>
  <c r="H64" i="127"/>
  <c r="C70" i="127"/>
  <c r="I71" i="127"/>
  <c r="C73" i="127"/>
  <c r="D74" i="127"/>
  <c r="C75" i="127"/>
  <c r="K75" i="127"/>
  <c r="K78" i="127"/>
  <c r="H79" i="127"/>
  <c r="J65" i="115"/>
  <c r="K78" i="120"/>
  <c r="K70" i="123"/>
  <c r="K62" i="127"/>
  <c r="D70" i="127"/>
  <c r="I73" i="127"/>
  <c r="D75" i="127"/>
  <c r="C62" i="126"/>
  <c r="H69" i="126"/>
  <c r="H73" i="126"/>
  <c r="H77" i="126"/>
  <c r="D68" i="127"/>
  <c r="I70" i="127"/>
  <c r="K74" i="127"/>
  <c r="E75" i="127"/>
  <c r="C78" i="127"/>
  <c r="D79" i="127"/>
  <c r="E80" i="127"/>
  <c r="C82" i="127"/>
  <c r="J68" i="95"/>
  <c r="D74" i="95"/>
  <c r="D82" i="96"/>
  <c r="D75" i="98"/>
  <c r="D77" i="98"/>
  <c r="E62" i="99"/>
  <c r="E64" i="99"/>
  <c r="D66" i="99"/>
  <c r="C71" i="99"/>
  <c r="C73" i="99"/>
  <c r="I80" i="99"/>
  <c r="D75" i="100"/>
  <c r="K76" i="100"/>
  <c r="D64" i="101"/>
  <c r="K73" i="101"/>
  <c r="C70" i="102"/>
  <c r="I70" i="102"/>
  <c r="H60" i="104"/>
  <c r="H66" i="105"/>
  <c r="H71" i="105"/>
  <c r="D68" i="107"/>
  <c r="E69" i="107"/>
  <c r="C71" i="107"/>
  <c r="E83" i="107"/>
  <c r="D69" i="109"/>
  <c r="D70" i="109"/>
  <c r="C73" i="109"/>
  <c r="J74" i="109"/>
  <c r="D74" i="109"/>
  <c r="H80" i="109"/>
  <c r="E80" i="109"/>
  <c r="D67" i="110"/>
  <c r="J69" i="110"/>
  <c r="E69" i="110"/>
  <c r="J71" i="110"/>
  <c r="D71" i="110"/>
  <c r="D70" i="111"/>
  <c r="H70" i="111"/>
  <c r="H75" i="98"/>
  <c r="I66" i="99"/>
  <c r="E73" i="99"/>
  <c r="C65" i="108"/>
  <c r="J65" i="108"/>
  <c r="I65" i="111"/>
  <c r="F65" i="111"/>
  <c r="E65" i="111"/>
  <c r="E72" i="111"/>
  <c r="H72" i="111"/>
  <c r="K76" i="111"/>
  <c r="G76" i="111"/>
  <c r="J69" i="112"/>
  <c r="D69" i="112"/>
  <c r="K69" i="112"/>
  <c r="C69" i="112"/>
  <c r="H61" i="113"/>
  <c r="D61" i="113"/>
  <c r="C61" i="113"/>
  <c r="F61" i="113"/>
  <c r="E60" i="97"/>
  <c r="D78" i="98"/>
  <c r="D72" i="99"/>
  <c r="K73" i="99"/>
  <c r="D79" i="99"/>
  <c r="I71" i="100"/>
  <c r="C74" i="100"/>
  <c r="C76" i="100"/>
  <c r="E79" i="100"/>
  <c r="D82" i="100"/>
  <c r="F61" i="101"/>
  <c r="I71" i="101"/>
  <c r="D73" i="101"/>
  <c r="G70" i="102"/>
  <c r="D69" i="102"/>
  <c r="I78" i="102"/>
  <c r="J60" i="105"/>
  <c r="D67" i="106"/>
  <c r="E67" i="107"/>
  <c r="G82" i="107"/>
  <c r="E84" i="107"/>
  <c r="C60" i="108"/>
  <c r="H62" i="108"/>
  <c r="D64" i="108"/>
  <c r="D70" i="108"/>
  <c r="G60" i="109"/>
  <c r="J75" i="109"/>
  <c r="E75" i="109"/>
  <c r="J77" i="109"/>
  <c r="K77" i="109"/>
  <c r="C77" i="109"/>
  <c r="F62" i="110"/>
  <c r="K62" i="110"/>
  <c r="I69" i="110"/>
  <c r="D75" i="110"/>
  <c r="J77" i="110"/>
  <c r="E77" i="110"/>
  <c r="K79" i="110"/>
  <c r="E79" i="110"/>
  <c r="K60" i="111"/>
  <c r="H60" i="111"/>
  <c r="D65" i="111"/>
  <c r="E69" i="112"/>
  <c r="K61" i="113"/>
  <c r="E76" i="100"/>
  <c r="E71" i="105"/>
  <c r="I84" i="107"/>
  <c r="I60" i="108"/>
  <c r="I64" i="108"/>
  <c r="J69" i="109"/>
  <c r="K69" i="109"/>
  <c r="C69" i="109"/>
  <c r="J73" i="109"/>
  <c r="E73" i="109"/>
  <c r="K73" i="109"/>
  <c r="K83" i="109"/>
  <c r="D83" i="109"/>
  <c r="I75" i="110"/>
  <c r="K78" i="111"/>
  <c r="E78" i="111"/>
  <c r="D78" i="111"/>
  <c r="I69" i="112"/>
  <c r="I77" i="112"/>
  <c r="G72" i="113"/>
  <c r="I82" i="117"/>
  <c r="I70" i="120"/>
  <c r="K73" i="120"/>
  <c r="E74" i="120"/>
  <c r="H72" i="121"/>
  <c r="H76" i="121"/>
  <c r="H60" i="123"/>
  <c r="F60" i="123"/>
  <c r="K60" i="123"/>
  <c r="F68" i="123"/>
  <c r="I68" i="123"/>
  <c r="J71" i="123"/>
  <c r="D71" i="123"/>
  <c r="J72" i="123"/>
  <c r="C72" i="123"/>
  <c r="J74" i="123"/>
  <c r="H74" i="123"/>
  <c r="E75" i="123"/>
  <c r="D75" i="123"/>
  <c r="I78" i="123"/>
  <c r="J70" i="124"/>
  <c r="I70" i="124"/>
  <c r="C70" i="124"/>
  <c r="K70" i="124"/>
  <c r="D72" i="124"/>
  <c r="E74" i="124"/>
  <c r="J76" i="124"/>
  <c r="E76" i="124"/>
  <c r="I76" i="124"/>
  <c r="J78" i="124"/>
  <c r="I78" i="124"/>
  <c r="C78" i="124"/>
  <c r="K78" i="124"/>
  <c r="H80" i="124"/>
  <c r="I80" i="124"/>
  <c r="D75" i="125"/>
  <c r="H83" i="125"/>
  <c r="F65" i="126"/>
  <c r="J65" i="126"/>
  <c r="D65" i="126"/>
  <c r="J70" i="126"/>
  <c r="H70" i="126"/>
  <c r="C70" i="126"/>
  <c r="J74" i="126"/>
  <c r="H74" i="126"/>
  <c r="C74" i="126"/>
  <c r="J78" i="126"/>
  <c r="H78" i="126"/>
  <c r="C78" i="126"/>
  <c r="K82" i="117"/>
  <c r="I74" i="120"/>
  <c r="J77" i="120"/>
  <c r="C77" i="120"/>
  <c r="J73" i="121"/>
  <c r="C73" i="121"/>
  <c r="J77" i="121"/>
  <c r="D77" i="121"/>
  <c r="E66" i="123"/>
  <c r="F66" i="123"/>
  <c r="F65" i="124"/>
  <c r="E65" i="124"/>
  <c r="J71" i="124"/>
  <c r="K71" i="124"/>
  <c r="D71" i="124"/>
  <c r="I71" i="124"/>
  <c r="K79" i="124"/>
  <c r="E79" i="124"/>
  <c r="E71" i="111"/>
  <c r="E75" i="111"/>
  <c r="K72" i="112"/>
  <c r="E73" i="112"/>
  <c r="I76" i="112"/>
  <c r="D77" i="112"/>
  <c r="E64" i="113"/>
  <c r="D74" i="113"/>
  <c r="D75" i="113"/>
  <c r="K71" i="114"/>
  <c r="F65" i="114"/>
  <c r="H72" i="114"/>
  <c r="G75" i="114"/>
  <c r="H76" i="114"/>
  <c r="I79" i="114"/>
  <c r="J64" i="115"/>
  <c r="E76" i="115"/>
  <c r="D83" i="115"/>
  <c r="K65" i="116"/>
  <c r="J64" i="116"/>
  <c r="F72" i="116"/>
  <c r="C74" i="117"/>
  <c r="E80" i="117"/>
  <c r="C82" i="117"/>
  <c r="M62" i="118"/>
  <c r="I64" i="118"/>
  <c r="E66" i="118"/>
  <c r="I71" i="118"/>
  <c r="H67" i="119"/>
  <c r="G68" i="119"/>
  <c r="I80" i="119"/>
  <c r="I81" i="119"/>
  <c r="D83" i="119"/>
  <c r="I84" i="119"/>
  <c r="K63" i="120"/>
  <c r="D64" i="120"/>
  <c r="D70" i="120"/>
  <c r="H72" i="120"/>
  <c r="D73" i="120"/>
  <c r="C74" i="120"/>
  <c r="K74" i="120"/>
  <c r="D77" i="120"/>
  <c r="I84" i="120"/>
  <c r="D84" i="120"/>
  <c r="I64" i="121"/>
  <c r="D64" i="121"/>
  <c r="C68" i="121"/>
  <c r="D73" i="121"/>
  <c r="C77" i="121"/>
  <c r="H60" i="122"/>
  <c r="J60" i="122"/>
  <c r="D61" i="122"/>
  <c r="C69" i="122"/>
  <c r="J69" i="123"/>
  <c r="K69" i="123"/>
  <c r="D69" i="123"/>
  <c r="I69" i="123"/>
  <c r="C78" i="123"/>
  <c r="J72" i="124"/>
  <c r="E72" i="124"/>
  <c r="I72" i="124"/>
  <c r="J74" i="124"/>
  <c r="I74" i="124"/>
  <c r="C74" i="124"/>
  <c r="K74" i="124"/>
  <c r="I71" i="111"/>
  <c r="I75" i="111"/>
  <c r="I73" i="112"/>
  <c r="K76" i="112"/>
  <c r="E77" i="112"/>
  <c r="E72" i="113"/>
  <c r="I64" i="113"/>
  <c r="H74" i="113"/>
  <c r="H75" i="114"/>
  <c r="K76" i="115"/>
  <c r="E74" i="117"/>
  <c r="I80" i="117"/>
  <c r="D82" i="117"/>
  <c r="F66" i="118"/>
  <c r="K80" i="119"/>
  <c r="G83" i="119"/>
  <c r="E63" i="120"/>
  <c r="I64" i="120"/>
  <c r="D67" i="120"/>
  <c r="E70" i="120"/>
  <c r="I72" i="120"/>
  <c r="I73" i="120"/>
  <c r="D74" i="120"/>
  <c r="I77" i="120"/>
  <c r="E79" i="120"/>
  <c r="E62" i="121"/>
  <c r="J62" i="121"/>
  <c r="C64" i="121"/>
  <c r="G72" i="121"/>
  <c r="G73" i="121"/>
  <c r="C76" i="121"/>
  <c r="G77" i="121"/>
  <c r="J80" i="121"/>
  <c r="H80" i="121"/>
  <c r="I81" i="121"/>
  <c r="C60" i="122"/>
  <c r="I69" i="122"/>
  <c r="H84" i="122"/>
  <c r="I84" i="122"/>
  <c r="C69" i="123"/>
  <c r="D78" i="123"/>
  <c r="K62" i="124"/>
  <c r="E62" i="124"/>
  <c r="E64" i="124"/>
  <c r="D64" i="124"/>
  <c r="I65" i="124"/>
  <c r="E71" i="124"/>
  <c r="C72" i="124"/>
  <c r="K72" i="124"/>
  <c r="D74" i="124"/>
  <c r="J75" i="124"/>
  <c r="K75" i="124"/>
  <c r="D75" i="124"/>
  <c r="I75" i="124"/>
  <c r="H79" i="124"/>
  <c r="G82" i="124"/>
  <c r="D82" i="124"/>
  <c r="I64" i="125"/>
  <c r="D69" i="125"/>
  <c r="D77" i="125"/>
  <c r="D83" i="125"/>
  <c r="H72" i="127"/>
  <c r="H76" i="127"/>
  <c r="I78" i="120"/>
  <c r="I73" i="123"/>
  <c r="H69" i="124"/>
  <c r="H73" i="124"/>
  <c r="H77" i="124"/>
  <c r="E62" i="126"/>
  <c r="J66" i="126"/>
  <c r="H71" i="126"/>
  <c r="H75" i="126"/>
  <c r="M63" i="127"/>
  <c r="D67" i="127"/>
  <c r="H68" i="127"/>
  <c r="D69" i="127"/>
  <c r="K69" i="127"/>
  <c r="E70" i="127"/>
  <c r="H71" i="127"/>
  <c r="C72" i="127"/>
  <c r="I72" i="127"/>
  <c r="D73" i="127"/>
  <c r="K73" i="127"/>
  <c r="E74" i="127"/>
  <c r="H75" i="127"/>
  <c r="C76" i="127"/>
  <c r="I76" i="127"/>
  <c r="D77" i="127"/>
  <c r="K77" i="127"/>
  <c r="E78" i="127"/>
  <c r="D83" i="127"/>
  <c r="F62" i="126"/>
  <c r="C69" i="126"/>
  <c r="C73" i="126"/>
  <c r="C77" i="126"/>
  <c r="H67" i="127"/>
  <c r="E69" i="127"/>
  <c r="H70" i="127"/>
  <c r="D72" i="127"/>
  <c r="K72" i="127"/>
  <c r="E73" i="127"/>
  <c r="H74" i="127"/>
  <c r="D76" i="127"/>
  <c r="K76" i="127"/>
  <c r="E77" i="127"/>
  <c r="H78" i="127"/>
  <c r="J62" i="126"/>
  <c r="H69" i="127"/>
  <c r="E72" i="127"/>
  <c r="H73" i="127"/>
  <c r="E76" i="127"/>
  <c r="H77" i="127"/>
  <c r="I78" i="127"/>
  <c r="E76" i="98"/>
  <c r="K81" i="98"/>
  <c r="D69" i="99"/>
  <c r="K72" i="99"/>
  <c r="I77" i="99"/>
  <c r="I70" i="100"/>
  <c r="D72" i="100"/>
  <c r="K75" i="100"/>
  <c r="H75" i="101"/>
  <c r="D72" i="101"/>
  <c r="I78" i="101"/>
  <c r="E82" i="101"/>
  <c r="I73" i="102"/>
  <c r="I77" i="102"/>
  <c r="K63" i="104"/>
  <c r="F67" i="105"/>
  <c r="J66" i="106"/>
  <c r="E64" i="107"/>
  <c r="I80" i="108"/>
  <c r="G82" i="108"/>
  <c r="I64" i="109"/>
  <c r="H70" i="109"/>
  <c r="D72" i="109"/>
  <c r="K72" i="109"/>
  <c r="H74" i="109"/>
  <c r="D76" i="109"/>
  <c r="K76" i="109"/>
  <c r="H78" i="109"/>
  <c r="H82" i="109"/>
  <c r="E70" i="110"/>
  <c r="K72" i="110"/>
  <c r="E74" i="110"/>
  <c r="K76" i="110"/>
  <c r="E78" i="110"/>
  <c r="I80" i="110"/>
  <c r="D82" i="110"/>
  <c r="K83" i="110"/>
  <c r="E83" i="110"/>
  <c r="E65" i="108"/>
  <c r="G65" i="108"/>
  <c r="M65" i="108"/>
  <c r="F65" i="108"/>
  <c r="J62" i="111"/>
  <c r="F62" i="111"/>
  <c r="E69" i="111"/>
  <c r="C70" i="111"/>
  <c r="K70" i="111"/>
  <c r="D72" i="111"/>
  <c r="J73" i="111"/>
  <c r="K73" i="111"/>
  <c r="D73" i="111"/>
  <c r="I73" i="111"/>
  <c r="E82" i="111"/>
  <c r="J71" i="112"/>
  <c r="E71" i="112"/>
  <c r="K71" i="112"/>
  <c r="D71" i="112"/>
  <c r="E74" i="112"/>
  <c r="H75" i="112"/>
  <c r="K79" i="112"/>
  <c r="H79" i="112"/>
  <c r="E79" i="112"/>
  <c r="F60" i="96"/>
  <c r="F76" i="97"/>
  <c r="D81" i="97"/>
  <c r="E83" i="97"/>
  <c r="C78" i="98"/>
  <c r="E69" i="99"/>
  <c r="C72" i="99"/>
  <c r="I73" i="99"/>
  <c r="C75" i="99"/>
  <c r="C77" i="99"/>
  <c r="K77" i="99"/>
  <c r="D82" i="99"/>
  <c r="K71" i="100"/>
  <c r="E72" i="100"/>
  <c r="C75" i="100"/>
  <c r="I76" i="100"/>
  <c r="C78" i="100"/>
  <c r="I72" i="101"/>
  <c r="D77" i="101"/>
  <c r="F68" i="102"/>
  <c r="D72" i="102"/>
  <c r="D76" i="102"/>
  <c r="F61" i="104"/>
  <c r="F76" i="104"/>
  <c r="E85" i="104"/>
  <c r="C60" i="106"/>
  <c r="K70" i="107"/>
  <c r="C72" i="107"/>
  <c r="F64" i="107"/>
  <c r="J68" i="107"/>
  <c r="D69" i="107"/>
  <c r="K69" i="107"/>
  <c r="H71" i="107"/>
  <c r="E77" i="107"/>
  <c r="E82" i="107"/>
  <c r="D72" i="108"/>
  <c r="K82" i="108"/>
  <c r="J64" i="109"/>
  <c r="H69" i="109"/>
  <c r="C70" i="109"/>
  <c r="I70" i="109"/>
  <c r="D71" i="109"/>
  <c r="K71" i="109"/>
  <c r="E72" i="109"/>
  <c r="H73" i="109"/>
  <c r="C74" i="109"/>
  <c r="I74" i="109"/>
  <c r="D75" i="109"/>
  <c r="K75" i="109"/>
  <c r="E76" i="109"/>
  <c r="H77" i="109"/>
  <c r="C78" i="109"/>
  <c r="I78" i="109"/>
  <c r="E79" i="109"/>
  <c r="E67" i="110"/>
  <c r="K69" i="110"/>
  <c r="I70" i="110"/>
  <c r="E71" i="110"/>
  <c r="D72" i="110"/>
  <c r="K73" i="110"/>
  <c r="I74" i="110"/>
  <c r="E75" i="110"/>
  <c r="D76" i="110"/>
  <c r="K77" i="110"/>
  <c r="I78" i="110"/>
  <c r="H79" i="110"/>
  <c r="D83" i="110"/>
  <c r="K65" i="108"/>
  <c r="D65" i="108"/>
  <c r="E62" i="111"/>
  <c r="C73" i="111"/>
  <c r="J74" i="111"/>
  <c r="E74" i="111"/>
  <c r="I74" i="111"/>
  <c r="E76" i="111"/>
  <c r="D76" i="111"/>
  <c r="H80" i="111"/>
  <c r="I80" i="111"/>
  <c r="E80" i="111"/>
  <c r="E84" i="111"/>
  <c r="K62" i="112"/>
  <c r="J62" i="112"/>
  <c r="J70" i="112"/>
  <c r="K70" i="112"/>
  <c r="D70" i="112"/>
  <c r="I70" i="112"/>
  <c r="C70" i="112"/>
  <c r="J78" i="112"/>
  <c r="K78" i="112"/>
  <c r="D78" i="112"/>
  <c r="I78" i="112"/>
  <c r="C78" i="112"/>
  <c r="F67" i="113"/>
  <c r="I67" i="113"/>
  <c r="I69" i="99"/>
  <c r="I72" i="100"/>
  <c r="K72" i="101"/>
  <c r="J64" i="107"/>
  <c r="H72" i="109"/>
  <c r="H76" i="109"/>
  <c r="K70" i="110"/>
  <c r="K74" i="110"/>
  <c r="K78" i="110"/>
  <c r="J82" i="110"/>
  <c r="I82" i="110"/>
  <c r="H82" i="110"/>
  <c r="K61" i="111"/>
  <c r="C61" i="111"/>
  <c r="J69" i="111"/>
  <c r="K69" i="111"/>
  <c r="D69" i="111"/>
  <c r="I69" i="111"/>
  <c r="K83" i="111"/>
  <c r="H83" i="111"/>
  <c r="E83" i="111"/>
  <c r="F66" i="112"/>
  <c r="I66" i="112"/>
  <c r="J75" i="112"/>
  <c r="E75" i="112"/>
  <c r="K75" i="112"/>
  <c r="D75" i="112"/>
  <c r="F68" i="95"/>
  <c r="E76" i="96"/>
  <c r="K82" i="96"/>
  <c r="G80" i="97"/>
  <c r="C76" i="98"/>
  <c r="H77" i="98"/>
  <c r="K78" i="98"/>
  <c r="F67" i="99"/>
  <c r="C69" i="99"/>
  <c r="K69" i="99"/>
  <c r="I71" i="99"/>
  <c r="I72" i="99"/>
  <c r="D73" i="99"/>
  <c r="K76" i="99"/>
  <c r="E77" i="99"/>
  <c r="C70" i="100"/>
  <c r="D71" i="100"/>
  <c r="C72" i="100"/>
  <c r="K72" i="100"/>
  <c r="I74" i="100"/>
  <c r="I75" i="100"/>
  <c r="D76" i="100"/>
  <c r="I80" i="100"/>
  <c r="I82" i="100"/>
  <c r="F63" i="101"/>
  <c r="G62" i="101"/>
  <c r="E68" i="101"/>
  <c r="C72" i="101"/>
  <c r="I73" i="101"/>
  <c r="D78" i="101"/>
  <c r="C82" i="101"/>
  <c r="D73" i="102"/>
  <c r="D77" i="102"/>
  <c r="I84" i="102"/>
  <c r="E81" i="104"/>
  <c r="E67" i="105"/>
  <c r="H84" i="105"/>
  <c r="H72" i="106"/>
  <c r="H72" i="107"/>
  <c r="D61" i="107"/>
  <c r="D64" i="107"/>
  <c r="H69" i="107"/>
  <c r="D80" i="108"/>
  <c r="C82" i="108"/>
  <c r="E70" i="109"/>
  <c r="H71" i="109"/>
  <c r="C72" i="109"/>
  <c r="I72" i="109"/>
  <c r="E74" i="109"/>
  <c r="H75" i="109"/>
  <c r="C76" i="109"/>
  <c r="I76" i="109"/>
  <c r="E78" i="109"/>
  <c r="C82" i="109"/>
  <c r="D70" i="110"/>
  <c r="K71" i="110"/>
  <c r="I72" i="110"/>
  <c r="D74" i="110"/>
  <c r="K75" i="110"/>
  <c r="I76" i="110"/>
  <c r="D78" i="110"/>
  <c r="E80" i="110"/>
  <c r="C82" i="110"/>
  <c r="K82" i="110"/>
  <c r="H65" i="108"/>
  <c r="H61" i="111"/>
  <c r="I67" i="111"/>
  <c r="C69" i="111"/>
  <c r="J70" i="111"/>
  <c r="E70" i="111"/>
  <c r="I70" i="111"/>
  <c r="J72" i="111"/>
  <c r="I72" i="111"/>
  <c r="C72" i="111"/>
  <c r="K72" i="111"/>
  <c r="J82" i="111"/>
  <c r="K82" i="111"/>
  <c r="D82" i="111"/>
  <c r="I82" i="111"/>
  <c r="C82" i="111"/>
  <c r="D83" i="111"/>
  <c r="J64" i="112"/>
  <c r="F64" i="112"/>
  <c r="D66" i="112"/>
  <c r="J74" i="112"/>
  <c r="K74" i="112"/>
  <c r="D74" i="112"/>
  <c r="I74" i="112"/>
  <c r="C74" i="112"/>
  <c r="C75" i="112"/>
  <c r="J65" i="111"/>
  <c r="H71" i="111"/>
  <c r="H75" i="111"/>
  <c r="G78" i="111"/>
  <c r="H69" i="112"/>
  <c r="E72" i="112"/>
  <c r="H73" i="112"/>
  <c r="E76" i="112"/>
  <c r="H77" i="112"/>
  <c r="J61" i="113"/>
  <c r="G69" i="113"/>
  <c r="C71" i="113"/>
  <c r="I71" i="113"/>
  <c r="C73" i="113"/>
  <c r="I74" i="113"/>
  <c r="H75" i="113"/>
  <c r="D76" i="113"/>
  <c r="C77" i="113"/>
  <c r="I78" i="113"/>
  <c r="C61" i="114"/>
  <c r="J66" i="114"/>
  <c r="D68" i="114"/>
  <c r="G73" i="114"/>
  <c r="H74" i="114"/>
  <c r="G77" i="114"/>
  <c r="H78" i="114"/>
  <c r="E64" i="115"/>
  <c r="E75" i="115"/>
  <c r="E78" i="115"/>
  <c r="J82" i="115"/>
  <c r="I82" i="115"/>
  <c r="C82" i="115"/>
  <c r="K82" i="115"/>
  <c r="I84" i="115"/>
  <c r="F84" i="115"/>
  <c r="J61" i="116"/>
  <c r="K61" i="116"/>
  <c r="D61" i="116"/>
  <c r="I61" i="116"/>
  <c r="C61" i="116"/>
  <c r="C62" i="116"/>
  <c r="J77" i="116"/>
  <c r="H77" i="116"/>
  <c r="E77" i="116"/>
  <c r="I81" i="116"/>
  <c r="C72" i="117"/>
  <c r="D77" i="118"/>
  <c r="H80" i="118"/>
  <c r="I80" i="118"/>
  <c r="E80" i="118"/>
  <c r="E84" i="118"/>
  <c r="F60" i="119"/>
  <c r="E60" i="119"/>
  <c r="J71" i="120"/>
  <c r="K71" i="120"/>
  <c r="D71" i="120"/>
  <c r="I71" i="120"/>
  <c r="C71" i="120"/>
  <c r="J79" i="120"/>
  <c r="K79" i="120"/>
  <c r="D79" i="120"/>
  <c r="I79" i="120"/>
  <c r="C79" i="120"/>
  <c r="H72" i="112"/>
  <c r="H76" i="112"/>
  <c r="K72" i="113"/>
  <c r="D71" i="113"/>
  <c r="K71" i="113"/>
  <c r="D73" i="113"/>
  <c r="I75" i="113"/>
  <c r="H76" i="113"/>
  <c r="D77" i="113"/>
  <c r="F67" i="114"/>
  <c r="I67" i="114"/>
  <c r="H73" i="114"/>
  <c r="H77" i="114"/>
  <c r="J69" i="115"/>
  <c r="E69" i="115"/>
  <c r="J74" i="115"/>
  <c r="K74" i="115"/>
  <c r="K75" i="115"/>
  <c r="J77" i="115"/>
  <c r="E77" i="115"/>
  <c r="D82" i="115"/>
  <c r="K83" i="115"/>
  <c r="E83" i="115"/>
  <c r="E84" i="115"/>
  <c r="I70" i="116"/>
  <c r="F70" i="116"/>
  <c r="D77" i="116"/>
  <c r="E66" i="117"/>
  <c r="F66" i="117"/>
  <c r="D66" i="117"/>
  <c r="G78" i="117"/>
  <c r="E78" i="117"/>
  <c r="J74" i="118"/>
  <c r="E74" i="118"/>
  <c r="D74" i="118"/>
  <c r="K83" i="118"/>
  <c r="H83" i="118"/>
  <c r="E83" i="118"/>
  <c r="J76" i="120"/>
  <c r="E76" i="120"/>
  <c r="K76" i="120"/>
  <c r="D76" i="120"/>
  <c r="I76" i="113"/>
  <c r="I68" i="115"/>
  <c r="E68" i="115"/>
  <c r="J76" i="116"/>
  <c r="I76" i="116"/>
  <c r="F76" i="116"/>
  <c r="K79" i="117"/>
  <c r="H79" i="117"/>
  <c r="J73" i="118"/>
  <c r="I73" i="118"/>
  <c r="E73" i="118"/>
  <c r="J78" i="118"/>
  <c r="E78" i="118"/>
  <c r="D78" i="118"/>
  <c r="J82" i="118"/>
  <c r="K82" i="118"/>
  <c r="D82" i="118"/>
  <c r="I82" i="118"/>
  <c r="C82" i="118"/>
  <c r="H60" i="120"/>
  <c r="F60" i="120"/>
  <c r="J75" i="120"/>
  <c r="K75" i="120"/>
  <c r="D75" i="120"/>
  <c r="I75" i="120"/>
  <c r="C75" i="120"/>
  <c r="C76" i="120"/>
  <c r="I81" i="120"/>
  <c r="H71" i="113"/>
  <c r="I73" i="113"/>
  <c r="C76" i="113"/>
  <c r="I77" i="113"/>
  <c r="K61" i="114"/>
  <c r="D61" i="114"/>
  <c r="G74" i="114"/>
  <c r="G78" i="114"/>
  <c r="H84" i="114"/>
  <c r="I84" i="114"/>
  <c r="K61" i="115"/>
  <c r="I64" i="115"/>
  <c r="D64" i="115"/>
  <c r="F68" i="115"/>
  <c r="J70" i="115"/>
  <c r="K70" i="115"/>
  <c r="J73" i="115"/>
  <c r="E73" i="115"/>
  <c r="H62" i="116"/>
  <c r="J62" i="116"/>
  <c r="D62" i="116"/>
  <c r="F71" i="116"/>
  <c r="J71" i="116"/>
  <c r="D76" i="116"/>
  <c r="J81" i="116"/>
  <c r="E81" i="116"/>
  <c r="D81" i="116"/>
  <c r="F67" i="117"/>
  <c r="J67" i="117"/>
  <c r="E67" i="117"/>
  <c r="G72" i="117"/>
  <c r="E72" i="117"/>
  <c r="G76" i="117"/>
  <c r="E76" i="117"/>
  <c r="E79" i="117"/>
  <c r="K61" i="118"/>
  <c r="J61" i="118"/>
  <c r="D73" i="118"/>
  <c r="J77" i="118"/>
  <c r="I77" i="118"/>
  <c r="E77" i="118"/>
  <c r="I78" i="118"/>
  <c r="E82" i="118"/>
  <c r="D60" i="120"/>
  <c r="J72" i="120"/>
  <c r="E72" i="120"/>
  <c r="K72" i="120"/>
  <c r="D72" i="120"/>
  <c r="E75" i="120"/>
  <c r="H76" i="120"/>
  <c r="K80" i="120"/>
  <c r="H80" i="120"/>
  <c r="E80" i="120"/>
  <c r="E65" i="121"/>
  <c r="K71" i="121"/>
  <c r="K75" i="121"/>
  <c r="K79" i="121"/>
  <c r="I66" i="123"/>
  <c r="C77" i="123"/>
  <c r="I77" i="123"/>
  <c r="D79" i="123"/>
  <c r="D82" i="123"/>
  <c r="K83" i="123"/>
  <c r="E83" i="123"/>
  <c r="K83" i="124"/>
  <c r="H83" i="124"/>
  <c r="H84" i="124"/>
  <c r="I84" i="124"/>
  <c r="J64" i="125"/>
  <c r="D68" i="125"/>
  <c r="C70" i="125"/>
  <c r="I70" i="125"/>
  <c r="C72" i="125"/>
  <c r="I72" i="125"/>
  <c r="C74" i="125"/>
  <c r="I74" i="125"/>
  <c r="C76" i="125"/>
  <c r="I76" i="125"/>
  <c r="C78" i="125"/>
  <c r="I78" i="125"/>
  <c r="J82" i="125"/>
  <c r="I82" i="125"/>
  <c r="D82" i="125"/>
  <c r="H82" i="125"/>
  <c r="K69" i="114"/>
  <c r="I65" i="116"/>
  <c r="G74" i="117"/>
  <c r="E82" i="117"/>
  <c r="J66" i="118"/>
  <c r="K71" i="118"/>
  <c r="I72" i="118"/>
  <c r="K75" i="118"/>
  <c r="I76" i="118"/>
  <c r="E80" i="119"/>
  <c r="K83" i="119"/>
  <c r="H70" i="120"/>
  <c r="E73" i="120"/>
  <c r="H74" i="120"/>
  <c r="E77" i="120"/>
  <c r="H78" i="120"/>
  <c r="G65" i="121"/>
  <c r="D67" i="121"/>
  <c r="I68" i="121"/>
  <c r="C71" i="121"/>
  <c r="K73" i="121"/>
  <c r="C75" i="121"/>
  <c r="K77" i="121"/>
  <c r="C79" i="121"/>
  <c r="K80" i="121"/>
  <c r="K83" i="121"/>
  <c r="H84" i="121"/>
  <c r="F62" i="122"/>
  <c r="J66" i="122"/>
  <c r="D69" i="122"/>
  <c r="K69" i="122"/>
  <c r="E80" i="122"/>
  <c r="E82" i="122"/>
  <c r="D83" i="122"/>
  <c r="D66" i="123"/>
  <c r="J66" i="123"/>
  <c r="D68" i="123"/>
  <c r="G69" i="123"/>
  <c r="E71" i="123"/>
  <c r="K71" i="123"/>
  <c r="E72" i="123"/>
  <c r="K72" i="123"/>
  <c r="E73" i="123"/>
  <c r="K73" i="123"/>
  <c r="E74" i="123"/>
  <c r="K74" i="123"/>
  <c r="J76" i="123"/>
  <c r="K76" i="123"/>
  <c r="E76" i="123"/>
  <c r="H76" i="123"/>
  <c r="D77" i="123"/>
  <c r="J78" i="123"/>
  <c r="K78" i="123"/>
  <c r="E78" i="123"/>
  <c r="H78" i="123"/>
  <c r="E79" i="123"/>
  <c r="E82" i="123"/>
  <c r="D83" i="123"/>
  <c r="I64" i="124"/>
  <c r="I68" i="124"/>
  <c r="D83" i="124"/>
  <c r="E84" i="124"/>
  <c r="K60" i="125"/>
  <c r="D64" i="125"/>
  <c r="E67" i="125"/>
  <c r="F68" i="125"/>
  <c r="J69" i="125"/>
  <c r="K69" i="125"/>
  <c r="E69" i="125"/>
  <c r="H69" i="125"/>
  <c r="D70" i="125"/>
  <c r="J71" i="125"/>
  <c r="K71" i="125"/>
  <c r="E71" i="125"/>
  <c r="H71" i="125"/>
  <c r="D72" i="125"/>
  <c r="J73" i="125"/>
  <c r="K73" i="125"/>
  <c r="E73" i="125"/>
  <c r="H73" i="125"/>
  <c r="D74" i="125"/>
  <c r="J75" i="125"/>
  <c r="K75" i="125"/>
  <c r="E75" i="125"/>
  <c r="H75" i="125"/>
  <c r="D76" i="125"/>
  <c r="J77" i="125"/>
  <c r="K77" i="125"/>
  <c r="E77" i="125"/>
  <c r="H77" i="125"/>
  <c r="D78" i="125"/>
  <c r="K79" i="125"/>
  <c r="H79" i="125"/>
  <c r="H80" i="125"/>
  <c r="I80" i="125"/>
  <c r="C82" i="125"/>
  <c r="K82" i="125"/>
  <c r="E75" i="117"/>
  <c r="H82" i="117"/>
  <c r="K72" i="118"/>
  <c r="K76" i="118"/>
  <c r="H80" i="119"/>
  <c r="H73" i="120"/>
  <c r="H77" i="120"/>
  <c r="J63" i="121"/>
  <c r="D71" i="121"/>
  <c r="D75" i="121"/>
  <c r="D79" i="121"/>
  <c r="K84" i="121"/>
  <c r="E69" i="122"/>
  <c r="H82" i="122"/>
  <c r="H83" i="122"/>
  <c r="G71" i="123"/>
  <c r="G72" i="123"/>
  <c r="G73" i="123"/>
  <c r="G74" i="123"/>
  <c r="J75" i="123"/>
  <c r="K75" i="123"/>
  <c r="G75" i="123"/>
  <c r="H83" i="123"/>
  <c r="J64" i="124"/>
  <c r="J68" i="124"/>
  <c r="J82" i="124"/>
  <c r="K82" i="124"/>
  <c r="E82" i="124"/>
  <c r="H82" i="124"/>
  <c r="E83" i="124"/>
  <c r="E64" i="125"/>
  <c r="J67" i="125"/>
  <c r="I68" i="125"/>
  <c r="C69" i="125"/>
  <c r="I69" i="125"/>
  <c r="C71" i="125"/>
  <c r="I71" i="125"/>
  <c r="C73" i="125"/>
  <c r="I73" i="125"/>
  <c r="C75" i="125"/>
  <c r="I75" i="125"/>
  <c r="C77" i="125"/>
  <c r="I77" i="125"/>
  <c r="D79" i="125"/>
  <c r="E80" i="125"/>
  <c r="E82" i="125"/>
  <c r="K83" i="125"/>
  <c r="E83" i="125"/>
  <c r="H84" i="125"/>
  <c r="E84" i="125"/>
  <c r="G71" i="121"/>
  <c r="G75" i="121"/>
  <c r="G79" i="121"/>
  <c r="H69" i="122"/>
  <c r="K82" i="122"/>
  <c r="J77" i="123"/>
  <c r="K77" i="123"/>
  <c r="E77" i="123"/>
  <c r="H77" i="123"/>
  <c r="K79" i="123"/>
  <c r="H79" i="123"/>
  <c r="F80" i="123"/>
  <c r="I80" i="123"/>
  <c r="J82" i="123"/>
  <c r="H82" i="123"/>
  <c r="C82" i="123"/>
  <c r="K82" i="123"/>
  <c r="J68" i="125"/>
  <c r="J70" i="125"/>
  <c r="K70" i="125"/>
  <c r="E70" i="125"/>
  <c r="H70" i="125"/>
  <c r="J72" i="125"/>
  <c r="K72" i="125"/>
  <c r="E72" i="125"/>
  <c r="H72" i="125"/>
  <c r="J74" i="125"/>
  <c r="K74" i="125"/>
  <c r="E74" i="125"/>
  <c r="H74" i="125"/>
  <c r="J76" i="125"/>
  <c r="K76" i="125"/>
  <c r="E76" i="125"/>
  <c r="H76" i="125"/>
  <c r="J78" i="125"/>
  <c r="K78" i="125"/>
  <c r="E78" i="125"/>
  <c r="H78" i="125"/>
  <c r="I65" i="126"/>
  <c r="I67" i="126"/>
  <c r="G69" i="126"/>
  <c r="G70" i="126"/>
  <c r="G71" i="126"/>
  <c r="G72" i="126"/>
  <c r="G73" i="126"/>
  <c r="G74" i="126"/>
  <c r="G75" i="126"/>
  <c r="G76" i="126"/>
  <c r="G77" i="126"/>
  <c r="G78" i="126"/>
  <c r="I79" i="126"/>
  <c r="E82" i="126"/>
  <c r="K82" i="126"/>
  <c r="H83" i="126"/>
  <c r="J62" i="124"/>
  <c r="J65" i="124"/>
  <c r="G69" i="124"/>
  <c r="G70" i="124"/>
  <c r="G71" i="124"/>
  <c r="G72" i="124"/>
  <c r="G73" i="124"/>
  <c r="G74" i="124"/>
  <c r="G75" i="124"/>
  <c r="G76" i="124"/>
  <c r="G77" i="124"/>
  <c r="G78" i="124"/>
  <c r="I79" i="124"/>
  <c r="G82" i="126"/>
  <c r="I83" i="126"/>
  <c r="E62" i="127"/>
  <c r="M62" i="127"/>
  <c r="G63" i="127"/>
  <c r="H66" i="127"/>
  <c r="G69" i="127"/>
  <c r="G70" i="127"/>
  <c r="G71" i="127"/>
  <c r="G72" i="127"/>
  <c r="G73" i="127"/>
  <c r="G74" i="127"/>
  <c r="G75" i="127"/>
  <c r="G76" i="127"/>
  <c r="G77" i="127"/>
  <c r="G78" i="127"/>
  <c r="I79" i="127"/>
  <c r="D82" i="127"/>
  <c r="I82" i="127"/>
  <c r="E83" i="127"/>
  <c r="E84" i="127"/>
  <c r="E65" i="126"/>
  <c r="D67" i="126"/>
  <c r="D69" i="126"/>
  <c r="I69" i="126"/>
  <c r="D70" i="126"/>
  <c r="I70" i="126"/>
  <c r="D71" i="126"/>
  <c r="I71" i="126"/>
  <c r="D72" i="126"/>
  <c r="I72" i="126"/>
  <c r="D73" i="126"/>
  <c r="I73" i="126"/>
  <c r="D74" i="126"/>
  <c r="I74" i="126"/>
  <c r="D75" i="126"/>
  <c r="I75" i="126"/>
  <c r="D76" i="126"/>
  <c r="I76" i="126"/>
  <c r="D77" i="126"/>
  <c r="I77" i="126"/>
  <c r="D78" i="126"/>
  <c r="I78" i="126"/>
  <c r="E79" i="126"/>
  <c r="E80" i="126"/>
  <c r="C82" i="126"/>
  <c r="H82" i="126"/>
  <c r="D83" i="126"/>
  <c r="G62" i="127"/>
  <c r="I63" i="127"/>
  <c r="H65" i="127"/>
  <c r="E82" i="127"/>
  <c r="K82" i="127"/>
  <c r="H83" i="127"/>
  <c r="I84" i="127"/>
  <c r="F67" i="126"/>
  <c r="E69" i="126"/>
  <c r="K69" i="126"/>
  <c r="E70" i="126"/>
  <c r="K70" i="126"/>
  <c r="E71" i="126"/>
  <c r="K71" i="126"/>
  <c r="E72" i="126"/>
  <c r="K72" i="126"/>
  <c r="E73" i="126"/>
  <c r="K73" i="126"/>
  <c r="E74" i="126"/>
  <c r="K74" i="126"/>
  <c r="E75" i="126"/>
  <c r="K75" i="126"/>
  <c r="E76" i="126"/>
  <c r="K76" i="126"/>
  <c r="E77" i="126"/>
  <c r="K77" i="126"/>
  <c r="E78" i="126"/>
  <c r="K78" i="126"/>
  <c r="H79" i="126"/>
  <c r="I80" i="126"/>
  <c r="D82" i="126"/>
  <c r="I82" i="126"/>
  <c r="E83" i="126"/>
  <c r="I62" i="127"/>
  <c r="G82" i="127"/>
  <c r="I83" i="127"/>
  <c r="V6" i="127"/>
  <c r="N9" i="127"/>
  <c r="V9" i="127" s="1"/>
  <c r="O11" i="127"/>
  <c r="W11" i="127" s="1"/>
  <c r="O15" i="127"/>
  <c r="W15" i="127" s="1"/>
  <c r="W14" i="127"/>
  <c r="N10" i="127"/>
  <c r="C65" i="127" s="1"/>
  <c r="V14" i="127"/>
  <c r="V13" i="127"/>
  <c r="O13" i="127"/>
  <c r="W13" i="127" s="1"/>
  <c r="O19" i="127"/>
  <c r="W19" i="127" s="1"/>
  <c r="V19" i="127"/>
  <c r="O35" i="127"/>
  <c r="W35" i="127" s="1"/>
  <c r="V35" i="127"/>
  <c r="W45" i="127"/>
  <c r="O46" i="127"/>
  <c r="W46" i="127" s="1"/>
  <c r="V46" i="127"/>
  <c r="V5" i="127"/>
  <c r="V12" i="127"/>
  <c r="O18" i="127"/>
  <c r="W18" i="127" s="1"/>
  <c r="V18" i="127"/>
  <c r="O23" i="127"/>
  <c r="W23" i="127" s="1"/>
  <c r="V23" i="127"/>
  <c r="O42" i="127"/>
  <c r="W42" i="127" s="1"/>
  <c r="V42" i="127"/>
  <c r="S57" i="127"/>
  <c r="W5" i="127"/>
  <c r="W6" i="127"/>
  <c r="W7" i="127"/>
  <c r="W8" i="127"/>
  <c r="O27" i="127"/>
  <c r="W27" i="127" s="1"/>
  <c r="V27" i="127"/>
  <c r="O39" i="127"/>
  <c r="W39" i="127" s="1"/>
  <c r="V39" i="127"/>
  <c r="O31" i="127"/>
  <c r="W31" i="127" s="1"/>
  <c r="V31" i="127"/>
  <c r="M57" i="127"/>
  <c r="Q57" i="127"/>
  <c r="V7" i="127"/>
  <c r="V22" i="127"/>
  <c r="V26" i="127"/>
  <c r="V30" i="127"/>
  <c r="V34" i="127"/>
  <c r="M60" i="127"/>
  <c r="I60" i="127"/>
  <c r="E60" i="127"/>
  <c r="H60" i="127"/>
  <c r="K60" i="127"/>
  <c r="G60" i="127"/>
  <c r="C60" i="127"/>
  <c r="J60" i="127"/>
  <c r="F60" i="127"/>
  <c r="R57" i="127"/>
  <c r="O9" i="127"/>
  <c r="W9" i="127" s="1"/>
  <c r="V41" i="127"/>
  <c r="V45" i="127"/>
  <c r="V47" i="127"/>
  <c r="O48" i="127"/>
  <c r="W48" i="127" s="1"/>
  <c r="M61" i="127"/>
  <c r="E61" i="127"/>
  <c r="H61" i="127"/>
  <c r="D61" i="127"/>
  <c r="K61" i="127"/>
  <c r="G61" i="127"/>
  <c r="C61" i="127"/>
  <c r="W50" i="127"/>
  <c r="F61" i="127"/>
  <c r="W38" i="127"/>
  <c r="L57" i="127"/>
  <c r="P57" i="127"/>
  <c r="T4" i="127"/>
  <c r="V4" i="127" s="1"/>
  <c r="V8" i="127"/>
  <c r="V16" i="127"/>
  <c r="V20" i="127"/>
  <c r="V24" i="127"/>
  <c r="V28" i="127"/>
  <c r="V32" i="127"/>
  <c r="V36" i="127"/>
  <c r="V40" i="127"/>
  <c r="O43" i="127"/>
  <c r="W43" i="127" s="1"/>
  <c r="V43" i="127"/>
  <c r="V44" i="127"/>
  <c r="W47" i="127"/>
  <c r="V51" i="127"/>
  <c r="I81" i="127"/>
  <c r="E81" i="127"/>
  <c r="H81" i="127"/>
  <c r="D81" i="127"/>
  <c r="K81" i="127"/>
  <c r="G81" i="127"/>
  <c r="C81" i="127"/>
  <c r="J81" i="127"/>
  <c r="O54" i="127"/>
  <c r="W54" i="127" s="1"/>
  <c r="V54" i="127"/>
  <c r="W49" i="127"/>
  <c r="V49" i="127"/>
  <c r="W53" i="127"/>
  <c r="V53" i="127"/>
  <c r="F62" i="127"/>
  <c r="J62" i="127"/>
  <c r="F63" i="127"/>
  <c r="J63" i="127"/>
  <c r="E64" i="127"/>
  <c r="I64" i="127"/>
  <c r="M64" i="127"/>
  <c r="E65" i="127"/>
  <c r="I65" i="127"/>
  <c r="M65" i="127"/>
  <c r="E66" i="127"/>
  <c r="I66" i="127"/>
  <c r="E67" i="127"/>
  <c r="I67" i="127"/>
  <c r="E68" i="127"/>
  <c r="I68" i="127"/>
  <c r="F80" i="127"/>
  <c r="J80" i="127"/>
  <c r="F84" i="127"/>
  <c r="J84" i="127"/>
  <c r="F64" i="127"/>
  <c r="J64" i="127"/>
  <c r="F65" i="127"/>
  <c r="J65" i="127"/>
  <c r="F66" i="127"/>
  <c r="J66" i="127"/>
  <c r="F67" i="127"/>
  <c r="J67" i="127"/>
  <c r="F68" i="127"/>
  <c r="J68" i="127"/>
  <c r="F79" i="127"/>
  <c r="J79" i="127"/>
  <c r="C80" i="127"/>
  <c r="G80" i="127"/>
  <c r="K80" i="127"/>
  <c r="F83" i="127"/>
  <c r="J83" i="127"/>
  <c r="C84" i="127"/>
  <c r="G84" i="127"/>
  <c r="K84" i="127"/>
  <c r="D62" i="127"/>
  <c r="D63" i="127"/>
  <c r="C64" i="127"/>
  <c r="G64" i="127"/>
  <c r="G65" i="127"/>
  <c r="C66" i="127"/>
  <c r="G66" i="127"/>
  <c r="C67" i="127"/>
  <c r="G67" i="127"/>
  <c r="C68" i="127"/>
  <c r="G68" i="127"/>
  <c r="F69" i="127"/>
  <c r="F70" i="127"/>
  <c r="F71" i="127"/>
  <c r="F72" i="127"/>
  <c r="F73" i="127"/>
  <c r="F74" i="127"/>
  <c r="F75" i="127"/>
  <c r="F76" i="127"/>
  <c r="F77" i="127"/>
  <c r="F78" i="127"/>
  <c r="C79" i="127"/>
  <c r="G79" i="127"/>
  <c r="D80" i="127"/>
  <c r="F82" i="127"/>
  <c r="C83" i="127"/>
  <c r="G83" i="127"/>
  <c r="D84" i="127"/>
  <c r="T10" i="126"/>
  <c r="U10" i="126" s="1"/>
  <c r="J60" i="126"/>
  <c r="K60" i="126"/>
  <c r="T6" i="126"/>
  <c r="U6" i="126" s="1"/>
  <c r="P5" i="126"/>
  <c r="P57" i="126" s="1"/>
  <c r="N5" i="126"/>
  <c r="O5" i="126" s="1"/>
  <c r="N6" i="126"/>
  <c r="O6" i="126" s="1"/>
  <c r="W6" i="126" s="1"/>
  <c r="R7" i="126"/>
  <c r="S7" i="126" s="1"/>
  <c r="N7" i="126"/>
  <c r="O7" i="126" s="1"/>
  <c r="W7" i="126" s="1"/>
  <c r="N8" i="126"/>
  <c r="O8" i="126" s="1"/>
  <c r="W8" i="126" s="1"/>
  <c r="O37" i="126"/>
  <c r="W37" i="126" s="1"/>
  <c r="V37" i="126"/>
  <c r="O41" i="126"/>
  <c r="W41" i="126" s="1"/>
  <c r="V41" i="126"/>
  <c r="O45" i="126"/>
  <c r="W45" i="126" s="1"/>
  <c r="V45" i="126"/>
  <c r="V11" i="126"/>
  <c r="O11" i="126"/>
  <c r="W11" i="126" s="1"/>
  <c r="O12" i="126"/>
  <c r="W12" i="126" s="1"/>
  <c r="V12" i="126"/>
  <c r="V15" i="126"/>
  <c r="O15" i="126"/>
  <c r="W15" i="126" s="1"/>
  <c r="O16" i="126"/>
  <c r="W16" i="126" s="1"/>
  <c r="V16" i="126"/>
  <c r="V19" i="126"/>
  <c r="O19" i="126"/>
  <c r="W19" i="126" s="1"/>
  <c r="O20" i="126"/>
  <c r="W20" i="126" s="1"/>
  <c r="V20" i="126"/>
  <c r="O25" i="126"/>
  <c r="W25" i="126" s="1"/>
  <c r="V25" i="126"/>
  <c r="O29" i="126"/>
  <c r="W29" i="126" s="1"/>
  <c r="V29" i="126"/>
  <c r="O33" i="126"/>
  <c r="W33" i="126" s="1"/>
  <c r="V33" i="126"/>
  <c r="V23" i="126"/>
  <c r="O23" i="126"/>
  <c r="W23" i="126" s="1"/>
  <c r="V27" i="126"/>
  <c r="O27" i="126"/>
  <c r="W27" i="126" s="1"/>
  <c r="V31" i="126"/>
  <c r="O31" i="126"/>
  <c r="W31" i="126" s="1"/>
  <c r="O35" i="126"/>
  <c r="W35" i="126" s="1"/>
  <c r="V35" i="126"/>
  <c r="O39" i="126"/>
  <c r="W39" i="126" s="1"/>
  <c r="V39" i="126"/>
  <c r="E63" i="126"/>
  <c r="O9" i="126"/>
  <c r="W9" i="126" s="1"/>
  <c r="V9" i="126"/>
  <c r="O10" i="126"/>
  <c r="W10" i="126" s="1"/>
  <c r="V10" i="126"/>
  <c r="O13" i="126"/>
  <c r="W13" i="126" s="1"/>
  <c r="V13" i="126"/>
  <c r="O14" i="126"/>
  <c r="W14" i="126" s="1"/>
  <c r="V14" i="126"/>
  <c r="O17" i="126"/>
  <c r="W17" i="126" s="1"/>
  <c r="V17" i="126"/>
  <c r="O18" i="126"/>
  <c r="W18" i="126" s="1"/>
  <c r="V18" i="126"/>
  <c r="O21" i="126"/>
  <c r="W21" i="126" s="1"/>
  <c r="V21" i="126"/>
  <c r="O42" i="126"/>
  <c r="W42" i="126" s="1"/>
  <c r="V42" i="126"/>
  <c r="O43" i="126"/>
  <c r="W43" i="126" s="1"/>
  <c r="V43" i="126"/>
  <c r="O46" i="126"/>
  <c r="W46" i="126" s="1"/>
  <c r="V46" i="126"/>
  <c r="O47" i="126"/>
  <c r="W47" i="126" s="1"/>
  <c r="V47" i="126"/>
  <c r="S4" i="126"/>
  <c r="O22" i="126"/>
  <c r="W22" i="126" s="1"/>
  <c r="O26" i="126"/>
  <c r="W26" i="126" s="1"/>
  <c r="O30" i="126"/>
  <c r="W30" i="126" s="1"/>
  <c r="O34" i="126"/>
  <c r="W34" i="126" s="1"/>
  <c r="O38" i="126"/>
  <c r="W38" i="126" s="1"/>
  <c r="V52" i="126"/>
  <c r="O52" i="126"/>
  <c r="W52" i="126" s="1"/>
  <c r="O53" i="126"/>
  <c r="W53" i="126" s="1"/>
  <c r="K61" i="126"/>
  <c r="L57" i="126"/>
  <c r="V24" i="126"/>
  <c r="V28" i="126"/>
  <c r="V32" i="126"/>
  <c r="O51" i="126"/>
  <c r="W51" i="126" s="1"/>
  <c r="V51" i="126"/>
  <c r="K64" i="126"/>
  <c r="G64" i="126"/>
  <c r="C64" i="126"/>
  <c r="F64" i="126"/>
  <c r="J64" i="126"/>
  <c r="E64" i="126"/>
  <c r="I64" i="126"/>
  <c r="D64" i="126"/>
  <c r="I81" i="126"/>
  <c r="E81" i="126"/>
  <c r="H81" i="126"/>
  <c r="D81" i="126"/>
  <c r="K81" i="126"/>
  <c r="G81" i="126"/>
  <c r="C81" i="126"/>
  <c r="J81" i="126"/>
  <c r="F81" i="126"/>
  <c r="M4" i="126"/>
  <c r="N4" i="126" s="1"/>
  <c r="C61" i="126" s="1"/>
  <c r="Q4" i="126"/>
  <c r="O36" i="126"/>
  <c r="W36" i="126" s="1"/>
  <c r="O40" i="126"/>
  <c r="W40" i="126" s="1"/>
  <c r="O44" i="126"/>
  <c r="W44" i="126" s="1"/>
  <c r="V48" i="126"/>
  <c r="O48" i="126"/>
  <c r="W48" i="126" s="1"/>
  <c r="O49" i="126"/>
  <c r="W49" i="126" s="1"/>
  <c r="K63" i="126"/>
  <c r="H64" i="126"/>
  <c r="K68" i="126"/>
  <c r="G68" i="126"/>
  <c r="C68" i="126"/>
  <c r="F68" i="126"/>
  <c r="J68" i="126"/>
  <c r="E68" i="126"/>
  <c r="I68" i="126"/>
  <c r="D68" i="126"/>
  <c r="F60" i="126"/>
  <c r="H62" i="126"/>
  <c r="D62" i="126"/>
  <c r="G62" i="126"/>
  <c r="M62" i="126"/>
  <c r="K65" i="126"/>
  <c r="G65" i="126"/>
  <c r="C65" i="126"/>
  <c r="H65" i="126"/>
  <c r="M65" i="126"/>
  <c r="E67" i="126"/>
  <c r="V50" i="126"/>
  <c r="V54" i="126"/>
  <c r="M60" i="126"/>
  <c r="I60" i="126"/>
  <c r="E60" i="126"/>
  <c r="G60" i="126"/>
  <c r="H63" i="126"/>
  <c r="G63" i="126"/>
  <c r="M63" i="126"/>
  <c r="K66" i="126"/>
  <c r="G66" i="126"/>
  <c r="C66" i="126"/>
  <c r="H66" i="126"/>
  <c r="H60" i="126"/>
  <c r="M61" i="126"/>
  <c r="E61" i="126"/>
  <c r="G61" i="126"/>
  <c r="C63" i="126"/>
  <c r="I63" i="126"/>
  <c r="D66" i="126"/>
  <c r="I66" i="126"/>
  <c r="K67" i="126"/>
  <c r="G67" i="126"/>
  <c r="C67" i="126"/>
  <c r="H67" i="126"/>
  <c r="F80" i="126"/>
  <c r="J80" i="126"/>
  <c r="F84" i="126"/>
  <c r="J84" i="126"/>
  <c r="F79" i="126"/>
  <c r="J79" i="126"/>
  <c r="C80" i="126"/>
  <c r="G80" i="126"/>
  <c r="K80" i="126"/>
  <c r="F83" i="126"/>
  <c r="J83" i="126"/>
  <c r="C84" i="126"/>
  <c r="G84" i="126"/>
  <c r="K84" i="126"/>
  <c r="F69" i="126"/>
  <c r="F70" i="126"/>
  <c r="F71" i="126"/>
  <c r="F72" i="126"/>
  <c r="F73" i="126"/>
  <c r="F74" i="126"/>
  <c r="F75" i="126"/>
  <c r="F76" i="126"/>
  <c r="F77" i="126"/>
  <c r="F78" i="126"/>
  <c r="C79" i="126"/>
  <c r="G79" i="126"/>
  <c r="D80" i="126"/>
  <c r="F82" i="126"/>
  <c r="C83" i="126"/>
  <c r="G83" i="126"/>
  <c r="D84" i="126"/>
  <c r="K63" i="125"/>
  <c r="N4" i="125"/>
  <c r="O4" i="125" s="1"/>
  <c r="N8" i="125"/>
  <c r="O8" i="125" s="1"/>
  <c r="N6" i="125"/>
  <c r="O6" i="125" s="1"/>
  <c r="W6" i="125" s="1"/>
  <c r="N7" i="125"/>
  <c r="O7" i="125" s="1"/>
  <c r="S4" i="125"/>
  <c r="O10" i="125"/>
  <c r="W10" i="125" s="1"/>
  <c r="V10" i="125"/>
  <c r="O12" i="125"/>
  <c r="W12" i="125" s="1"/>
  <c r="V12" i="125"/>
  <c r="V14" i="125"/>
  <c r="O14" i="125"/>
  <c r="W14" i="125" s="1"/>
  <c r="O16" i="125"/>
  <c r="W16" i="125" s="1"/>
  <c r="V16" i="125"/>
  <c r="O18" i="125"/>
  <c r="W18" i="125" s="1"/>
  <c r="V18" i="125"/>
  <c r="O20" i="125"/>
  <c r="W20" i="125" s="1"/>
  <c r="V20" i="125"/>
  <c r="V22" i="125"/>
  <c r="O22" i="125"/>
  <c r="W22" i="125" s="1"/>
  <c r="V29" i="125"/>
  <c r="O29" i="125"/>
  <c r="W29" i="125" s="1"/>
  <c r="O31" i="125"/>
  <c r="W31" i="125" s="1"/>
  <c r="V31" i="125"/>
  <c r="O39" i="125"/>
  <c r="W39" i="125" s="1"/>
  <c r="V39" i="125"/>
  <c r="W8" i="125"/>
  <c r="O24" i="125"/>
  <c r="W24" i="125" s="1"/>
  <c r="V24" i="125"/>
  <c r="V26" i="125"/>
  <c r="O26" i="125"/>
  <c r="W26" i="125" s="1"/>
  <c r="V33" i="125"/>
  <c r="O33" i="125"/>
  <c r="W33" i="125" s="1"/>
  <c r="O11" i="125"/>
  <c r="W11" i="125" s="1"/>
  <c r="V11" i="125"/>
  <c r="O15" i="125"/>
  <c r="W15" i="125" s="1"/>
  <c r="V15" i="125"/>
  <c r="O19" i="125"/>
  <c r="W19" i="125" s="1"/>
  <c r="V19" i="125"/>
  <c r="O23" i="125"/>
  <c r="W23" i="125" s="1"/>
  <c r="V23" i="125"/>
  <c r="O28" i="125"/>
  <c r="W28" i="125" s="1"/>
  <c r="V28" i="125"/>
  <c r="V30" i="125"/>
  <c r="O30" i="125"/>
  <c r="W30" i="125" s="1"/>
  <c r="O35" i="125"/>
  <c r="W35" i="125" s="1"/>
  <c r="V35" i="125"/>
  <c r="O43" i="125"/>
  <c r="W43" i="125" s="1"/>
  <c r="V43" i="125"/>
  <c r="W7" i="125"/>
  <c r="V9" i="125"/>
  <c r="O9" i="125"/>
  <c r="W9" i="125" s="1"/>
  <c r="V13" i="125"/>
  <c r="O13" i="125"/>
  <c r="W13" i="125" s="1"/>
  <c r="V17" i="125"/>
  <c r="O17" i="125"/>
  <c r="W17" i="125" s="1"/>
  <c r="V21" i="125"/>
  <c r="O21" i="125"/>
  <c r="W21" i="125" s="1"/>
  <c r="V25" i="125"/>
  <c r="O25" i="125"/>
  <c r="W25" i="125" s="1"/>
  <c r="O27" i="125"/>
  <c r="W27" i="125" s="1"/>
  <c r="V27" i="125"/>
  <c r="O32" i="125"/>
  <c r="W32" i="125" s="1"/>
  <c r="V32" i="125"/>
  <c r="V34" i="125"/>
  <c r="O34" i="125"/>
  <c r="W34" i="125" s="1"/>
  <c r="U57" i="125"/>
  <c r="L57" i="125"/>
  <c r="T57" i="125"/>
  <c r="W49" i="125"/>
  <c r="V49" i="125"/>
  <c r="V53" i="125"/>
  <c r="O53" i="125"/>
  <c r="W53" i="125" s="1"/>
  <c r="V7" i="125"/>
  <c r="V4" i="125"/>
  <c r="M5" i="125"/>
  <c r="V8" i="125"/>
  <c r="V37" i="125"/>
  <c r="V41" i="125"/>
  <c r="V45" i="125"/>
  <c r="O48" i="125"/>
  <c r="W48" i="125" s="1"/>
  <c r="O52" i="125"/>
  <c r="W52" i="125" s="1"/>
  <c r="O54" i="125"/>
  <c r="W54" i="125" s="1"/>
  <c r="V54" i="125"/>
  <c r="W4" i="125"/>
  <c r="O36" i="125"/>
  <c r="W36" i="125" s="1"/>
  <c r="V36" i="125"/>
  <c r="O40" i="125"/>
  <c r="W40" i="125" s="1"/>
  <c r="V40" i="125"/>
  <c r="O44" i="125"/>
  <c r="W44" i="125" s="1"/>
  <c r="V44" i="125"/>
  <c r="W46" i="125"/>
  <c r="V46" i="125"/>
  <c r="O50" i="125"/>
  <c r="W50" i="125" s="1"/>
  <c r="V50" i="125"/>
  <c r="V51" i="125"/>
  <c r="M60" i="125"/>
  <c r="I60" i="125"/>
  <c r="E60" i="125"/>
  <c r="G60" i="125"/>
  <c r="C62" i="125"/>
  <c r="I62" i="125"/>
  <c r="M63" i="125"/>
  <c r="D65" i="125"/>
  <c r="I65" i="125"/>
  <c r="K66" i="125"/>
  <c r="G66" i="125"/>
  <c r="C66" i="125"/>
  <c r="H66" i="125"/>
  <c r="H60" i="125"/>
  <c r="M61" i="125"/>
  <c r="I61" i="125"/>
  <c r="E61" i="125"/>
  <c r="G61" i="125"/>
  <c r="E62" i="125"/>
  <c r="J62" i="125"/>
  <c r="I63" i="125"/>
  <c r="E65" i="125"/>
  <c r="J65" i="125"/>
  <c r="D66" i="125"/>
  <c r="I66" i="125"/>
  <c r="K67" i="125"/>
  <c r="G67" i="125"/>
  <c r="C67" i="125"/>
  <c r="H67" i="125"/>
  <c r="J60" i="125"/>
  <c r="C61" i="125"/>
  <c r="H61" i="125"/>
  <c r="F62" i="125"/>
  <c r="J63" i="125"/>
  <c r="K64" i="125"/>
  <c r="G64" i="125"/>
  <c r="C64" i="125"/>
  <c r="H64" i="125"/>
  <c r="M64" i="125"/>
  <c r="E66" i="125"/>
  <c r="J66" i="125"/>
  <c r="D67" i="125"/>
  <c r="I67" i="125"/>
  <c r="K68" i="125"/>
  <c r="G68" i="125"/>
  <c r="C68" i="125"/>
  <c r="H68" i="125"/>
  <c r="H62" i="125"/>
  <c r="D62" i="125"/>
  <c r="G62" i="125"/>
  <c r="M62" i="125"/>
  <c r="K65" i="125"/>
  <c r="G65" i="125"/>
  <c r="C65" i="125"/>
  <c r="H65" i="125"/>
  <c r="M65" i="125"/>
  <c r="F81" i="125"/>
  <c r="J81" i="125"/>
  <c r="F80" i="125"/>
  <c r="J80" i="125"/>
  <c r="C81" i="125"/>
  <c r="G81" i="125"/>
  <c r="K81" i="125"/>
  <c r="F84" i="125"/>
  <c r="J84" i="125"/>
  <c r="F79" i="125"/>
  <c r="J79" i="125"/>
  <c r="C80" i="125"/>
  <c r="G80" i="125"/>
  <c r="K80" i="125"/>
  <c r="D81" i="125"/>
  <c r="H81" i="125"/>
  <c r="F83" i="125"/>
  <c r="J83" i="125"/>
  <c r="C84" i="125"/>
  <c r="G84" i="125"/>
  <c r="K84" i="125"/>
  <c r="F69" i="125"/>
  <c r="F70" i="125"/>
  <c r="F71" i="125"/>
  <c r="F72" i="125"/>
  <c r="F73" i="125"/>
  <c r="F74" i="125"/>
  <c r="F75" i="125"/>
  <c r="F76" i="125"/>
  <c r="F77" i="125"/>
  <c r="F78" i="125"/>
  <c r="C79" i="125"/>
  <c r="G79" i="125"/>
  <c r="D80" i="125"/>
  <c r="E81" i="125"/>
  <c r="F82" i="125"/>
  <c r="C83" i="125"/>
  <c r="G83" i="125"/>
  <c r="D84" i="125"/>
  <c r="P7" i="124"/>
  <c r="Q7" i="124" s="1"/>
  <c r="R6" i="124"/>
  <c r="S6" i="124" s="1"/>
  <c r="H63" i="124" s="1"/>
  <c r="P6" i="124"/>
  <c r="Q6" i="124" s="1"/>
  <c r="P8" i="124"/>
  <c r="Q8" i="124" s="1"/>
  <c r="W8" i="124" s="1"/>
  <c r="N8" i="124"/>
  <c r="O8" i="124" s="1"/>
  <c r="T4" i="124"/>
  <c r="U4" i="124" s="1"/>
  <c r="U57" i="124" s="1"/>
  <c r="N4" i="124"/>
  <c r="O4" i="124" s="1"/>
  <c r="N5" i="124"/>
  <c r="O5" i="124" s="1"/>
  <c r="W5" i="124" s="1"/>
  <c r="V6" i="124"/>
  <c r="W7" i="124"/>
  <c r="O41" i="124"/>
  <c r="W41" i="124" s="1"/>
  <c r="V41" i="124"/>
  <c r="W6" i="124"/>
  <c r="O9" i="124"/>
  <c r="W9" i="124" s="1"/>
  <c r="V9" i="124"/>
  <c r="O12" i="124"/>
  <c r="W12" i="124" s="1"/>
  <c r="V12" i="124"/>
  <c r="O13" i="124"/>
  <c r="W13" i="124" s="1"/>
  <c r="V13" i="124"/>
  <c r="O16" i="124"/>
  <c r="W16" i="124" s="1"/>
  <c r="V16" i="124"/>
  <c r="O17" i="124"/>
  <c r="W17" i="124" s="1"/>
  <c r="V17" i="124"/>
  <c r="O20" i="124"/>
  <c r="W20" i="124" s="1"/>
  <c r="V20" i="124"/>
  <c r="O21" i="124"/>
  <c r="W21" i="124" s="1"/>
  <c r="V21" i="124"/>
  <c r="V25" i="124"/>
  <c r="O25" i="124"/>
  <c r="W25" i="124" s="1"/>
  <c r="V33" i="124"/>
  <c r="O33" i="124"/>
  <c r="W33" i="124" s="1"/>
  <c r="O37" i="124"/>
  <c r="W37" i="124" s="1"/>
  <c r="V37" i="124"/>
  <c r="O45" i="124"/>
  <c r="W45" i="124" s="1"/>
  <c r="V45" i="124"/>
  <c r="V10" i="124"/>
  <c r="O10" i="124"/>
  <c r="W10" i="124" s="1"/>
  <c r="O11" i="124"/>
  <c r="W11" i="124" s="1"/>
  <c r="V11" i="124"/>
  <c r="V14" i="124"/>
  <c r="O14" i="124"/>
  <c r="W14" i="124" s="1"/>
  <c r="O15" i="124"/>
  <c r="W15" i="124" s="1"/>
  <c r="V15" i="124"/>
  <c r="V18" i="124"/>
  <c r="O18" i="124"/>
  <c r="W18" i="124" s="1"/>
  <c r="O19" i="124"/>
  <c r="W19" i="124" s="1"/>
  <c r="V19" i="124"/>
  <c r="V22" i="124"/>
  <c r="O22" i="124"/>
  <c r="W22" i="124" s="1"/>
  <c r="V23" i="124"/>
  <c r="O23" i="124"/>
  <c r="W23" i="124" s="1"/>
  <c r="O24" i="124"/>
  <c r="W24" i="124" s="1"/>
  <c r="V24" i="124"/>
  <c r="V29" i="124"/>
  <c r="O29" i="124"/>
  <c r="W29" i="124" s="1"/>
  <c r="V7" i="124"/>
  <c r="W36" i="124"/>
  <c r="O51" i="124"/>
  <c r="W51" i="124" s="1"/>
  <c r="V51" i="124"/>
  <c r="V53" i="124"/>
  <c r="O53" i="124"/>
  <c r="W53" i="124" s="1"/>
  <c r="M57" i="124"/>
  <c r="O26" i="124"/>
  <c r="W26" i="124" s="1"/>
  <c r="O30" i="124"/>
  <c r="W30" i="124" s="1"/>
  <c r="O34" i="124"/>
  <c r="W34" i="124" s="1"/>
  <c r="V48" i="124"/>
  <c r="O48" i="124"/>
  <c r="W48" i="124" s="1"/>
  <c r="K63" i="124"/>
  <c r="I63" i="124"/>
  <c r="C63" i="124"/>
  <c r="I81" i="124"/>
  <c r="E81" i="124"/>
  <c r="H81" i="124"/>
  <c r="D81" i="124"/>
  <c r="K81" i="124"/>
  <c r="G81" i="124"/>
  <c r="C81" i="124"/>
  <c r="J81" i="124"/>
  <c r="F81" i="124"/>
  <c r="S57" i="124"/>
  <c r="V5" i="124"/>
  <c r="V28" i="124"/>
  <c r="V32" i="124"/>
  <c r="V36" i="124"/>
  <c r="O38" i="124"/>
  <c r="W38" i="124" s="1"/>
  <c r="V40" i="124"/>
  <c r="O42" i="124"/>
  <c r="W42" i="124" s="1"/>
  <c r="V44" i="124"/>
  <c r="O46" i="124"/>
  <c r="W46" i="124" s="1"/>
  <c r="V52" i="124"/>
  <c r="O52" i="124"/>
  <c r="W52" i="124" s="1"/>
  <c r="V54" i="124"/>
  <c r="M60" i="124"/>
  <c r="I60" i="124"/>
  <c r="E60" i="124"/>
  <c r="K60" i="124"/>
  <c r="F60" i="124"/>
  <c r="J60" i="124"/>
  <c r="D60" i="124"/>
  <c r="H60" i="124"/>
  <c r="C60" i="124"/>
  <c r="F61" i="124"/>
  <c r="G63" i="124"/>
  <c r="W28" i="124"/>
  <c r="W32" i="124"/>
  <c r="L57" i="124"/>
  <c r="V47" i="124"/>
  <c r="O47" i="124"/>
  <c r="W47" i="124" s="1"/>
  <c r="V49" i="124"/>
  <c r="O49" i="124"/>
  <c r="W49" i="124" s="1"/>
  <c r="K61" i="124"/>
  <c r="M63" i="124"/>
  <c r="K66" i="124"/>
  <c r="G66" i="124"/>
  <c r="C66" i="124"/>
  <c r="F66" i="124"/>
  <c r="J66" i="124"/>
  <c r="E66" i="124"/>
  <c r="I66" i="124"/>
  <c r="D66" i="124"/>
  <c r="M61" i="124"/>
  <c r="I61" i="124"/>
  <c r="E61" i="124"/>
  <c r="G61" i="124"/>
  <c r="K67" i="124"/>
  <c r="G67" i="124"/>
  <c r="C67" i="124"/>
  <c r="H67" i="124"/>
  <c r="C61" i="124"/>
  <c r="H61" i="124"/>
  <c r="F62" i="124"/>
  <c r="K64" i="124"/>
  <c r="G64" i="124"/>
  <c r="C64" i="124"/>
  <c r="H64" i="124"/>
  <c r="M64" i="124"/>
  <c r="D67" i="124"/>
  <c r="I67" i="124"/>
  <c r="K68" i="124"/>
  <c r="G68" i="124"/>
  <c r="C68" i="124"/>
  <c r="H68" i="124"/>
  <c r="D61" i="124"/>
  <c r="J61" i="124"/>
  <c r="H62" i="124"/>
  <c r="D62" i="124"/>
  <c r="G62" i="124"/>
  <c r="M62" i="124"/>
  <c r="K65" i="124"/>
  <c r="G65" i="124"/>
  <c r="C65" i="124"/>
  <c r="H65" i="124"/>
  <c r="M65" i="124"/>
  <c r="E67" i="124"/>
  <c r="J67" i="124"/>
  <c r="F80" i="124"/>
  <c r="J80" i="124"/>
  <c r="F84" i="124"/>
  <c r="J84" i="124"/>
  <c r="F79" i="124"/>
  <c r="J79" i="124"/>
  <c r="C80" i="124"/>
  <c r="G80" i="124"/>
  <c r="K80" i="124"/>
  <c r="F83" i="124"/>
  <c r="J83" i="124"/>
  <c r="C84" i="124"/>
  <c r="G84" i="124"/>
  <c r="K84" i="124"/>
  <c r="F69" i="124"/>
  <c r="F70" i="124"/>
  <c r="F71" i="124"/>
  <c r="F72" i="124"/>
  <c r="F73" i="124"/>
  <c r="F74" i="124"/>
  <c r="F75" i="124"/>
  <c r="F76" i="124"/>
  <c r="F77" i="124"/>
  <c r="F78" i="124"/>
  <c r="C79" i="124"/>
  <c r="G79" i="124"/>
  <c r="D80" i="124"/>
  <c r="F82" i="124"/>
  <c r="C83" i="124"/>
  <c r="G83" i="124"/>
  <c r="D84" i="124"/>
  <c r="R6" i="123"/>
  <c r="S6" i="123" s="1"/>
  <c r="N5" i="123"/>
  <c r="O5" i="123" s="1"/>
  <c r="W5" i="123" s="1"/>
  <c r="T4" i="123"/>
  <c r="I63" i="123" s="1"/>
  <c r="G61" i="123"/>
  <c r="N6" i="123"/>
  <c r="V6" i="123" s="1"/>
  <c r="N4" i="123"/>
  <c r="V4" i="123" s="1"/>
  <c r="N16" i="123"/>
  <c r="O16" i="123" s="1"/>
  <c r="U4" i="123"/>
  <c r="U57" i="123" s="1"/>
  <c r="W7" i="123"/>
  <c r="M8" i="123"/>
  <c r="V16" i="123"/>
  <c r="O26" i="123"/>
  <c r="W26" i="123" s="1"/>
  <c r="V26" i="123"/>
  <c r="O30" i="123"/>
  <c r="W30" i="123" s="1"/>
  <c r="V30" i="123"/>
  <c r="O34" i="123"/>
  <c r="W34" i="123" s="1"/>
  <c r="V34" i="123"/>
  <c r="O38" i="123"/>
  <c r="W38" i="123" s="1"/>
  <c r="V38" i="123"/>
  <c r="O42" i="123"/>
  <c r="W42" i="123" s="1"/>
  <c r="V42" i="123"/>
  <c r="O10" i="123"/>
  <c r="W10" i="123" s="1"/>
  <c r="V10" i="123"/>
  <c r="O11" i="123"/>
  <c r="W11" i="123" s="1"/>
  <c r="V11" i="123"/>
  <c r="O14" i="123"/>
  <c r="W14" i="123" s="1"/>
  <c r="V14" i="123"/>
  <c r="W16" i="123"/>
  <c r="O18" i="123"/>
  <c r="W18" i="123" s="1"/>
  <c r="V18" i="123"/>
  <c r="O19" i="123"/>
  <c r="W19" i="123" s="1"/>
  <c r="V19" i="123"/>
  <c r="O22" i="123"/>
  <c r="W22" i="123" s="1"/>
  <c r="V22" i="123"/>
  <c r="O23" i="123"/>
  <c r="W23" i="123" s="1"/>
  <c r="V23" i="123"/>
  <c r="W15" i="123"/>
  <c r="O32" i="123"/>
  <c r="W32" i="123" s="1"/>
  <c r="V32" i="123"/>
  <c r="O36" i="123"/>
  <c r="W36" i="123" s="1"/>
  <c r="V36" i="123"/>
  <c r="O40" i="123"/>
  <c r="W40" i="123" s="1"/>
  <c r="V40" i="123"/>
  <c r="Q4" i="123"/>
  <c r="C70" i="123"/>
  <c r="O9" i="123"/>
  <c r="W9" i="123" s="1"/>
  <c r="V9" i="123"/>
  <c r="V12" i="123"/>
  <c r="O12" i="123"/>
  <c r="W12" i="123" s="1"/>
  <c r="O13" i="123"/>
  <c r="W13" i="123" s="1"/>
  <c r="V13" i="123"/>
  <c r="V17" i="123"/>
  <c r="O17" i="123"/>
  <c r="W17" i="123" s="1"/>
  <c r="V20" i="123"/>
  <c r="O20" i="123"/>
  <c r="W20" i="123" s="1"/>
  <c r="O21" i="123"/>
  <c r="W21" i="123" s="1"/>
  <c r="V21" i="123"/>
  <c r="V24" i="123"/>
  <c r="O24" i="123"/>
  <c r="W24" i="123" s="1"/>
  <c r="V25" i="123"/>
  <c r="O25" i="123"/>
  <c r="W25" i="123" s="1"/>
  <c r="O28" i="123"/>
  <c r="W28" i="123" s="1"/>
  <c r="V28" i="123"/>
  <c r="O44" i="123"/>
  <c r="W44" i="123" s="1"/>
  <c r="V44" i="123"/>
  <c r="S57" i="123"/>
  <c r="H70" i="123"/>
  <c r="K63" i="123"/>
  <c r="L57" i="123"/>
  <c r="I70" i="123"/>
  <c r="O29" i="123"/>
  <c r="W29" i="123" s="1"/>
  <c r="O33" i="123"/>
  <c r="W33" i="123" s="1"/>
  <c r="O37" i="123"/>
  <c r="W37" i="123" s="1"/>
  <c r="O41" i="123"/>
  <c r="W41" i="123" s="1"/>
  <c r="O45" i="123"/>
  <c r="W45" i="123" s="1"/>
  <c r="V49" i="123"/>
  <c r="O50" i="123"/>
  <c r="W50" i="123" s="1"/>
  <c r="H84" i="123"/>
  <c r="D84" i="123"/>
  <c r="K84" i="123"/>
  <c r="G84" i="123"/>
  <c r="C84" i="123"/>
  <c r="I84" i="123"/>
  <c r="F84" i="123"/>
  <c r="E84" i="123"/>
  <c r="V53" i="123"/>
  <c r="O53" i="123"/>
  <c r="W53" i="123" s="1"/>
  <c r="J63" i="123"/>
  <c r="V7" i="123"/>
  <c r="V15" i="123"/>
  <c r="V27" i="123"/>
  <c r="T57" i="123"/>
  <c r="M61" i="123"/>
  <c r="I61" i="123"/>
  <c r="E61" i="123"/>
  <c r="K61" i="123"/>
  <c r="F61" i="123"/>
  <c r="J61" i="123"/>
  <c r="H61" i="123"/>
  <c r="C61" i="123"/>
  <c r="K67" i="123"/>
  <c r="G67" i="123"/>
  <c r="C67" i="123"/>
  <c r="F67" i="123"/>
  <c r="J67" i="123"/>
  <c r="E67" i="123"/>
  <c r="I67" i="123"/>
  <c r="D67" i="123"/>
  <c r="J84" i="123"/>
  <c r="R57" i="123"/>
  <c r="G70" i="123"/>
  <c r="O31" i="123"/>
  <c r="W31" i="123" s="1"/>
  <c r="O35" i="123"/>
  <c r="W35" i="123" s="1"/>
  <c r="O39" i="123"/>
  <c r="W39" i="123" s="1"/>
  <c r="W46" i="123"/>
  <c r="V46" i="123"/>
  <c r="I81" i="123"/>
  <c r="E81" i="123"/>
  <c r="H81" i="123"/>
  <c r="D81" i="123"/>
  <c r="G81" i="123"/>
  <c r="F81" i="123"/>
  <c r="K81" i="123"/>
  <c r="C81" i="123"/>
  <c r="F62" i="123"/>
  <c r="K64" i="123"/>
  <c r="G64" i="123"/>
  <c r="C64" i="123"/>
  <c r="H64" i="123"/>
  <c r="M64" i="123"/>
  <c r="K68" i="123"/>
  <c r="G68" i="123"/>
  <c r="C68" i="123"/>
  <c r="H68" i="123"/>
  <c r="J70" i="123"/>
  <c r="H62" i="123"/>
  <c r="D62" i="123"/>
  <c r="G62" i="123"/>
  <c r="M62" i="123"/>
  <c r="K65" i="123"/>
  <c r="G65" i="123"/>
  <c r="C65" i="123"/>
  <c r="H65" i="123"/>
  <c r="M65" i="123"/>
  <c r="M60" i="123"/>
  <c r="I60" i="123"/>
  <c r="E60" i="123"/>
  <c r="G60" i="123"/>
  <c r="C62" i="123"/>
  <c r="I62" i="123"/>
  <c r="H63" i="123"/>
  <c r="G63" i="123"/>
  <c r="M63" i="123"/>
  <c r="E64" i="123"/>
  <c r="J64" i="123"/>
  <c r="D65" i="123"/>
  <c r="I65" i="123"/>
  <c r="K66" i="123"/>
  <c r="G66" i="123"/>
  <c r="C66" i="123"/>
  <c r="H66" i="123"/>
  <c r="M66" i="123"/>
  <c r="E68" i="123"/>
  <c r="J68" i="123"/>
  <c r="H80" i="123"/>
  <c r="D80" i="123"/>
  <c r="K80" i="123"/>
  <c r="G80" i="123"/>
  <c r="C80" i="123"/>
  <c r="J80" i="123"/>
  <c r="F79" i="123"/>
  <c r="J79" i="123"/>
  <c r="I82" i="123"/>
  <c r="F83" i="123"/>
  <c r="J83" i="123"/>
  <c r="F69" i="123"/>
  <c r="F70" i="123"/>
  <c r="F71" i="123"/>
  <c r="F72" i="123"/>
  <c r="F73" i="123"/>
  <c r="F74" i="123"/>
  <c r="F75" i="123"/>
  <c r="F76" i="123"/>
  <c r="F77" i="123"/>
  <c r="F78" i="123"/>
  <c r="C79" i="123"/>
  <c r="G79" i="123"/>
  <c r="F82" i="123"/>
  <c r="C83" i="123"/>
  <c r="G83" i="123"/>
  <c r="V39" i="98"/>
  <c r="O39" i="98"/>
  <c r="W39" i="98" s="1"/>
  <c r="V36" i="97"/>
  <c r="O36" i="97"/>
  <c r="W36" i="97" s="1"/>
  <c r="V44" i="97"/>
  <c r="O44" i="97"/>
  <c r="W44" i="97" s="1"/>
  <c r="V31" i="98"/>
  <c r="O31" i="98"/>
  <c r="W31" i="98" s="1"/>
  <c r="V47" i="98"/>
  <c r="O47" i="98"/>
  <c r="W47" i="98" s="1"/>
  <c r="W43" i="98"/>
  <c r="J63" i="98"/>
  <c r="F63" i="98"/>
  <c r="J74" i="98"/>
  <c r="K74" i="98"/>
  <c r="C74" i="98"/>
  <c r="D74" i="98"/>
  <c r="R20" i="95"/>
  <c r="S20" i="95" s="1"/>
  <c r="V51" i="96"/>
  <c r="D69" i="96"/>
  <c r="I69" i="96"/>
  <c r="E84" i="96"/>
  <c r="N16" i="97"/>
  <c r="P16" i="97"/>
  <c r="Q16" i="97" s="1"/>
  <c r="O40" i="97"/>
  <c r="W40" i="97" s="1"/>
  <c r="W41" i="97"/>
  <c r="O48" i="97"/>
  <c r="W48" i="97" s="1"/>
  <c r="W49" i="97"/>
  <c r="J70" i="98"/>
  <c r="K70" i="98"/>
  <c r="C70" i="98"/>
  <c r="D70" i="98"/>
  <c r="J72" i="98"/>
  <c r="E72" i="98"/>
  <c r="I72" i="98"/>
  <c r="E74" i="98"/>
  <c r="V39" i="99"/>
  <c r="O39" i="99"/>
  <c r="W39" i="99" s="1"/>
  <c r="V50" i="99"/>
  <c r="O50" i="99"/>
  <c r="W50" i="99" s="1"/>
  <c r="V39" i="109"/>
  <c r="O39" i="109"/>
  <c r="W39" i="109" s="1"/>
  <c r="I83" i="95"/>
  <c r="H83" i="95"/>
  <c r="V18" i="99"/>
  <c r="O18" i="99"/>
  <c r="W18" i="99" s="1"/>
  <c r="O47" i="102"/>
  <c r="W47" i="102" s="1"/>
  <c r="V47" i="102"/>
  <c r="T16" i="95"/>
  <c r="W29" i="95"/>
  <c r="V34" i="95"/>
  <c r="W37" i="95"/>
  <c r="W45" i="95"/>
  <c r="W53" i="95"/>
  <c r="K82" i="95"/>
  <c r="D82" i="95"/>
  <c r="R24" i="96"/>
  <c r="S24" i="96" s="1"/>
  <c r="J77" i="97"/>
  <c r="D77" i="97"/>
  <c r="E77" i="97"/>
  <c r="V27" i="98"/>
  <c r="V33" i="98"/>
  <c r="V41" i="98"/>
  <c r="O52" i="98"/>
  <c r="W52" i="98" s="1"/>
  <c r="E70" i="98"/>
  <c r="C72" i="98"/>
  <c r="I74" i="98"/>
  <c r="V31" i="99"/>
  <c r="O31" i="99"/>
  <c r="W31" i="99" s="1"/>
  <c r="V54" i="99"/>
  <c r="O54" i="99"/>
  <c r="W54" i="99" s="1"/>
  <c r="O47" i="100"/>
  <c r="W47" i="100" s="1"/>
  <c r="V47" i="100"/>
  <c r="W52" i="101"/>
  <c r="W26" i="107"/>
  <c r="W42" i="107"/>
  <c r="W33" i="95"/>
  <c r="W49" i="95"/>
  <c r="N21" i="96"/>
  <c r="P21" i="96"/>
  <c r="Q21" i="96" s="1"/>
  <c r="H83" i="96"/>
  <c r="E83" i="96"/>
  <c r="I83" i="96"/>
  <c r="V21" i="97"/>
  <c r="J62" i="97"/>
  <c r="K62" i="97"/>
  <c r="F75" i="97"/>
  <c r="J75" i="97"/>
  <c r="V19" i="98"/>
  <c r="V23" i="98"/>
  <c r="O23" i="98"/>
  <c r="W23" i="98" s="1"/>
  <c r="D69" i="98"/>
  <c r="H69" i="98"/>
  <c r="V23" i="99"/>
  <c r="O23" i="99"/>
  <c r="W23" i="99" s="1"/>
  <c r="O50" i="100"/>
  <c r="V50" i="100"/>
  <c r="R20" i="102"/>
  <c r="S20" i="102" s="1"/>
  <c r="W20" i="102" s="1"/>
  <c r="N20" i="102"/>
  <c r="O20" i="102" s="1"/>
  <c r="V45" i="96"/>
  <c r="V48" i="96"/>
  <c r="V35" i="98"/>
  <c r="W38" i="98"/>
  <c r="V43" i="98"/>
  <c r="W46" i="98"/>
  <c r="I78" i="98"/>
  <c r="D70" i="99"/>
  <c r="K70" i="99"/>
  <c r="E71" i="99"/>
  <c r="H72" i="99"/>
  <c r="D74" i="99"/>
  <c r="K74" i="99"/>
  <c r="E75" i="99"/>
  <c r="H76" i="99"/>
  <c r="D78" i="99"/>
  <c r="K78" i="99"/>
  <c r="H79" i="99"/>
  <c r="V29" i="100"/>
  <c r="V41" i="100"/>
  <c r="W45" i="100"/>
  <c r="W53" i="100"/>
  <c r="F67" i="100"/>
  <c r="I68" i="100"/>
  <c r="D69" i="100"/>
  <c r="K69" i="100"/>
  <c r="E70" i="100"/>
  <c r="H71" i="100"/>
  <c r="D73" i="100"/>
  <c r="K73" i="100"/>
  <c r="E74" i="100"/>
  <c r="H75" i="100"/>
  <c r="D77" i="100"/>
  <c r="K77" i="100"/>
  <c r="E78" i="100"/>
  <c r="V25" i="101"/>
  <c r="V48" i="101"/>
  <c r="I64" i="101"/>
  <c r="E71" i="101"/>
  <c r="H72" i="101"/>
  <c r="D74" i="101"/>
  <c r="K74" i="101"/>
  <c r="I76" i="101"/>
  <c r="K82" i="101"/>
  <c r="W33" i="102"/>
  <c r="W41" i="102"/>
  <c r="I71" i="102"/>
  <c r="D74" i="102"/>
  <c r="I75" i="102"/>
  <c r="D78" i="102"/>
  <c r="E84" i="102"/>
  <c r="V41" i="104"/>
  <c r="K64" i="104"/>
  <c r="F67" i="104"/>
  <c r="I83" i="105"/>
  <c r="V8" i="106"/>
  <c r="V41" i="106"/>
  <c r="W42" i="106"/>
  <c r="H73" i="106"/>
  <c r="H77" i="106"/>
  <c r="I65" i="104"/>
  <c r="E65" i="104"/>
  <c r="J65" i="105"/>
  <c r="F65" i="105"/>
  <c r="I65" i="106"/>
  <c r="T6" i="107"/>
  <c r="U6" i="107" s="1"/>
  <c r="R7" i="107"/>
  <c r="S7" i="107" s="1"/>
  <c r="P8" i="107"/>
  <c r="Q8" i="107" s="1"/>
  <c r="W49" i="107"/>
  <c r="K60" i="107"/>
  <c r="J61" i="107"/>
  <c r="J67" i="107"/>
  <c r="F68" i="107"/>
  <c r="G69" i="107"/>
  <c r="E71" i="107"/>
  <c r="K71" i="107"/>
  <c r="D73" i="107"/>
  <c r="I73" i="107"/>
  <c r="D74" i="107"/>
  <c r="I74" i="107"/>
  <c r="E76" i="107"/>
  <c r="J77" i="107"/>
  <c r="I77" i="107"/>
  <c r="D77" i="107"/>
  <c r="H77" i="107"/>
  <c r="E78" i="107"/>
  <c r="K79" i="107"/>
  <c r="E79" i="107"/>
  <c r="H80" i="107"/>
  <c r="E80" i="107"/>
  <c r="D82" i="107"/>
  <c r="W25" i="108"/>
  <c r="V48" i="108"/>
  <c r="E67" i="108"/>
  <c r="H68" i="108"/>
  <c r="H69" i="108"/>
  <c r="V26" i="109"/>
  <c r="O26" i="109"/>
  <c r="W26" i="109" s="1"/>
  <c r="V30" i="109"/>
  <c r="O30" i="109"/>
  <c r="W30" i="109" s="1"/>
  <c r="V34" i="109"/>
  <c r="O34" i="109"/>
  <c r="W34" i="109" s="1"/>
  <c r="W54" i="109"/>
  <c r="F64" i="109"/>
  <c r="E64" i="109"/>
  <c r="V22" i="110"/>
  <c r="O22" i="110"/>
  <c r="W22" i="110" s="1"/>
  <c r="V37" i="110"/>
  <c r="O37" i="110"/>
  <c r="W37" i="110" s="1"/>
  <c r="O42" i="110"/>
  <c r="V42" i="110"/>
  <c r="V52" i="110"/>
  <c r="O52" i="110"/>
  <c r="W52" i="110" s="1"/>
  <c r="W19" i="99"/>
  <c r="V26" i="99"/>
  <c r="V34" i="99"/>
  <c r="V42" i="99"/>
  <c r="V48" i="99"/>
  <c r="V52" i="99"/>
  <c r="E70" i="99"/>
  <c r="H71" i="99"/>
  <c r="E74" i="99"/>
  <c r="H75" i="99"/>
  <c r="E78" i="99"/>
  <c r="V33" i="100"/>
  <c r="W51" i="100"/>
  <c r="J67" i="100"/>
  <c r="E69" i="100"/>
  <c r="H70" i="100"/>
  <c r="E73" i="100"/>
  <c r="H74" i="100"/>
  <c r="E77" i="100"/>
  <c r="H78" i="100"/>
  <c r="H71" i="101"/>
  <c r="E74" i="101"/>
  <c r="V23" i="102"/>
  <c r="V37" i="102"/>
  <c r="W38" i="102"/>
  <c r="V45" i="102"/>
  <c r="W46" i="102"/>
  <c r="V52" i="102"/>
  <c r="V35" i="104"/>
  <c r="V39" i="104"/>
  <c r="K63" i="105"/>
  <c r="V33" i="105"/>
  <c r="V37" i="105"/>
  <c r="V41" i="105"/>
  <c r="W30" i="106"/>
  <c r="V37" i="106"/>
  <c r="W38" i="106"/>
  <c r="V50" i="106"/>
  <c r="M65" i="104"/>
  <c r="I65" i="105"/>
  <c r="E65" i="105"/>
  <c r="W46" i="107"/>
  <c r="K61" i="107"/>
  <c r="I68" i="107"/>
  <c r="G71" i="107"/>
  <c r="E73" i="107"/>
  <c r="K73" i="107"/>
  <c r="K83" i="107"/>
  <c r="D83" i="107"/>
  <c r="V32" i="108"/>
  <c r="J74" i="108"/>
  <c r="D74" i="108"/>
  <c r="T16" i="109"/>
  <c r="U16" i="109" s="1"/>
  <c r="V35" i="109"/>
  <c r="V38" i="109"/>
  <c r="W50" i="109"/>
  <c r="K62" i="109"/>
  <c r="I62" i="109"/>
  <c r="F68" i="109"/>
  <c r="E68" i="109"/>
  <c r="D68" i="109"/>
  <c r="O33" i="110"/>
  <c r="W33" i="110" s="1"/>
  <c r="V33" i="110"/>
  <c r="W49" i="111"/>
  <c r="H70" i="99"/>
  <c r="H74" i="99"/>
  <c r="H78" i="99"/>
  <c r="H69" i="100"/>
  <c r="H73" i="100"/>
  <c r="H77" i="100"/>
  <c r="H74" i="101"/>
  <c r="K65" i="104"/>
  <c r="H65" i="105"/>
  <c r="K65" i="106"/>
  <c r="G65" i="106"/>
  <c r="C65" i="106"/>
  <c r="G73" i="107"/>
  <c r="J74" i="107"/>
  <c r="K74" i="107"/>
  <c r="G74" i="107"/>
  <c r="J76" i="107"/>
  <c r="I76" i="107"/>
  <c r="D76" i="107"/>
  <c r="H76" i="107"/>
  <c r="J78" i="107"/>
  <c r="I78" i="107"/>
  <c r="D78" i="107"/>
  <c r="H78" i="107"/>
  <c r="J67" i="108"/>
  <c r="H67" i="108"/>
  <c r="J68" i="108"/>
  <c r="E68" i="108"/>
  <c r="J69" i="108"/>
  <c r="C69" i="108"/>
  <c r="K84" i="108"/>
  <c r="I84" i="108"/>
  <c r="V43" i="109"/>
  <c r="O43" i="109"/>
  <c r="W43" i="109" s="1"/>
  <c r="O25" i="110"/>
  <c r="W25" i="110" s="1"/>
  <c r="V25" i="110"/>
  <c r="V41" i="110"/>
  <c r="O41" i="110"/>
  <c r="W41" i="110" s="1"/>
  <c r="W50" i="111"/>
  <c r="K70" i="96"/>
  <c r="V52" i="96"/>
  <c r="V43" i="97"/>
  <c r="V51" i="97"/>
  <c r="I60" i="97"/>
  <c r="I76" i="98"/>
  <c r="E78" i="98"/>
  <c r="O47" i="99"/>
  <c r="W47" i="99" s="1"/>
  <c r="H69" i="99"/>
  <c r="C70" i="99"/>
  <c r="I70" i="99"/>
  <c r="D71" i="99"/>
  <c r="K71" i="99"/>
  <c r="E72" i="99"/>
  <c r="H73" i="99"/>
  <c r="C74" i="99"/>
  <c r="I74" i="99"/>
  <c r="D75" i="99"/>
  <c r="K75" i="99"/>
  <c r="E76" i="99"/>
  <c r="H77" i="99"/>
  <c r="C78" i="99"/>
  <c r="I78" i="99"/>
  <c r="E79" i="99"/>
  <c r="E67" i="100"/>
  <c r="D68" i="100"/>
  <c r="C69" i="100"/>
  <c r="I69" i="100"/>
  <c r="D70" i="100"/>
  <c r="K70" i="100"/>
  <c r="E71" i="100"/>
  <c r="H72" i="100"/>
  <c r="C73" i="100"/>
  <c r="I73" i="100"/>
  <c r="D74" i="100"/>
  <c r="K74" i="100"/>
  <c r="E75" i="100"/>
  <c r="H76" i="100"/>
  <c r="C77" i="100"/>
  <c r="I77" i="100"/>
  <c r="D78" i="100"/>
  <c r="K78" i="100"/>
  <c r="H79" i="100"/>
  <c r="E83" i="100"/>
  <c r="C75" i="101"/>
  <c r="W45" i="101"/>
  <c r="E64" i="101"/>
  <c r="D71" i="101"/>
  <c r="K71" i="101"/>
  <c r="E72" i="101"/>
  <c r="H73" i="101"/>
  <c r="C74" i="101"/>
  <c r="I74" i="101"/>
  <c r="D76" i="101"/>
  <c r="I77" i="101"/>
  <c r="H82" i="101"/>
  <c r="H83" i="101"/>
  <c r="N18" i="102"/>
  <c r="O18" i="102" s="1"/>
  <c r="W18" i="102" s="1"/>
  <c r="N25" i="102"/>
  <c r="O25" i="102" s="1"/>
  <c r="V33" i="102"/>
  <c r="V41" i="102"/>
  <c r="O48" i="102"/>
  <c r="W48" i="102" s="1"/>
  <c r="V51" i="102"/>
  <c r="J67" i="102"/>
  <c r="J68" i="102"/>
  <c r="I69" i="102"/>
  <c r="D71" i="102"/>
  <c r="I72" i="102"/>
  <c r="D75" i="102"/>
  <c r="I76" i="102"/>
  <c r="E79" i="102"/>
  <c r="F81" i="102"/>
  <c r="V37" i="104"/>
  <c r="V47" i="104"/>
  <c r="C67" i="104"/>
  <c r="F64" i="105"/>
  <c r="V35" i="105"/>
  <c r="V39" i="105"/>
  <c r="V52" i="105"/>
  <c r="I64" i="106"/>
  <c r="W46" i="106"/>
  <c r="C71" i="106"/>
  <c r="C73" i="106"/>
  <c r="C75" i="106"/>
  <c r="C77" i="106"/>
  <c r="C79" i="106"/>
  <c r="C65" i="104"/>
  <c r="K65" i="105"/>
  <c r="G65" i="105"/>
  <c r="J65" i="106"/>
  <c r="V52" i="107"/>
  <c r="D71" i="107"/>
  <c r="I71" i="107"/>
  <c r="C73" i="107"/>
  <c r="H73" i="107"/>
  <c r="C74" i="107"/>
  <c r="H74" i="107"/>
  <c r="C76" i="107"/>
  <c r="K76" i="107"/>
  <c r="C78" i="107"/>
  <c r="K78" i="107"/>
  <c r="J82" i="107"/>
  <c r="H82" i="107"/>
  <c r="C82" i="107"/>
  <c r="I82" i="107"/>
  <c r="H83" i="107"/>
  <c r="T15" i="108"/>
  <c r="U15" i="108" s="1"/>
  <c r="N15" i="108"/>
  <c r="O15" i="108" s="1"/>
  <c r="W15" i="108" s="1"/>
  <c r="W29" i="108"/>
  <c r="W33" i="108"/>
  <c r="W41" i="108"/>
  <c r="W45" i="108"/>
  <c r="C67" i="108"/>
  <c r="C68" i="108"/>
  <c r="E69" i="108"/>
  <c r="D78" i="108"/>
  <c r="E84" i="108"/>
  <c r="F67" i="109"/>
  <c r="E67" i="109"/>
  <c r="J68" i="109"/>
  <c r="V18" i="110"/>
  <c r="O18" i="110"/>
  <c r="W18" i="110" s="1"/>
  <c r="W19" i="110"/>
  <c r="W23" i="110"/>
  <c r="O38" i="110"/>
  <c r="V38" i="110"/>
  <c r="W44" i="110"/>
  <c r="W27" i="112"/>
  <c r="I66" i="110"/>
  <c r="E84" i="110"/>
  <c r="J66" i="111"/>
  <c r="J77" i="111"/>
  <c r="H77" i="111"/>
  <c r="C77" i="111"/>
  <c r="I77" i="111"/>
  <c r="K79" i="111"/>
  <c r="D79" i="111"/>
  <c r="O54" i="112"/>
  <c r="W54" i="112" s="1"/>
  <c r="J68" i="112"/>
  <c r="D68" i="112"/>
  <c r="F68" i="112"/>
  <c r="E68" i="112"/>
  <c r="W15" i="113"/>
  <c r="O54" i="113"/>
  <c r="W54" i="113" s="1"/>
  <c r="V54" i="113"/>
  <c r="O38" i="114"/>
  <c r="V38" i="114"/>
  <c r="I80" i="109"/>
  <c r="D82" i="109"/>
  <c r="I82" i="109"/>
  <c r="E83" i="109"/>
  <c r="E84" i="109"/>
  <c r="D66" i="110"/>
  <c r="J66" i="110"/>
  <c r="G69" i="110"/>
  <c r="G70" i="110"/>
  <c r="G71" i="110"/>
  <c r="G72" i="110"/>
  <c r="G73" i="110"/>
  <c r="G74" i="110"/>
  <c r="G75" i="110"/>
  <c r="G76" i="110"/>
  <c r="G77" i="110"/>
  <c r="G78" i="110"/>
  <c r="I79" i="110"/>
  <c r="I84" i="110"/>
  <c r="O54" i="111"/>
  <c r="W54" i="111" s="1"/>
  <c r="J60" i="111"/>
  <c r="I62" i="111"/>
  <c r="D66" i="111"/>
  <c r="D77" i="111"/>
  <c r="K77" i="111"/>
  <c r="E79" i="111"/>
  <c r="I84" i="111"/>
  <c r="P5" i="112"/>
  <c r="Q5" i="112" s="1"/>
  <c r="I68" i="112"/>
  <c r="V40" i="108"/>
  <c r="G69" i="109"/>
  <c r="G70" i="109"/>
  <c r="G71" i="109"/>
  <c r="G72" i="109"/>
  <c r="G73" i="109"/>
  <c r="G74" i="109"/>
  <c r="G75" i="109"/>
  <c r="G76" i="109"/>
  <c r="G77" i="109"/>
  <c r="G78" i="109"/>
  <c r="I79" i="109"/>
  <c r="E82" i="109"/>
  <c r="K82" i="109"/>
  <c r="H83" i="109"/>
  <c r="I84" i="109"/>
  <c r="F63" i="110"/>
  <c r="F60" i="110"/>
  <c r="H64" i="110"/>
  <c r="E66" i="110"/>
  <c r="J67" i="110"/>
  <c r="C69" i="110"/>
  <c r="H69" i="110"/>
  <c r="C70" i="110"/>
  <c r="H70" i="110"/>
  <c r="C71" i="110"/>
  <c r="H71" i="110"/>
  <c r="C72" i="110"/>
  <c r="H72" i="110"/>
  <c r="C73" i="110"/>
  <c r="H73" i="110"/>
  <c r="C74" i="110"/>
  <c r="H74" i="110"/>
  <c r="C75" i="110"/>
  <c r="H75" i="110"/>
  <c r="C76" i="110"/>
  <c r="H76" i="110"/>
  <c r="C77" i="110"/>
  <c r="H77" i="110"/>
  <c r="C78" i="110"/>
  <c r="H78" i="110"/>
  <c r="D79" i="110"/>
  <c r="G82" i="110"/>
  <c r="I83" i="110"/>
  <c r="I65" i="108"/>
  <c r="L65" i="108" s="1"/>
  <c r="R7" i="111"/>
  <c r="S7" i="111" s="1"/>
  <c r="C60" i="111"/>
  <c r="C62" i="111"/>
  <c r="E66" i="111"/>
  <c r="D67" i="111"/>
  <c r="G69" i="111"/>
  <c r="G70" i="111"/>
  <c r="G71" i="111"/>
  <c r="G72" i="111"/>
  <c r="G73" i="111"/>
  <c r="G74" i="111"/>
  <c r="G75" i="111"/>
  <c r="J76" i="111"/>
  <c r="H76" i="111"/>
  <c r="C76" i="111"/>
  <c r="I76" i="111"/>
  <c r="E77" i="111"/>
  <c r="J78" i="111"/>
  <c r="H78" i="111"/>
  <c r="C78" i="111"/>
  <c r="I78" i="111"/>
  <c r="H79" i="111"/>
  <c r="J60" i="112"/>
  <c r="C60" i="112"/>
  <c r="H60" i="112"/>
  <c r="F60" i="112"/>
  <c r="G82" i="109"/>
  <c r="I83" i="109"/>
  <c r="I66" i="111"/>
  <c r="G77" i="111"/>
  <c r="I79" i="111"/>
  <c r="O45" i="112"/>
  <c r="W45" i="112" s="1"/>
  <c r="K60" i="112"/>
  <c r="F65" i="112"/>
  <c r="E65" i="112"/>
  <c r="J65" i="112"/>
  <c r="V33" i="114"/>
  <c r="O33" i="114"/>
  <c r="W33" i="114" s="1"/>
  <c r="O46" i="114"/>
  <c r="W46" i="114" s="1"/>
  <c r="V46" i="114"/>
  <c r="I64" i="112"/>
  <c r="I80" i="112"/>
  <c r="D82" i="112"/>
  <c r="I82" i="112"/>
  <c r="E83" i="112"/>
  <c r="E84" i="112"/>
  <c r="J67" i="113"/>
  <c r="D67" i="113"/>
  <c r="F68" i="113"/>
  <c r="I68" i="113"/>
  <c r="J82" i="113"/>
  <c r="I82" i="113"/>
  <c r="D82" i="113"/>
  <c r="K82" i="113"/>
  <c r="E82" i="113"/>
  <c r="K83" i="113"/>
  <c r="E83" i="113"/>
  <c r="H83" i="113"/>
  <c r="N6" i="114"/>
  <c r="O6" i="114" s="1"/>
  <c r="W6" i="114" s="1"/>
  <c r="T6" i="114"/>
  <c r="U6" i="114" s="1"/>
  <c r="W28" i="114"/>
  <c r="V37" i="114"/>
  <c r="O45" i="114"/>
  <c r="W45" i="114" s="1"/>
  <c r="V52" i="114"/>
  <c r="O52" i="114"/>
  <c r="W52" i="114" s="1"/>
  <c r="H60" i="114"/>
  <c r="E66" i="114"/>
  <c r="F66" i="114"/>
  <c r="H80" i="114"/>
  <c r="E80" i="114"/>
  <c r="I80" i="114"/>
  <c r="G82" i="114"/>
  <c r="N9" i="115"/>
  <c r="P9" i="115"/>
  <c r="Q9" i="115" s="1"/>
  <c r="G82" i="111"/>
  <c r="I83" i="111"/>
  <c r="I63" i="112"/>
  <c r="E62" i="112"/>
  <c r="D64" i="112"/>
  <c r="G69" i="112"/>
  <c r="G70" i="112"/>
  <c r="G71" i="112"/>
  <c r="G72" i="112"/>
  <c r="G73" i="112"/>
  <c r="G74" i="112"/>
  <c r="G75" i="112"/>
  <c r="G76" i="112"/>
  <c r="G77" i="112"/>
  <c r="G78" i="112"/>
  <c r="I79" i="112"/>
  <c r="E82" i="112"/>
  <c r="K82" i="112"/>
  <c r="H83" i="112"/>
  <c r="I84" i="112"/>
  <c r="V46" i="113"/>
  <c r="E67" i="113"/>
  <c r="D68" i="113"/>
  <c r="J69" i="113"/>
  <c r="H69" i="113"/>
  <c r="C69" i="113"/>
  <c r="I69" i="113"/>
  <c r="H80" i="113"/>
  <c r="I80" i="113"/>
  <c r="C82" i="113"/>
  <c r="D83" i="113"/>
  <c r="O37" i="114"/>
  <c r="W37" i="114" s="1"/>
  <c r="D66" i="114"/>
  <c r="J72" i="114"/>
  <c r="I72" i="114"/>
  <c r="D72" i="114"/>
  <c r="K72" i="114"/>
  <c r="E72" i="114"/>
  <c r="J73" i="114"/>
  <c r="I73" i="114"/>
  <c r="D73" i="114"/>
  <c r="K73" i="114"/>
  <c r="E73" i="114"/>
  <c r="J74" i="114"/>
  <c r="I74" i="114"/>
  <c r="D74" i="114"/>
  <c r="K74" i="114"/>
  <c r="E74" i="114"/>
  <c r="J75" i="114"/>
  <c r="I75" i="114"/>
  <c r="D75" i="114"/>
  <c r="K75" i="114"/>
  <c r="E75" i="114"/>
  <c r="J76" i="114"/>
  <c r="I76" i="114"/>
  <c r="D76" i="114"/>
  <c r="K76" i="114"/>
  <c r="E76" i="114"/>
  <c r="J77" i="114"/>
  <c r="I77" i="114"/>
  <c r="D77" i="114"/>
  <c r="K77" i="114"/>
  <c r="E77" i="114"/>
  <c r="J78" i="114"/>
  <c r="I78" i="114"/>
  <c r="D78" i="114"/>
  <c r="K78" i="114"/>
  <c r="E78" i="114"/>
  <c r="K79" i="114"/>
  <c r="E79" i="114"/>
  <c r="H79" i="114"/>
  <c r="V37" i="116"/>
  <c r="O37" i="116"/>
  <c r="W37" i="116" s="1"/>
  <c r="G82" i="112"/>
  <c r="I83" i="112"/>
  <c r="W50" i="113"/>
  <c r="K62" i="113"/>
  <c r="C62" i="113"/>
  <c r="V25" i="114"/>
  <c r="O25" i="114"/>
  <c r="W25" i="114" s="1"/>
  <c r="O34" i="114"/>
  <c r="V34" i="114"/>
  <c r="V41" i="114"/>
  <c r="O41" i="114"/>
  <c r="W41" i="114" s="1"/>
  <c r="K60" i="114"/>
  <c r="D60" i="114"/>
  <c r="F60" i="114"/>
  <c r="G62" i="114"/>
  <c r="K62" i="114"/>
  <c r="J82" i="114"/>
  <c r="H82" i="114"/>
  <c r="C82" i="114"/>
  <c r="I82" i="114"/>
  <c r="D82" i="114"/>
  <c r="K83" i="114"/>
  <c r="D83" i="114"/>
  <c r="E83" i="114"/>
  <c r="E80" i="112"/>
  <c r="C82" i="112"/>
  <c r="H82" i="112"/>
  <c r="D83" i="112"/>
  <c r="I62" i="113"/>
  <c r="H82" i="113"/>
  <c r="H84" i="113"/>
  <c r="E84" i="113"/>
  <c r="I84" i="113"/>
  <c r="W24" i="114"/>
  <c r="O29" i="114"/>
  <c r="W29" i="114" s="1"/>
  <c r="W30" i="114"/>
  <c r="O42" i="114"/>
  <c r="V42" i="114"/>
  <c r="C60" i="114"/>
  <c r="F62" i="114"/>
  <c r="E82" i="114"/>
  <c r="H83" i="114"/>
  <c r="V35" i="115"/>
  <c r="O35" i="115"/>
  <c r="W35" i="115" s="1"/>
  <c r="V39" i="115"/>
  <c r="O39" i="115"/>
  <c r="W39" i="115" s="1"/>
  <c r="V43" i="115"/>
  <c r="O43" i="115"/>
  <c r="W43" i="115" s="1"/>
  <c r="G73" i="113"/>
  <c r="G74" i="113"/>
  <c r="G75" i="113"/>
  <c r="G76" i="113"/>
  <c r="G77" i="113"/>
  <c r="G78" i="113"/>
  <c r="I79" i="113"/>
  <c r="W36" i="114"/>
  <c r="J61" i="114"/>
  <c r="D67" i="114"/>
  <c r="C69" i="114"/>
  <c r="H69" i="114"/>
  <c r="E62" i="115"/>
  <c r="I66" i="115"/>
  <c r="D68" i="115"/>
  <c r="J68" i="115"/>
  <c r="D69" i="115"/>
  <c r="I69" i="115"/>
  <c r="D70" i="115"/>
  <c r="I70" i="115"/>
  <c r="D71" i="115"/>
  <c r="I71" i="115"/>
  <c r="D72" i="115"/>
  <c r="I72" i="115"/>
  <c r="D73" i="115"/>
  <c r="I73" i="115"/>
  <c r="D74" i="115"/>
  <c r="I74" i="115"/>
  <c r="D75" i="115"/>
  <c r="I75" i="115"/>
  <c r="D76" i="115"/>
  <c r="I76" i="115"/>
  <c r="D77" i="115"/>
  <c r="I77" i="115"/>
  <c r="D78" i="115"/>
  <c r="G81" i="115"/>
  <c r="V25" i="116"/>
  <c r="V44" i="116"/>
  <c r="I67" i="116"/>
  <c r="F67" i="116"/>
  <c r="I74" i="116"/>
  <c r="F74" i="116"/>
  <c r="D74" i="116"/>
  <c r="V39" i="117"/>
  <c r="O39" i="117"/>
  <c r="W39" i="117" s="1"/>
  <c r="V41" i="117"/>
  <c r="O41" i="117"/>
  <c r="W41" i="117" s="1"/>
  <c r="K79" i="115"/>
  <c r="D79" i="115"/>
  <c r="J60" i="116"/>
  <c r="I60" i="116"/>
  <c r="D60" i="116"/>
  <c r="M66" i="116" s="1"/>
  <c r="H60" i="116"/>
  <c r="C60" i="116"/>
  <c r="M60" i="116"/>
  <c r="F75" i="116"/>
  <c r="J75" i="116"/>
  <c r="E75" i="116"/>
  <c r="V35" i="117"/>
  <c r="O35" i="117"/>
  <c r="W35" i="117" s="1"/>
  <c r="V37" i="117"/>
  <c r="O37" i="117"/>
  <c r="W37" i="117" s="1"/>
  <c r="W53" i="117"/>
  <c r="J62" i="115"/>
  <c r="G69" i="115"/>
  <c r="G70" i="115"/>
  <c r="G71" i="115"/>
  <c r="G72" i="115"/>
  <c r="G73" i="115"/>
  <c r="G74" i="115"/>
  <c r="G75" i="115"/>
  <c r="G76" i="115"/>
  <c r="G77" i="115"/>
  <c r="J78" i="115"/>
  <c r="H78" i="115"/>
  <c r="G78" i="115"/>
  <c r="E79" i="115"/>
  <c r="W29" i="116"/>
  <c r="E60" i="116"/>
  <c r="K67" i="116"/>
  <c r="V31" i="117"/>
  <c r="O31" i="117"/>
  <c r="W31" i="117" s="1"/>
  <c r="V33" i="117"/>
  <c r="O33" i="117"/>
  <c r="W33" i="117" s="1"/>
  <c r="V47" i="117"/>
  <c r="O47" i="117"/>
  <c r="W47" i="117" s="1"/>
  <c r="O47" i="118"/>
  <c r="V47" i="118"/>
  <c r="J64" i="113"/>
  <c r="G71" i="113"/>
  <c r="E73" i="113"/>
  <c r="K73" i="113"/>
  <c r="E74" i="113"/>
  <c r="K74" i="113"/>
  <c r="E75" i="113"/>
  <c r="K75" i="113"/>
  <c r="E76" i="113"/>
  <c r="K76" i="113"/>
  <c r="E77" i="113"/>
  <c r="K77" i="113"/>
  <c r="E78" i="113"/>
  <c r="K78" i="113"/>
  <c r="H79" i="113"/>
  <c r="J67" i="114"/>
  <c r="G69" i="114"/>
  <c r="C62" i="115"/>
  <c r="C69" i="115"/>
  <c r="H69" i="115"/>
  <c r="C70" i="115"/>
  <c r="H70" i="115"/>
  <c r="C71" i="115"/>
  <c r="H71" i="115"/>
  <c r="C72" i="115"/>
  <c r="H72" i="115"/>
  <c r="C73" i="115"/>
  <c r="H73" i="115"/>
  <c r="C74" i="115"/>
  <c r="H74" i="115"/>
  <c r="C75" i="115"/>
  <c r="H75" i="115"/>
  <c r="C76" i="115"/>
  <c r="H76" i="115"/>
  <c r="C77" i="115"/>
  <c r="H77" i="115"/>
  <c r="C78" i="115"/>
  <c r="I78" i="115"/>
  <c r="H79" i="115"/>
  <c r="O33" i="116"/>
  <c r="W33" i="116" s="1"/>
  <c r="G60" i="116"/>
  <c r="K68" i="116"/>
  <c r="J68" i="116"/>
  <c r="E68" i="116"/>
  <c r="V29" i="117"/>
  <c r="O29" i="117"/>
  <c r="W29" i="117" s="1"/>
  <c r="V43" i="117"/>
  <c r="O43" i="117"/>
  <c r="W43" i="117" s="1"/>
  <c r="V45" i="117"/>
  <c r="O45" i="117"/>
  <c r="W45" i="117" s="1"/>
  <c r="W11" i="118"/>
  <c r="V19" i="118"/>
  <c r="O19" i="118"/>
  <c r="W19" i="118" s="1"/>
  <c r="I78" i="116"/>
  <c r="J77" i="117"/>
  <c r="H77" i="117"/>
  <c r="C77" i="117"/>
  <c r="I77" i="117"/>
  <c r="K60" i="118"/>
  <c r="D60" i="118"/>
  <c r="M67" i="118" s="1"/>
  <c r="F60" i="118"/>
  <c r="J68" i="118"/>
  <c r="F68" i="118"/>
  <c r="I68" i="118"/>
  <c r="I72" i="116"/>
  <c r="D78" i="116"/>
  <c r="N6" i="117"/>
  <c r="C69" i="117" s="1"/>
  <c r="R6" i="117"/>
  <c r="S6" i="117" s="1"/>
  <c r="H69" i="117" s="1"/>
  <c r="O51" i="117"/>
  <c r="V51" i="117"/>
  <c r="D61" i="117"/>
  <c r="J71" i="117"/>
  <c r="I71" i="117"/>
  <c r="D71" i="117"/>
  <c r="H71" i="117"/>
  <c r="J73" i="117"/>
  <c r="I73" i="117"/>
  <c r="D73" i="117"/>
  <c r="H73" i="117"/>
  <c r="D77" i="117"/>
  <c r="K77" i="117"/>
  <c r="O23" i="118"/>
  <c r="W23" i="118" s="1"/>
  <c r="V27" i="118"/>
  <c r="O27" i="118"/>
  <c r="W27" i="118" s="1"/>
  <c r="W49" i="118"/>
  <c r="C60" i="118"/>
  <c r="D68" i="118"/>
  <c r="G82" i="115"/>
  <c r="I83" i="115"/>
  <c r="G61" i="116"/>
  <c r="M61" i="116"/>
  <c r="F62" i="116"/>
  <c r="D72" i="116"/>
  <c r="J72" i="116"/>
  <c r="E78" i="116"/>
  <c r="G81" i="116"/>
  <c r="J82" i="116"/>
  <c r="H82" i="116"/>
  <c r="K83" i="116"/>
  <c r="I83" i="116"/>
  <c r="V27" i="117"/>
  <c r="O48" i="117"/>
  <c r="W48" i="117" s="1"/>
  <c r="J61" i="117"/>
  <c r="J64" i="117"/>
  <c r="D64" i="117"/>
  <c r="M65" i="117"/>
  <c r="C71" i="117"/>
  <c r="K71" i="117"/>
  <c r="C73" i="117"/>
  <c r="K73" i="117"/>
  <c r="J76" i="117"/>
  <c r="H76" i="117"/>
  <c r="C76" i="117"/>
  <c r="I76" i="117"/>
  <c r="E77" i="117"/>
  <c r="J78" i="117"/>
  <c r="H78" i="117"/>
  <c r="C78" i="117"/>
  <c r="I78" i="117"/>
  <c r="H84" i="117"/>
  <c r="I84" i="117"/>
  <c r="V31" i="118"/>
  <c r="V33" i="118"/>
  <c r="W34" i="118"/>
  <c r="V48" i="118"/>
  <c r="W51" i="118"/>
  <c r="H60" i="118"/>
  <c r="V50" i="119"/>
  <c r="O50" i="119"/>
  <c r="V29" i="116"/>
  <c r="I77" i="116"/>
  <c r="H78" i="116"/>
  <c r="C81" i="116"/>
  <c r="H81" i="116"/>
  <c r="D82" i="116"/>
  <c r="E83" i="116"/>
  <c r="K75" i="117"/>
  <c r="I75" i="117"/>
  <c r="O27" i="117"/>
  <c r="W27" i="117" s="1"/>
  <c r="V52" i="117"/>
  <c r="K60" i="117"/>
  <c r="D60" i="117"/>
  <c r="J60" i="117"/>
  <c r="F64" i="117"/>
  <c r="J66" i="117"/>
  <c r="J68" i="117"/>
  <c r="D68" i="117"/>
  <c r="E71" i="117"/>
  <c r="J72" i="117"/>
  <c r="I72" i="117"/>
  <c r="D72" i="117"/>
  <c r="H72" i="117"/>
  <c r="E73" i="117"/>
  <c r="J74" i="117"/>
  <c r="I74" i="117"/>
  <c r="D74" i="117"/>
  <c r="H74" i="117"/>
  <c r="D76" i="117"/>
  <c r="K76" i="117"/>
  <c r="G77" i="117"/>
  <c r="D78" i="117"/>
  <c r="K78" i="117"/>
  <c r="E84" i="117"/>
  <c r="O31" i="118"/>
  <c r="W31" i="118" s="1"/>
  <c r="W42" i="118"/>
  <c r="W46" i="118"/>
  <c r="O48" i="118"/>
  <c r="W48" i="118" s="1"/>
  <c r="J60" i="118"/>
  <c r="F67" i="118"/>
  <c r="E67" i="118"/>
  <c r="J67" i="118"/>
  <c r="J69" i="118"/>
  <c r="H69" i="118"/>
  <c r="C69" i="118"/>
  <c r="I69" i="118"/>
  <c r="D69" i="118"/>
  <c r="G75" i="117"/>
  <c r="D79" i="117"/>
  <c r="G82" i="117"/>
  <c r="I83" i="117"/>
  <c r="K70" i="118"/>
  <c r="V52" i="118"/>
  <c r="D64" i="118"/>
  <c r="C71" i="118"/>
  <c r="H71" i="118"/>
  <c r="C72" i="118"/>
  <c r="H72" i="118"/>
  <c r="C73" i="118"/>
  <c r="H73" i="118"/>
  <c r="C74" i="118"/>
  <c r="H74" i="118"/>
  <c r="C75" i="118"/>
  <c r="H75" i="118"/>
  <c r="C76" i="118"/>
  <c r="H76" i="118"/>
  <c r="C77" i="118"/>
  <c r="H77" i="118"/>
  <c r="C78" i="118"/>
  <c r="H78" i="118"/>
  <c r="D79" i="118"/>
  <c r="G82" i="118"/>
  <c r="I83" i="118"/>
  <c r="T9" i="119"/>
  <c r="U9" i="119" s="1"/>
  <c r="P13" i="119"/>
  <c r="Q13" i="119" s="1"/>
  <c r="Q57" i="119" s="1"/>
  <c r="R21" i="119"/>
  <c r="S21" i="119" s="1"/>
  <c r="W23" i="119"/>
  <c r="J60" i="119"/>
  <c r="E64" i="119"/>
  <c r="K64" i="119"/>
  <c r="D65" i="119"/>
  <c r="I65" i="119"/>
  <c r="J68" i="119"/>
  <c r="K68" i="119"/>
  <c r="E68" i="119"/>
  <c r="H68" i="119"/>
  <c r="D69" i="119"/>
  <c r="V34" i="120"/>
  <c r="V48" i="120"/>
  <c r="J60" i="120"/>
  <c r="C60" i="120"/>
  <c r="K60" i="120"/>
  <c r="E81" i="120"/>
  <c r="C83" i="120"/>
  <c r="P10" i="121"/>
  <c r="Q10" i="121" s="1"/>
  <c r="F63" i="121" s="1"/>
  <c r="V39" i="119"/>
  <c r="V47" i="119"/>
  <c r="K60" i="119"/>
  <c r="G64" i="119"/>
  <c r="M64" i="119"/>
  <c r="E65" i="119"/>
  <c r="K65" i="119"/>
  <c r="J67" i="119"/>
  <c r="K67" i="119"/>
  <c r="G67" i="119"/>
  <c r="V23" i="120"/>
  <c r="V52" i="120"/>
  <c r="F67" i="120"/>
  <c r="E67" i="120"/>
  <c r="F68" i="120"/>
  <c r="D68" i="120"/>
  <c r="K84" i="120"/>
  <c r="H84" i="120"/>
  <c r="H85" i="120"/>
  <c r="I85" i="120"/>
  <c r="O30" i="121"/>
  <c r="V30" i="121"/>
  <c r="W34" i="121"/>
  <c r="O53" i="121"/>
  <c r="W53" i="121" s="1"/>
  <c r="V53" i="121"/>
  <c r="J60" i="121"/>
  <c r="C60" i="121"/>
  <c r="I60" i="121"/>
  <c r="F60" i="121"/>
  <c r="E60" i="121"/>
  <c r="J70" i="121"/>
  <c r="D70" i="121"/>
  <c r="H70" i="121"/>
  <c r="G70" i="121"/>
  <c r="C70" i="121"/>
  <c r="J74" i="121"/>
  <c r="D74" i="121"/>
  <c r="H74" i="121"/>
  <c r="G74" i="121"/>
  <c r="C74" i="121"/>
  <c r="J78" i="121"/>
  <c r="D78" i="121"/>
  <c r="H78" i="121"/>
  <c r="G78" i="121"/>
  <c r="C78" i="121"/>
  <c r="N15" i="122"/>
  <c r="R15" i="122"/>
  <c r="S15" i="122" s="1"/>
  <c r="G65" i="119"/>
  <c r="M65" i="119"/>
  <c r="J69" i="119"/>
  <c r="K69" i="119"/>
  <c r="E69" i="119"/>
  <c r="H69" i="119"/>
  <c r="I79" i="117"/>
  <c r="G71" i="118"/>
  <c r="G72" i="118"/>
  <c r="G73" i="118"/>
  <c r="G74" i="118"/>
  <c r="G75" i="118"/>
  <c r="G76" i="118"/>
  <c r="G77" i="118"/>
  <c r="G78" i="118"/>
  <c r="I79" i="118"/>
  <c r="I84" i="118"/>
  <c r="P11" i="119"/>
  <c r="Q11" i="119" s="1"/>
  <c r="R20" i="119"/>
  <c r="S20" i="119" s="1"/>
  <c r="D64" i="119"/>
  <c r="I64" i="119"/>
  <c r="C65" i="119"/>
  <c r="H65" i="119"/>
  <c r="D67" i="119"/>
  <c r="I67" i="119"/>
  <c r="C69" i="119"/>
  <c r="I69" i="119"/>
  <c r="K84" i="119"/>
  <c r="E84" i="119"/>
  <c r="H85" i="119"/>
  <c r="E85" i="119"/>
  <c r="N18" i="120"/>
  <c r="O18" i="120" s="1"/>
  <c r="W45" i="120"/>
  <c r="I67" i="120"/>
  <c r="J83" i="120"/>
  <c r="K83" i="120"/>
  <c r="E83" i="120"/>
  <c r="H83" i="120"/>
  <c r="E84" i="120"/>
  <c r="W50" i="121"/>
  <c r="W54" i="121"/>
  <c r="J71" i="122"/>
  <c r="K71" i="122"/>
  <c r="E71" i="122"/>
  <c r="H71" i="122"/>
  <c r="C71" i="122"/>
  <c r="J72" i="122"/>
  <c r="K72" i="122"/>
  <c r="E72" i="122"/>
  <c r="H72" i="122"/>
  <c r="C72" i="122"/>
  <c r="J73" i="122"/>
  <c r="K73" i="122"/>
  <c r="E73" i="122"/>
  <c r="H73" i="122"/>
  <c r="C73" i="122"/>
  <c r="J74" i="122"/>
  <c r="K74" i="122"/>
  <c r="E74" i="122"/>
  <c r="H74" i="122"/>
  <c r="C74" i="122"/>
  <c r="J75" i="122"/>
  <c r="K75" i="122"/>
  <c r="E75" i="122"/>
  <c r="H75" i="122"/>
  <c r="C75" i="122"/>
  <c r="J76" i="122"/>
  <c r="K76" i="122"/>
  <c r="E76" i="122"/>
  <c r="H76" i="122"/>
  <c r="C76" i="122"/>
  <c r="J77" i="122"/>
  <c r="K77" i="122"/>
  <c r="E77" i="122"/>
  <c r="H77" i="122"/>
  <c r="C77" i="122"/>
  <c r="J78" i="122"/>
  <c r="K78" i="122"/>
  <c r="E78" i="122"/>
  <c r="H78" i="122"/>
  <c r="C78" i="122"/>
  <c r="K79" i="122"/>
  <c r="H79" i="122"/>
  <c r="D79" i="122"/>
  <c r="I63" i="121"/>
  <c r="J65" i="121"/>
  <c r="I65" i="121"/>
  <c r="D65" i="121"/>
  <c r="H65" i="121"/>
  <c r="J67" i="121"/>
  <c r="K67" i="121"/>
  <c r="E67" i="121"/>
  <c r="H67" i="121"/>
  <c r="D68" i="121"/>
  <c r="J69" i="121"/>
  <c r="K69" i="121"/>
  <c r="E69" i="121"/>
  <c r="H69" i="121"/>
  <c r="W28" i="122"/>
  <c r="W36" i="122"/>
  <c r="W44" i="122"/>
  <c r="D71" i="122"/>
  <c r="D72" i="122"/>
  <c r="D73" i="122"/>
  <c r="D74" i="122"/>
  <c r="D75" i="122"/>
  <c r="D76" i="122"/>
  <c r="D77" i="122"/>
  <c r="D78" i="122"/>
  <c r="E79" i="122"/>
  <c r="J64" i="121"/>
  <c r="K64" i="121"/>
  <c r="E64" i="121"/>
  <c r="H64" i="121"/>
  <c r="C65" i="121"/>
  <c r="K65" i="121"/>
  <c r="C67" i="121"/>
  <c r="I67" i="121"/>
  <c r="C69" i="121"/>
  <c r="I69" i="121"/>
  <c r="J72" i="121"/>
  <c r="D72" i="121"/>
  <c r="K72" i="121"/>
  <c r="J76" i="121"/>
  <c r="D76" i="121"/>
  <c r="K76" i="121"/>
  <c r="G82" i="121"/>
  <c r="W24" i="122"/>
  <c r="K61" i="122"/>
  <c r="C61" i="122"/>
  <c r="H61" i="122"/>
  <c r="G71" i="122"/>
  <c r="G72" i="122"/>
  <c r="G73" i="122"/>
  <c r="G74" i="122"/>
  <c r="G75" i="122"/>
  <c r="G76" i="122"/>
  <c r="G77" i="122"/>
  <c r="G78" i="122"/>
  <c r="I79" i="122"/>
  <c r="G80" i="119"/>
  <c r="H83" i="119"/>
  <c r="G70" i="120"/>
  <c r="G71" i="120"/>
  <c r="G72" i="120"/>
  <c r="G73" i="120"/>
  <c r="G74" i="120"/>
  <c r="G75" i="120"/>
  <c r="G76" i="120"/>
  <c r="G77" i="120"/>
  <c r="G78" i="120"/>
  <c r="G79" i="120"/>
  <c r="I80" i="120"/>
  <c r="W52" i="121"/>
  <c r="J68" i="121"/>
  <c r="K68" i="121"/>
  <c r="E68" i="121"/>
  <c r="H68" i="121"/>
  <c r="W32" i="122"/>
  <c r="W40" i="122"/>
  <c r="W49" i="122"/>
  <c r="I71" i="122"/>
  <c r="I72" i="122"/>
  <c r="I73" i="122"/>
  <c r="I74" i="122"/>
  <c r="I75" i="122"/>
  <c r="I76" i="122"/>
  <c r="I77" i="122"/>
  <c r="I78" i="122"/>
  <c r="H71" i="121"/>
  <c r="H73" i="121"/>
  <c r="H75" i="121"/>
  <c r="H77" i="121"/>
  <c r="H79" i="121"/>
  <c r="D80" i="121"/>
  <c r="I80" i="121"/>
  <c r="H83" i="121"/>
  <c r="D84" i="121"/>
  <c r="I84" i="121"/>
  <c r="F65" i="122"/>
  <c r="V32" i="122"/>
  <c r="V40" i="122"/>
  <c r="D60" i="122"/>
  <c r="M67" i="122" s="1"/>
  <c r="K60" i="122"/>
  <c r="E67" i="122"/>
  <c r="G82" i="122"/>
  <c r="I83" i="122"/>
  <c r="G80" i="121"/>
  <c r="G84" i="121"/>
  <c r="V28" i="122"/>
  <c r="V36" i="122"/>
  <c r="V44" i="122"/>
  <c r="J67" i="122"/>
  <c r="G69" i="122"/>
  <c r="I80" i="122"/>
  <c r="D82" i="122"/>
  <c r="I82" i="122"/>
  <c r="E83" i="122"/>
  <c r="E84" i="122"/>
  <c r="H70" i="122"/>
  <c r="N9" i="122"/>
  <c r="O9" i="122" s="1"/>
  <c r="W9" i="122" s="1"/>
  <c r="I70" i="122"/>
  <c r="K70" i="122"/>
  <c r="J70" i="122"/>
  <c r="G70" i="122"/>
  <c r="N7" i="122"/>
  <c r="O7" i="122" s="1"/>
  <c r="P5" i="122"/>
  <c r="Q5" i="122" s="1"/>
  <c r="P4" i="122"/>
  <c r="Q4" i="122" s="1"/>
  <c r="R6" i="122"/>
  <c r="S6" i="122" s="1"/>
  <c r="N6" i="122"/>
  <c r="C63" i="122" s="1"/>
  <c r="P8" i="122"/>
  <c r="N8" i="122"/>
  <c r="W5" i="122"/>
  <c r="J63" i="122"/>
  <c r="O10" i="122"/>
  <c r="W10" i="122" s="1"/>
  <c r="V10" i="122"/>
  <c r="O11" i="122"/>
  <c r="W11" i="122" s="1"/>
  <c r="V11" i="122"/>
  <c r="O14" i="122"/>
  <c r="W14" i="122" s="1"/>
  <c r="V14" i="122"/>
  <c r="O15" i="122"/>
  <c r="W15" i="122" s="1"/>
  <c r="V15" i="122"/>
  <c r="O18" i="122"/>
  <c r="W18" i="122" s="1"/>
  <c r="V18" i="122"/>
  <c r="O19" i="122"/>
  <c r="W19" i="122" s="1"/>
  <c r="V19" i="122"/>
  <c r="O22" i="122"/>
  <c r="W22" i="122" s="1"/>
  <c r="V22" i="122"/>
  <c r="W7" i="122"/>
  <c r="V12" i="122"/>
  <c r="O12" i="122"/>
  <c r="W12" i="122" s="1"/>
  <c r="O13" i="122"/>
  <c r="W13" i="122" s="1"/>
  <c r="V13" i="122"/>
  <c r="V16" i="122"/>
  <c r="O16" i="122"/>
  <c r="W16" i="122" s="1"/>
  <c r="O17" i="122"/>
  <c r="W17" i="122" s="1"/>
  <c r="V17" i="122"/>
  <c r="V20" i="122"/>
  <c r="O20" i="122"/>
  <c r="W20" i="122" s="1"/>
  <c r="O21" i="122"/>
  <c r="W21" i="122" s="1"/>
  <c r="V21" i="122"/>
  <c r="V23" i="122"/>
  <c r="O23" i="122"/>
  <c r="W23" i="122" s="1"/>
  <c r="O25" i="122"/>
  <c r="W25" i="122" s="1"/>
  <c r="V25" i="122"/>
  <c r="V5" i="122"/>
  <c r="V24" i="122"/>
  <c r="V48" i="122"/>
  <c r="O48" i="122"/>
  <c r="W48" i="122" s="1"/>
  <c r="U57" i="122"/>
  <c r="K64" i="122"/>
  <c r="G64" i="122"/>
  <c r="C64" i="122"/>
  <c r="F64" i="122"/>
  <c r="J64" i="122"/>
  <c r="E64" i="122"/>
  <c r="I64" i="122"/>
  <c r="D64" i="122"/>
  <c r="K63" i="122"/>
  <c r="L57" i="122"/>
  <c r="I63" i="122"/>
  <c r="T57" i="122"/>
  <c r="O27" i="122"/>
  <c r="W27" i="122" s="1"/>
  <c r="V27" i="122"/>
  <c r="W29" i="122"/>
  <c r="O31" i="122"/>
  <c r="W31" i="122" s="1"/>
  <c r="V31" i="122"/>
  <c r="W33" i="122"/>
  <c r="O35" i="122"/>
  <c r="W35" i="122" s="1"/>
  <c r="V35" i="122"/>
  <c r="W37" i="122"/>
  <c r="O39" i="122"/>
  <c r="W39" i="122" s="1"/>
  <c r="V39" i="122"/>
  <c r="W41" i="122"/>
  <c r="O43" i="122"/>
  <c r="W43" i="122" s="1"/>
  <c r="V43" i="122"/>
  <c r="W45" i="122"/>
  <c r="O47" i="122"/>
  <c r="W47" i="122" s="1"/>
  <c r="V47" i="122"/>
  <c r="V52" i="122"/>
  <c r="O52" i="122"/>
  <c r="W52" i="122" s="1"/>
  <c r="H64" i="122"/>
  <c r="K68" i="122"/>
  <c r="G68" i="122"/>
  <c r="C68" i="122"/>
  <c r="F68" i="122"/>
  <c r="J68" i="122"/>
  <c r="E68" i="122"/>
  <c r="I68" i="122"/>
  <c r="D68" i="122"/>
  <c r="O26" i="122"/>
  <c r="W26" i="122" s="1"/>
  <c r="V26" i="122"/>
  <c r="O30" i="122"/>
  <c r="W30" i="122" s="1"/>
  <c r="V30" i="122"/>
  <c r="O34" i="122"/>
  <c r="W34" i="122" s="1"/>
  <c r="V34" i="122"/>
  <c r="O38" i="122"/>
  <c r="W38" i="122" s="1"/>
  <c r="V38" i="122"/>
  <c r="O42" i="122"/>
  <c r="W42" i="122" s="1"/>
  <c r="V42" i="122"/>
  <c r="O46" i="122"/>
  <c r="W46" i="122" s="1"/>
  <c r="V46" i="122"/>
  <c r="V49" i="122"/>
  <c r="O50" i="122"/>
  <c r="W50" i="122" s="1"/>
  <c r="V50" i="122"/>
  <c r="O51" i="122"/>
  <c r="W51" i="122" s="1"/>
  <c r="V51" i="122"/>
  <c r="E63" i="122"/>
  <c r="M64" i="122"/>
  <c r="I81" i="122"/>
  <c r="E81" i="122"/>
  <c r="H81" i="122"/>
  <c r="D81" i="122"/>
  <c r="K81" i="122"/>
  <c r="G81" i="122"/>
  <c r="C81" i="122"/>
  <c r="J81" i="122"/>
  <c r="F81" i="122"/>
  <c r="M57" i="122"/>
  <c r="V7" i="122"/>
  <c r="R4" i="122"/>
  <c r="V4" i="122" s="1"/>
  <c r="V29" i="122"/>
  <c r="V33" i="122"/>
  <c r="V37" i="122"/>
  <c r="V41" i="122"/>
  <c r="V45" i="122"/>
  <c r="V53" i="122"/>
  <c r="O54" i="122"/>
  <c r="W54" i="122" s="1"/>
  <c r="V54" i="122"/>
  <c r="H62" i="122"/>
  <c r="D62" i="122"/>
  <c r="G62" i="122"/>
  <c r="M62" i="122"/>
  <c r="K65" i="122"/>
  <c r="G65" i="122"/>
  <c r="C65" i="122"/>
  <c r="H65" i="122"/>
  <c r="M65" i="122"/>
  <c r="M60" i="122"/>
  <c r="I60" i="122"/>
  <c r="E60" i="122"/>
  <c r="G60" i="122"/>
  <c r="F61" i="122"/>
  <c r="C62" i="122"/>
  <c r="I62" i="122"/>
  <c r="M63" i="122"/>
  <c r="D65" i="122"/>
  <c r="I65" i="122"/>
  <c r="K66" i="122"/>
  <c r="G66" i="122"/>
  <c r="C66" i="122"/>
  <c r="H66" i="122"/>
  <c r="M61" i="122"/>
  <c r="I61" i="122"/>
  <c r="E61" i="122"/>
  <c r="G61" i="122"/>
  <c r="E62" i="122"/>
  <c r="J62" i="122"/>
  <c r="E65" i="122"/>
  <c r="J65" i="122"/>
  <c r="K67" i="122"/>
  <c r="G67" i="122"/>
  <c r="C67" i="122"/>
  <c r="H67" i="122"/>
  <c r="F80" i="122"/>
  <c r="J80" i="122"/>
  <c r="F84" i="122"/>
  <c r="J84" i="122"/>
  <c r="F79" i="122"/>
  <c r="J79" i="122"/>
  <c r="C80" i="122"/>
  <c r="G80" i="122"/>
  <c r="K80" i="122"/>
  <c r="F83" i="122"/>
  <c r="J83" i="122"/>
  <c r="C84" i="122"/>
  <c r="G84" i="122"/>
  <c r="K84" i="122"/>
  <c r="F69" i="122"/>
  <c r="F71" i="122"/>
  <c r="F72" i="122"/>
  <c r="F73" i="122"/>
  <c r="F74" i="122"/>
  <c r="F75" i="122"/>
  <c r="F76" i="122"/>
  <c r="F77" i="122"/>
  <c r="F78" i="122"/>
  <c r="C79" i="122"/>
  <c r="G79" i="122"/>
  <c r="D80" i="122"/>
  <c r="F82" i="122"/>
  <c r="C83" i="122"/>
  <c r="G83" i="122"/>
  <c r="D84" i="122"/>
  <c r="T20" i="121"/>
  <c r="U20" i="121" s="1"/>
  <c r="W20" i="121" s="1"/>
  <c r="T19" i="121"/>
  <c r="U19" i="121" s="1"/>
  <c r="T18" i="121"/>
  <c r="U18" i="121" s="1"/>
  <c r="T17" i="121"/>
  <c r="U17" i="121" s="1"/>
  <c r="T16" i="121"/>
  <c r="U16" i="121" s="1"/>
  <c r="W16" i="121" s="1"/>
  <c r="R15" i="121"/>
  <c r="S15" i="121" s="1"/>
  <c r="P14" i="121"/>
  <c r="Q14" i="121" s="1"/>
  <c r="R12" i="121"/>
  <c r="S12" i="121" s="1"/>
  <c r="O12" i="121"/>
  <c r="R11" i="121"/>
  <c r="S11" i="121" s="1"/>
  <c r="R9" i="121"/>
  <c r="S9" i="121" s="1"/>
  <c r="W8" i="121"/>
  <c r="R7" i="121"/>
  <c r="G61" i="121" s="1"/>
  <c r="R6" i="121"/>
  <c r="S6" i="121" s="1"/>
  <c r="N5" i="121"/>
  <c r="O5" i="121" s="1"/>
  <c r="N6" i="121"/>
  <c r="O6" i="121" s="1"/>
  <c r="U6" i="121"/>
  <c r="V7" i="121"/>
  <c r="V10" i="121"/>
  <c r="O10" i="121"/>
  <c r="O9" i="121"/>
  <c r="M57" i="121"/>
  <c r="C61" i="121"/>
  <c r="O7" i="121"/>
  <c r="O11" i="121"/>
  <c r="W11" i="121" s="1"/>
  <c r="O23" i="121"/>
  <c r="W23" i="121" s="1"/>
  <c r="V23" i="121"/>
  <c r="V25" i="121"/>
  <c r="O25" i="121"/>
  <c r="W25" i="121" s="1"/>
  <c r="W26" i="121"/>
  <c r="V32" i="121"/>
  <c r="O32" i="121"/>
  <c r="W32" i="121" s="1"/>
  <c r="V34" i="121"/>
  <c r="O39" i="121"/>
  <c r="W39" i="121" s="1"/>
  <c r="V39" i="121"/>
  <c r="V41" i="121"/>
  <c r="O41" i="121"/>
  <c r="W41" i="121" s="1"/>
  <c r="V48" i="121"/>
  <c r="O48" i="121"/>
  <c r="W48" i="121" s="1"/>
  <c r="C66" i="121"/>
  <c r="R4" i="121"/>
  <c r="V4" i="121" s="1"/>
  <c r="O15" i="121"/>
  <c r="W15" i="121" s="1"/>
  <c r="O19" i="121"/>
  <c r="W19" i="121" s="1"/>
  <c r="V22" i="121"/>
  <c r="O27" i="121"/>
  <c r="W27" i="121" s="1"/>
  <c r="V27" i="121"/>
  <c r="V29" i="121"/>
  <c r="O29" i="121"/>
  <c r="W29" i="121" s="1"/>
  <c r="W30" i="121"/>
  <c r="V36" i="121"/>
  <c r="O36" i="121"/>
  <c r="W36" i="121" s="1"/>
  <c r="V38" i="121"/>
  <c r="V44" i="121"/>
  <c r="O44" i="121"/>
  <c r="W44" i="121" s="1"/>
  <c r="V8" i="121"/>
  <c r="O14" i="121"/>
  <c r="W14" i="121" s="1"/>
  <c r="O18" i="121"/>
  <c r="W18" i="121" s="1"/>
  <c r="V18" i="121"/>
  <c r="V24" i="121"/>
  <c r="O24" i="121"/>
  <c r="W24" i="121" s="1"/>
  <c r="V26" i="121"/>
  <c r="O31" i="121"/>
  <c r="W31" i="121" s="1"/>
  <c r="V31" i="121"/>
  <c r="V33" i="121"/>
  <c r="O33" i="121"/>
  <c r="W33" i="121" s="1"/>
  <c r="V40" i="121"/>
  <c r="O40" i="121"/>
  <c r="W40" i="121" s="1"/>
  <c r="O47" i="121"/>
  <c r="W47" i="121" s="1"/>
  <c r="V47" i="121"/>
  <c r="V49" i="121"/>
  <c r="O49" i="121"/>
  <c r="W49" i="121" s="1"/>
  <c r="E66" i="121"/>
  <c r="U5" i="121"/>
  <c r="S7" i="121"/>
  <c r="O13" i="121"/>
  <c r="W13" i="121" s="1"/>
  <c r="V13" i="121"/>
  <c r="O17" i="121"/>
  <c r="V17" i="121"/>
  <c r="V21" i="121"/>
  <c r="O21" i="121"/>
  <c r="W21" i="121" s="1"/>
  <c r="V28" i="121"/>
  <c r="O28" i="121"/>
  <c r="W28" i="121" s="1"/>
  <c r="O35" i="121"/>
  <c r="W35" i="121" s="1"/>
  <c r="V35" i="121"/>
  <c r="V37" i="121"/>
  <c r="O37" i="121"/>
  <c r="W37" i="121" s="1"/>
  <c r="W38" i="121"/>
  <c r="W42" i="121"/>
  <c r="O43" i="121"/>
  <c r="W43" i="121" s="1"/>
  <c r="V43" i="121"/>
  <c r="V45" i="121"/>
  <c r="O45" i="121"/>
  <c r="W45" i="121" s="1"/>
  <c r="V42" i="121"/>
  <c r="V46" i="121"/>
  <c r="V50" i="121"/>
  <c r="V54" i="121"/>
  <c r="L57" i="121"/>
  <c r="I66" i="121"/>
  <c r="V6" i="121"/>
  <c r="V52" i="121"/>
  <c r="H61" i="121"/>
  <c r="K61" i="121"/>
  <c r="F61" i="121"/>
  <c r="E61" i="121"/>
  <c r="M61" i="121"/>
  <c r="K66" i="121"/>
  <c r="V51" i="121"/>
  <c r="J66" i="121"/>
  <c r="H81" i="121"/>
  <c r="D81" i="121"/>
  <c r="K81" i="121"/>
  <c r="G81" i="121"/>
  <c r="C81" i="121"/>
  <c r="F81" i="121"/>
  <c r="E81" i="121"/>
  <c r="K62" i="121"/>
  <c r="G62" i="121"/>
  <c r="C62" i="121"/>
  <c r="H62" i="121"/>
  <c r="M62" i="121"/>
  <c r="I82" i="121"/>
  <c r="E82" i="121"/>
  <c r="H82" i="121"/>
  <c r="D82" i="121"/>
  <c r="J82" i="121"/>
  <c r="H60" i="121"/>
  <c r="D60" i="121"/>
  <c r="G60" i="121"/>
  <c r="M60" i="121"/>
  <c r="D62" i="121"/>
  <c r="I62" i="121"/>
  <c r="K63" i="121"/>
  <c r="G63" i="121"/>
  <c r="C63" i="121"/>
  <c r="H63" i="121"/>
  <c r="M63" i="121"/>
  <c r="C82" i="121"/>
  <c r="K82" i="121"/>
  <c r="E85" i="121"/>
  <c r="I85" i="121"/>
  <c r="F85" i="121"/>
  <c r="J85" i="121"/>
  <c r="F64" i="121"/>
  <c r="F65" i="121"/>
  <c r="F66" i="121"/>
  <c r="F67" i="121"/>
  <c r="F68" i="121"/>
  <c r="F69" i="121"/>
  <c r="E70" i="121"/>
  <c r="I70" i="121"/>
  <c r="E71" i="121"/>
  <c r="I71" i="121"/>
  <c r="E72" i="121"/>
  <c r="I72" i="121"/>
  <c r="E73" i="121"/>
  <c r="I73" i="121"/>
  <c r="E74" i="121"/>
  <c r="I74" i="121"/>
  <c r="E75" i="121"/>
  <c r="I75" i="121"/>
  <c r="E76" i="121"/>
  <c r="I76" i="121"/>
  <c r="E77" i="121"/>
  <c r="I77" i="121"/>
  <c r="E78" i="121"/>
  <c r="I78" i="121"/>
  <c r="E79" i="121"/>
  <c r="I79" i="121"/>
  <c r="F80" i="121"/>
  <c r="E83" i="121"/>
  <c r="I83" i="121"/>
  <c r="F84" i="121"/>
  <c r="C85" i="121"/>
  <c r="G85" i="121"/>
  <c r="K85" i="121"/>
  <c r="F70" i="121"/>
  <c r="F71" i="121"/>
  <c r="F72" i="121"/>
  <c r="F73" i="121"/>
  <c r="F74" i="121"/>
  <c r="F75" i="121"/>
  <c r="F76" i="121"/>
  <c r="F77" i="121"/>
  <c r="F78" i="121"/>
  <c r="F79" i="121"/>
  <c r="F83" i="121"/>
  <c r="D85" i="121"/>
  <c r="N6" i="120"/>
  <c r="R5" i="120"/>
  <c r="S5" i="120" s="1"/>
  <c r="W5" i="120" s="1"/>
  <c r="R4" i="120"/>
  <c r="R20" i="120"/>
  <c r="S20" i="120" s="1"/>
  <c r="N20" i="120"/>
  <c r="O20" i="120" s="1"/>
  <c r="W20" i="120" s="1"/>
  <c r="T7" i="120"/>
  <c r="U7" i="120" s="1"/>
  <c r="N7" i="120"/>
  <c r="P11" i="120"/>
  <c r="N11" i="120"/>
  <c r="N8" i="120"/>
  <c r="O8" i="120" s="1"/>
  <c r="N12" i="120"/>
  <c r="O12" i="120" s="1"/>
  <c r="W12" i="120" s="1"/>
  <c r="N22" i="120"/>
  <c r="O22" i="120" s="1"/>
  <c r="V6" i="120"/>
  <c r="V10" i="120"/>
  <c r="V17" i="120"/>
  <c r="N5" i="120"/>
  <c r="O5" i="120" s="1"/>
  <c r="O6" i="120"/>
  <c r="W6" i="120" s="1"/>
  <c r="N9" i="120"/>
  <c r="O9" i="120" s="1"/>
  <c r="W9" i="120" s="1"/>
  <c r="O10" i="120"/>
  <c r="W10" i="120" s="1"/>
  <c r="N16" i="120"/>
  <c r="O16" i="120" s="1"/>
  <c r="W16" i="120" s="1"/>
  <c r="O17" i="120"/>
  <c r="W17" i="120" s="1"/>
  <c r="N21" i="120"/>
  <c r="O21" i="120" s="1"/>
  <c r="W21" i="120" s="1"/>
  <c r="T4" i="120"/>
  <c r="V4" i="120" s="1"/>
  <c r="V13" i="120"/>
  <c r="V18" i="120"/>
  <c r="O25" i="120"/>
  <c r="W25" i="120" s="1"/>
  <c r="V25" i="120"/>
  <c r="O33" i="120"/>
  <c r="W33" i="120" s="1"/>
  <c r="V33" i="120"/>
  <c r="W8" i="120"/>
  <c r="E66" i="120"/>
  <c r="Q11" i="120"/>
  <c r="F66" i="120" s="1"/>
  <c r="W13" i="120"/>
  <c r="W18" i="120"/>
  <c r="W26" i="120"/>
  <c r="V31" i="120"/>
  <c r="O31" i="120"/>
  <c r="W31" i="120" s="1"/>
  <c r="W34" i="120"/>
  <c r="W22" i="120"/>
  <c r="O29" i="120"/>
  <c r="W29" i="120" s="1"/>
  <c r="V29" i="120"/>
  <c r="O37" i="120"/>
  <c r="W37" i="120" s="1"/>
  <c r="V37" i="120"/>
  <c r="V21" i="120"/>
  <c r="V27" i="120"/>
  <c r="O27" i="120"/>
  <c r="W27" i="120" s="1"/>
  <c r="V35" i="120"/>
  <c r="O35" i="120"/>
  <c r="W35" i="120" s="1"/>
  <c r="O39" i="120"/>
  <c r="W39" i="120" s="1"/>
  <c r="V39" i="120"/>
  <c r="O11" i="120"/>
  <c r="O15" i="120"/>
  <c r="W15" i="120" s="1"/>
  <c r="V16" i="120"/>
  <c r="O19" i="120"/>
  <c r="W19" i="120" s="1"/>
  <c r="V20" i="120"/>
  <c r="O23" i="120"/>
  <c r="W23" i="120" s="1"/>
  <c r="O24" i="120"/>
  <c r="W24" i="120" s="1"/>
  <c r="O28" i="120"/>
  <c r="W28" i="120" s="1"/>
  <c r="O32" i="120"/>
  <c r="W32" i="120" s="1"/>
  <c r="O36" i="120"/>
  <c r="W36" i="120" s="1"/>
  <c r="O40" i="120"/>
  <c r="W40" i="120" s="1"/>
  <c r="O44" i="120"/>
  <c r="W44" i="120" s="1"/>
  <c r="O48" i="120"/>
  <c r="W48" i="120" s="1"/>
  <c r="H65" i="120"/>
  <c r="O4" i="120"/>
  <c r="S4" i="120"/>
  <c r="M14" i="120"/>
  <c r="Q14" i="120"/>
  <c r="F63" i="120" s="1"/>
  <c r="U14" i="120"/>
  <c r="J63" i="120" s="1"/>
  <c r="V26" i="120"/>
  <c r="V30" i="120"/>
  <c r="O42" i="120"/>
  <c r="W42" i="120" s="1"/>
  <c r="V42" i="120"/>
  <c r="O43" i="120"/>
  <c r="W43" i="120" s="1"/>
  <c r="V43" i="120"/>
  <c r="O46" i="120"/>
  <c r="W46" i="120" s="1"/>
  <c r="V46" i="120"/>
  <c r="O47" i="120"/>
  <c r="W47" i="120" s="1"/>
  <c r="V47" i="120"/>
  <c r="W49" i="120"/>
  <c r="O50" i="120"/>
  <c r="W50" i="120" s="1"/>
  <c r="V50" i="120"/>
  <c r="W51" i="120"/>
  <c r="W53" i="120"/>
  <c r="O54" i="120"/>
  <c r="W54" i="120" s="1"/>
  <c r="V54" i="120"/>
  <c r="L57" i="120"/>
  <c r="P57" i="120"/>
  <c r="C63" i="120"/>
  <c r="O38" i="120"/>
  <c r="W38" i="120" s="1"/>
  <c r="V41" i="120"/>
  <c r="V45" i="120"/>
  <c r="V49" i="120"/>
  <c r="V53" i="120"/>
  <c r="H62" i="120"/>
  <c r="D62" i="120"/>
  <c r="K62" i="120"/>
  <c r="F62" i="120"/>
  <c r="J62" i="120"/>
  <c r="E62" i="120"/>
  <c r="I62" i="120"/>
  <c r="C62" i="120"/>
  <c r="K61" i="120"/>
  <c r="G62" i="120"/>
  <c r="K65" i="120"/>
  <c r="G65" i="120"/>
  <c r="C65" i="120"/>
  <c r="F65" i="120"/>
  <c r="J65" i="120"/>
  <c r="E65" i="120"/>
  <c r="I65" i="120"/>
  <c r="D65" i="120"/>
  <c r="K69" i="120"/>
  <c r="G69" i="120"/>
  <c r="C69" i="120"/>
  <c r="H69" i="120"/>
  <c r="I82" i="120"/>
  <c r="E82" i="120"/>
  <c r="H82" i="120"/>
  <c r="D82" i="120"/>
  <c r="K82" i="120"/>
  <c r="G82" i="120"/>
  <c r="C82" i="120"/>
  <c r="M60" i="120"/>
  <c r="I60" i="120"/>
  <c r="E60" i="120"/>
  <c r="G60" i="120"/>
  <c r="F61" i="120"/>
  <c r="H63" i="120"/>
  <c r="D63" i="120"/>
  <c r="G63" i="120"/>
  <c r="M63" i="120"/>
  <c r="E64" i="120"/>
  <c r="J64" i="120"/>
  <c r="K66" i="120"/>
  <c r="C66" i="120"/>
  <c r="M66" i="120"/>
  <c r="E68" i="120"/>
  <c r="J68" i="120"/>
  <c r="D69" i="120"/>
  <c r="I69" i="120"/>
  <c r="F82" i="120"/>
  <c r="M61" i="120"/>
  <c r="E61" i="120"/>
  <c r="G61" i="120"/>
  <c r="K67" i="120"/>
  <c r="G67" i="120"/>
  <c r="C67" i="120"/>
  <c r="H67" i="120"/>
  <c r="M67" i="120"/>
  <c r="E69" i="120"/>
  <c r="J69" i="120"/>
  <c r="J82" i="120"/>
  <c r="K64" i="120"/>
  <c r="G64" i="120"/>
  <c r="C64" i="120"/>
  <c r="H64" i="120"/>
  <c r="M64" i="120"/>
  <c r="K68" i="120"/>
  <c r="G68" i="120"/>
  <c r="C68" i="120"/>
  <c r="H68" i="120"/>
  <c r="F69" i="120"/>
  <c r="F81" i="120"/>
  <c r="J81" i="120"/>
  <c r="F85" i="120"/>
  <c r="J85" i="120"/>
  <c r="F80" i="120"/>
  <c r="J80" i="120"/>
  <c r="C81" i="120"/>
  <c r="G81" i="120"/>
  <c r="K81" i="120"/>
  <c r="F84" i="120"/>
  <c r="J84" i="120"/>
  <c r="C85" i="120"/>
  <c r="G85" i="120"/>
  <c r="K85" i="120"/>
  <c r="F70" i="120"/>
  <c r="F71" i="120"/>
  <c r="F72" i="120"/>
  <c r="F73" i="120"/>
  <c r="F74" i="120"/>
  <c r="L74" i="120" s="1"/>
  <c r="F75" i="120"/>
  <c r="F76" i="120"/>
  <c r="F77" i="120"/>
  <c r="F78" i="120"/>
  <c r="L78" i="120" s="1"/>
  <c r="F79" i="120"/>
  <c r="C80" i="120"/>
  <c r="G80" i="120"/>
  <c r="D81" i="120"/>
  <c r="F83" i="120"/>
  <c r="C84" i="120"/>
  <c r="G84" i="120"/>
  <c r="D85" i="120"/>
  <c r="R22" i="119"/>
  <c r="S22" i="119" s="1"/>
  <c r="R19" i="119"/>
  <c r="S19" i="119" s="1"/>
  <c r="R18" i="119"/>
  <c r="S18" i="119" s="1"/>
  <c r="R16" i="119"/>
  <c r="S16" i="119" s="1"/>
  <c r="R15" i="119"/>
  <c r="S15" i="119" s="1"/>
  <c r="R14" i="119"/>
  <c r="S14" i="119" s="1"/>
  <c r="R12" i="119"/>
  <c r="S12" i="119" s="1"/>
  <c r="H66" i="119" s="1"/>
  <c r="C66" i="119"/>
  <c r="I66" i="119"/>
  <c r="E66" i="119"/>
  <c r="K66" i="119"/>
  <c r="J66" i="119"/>
  <c r="T10" i="119"/>
  <c r="U10" i="119" s="1"/>
  <c r="N8" i="119"/>
  <c r="O8" i="119" s="1"/>
  <c r="W8" i="119" s="1"/>
  <c r="T7" i="119"/>
  <c r="U7" i="119" s="1"/>
  <c r="N7" i="119"/>
  <c r="O7" i="119" s="1"/>
  <c r="W7" i="119" s="1"/>
  <c r="W27" i="119"/>
  <c r="V35" i="119"/>
  <c r="W21" i="119"/>
  <c r="W31" i="119"/>
  <c r="O46" i="119"/>
  <c r="W46" i="119" s="1"/>
  <c r="V42" i="119"/>
  <c r="O42" i="119"/>
  <c r="W42" i="119" s="1"/>
  <c r="V38" i="119"/>
  <c r="O38" i="119"/>
  <c r="W38" i="119" s="1"/>
  <c r="V34" i="119"/>
  <c r="O34" i="119"/>
  <c r="W34" i="119" s="1"/>
  <c r="V30" i="119"/>
  <c r="O30" i="119"/>
  <c r="W30" i="119" s="1"/>
  <c r="V29" i="119"/>
  <c r="V26" i="119"/>
  <c r="O26" i="119"/>
  <c r="W26" i="119" s="1"/>
  <c r="V25" i="119"/>
  <c r="V22" i="119"/>
  <c r="O22" i="119"/>
  <c r="W22" i="119" s="1"/>
  <c r="N5" i="119"/>
  <c r="V5" i="119" s="1"/>
  <c r="N6" i="119"/>
  <c r="O9" i="119"/>
  <c r="W9" i="119" s="1"/>
  <c r="V9" i="119"/>
  <c r="O13" i="119"/>
  <c r="V13" i="119"/>
  <c r="O17" i="119"/>
  <c r="W17" i="119" s="1"/>
  <c r="V17" i="119"/>
  <c r="V20" i="119"/>
  <c r="O20" i="119"/>
  <c r="W20" i="119" s="1"/>
  <c r="O11" i="119"/>
  <c r="V11" i="119"/>
  <c r="O15" i="119"/>
  <c r="W15" i="119" s="1"/>
  <c r="V15" i="119"/>
  <c r="O28" i="119"/>
  <c r="W28" i="119" s="1"/>
  <c r="V28" i="119"/>
  <c r="O32" i="119"/>
  <c r="W32" i="119" s="1"/>
  <c r="V32" i="119"/>
  <c r="F63" i="119"/>
  <c r="U5" i="119"/>
  <c r="J61" i="119" s="1"/>
  <c r="O10" i="119"/>
  <c r="O12" i="119"/>
  <c r="V12" i="119"/>
  <c r="O14" i="119"/>
  <c r="O16" i="119"/>
  <c r="W16" i="119" s="1"/>
  <c r="V16" i="119"/>
  <c r="M57" i="119"/>
  <c r="R4" i="119"/>
  <c r="V4" i="119" s="1"/>
  <c r="J63" i="119"/>
  <c r="O18" i="119"/>
  <c r="W18" i="119" s="1"/>
  <c r="O19" i="119"/>
  <c r="V19" i="119"/>
  <c r="O24" i="119"/>
  <c r="W24" i="119" s="1"/>
  <c r="V24" i="119"/>
  <c r="K61" i="119"/>
  <c r="E61" i="119"/>
  <c r="O6" i="119"/>
  <c r="W6" i="119" s="1"/>
  <c r="V21" i="119"/>
  <c r="V23" i="119"/>
  <c r="O25" i="119"/>
  <c r="W25" i="119" s="1"/>
  <c r="V27" i="119"/>
  <c r="O29" i="119"/>
  <c r="W29" i="119" s="1"/>
  <c r="V31" i="119"/>
  <c r="O44" i="119"/>
  <c r="W44" i="119" s="1"/>
  <c r="V44" i="119"/>
  <c r="O45" i="119"/>
  <c r="W45" i="119" s="1"/>
  <c r="V45" i="119"/>
  <c r="F61" i="119"/>
  <c r="O40" i="119"/>
  <c r="W40" i="119" s="1"/>
  <c r="V40" i="119"/>
  <c r="O41" i="119"/>
  <c r="W41" i="119" s="1"/>
  <c r="V41" i="119"/>
  <c r="O36" i="119"/>
  <c r="W36" i="119" s="1"/>
  <c r="V36" i="119"/>
  <c r="O37" i="119"/>
  <c r="W37" i="119" s="1"/>
  <c r="V37" i="119"/>
  <c r="V51" i="119"/>
  <c r="O51" i="119"/>
  <c r="W51" i="119" s="1"/>
  <c r="L57" i="119"/>
  <c r="E63" i="119"/>
  <c r="O33" i="119"/>
  <c r="W33" i="119" s="1"/>
  <c r="V33" i="119"/>
  <c r="O48" i="119"/>
  <c r="W48" i="119" s="1"/>
  <c r="V48" i="119"/>
  <c r="O49" i="119"/>
  <c r="W49" i="119" s="1"/>
  <c r="V49" i="119"/>
  <c r="W53" i="119"/>
  <c r="O54" i="119"/>
  <c r="W54" i="119" s="1"/>
  <c r="V54" i="119"/>
  <c r="O35" i="119"/>
  <c r="W35" i="119" s="1"/>
  <c r="O39" i="119"/>
  <c r="W39" i="119" s="1"/>
  <c r="O43" i="119"/>
  <c r="W43" i="119" s="1"/>
  <c r="O47" i="119"/>
  <c r="W47" i="119" s="1"/>
  <c r="O52" i="119"/>
  <c r="W52" i="119" s="1"/>
  <c r="H60" i="119"/>
  <c r="D60" i="119"/>
  <c r="G60" i="119"/>
  <c r="M60" i="119"/>
  <c r="D62" i="119"/>
  <c r="I62" i="119"/>
  <c r="K63" i="119"/>
  <c r="G63" i="119"/>
  <c r="C63" i="119"/>
  <c r="M63" i="119"/>
  <c r="C60" i="119"/>
  <c r="I60" i="119"/>
  <c r="G61" i="119"/>
  <c r="M61" i="119"/>
  <c r="E62" i="119"/>
  <c r="J62" i="119"/>
  <c r="I63" i="119"/>
  <c r="V53" i="119"/>
  <c r="W50" i="119"/>
  <c r="K62" i="119"/>
  <c r="G62" i="119"/>
  <c r="C62" i="119"/>
  <c r="H62" i="119"/>
  <c r="M62" i="119"/>
  <c r="C70" i="119"/>
  <c r="G70" i="119"/>
  <c r="K70" i="119"/>
  <c r="C71" i="119"/>
  <c r="G71" i="119"/>
  <c r="K71" i="119"/>
  <c r="C72" i="119"/>
  <c r="G72" i="119"/>
  <c r="K72" i="119"/>
  <c r="C73" i="119"/>
  <c r="G73" i="119"/>
  <c r="K73" i="119"/>
  <c r="C74" i="119"/>
  <c r="G74" i="119"/>
  <c r="K74" i="119"/>
  <c r="C75" i="119"/>
  <c r="G75" i="119"/>
  <c r="K75" i="119"/>
  <c r="C76" i="119"/>
  <c r="G76" i="119"/>
  <c r="K76" i="119"/>
  <c r="C77" i="119"/>
  <c r="G77" i="119"/>
  <c r="K77" i="119"/>
  <c r="C78" i="119"/>
  <c r="G78" i="119"/>
  <c r="K78" i="119"/>
  <c r="C79" i="119"/>
  <c r="G79" i="119"/>
  <c r="K79" i="119"/>
  <c r="F82" i="119"/>
  <c r="J82" i="119"/>
  <c r="D70" i="119"/>
  <c r="H70" i="119"/>
  <c r="D71" i="119"/>
  <c r="H71" i="119"/>
  <c r="D72" i="119"/>
  <c r="H72" i="119"/>
  <c r="D73" i="119"/>
  <c r="H73" i="119"/>
  <c r="D74" i="119"/>
  <c r="H74" i="119"/>
  <c r="D75" i="119"/>
  <c r="H75" i="119"/>
  <c r="D76" i="119"/>
  <c r="H76" i="119"/>
  <c r="D77" i="119"/>
  <c r="H77" i="119"/>
  <c r="D78" i="119"/>
  <c r="H78" i="119"/>
  <c r="D79" i="119"/>
  <c r="H79" i="119"/>
  <c r="F81" i="119"/>
  <c r="J81" i="119"/>
  <c r="C82" i="119"/>
  <c r="G82" i="119"/>
  <c r="K82" i="119"/>
  <c r="F85" i="119"/>
  <c r="J85" i="119"/>
  <c r="F64" i="119"/>
  <c r="F65" i="119"/>
  <c r="F67" i="119"/>
  <c r="F68" i="119"/>
  <c r="F69" i="119"/>
  <c r="E70" i="119"/>
  <c r="I70" i="119"/>
  <c r="E71" i="119"/>
  <c r="I71" i="119"/>
  <c r="E72" i="119"/>
  <c r="I72" i="119"/>
  <c r="E73" i="119"/>
  <c r="I73" i="119"/>
  <c r="E74" i="119"/>
  <c r="I74" i="119"/>
  <c r="E75" i="119"/>
  <c r="I75" i="119"/>
  <c r="E76" i="119"/>
  <c r="I76" i="119"/>
  <c r="E77" i="119"/>
  <c r="I77" i="119"/>
  <c r="E78" i="119"/>
  <c r="I78" i="119"/>
  <c r="E79" i="119"/>
  <c r="I79" i="119"/>
  <c r="F80" i="119"/>
  <c r="C81" i="119"/>
  <c r="G81" i="119"/>
  <c r="K81" i="119"/>
  <c r="D82" i="119"/>
  <c r="H82" i="119"/>
  <c r="E83" i="119"/>
  <c r="I83" i="119"/>
  <c r="F84" i="119"/>
  <c r="J84" i="119"/>
  <c r="C85" i="119"/>
  <c r="G85" i="119"/>
  <c r="K85" i="119"/>
  <c r="F70" i="119"/>
  <c r="F71" i="119"/>
  <c r="F72" i="119"/>
  <c r="F73" i="119"/>
  <c r="F74" i="119"/>
  <c r="F75" i="119"/>
  <c r="F76" i="119"/>
  <c r="F77" i="119"/>
  <c r="F78" i="119"/>
  <c r="F79" i="119"/>
  <c r="D81" i="119"/>
  <c r="E82" i="119"/>
  <c r="F83" i="119"/>
  <c r="C84" i="119"/>
  <c r="G84" i="119"/>
  <c r="D85" i="119"/>
  <c r="R9" i="118"/>
  <c r="S9" i="118" s="1"/>
  <c r="H65" i="118" s="1"/>
  <c r="P8" i="118"/>
  <c r="Q8" i="118" s="1"/>
  <c r="N8" i="118"/>
  <c r="O8" i="118" s="1"/>
  <c r="K63" i="118"/>
  <c r="N6" i="118"/>
  <c r="V6" i="118" s="1"/>
  <c r="N9" i="118"/>
  <c r="O9" i="118" s="1"/>
  <c r="W9" i="118" s="1"/>
  <c r="M7" i="118"/>
  <c r="P7" i="118" s="1"/>
  <c r="E70" i="118" s="1"/>
  <c r="M4" i="118"/>
  <c r="O6" i="118"/>
  <c r="W6" i="118" s="1"/>
  <c r="W5" i="118"/>
  <c r="I70" i="118"/>
  <c r="O13" i="118"/>
  <c r="W13" i="118" s="1"/>
  <c r="V13" i="118"/>
  <c r="V17" i="118"/>
  <c r="O17" i="118"/>
  <c r="W17" i="118" s="1"/>
  <c r="O28" i="118"/>
  <c r="W28" i="118" s="1"/>
  <c r="V28" i="118"/>
  <c r="V10" i="118"/>
  <c r="O10" i="118"/>
  <c r="W10" i="118" s="1"/>
  <c r="O12" i="118"/>
  <c r="W12" i="118" s="1"/>
  <c r="V12" i="118"/>
  <c r="V21" i="118"/>
  <c r="O21" i="118"/>
  <c r="W21" i="118" s="1"/>
  <c r="V14" i="118"/>
  <c r="O14" i="118"/>
  <c r="W14" i="118" s="1"/>
  <c r="O16" i="118"/>
  <c r="W16" i="118" s="1"/>
  <c r="V16" i="118"/>
  <c r="O24" i="118"/>
  <c r="W24" i="118" s="1"/>
  <c r="V24" i="118"/>
  <c r="V5" i="118"/>
  <c r="V11" i="118"/>
  <c r="V15" i="118"/>
  <c r="S7" i="118"/>
  <c r="H70" i="118" s="1"/>
  <c r="W20" i="118"/>
  <c r="V34" i="118"/>
  <c r="V38" i="118"/>
  <c r="V42" i="118"/>
  <c r="V46" i="118"/>
  <c r="O50" i="118"/>
  <c r="W50" i="118" s="1"/>
  <c r="V50" i="118"/>
  <c r="K65" i="118"/>
  <c r="F65" i="118"/>
  <c r="J65" i="118"/>
  <c r="E65" i="118"/>
  <c r="I65" i="118"/>
  <c r="O18" i="118"/>
  <c r="W18" i="118" s="1"/>
  <c r="O22" i="118"/>
  <c r="W22" i="118" s="1"/>
  <c r="O25" i="118"/>
  <c r="W25" i="118" s="1"/>
  <c r="O29" i="118"/>
  <c r="W29" i="118" s="1"/>
  <c r="V49" i="118"/>
  <c r="V51" i="118"/>
  <c r="O54" i="118"/>
  <c r="W54" i="118" s="1"/>
  <c r="V54" i="118"/>
  <c r="L57" i="118"/>
  <c r="I81" i="118"/>
  <c r="E81" i="118"/>
  <c r="H81" i="118"/>
  <c r="D81" i="118"/>
  <c r="K81" i="118"/>
  <c r="G81" i="118"/>
  <c r="C81" i="118"/>
  <c r="J81" i="118"/>
  <c r="F81" i="118"/>
  <c r="V20" i="118"/>
  <c r="O33" i="118"/>
  <c r="W33" i="118" s="1"/>
  <c r="O37" i="118"/>
  <c r="W37" i="118" s="1"/>
  <c r="O41" i="118"/>
  <c r="W41" i="118" s="1"/>
  <c r="O45" i="118"/>
  <c r="W45" i="118" s="1"/>
  <c r="V53" i="118"/>
  <c r="H62" i="118"/>
  <c r="D62" i="118"/>
  <c r="K62" i="118"/>
  <c r="F62" i="118"/>
  <c r="J62" i="118"/>
  <c r="E62" i="118"/>
  <c r="I62" i="118"/>
  <c r="C62" i="118"/>
  <c r="M65" i="118"/>
  <c r="W26" i="118"/>
  <c r="V26" i="118"/>
  <c r="W30" i="118"/>
  <c r="V30" i="118"/>
  <c r="O32" i="118"/>
  <c r="W32" i="118" s="1"/>
  <c r="V32" i="118"/>
  <c r="O35" i="118"/>
  <c r="W35" i="118" s="1"/>
  <c r="V35" i="118"/>
  <c r="O36" i="118"/>
  <c r="W36" i="118" s="1"/>
  <c r="V36" i="118"/>
  <c r="O39" i="118"/>
  <c r="W39" i="118" s="1"/>
  <c r="V39" i="118"/>
  <c r="O40" i="118"/>
  <c r="W40" i="118" s="1"/>
  <c r="V40" i="118"/>
  <c r="O43" i="118"/>
  <c r="W43" i="118" s="1"/>
  <c r="V43" i="118"/>
  <c r="O44" i="118"/>
  <c r="W44" i="118" s="1"/>
  <c r="V44" i="118"/>
  <c r="W47" i="118"/>
  <c r="M60" i="118"/>
  <c r="I60" i="118"/>
  <c r="E60" i="118"/>
  <c r="G60" i="118"/>
  <c r="F61" i="118"/>
  <c r="M63" i="118"/>
  <c r="E64" i="118"/>
  <c r="K66" i="118"/>
  <c r="G66" i="118"/>
  <c r="C66" i="118"/>
  <c r="H66" i="118"/>
  <c r="E68" i="118"/>
  <c r="M61" i="118"/>
  <c r="I61" i="118"/>
  <c r="E61" i="118"/>
  <c r="G61" i="118"/>
  <c r="K67" i="118"/>
  <c r="G67" i="118"/>
  <c r="C67" i="118"/>
  <c r="H67" i="118"/>
  <c r="C61" i="118"/>
  <c r="H61" i="118"/>
  <c r="K64" i="118"/>
  <c r="G64" i="118"/>
  <c r="C64" i="118"/>
  <c r="H64" i="118"/>
  <c r="M64" i="118"/>
  <c r="D67" i="118"/>
  <c r="I67" i="118"/>
  <c r="K68" i="118"/>
  <c r="G68" i="118"/>
  <c r="C68" i="118"/>
  <c r="H68" i="118"/>
  <c r="J70" i="118"/>
  <c r="F80" i="118"/>
  <c r="J80" i="118"/>
  <c r="F84" i="118"/>
  <c r="J84" i="118"/>
  <c r="F79" i="118"/>
  <c r="J79" i="118"/>
  <c r="C80" i="118"/>
  <c r="G80" i="118"/>
  <c r="K80" i="118"/>
  <c r="F83" i="118"/>
  <c r="J83" i="118"/>
  <c r="C84" i="118"/>
  <c r="G84" i="118"/>
  <c r="K84" i="118"/>
  <c r="F69" i="118"/>
  <c r="F70" i="118"/>
  <c r="F71" i="118"/>
  <c r="F72" i="118"/>
  <c r="F73" i="118"/>
  <c r="F74" i="118"/>
  <c r="F75" i="118"/>
  <c r="F76" i="118"/>
  <c r="F77" i="118"/>
  <c r="F78" i="118"/>
  <c r="L78" i="118" s="1"/>
  <c r="C79" i="118"/>
  <c r="G79" i="118"/>
  <c r="D80" i="118"/>
  <c r="F82" i="118"/>
  <c r="C83" i="118"/>
  <c r="G83" i="118"/>
  <c r="D84" i="118"/>
  <c r="P9" i="117"/>
  <c r="R8" i="117"/>
  <c r="S8" i="117" s="1"/>
  <c r="T7" i="117"/>
  <c r="U7" i="117" s="1"/>
  <c r="W7" i="117" s="1"/>
  <c r="R12" i="117"/>
  <c r="S12" i="117" s="1"/>
  <c r="N15" i="117"/>
  <c r="W11" i="117"/>
  <c r="K69" i="117"/>
  <c r="T6" i="117"/>
  <c r="U6" i="117" s="1"/>
  <c r="E69" i="117"/>
  <c r="J69" i="117"/>
  <c r="G69" i="117"/>
  <c r="I69" i="117"/>
  <c r="P5" i="117"/>
  <c r="Q5" i="117" s="1"/>
  <c r="P14" i="117"/>
  <c r="N14" i="117"/>
  <c r="U17" i="117"/>
  <c r="N16" i="117"/>
  <c r="Q17" i="117"/>
  <c r="O9" i="117"/>
  <c r="O13" i="117"/>
  <c r="W13" i="117" s="1"/>
  <c r="V13" i="117"/>
  <c r="O5" i="117"/>
  <c r="U4" i="117"/>
  <c r="V7" i="117"/>
  <c r="V11" i="117"/>
  <c r="K63" i="117"/>
  <c r="O18" i="117"/>
  <c r="W18" i="117" s="1"/>
  <c r="V18" i="117"/>
  <c r="O24" i="117"/>
  <c r="W24" i="117" s="1"/>
  <c r="V24" i="117"/>
  <c r="E70" i="117"/>
  <c r="O6" i="117"/>
  <c r="O10" i="117"/>
  <c r="W10" i="117" s="1"/>
  <c r="V10" i="117"/>
  <c r="C75" i="117"/>
  <c r="O17" i="117"/>
  <c r="V17" i="117"/>
  <c r="O19" i="117"/>
  <c r="W19" i="117" s="1"/>
  <c r="V19" i="117"/>
  <c r="K70" i="117"/>
  <c r="L57" i="117"/>
  <c r="M4" i="117"/>
  <c r="G70" i="117"/>
  <c r="O8" i="117"/>
  <c r="O12" i="117"/>
  <c r="O23" i="117"/>
  <c r="W23" i="117" s="1"/>
  <c r="V23" i="117"/>
  <c r="O28" i="117"/>
  <c r="W28" i="117" s="1"/>
  <c r="V28" i="117"/>
  <c r="H70" i="117"/>
  <c r="V20" i="117"/>
  <c r="O20" i="117"/>
  <c r="W20" i="117" s="1"/>
  <c r="O22" i="117"/>
  <c r="W22" i="117" s="1"/>
  <c r="V22" i="117"/>
  <c r="V21" i="117"/>
  <c r="V26" i="117"/>
  <c r="V30" i="117"/>
  <c r="V34" i="117"/>
  <c r="V38" i="117"/>
  <c r="V42" i="117"/>
  <c r="V46" i="117"/>
  <c r="S17" i="117"/>
  <c r="H75" i="117" s="1"/>
  <c r="W49" i="117"/>
  <c r="O50" i="117"/>
  <c r="W50" i="117" s="1"/>
  <c r="V50" i="117"/>
  <c r="W51" i="117"/>
  <c r="O52" i="117"/>
  <c r="W52" i="117" s="1"/>
  <c r="K65" i="117"/>
  <c r="G65" i="117"/>
  <c r="C65" i="117"/>
  <c r="F65" i="117"/>
  <c r="J65" i="117"/>
  <c r="E65" i="117"/>
  <c r="I65" i="117"/>
  <c r="D65" i="117"/>
  <c r="O14" i="117"/>
  <c r="O25" i="117"/>
  <c r="W25" i="117" s="1"/>
  <c r="W32" i="117"/>
  <c r="V32" i="117"/>
  <c r="W36" i="117"/>
  <c r="V36" i="117"/>
  <c r="W40" i="117"/>
  <c r="V40" i="117"/>
  <c r="W44" i="117"/>
  <c r="V44" i="117"/>
  <c r="V49" i="117"/>
  <c r="O54" i="117"/>
  <c r="W54" i="117" s="1"/>
  <c r="V54" i="117"/>
  <c r="I81" i="117"/>
  <c r="E81" i="117"/>
  <c r="H81" i="117"/>
  <c r="D81" i="117"/>
  <c r="K81" i="117"/>
  <c r="G81" i="117"/>
  <c r="C81" i="117"/>
  <c r="J81" i="117"/>
  <c r="F81" i="117"/>
  <c r="V53" i="117"/>
  <c r="H62" i="117"/>
  <c r="D62" i="117"/>
  <c r="M68" i="117" s="1"/>
  <c r="K62" i="117"/>
  <c r="F62" i="117"/>
  <c r="J62" i="117"/>
  <c r="E62" i="117"/>
  <c r="I62" i="117"/>
  <c r="C62" i="117"/>
  <c r="M60" i="117"/>
  <c r="I60" i="117"/>
  <c r="E60" i="117"/>
  <c r="G60" i="117"/>
  <c r="F61" i="117"/>
  <c r="M63" i="117"/>
  <c r="E64" i="117"/>
  <c r="K66" i="117"/>
  <c r="G66" i="117"/>
  <c r="C66" i="117"/>
  <c r="H66" i="117"/>
  <c r="M66" i="117"/>
  <c r="E68" i="117"/>
  <c r="J75" i="117"/>
  <c r="M61" i="117"/>
  <c r="I61" i="117"/>
  <c r="E61" i="117"/>
  <c r="G61" i="117"/>
  <c r="K67" i="117"/>
  <c r="G67" i="117"/>
  <c r="C67" i="117"/>
  <c r="H67" i="117"/>
  <c r="M67" i="117"/>
  <c r="C61" i="117"/>
  <c r="H61" i="117"/>
  <c r="K64" i="117"/>
  <c r="G64" i="117"/>
  <c r="C64" i="117"/>
  <c r="H64" i="117"/>
  <c r="M64" i="117"/>
  <c r="D67" i="117"/>
  <c r="I67" i="117"/>
  <c r="K68" i="117"/>
  <c r="G68" i="117"/>
  <c r="C68" i="117"/>
  <c r="H68" i="117"/>
  <c r="J70" i="117"/>
  <c r="F80" i="117"/>
  <c r="J80" i="117"/>
  <c r="F84" i="117"/>
  <c r="J84" i="117"/>
  <c r="F79" i="117"/>
  <c r="J79" i="117"/>
  <c r="C80" i="117"/>
  <c r="G80" i="117"/>
  <c r="K80" i="117"/>
  <c r="F83" i="117"/>
  <c r="J83" i="117"/>
  <c r="C84" i="117"/>
  <c r="G84" i="117"/>
  <c r="K84" i="117"/>
  <c r="F69" i="117"/>
  <c r="F70" i="117"/>
  <c r="F71" i="117"/>
  <c r="F72" i="117"/>
  <c r="F73" i="117"/>
  <c r="F74" i="117"/>
  <c r="F75" i="117"/>
  <c r="F76" i="117"/>
  <c r="F77" i="117"/>
  <c r="F78" i="117"/>
  <c r="C79" i="117"/>
  <c r="G79" i="117"/>
  <c r="D80" i="117"/>
  <c r="F82" i="117"/>
  <c r="L82" i="117" s="1"/>
  <c r="C83" i="117"/>
  <c r="G83" i="117"/>
  <c r="D84" i="117"/>
  <c r="N6" i="116"/>
  <c r="O6" i="116" s="1"/>
  <c r="W6" i="116" s="1"/>
  <c r="R5" i="116"/>
  <c r="S5" i="116" s="1"/>
  <c r="N4" i="116"/>
  <c r="R4" i="116"/>
  <c r="P7" i="116"/>
  <c r="Q7" i="116" s="1"/>
  <c r="N7" i="116"/>
  <c r="N8" i="116"/>
  <c r="O8" i="116" s="1"/>
  <c r="N5" i="116"/>
  <c r="O5" i="116" s="1"/>
  <c r="W5" i="116" s="1"/>
  <c r="W15" i="116"/>
  <c r="O16" i="116"/>
  <c r="W16" i="116" s="1"/>
  <c r="V16" i="116"/>
  <c r="V18" i="116"/>
  <c r="O18" i="116"/>
  <c r="W18" i="116" s="1"/>
  <c r="V21" i="116"/>
  <c r="O21" i="116"/>
  <c r="W21" i="116" s="1"/>
  <c r="W8" i="116"/>
  <c r="V10" i="116"/>
  <c r="O10" i="116"/>
  <c r="W10" i="116" s="1"/>
  <c r="W11" i="116"/>
  <c r="O12" i="116"/>
  <c r="W12" i="116" s="1"/>
  <c r="V12" i="116"/>
  <c r="V14" i="116"/>
  <c r="O14" i="116"/>
  <c r="W14" i="116" s="1"/>
  <c r="O30" i="116"/>
  <c r="W30" i="116" s="1"/>
  <c r="V30" i="116"/>
  <c r="V17" i="116"/>
  <c r="O17" i="116"/>
  <c r="W17" i="116" s="1"/>
  <c r="V22" i="116"/>
  <c r="O22" i="116"/>
  <c r="W22" i="116" s="1"/>
  <c r="O34" i="116"/>
  <c r="W34" i="116" s="1"/>
  <c r="V34" i="116"/>
  <c r="V13" i="116"/>
  <c r="O13" i="116"/>
  <c r="W13" i="116" s="1"/>
  <c r="O20" i="116"/>
  <c r="W20" i="116" s="1"/>
  <c r="V20" i="116"/>
  <c r="O38" i="116"/>
  <c r="W38" i="116" s="1"/>
  <c r="V38" i="116"/>
  <c r="V11" i="116"/>
  <c r="V15" i="116"/>
  <c r="V19" i="116"/>
  <c r="V24" i="116"/>
  <c r="O24" i="116"/>
  <c r="W24" i="116" s="1"/>
  <c r="V26" i="116"/>
  <c r="O43" i="116"/>
  <c r="W43" i="116" s="1"/>
  <c r="V43" i="116"/>
  <c r="O45" i="116"/>
  <c r="W45" i="116" s="1"/>
  <c r="V45" i="116"/>
  <c r="O50" i="116"/>
  <c r="W50" i="116" s="1"/>
  <c r="V50" i="116"/>
  <c r="O7" i="116"/>
  <c r="V8" i="116"/>
  <c r="M9" i="116"/>
  <c r="U9" i="116"/>
  <c r="J65" i="116" s="1"/>
  <c r="O31" i="116"/>
  <c r="W31" i="116" s="1"/>
  <c r="V31" i="116"/>
  <c r="V32" i="116"/>
  <c r="O32" i="116"/>
  <c r="W32" i="116" s="1"/>
  <c r="O35" i="116"/>
  <c r="W35" i="116" s="1"/>
  <c r="V35" i="116"/>
  <c r="V36" i="116"/>
  <c r="O36" i="116"/>
  <c r="W36" i="116" s="1"/>
  <c r="O39" i="116"/>
  <c r="W39" i="116" s="1"/>
  <c r="V39" i="116"/>
  <c r="O47" i="116"/>
  <c r="W47" i="116" s="1"/>
  <c r="V47" i="116"/>
  <c r="O49" i="116"/>
  <c r="W49" i="116" s="1"/>
  <c r="V49" i="116"/>
  <c r="V54" i="116"/>
  <c r="O54" i="116"/>
  <c r="W54" i="116" s="1"/>
  <c r="V23" i="116"/>
  <c r="O25" i="116"/>
  <c r="W25" i="116" s="1"/>
  <c r="V28" i="116"/>
  <c r="O28" i="116"/>
  <c r="W28" i="116" s="1"/>
  <c r="O42" i="116"/>
  <c r="W42" i="116" s="1"/>
  <c r="V42" i="116"/>
  <c r="O51" i="116"/>
  <c r="W51" i="116" s="1"/>
  <c r="V51" i="116"/>
  <c r="M57" i="116"/>
  <c r="L57" i="116"/>
  <c r="P4" i="116"/>
  <c r="T57" i="116"/>
  <c r="O27" i="116"/>
  <c r="W27" i="116" s="1"/>
  <c r="V27" i="116"/>
  <c r="O41" i="116"/>
  <c r="W41" i="116" s="1"/>
  <c r="V41" i="116"/>
  <c r="O46" i="116"/>
  <c r="W46" i="116" s="1"/>
  <c r="V46" i="116"/>
  <c r="W53" i="116"/>
  <c r="K63" i="116"/>
  <c r="O40" i="116"/>
  <c r="W40" i="116" s="1"/>
  <c r="O44" i="116"/>
  <c r="W44" i="116" s="1"/>
  <c r="O48" i="116"/>
  <c r="W48" i="116" s="1"/>
  <c r="O52" i="116"/>
  <c r="W52" i="116" s="1"/>
  <c r="F64" i="116"/>
  <c r="C66" i="116"/>
  <c r="I66" i="116"/>
  <c r="H67" i="116"/>
  <c r="D67" i="116"/>
  <c r="G67" i="116"/>
  <c r="F68" i="116"/>
  <c r="D69" i="116"/>
  <c r="I69" i="116"/>
  <c r="K70" i="116"/>
  <c r="G70" i="116"/>
  <c r="C70" i="116"/>
  <c r="H70" i="116"/>
  <c r="D73" i="116"/>
  <c r="I73" i="116"/>
  <c r="K74" i="116"/>
  <c r="G74" i="116"/>
  <c r="C74" i="116"/>
  <c r="H74" i="116"/>
  <c r="E76" i="116"/>
  <c r="K79" i="116"/>
  <c r="G79" i="116"/>
  <c r="C79" i="116"/>
  <c r="H79" i="116"/>
  <c r="D79" i="116"/>
  <c r="J79" i="116"/>
  <c r="V53" i="116"/>
  <c r="J63" i="116"/>
  <c r="H64" i="116"/>
  <c r="D64" i="116"/>
  <c r="G64" i="116"/>
  <c r="M64" i="116"/>
  <c r="E66" i="116"/>
  <c r="J66" i="116"/>
  <c r="H68" i="116"/>
  <c r="D68" i="116"/>
  <c r="G68" i="116"/>
  <c r="E69" i="116"/>
  <c r="J69" i="116"/>
  <c r="K71" i="116"/>
  <c r="G71" i="116"/>
  <c r="C71" i="116"/>
  <c r="H71" i="116"/>
  <c r="E73" i="116"/>
  <c r="J73" i="116"/>
  <c r="K75" i="116"/>
  <c r="G75" i="116"/>
  <c r="C75" i="116"/>
  <c r="H75" i="116"/>
  <c r="E79" i="116"/>
  <c r="H80" i="116"/>
  <c r="D80" i="116"/>
  <c r="I80" i="116"/>
  <c r="E80" i="116"/>
  <c r="J80" i="116"/>
  <c r="M62" i="116"/>
  <c r="I62" i="116"/>
  <c r="E62" i="116"/>
  <c r="G62" i="116"/>
  <c r="C64" i="116"/>
  <c r="I64" i="116"/>
  <c r="H65" i="116"/>
  <c r="D65" i="116"/>
  <c r="G65" i="116"/>
  <c r="M65" i="116"/>
  <c r="F66" i="116"/>
  <c r="E67" i="116"/>
  <c r="J67" i="116"/>
  <c r="C68" i="116"/>
  <c r="I68" i="116"/>
  <c r="E70" i="116"/>
  <c r="J70" i="116"/>
  <c r="D71" i="116"/>
  <c r="I71" i="116"/>
  <c r="K72" i="116"/>
  <c r="G72" i="116"/>
  <c r="C72" i="116"/>
  <c r="H72" i="116"/>
  <c r="E74" i="116"/>
  <c r="J74" i="116"/>
  <c r="D75" i="116"/>
  <c r="I75" i="116"/>
  <c r="K76" i="116"/>
  <c r="G76" i="116"/>
  <c r="C76" i="116"/>
  <c r="H76" i="116"/>
  <c r="F79" i="116"/>
  <c r="C80" i="116"/>
  <c r="K80" i="116"/>
  <c r="M63" i="116"/>
  <c r="I63" i="116"/>
  <c r="H66" i="116"/>
  <c r="D66" i="116"/>
  <c r="G66" i="116"/>
  <c r="K69" i="116"/>
  <c r="G69" i="116"/>
  <c r="C69" i="116"/>
  <c r="H69" i="116"/>
  <c r="K73" i="116"/>
  <c r="G73" i="116"/>
  <c r="C73" i="116"/>
  <c r="H73" i="116"/>
  <c r="F60" i="116"/>
  <c r="F61" i="116"/>
  <c r="L61" i="116" s="1"/>
  <c r="C77" i="116"/>
  <c r="G77" i="116"/>
  <c r="K77" i="116"/>
  <c r="C78" i="116"/>
  <c r="G78" i="116"/>
  <c r="K78" i="116"/>
  <c r="F81" i="116"/>
  <c r="C82" i="116"/>
  <c r="G82" i="116"/>
  <c r="K82" i="116"/>
  <c r="D83" i="116"/>
  <c r="H83" i="116"/>
  <c r="E84" i="116"/>
  <c r="I84" i="116"/>
  <c r="F84" i="116"/>
  <c r="J84" i="116"/>
  <c r="F83" i="116"/>
  <c r="J83" i="116"/>
  <c r="C84" i="116"/>
  <c r="G84" i="116"/>
  <c r="K84" i="116"/>
  <c r="F77" i="116"/>
  <c r="F78" i="116"/>
  <c r="F82" i="116"/>
  <c r="C83" i="116"/>
  <c r="G83" i="116"/>
  <c r="D84" i="116"/>
  <c r="E65" i="115"/>
  <c r="I65" i="115"/>
  <c r="F65" i="115"/>
  <c r="P8" i="115"/>
  <c r="Q8" i="115" s="1"/>
  <c r="P6" i="115"/>
  <c r="T57" i="115"/>
  <c r="U4" i="115"/>
  <c r="N4" i="115"/>
  <c r="V4" i="115" s="1"/>
  <c r="R57" i="115"/>
  <c r="N5" i="115"/>
  <c r="O5" i="115" s="1"/>
  <c r="W5" i="115" s="1"/>
  <c r="Q4" i="115"/>
  <c r="O33" i="115"/>
  <c r="W33" i="115" s="1"/>
  <c r="V33" i="115"/>
  <c r="O37" i="115"/>
  <c r="W37" i="115" s="1"/>
  <c r="V37" i="115"/>
  <c r="O41" i="115"/>
  <c r="W41" i="115" s="1"/>
  <c r="V41" i="115"/>
  <c r="O45" i="115"/>
  <c r="W45" i="115" s="1"/>
  <c r="V45" i="115"/>
  <c r="O51" i="115"/>
  <c r="W51" i="115" s="1"/>
  <c r="V51" i="115"/>
  <c r="O7" i="115"/>
  <c r="W7" i="115" s="1"/>
  <c r="V7" i="115"/>
  <c r="O11" i="115"/>
  <c r="W11" i="115" s="1"/>
  <c r="V11" i="115"/>
  <c r="O15" i="115"/>
  <c r="W15" i="115" s="1"/>
  <c r="V15" i="115"/>
  <c r="O19" i="115"/>
  <c r="W19" i="115" s="1"/>
  <c r="V19" i="115"/>
  <c r="O23" i="115"/>
  <c r="W23" i="115" s="1"/>
  <c r="V23" i="115"/>
  <c r="V49" i="115"/>
  <c r="O49" i="115"/>
  <c r="W49" i="115" s="1"/>
  <c r="O9" i="115"/>
  <c r="V9" i="115"/>
  <c r="O13" i="115"/>
  <c r="W13" i="115" s="1"/>
  <c r="V13" i="115"/>
  <c r="O17" i="115"/>
  <c r="W17" i="115" s="1"/>
  <c r="V17" i="115"/>
  <c r="O21" i="115"/>
  <c r="W21" i="115" s="1"/>
  <c r="V21" i="115"/>
  <c r="V25" i="115"/>
  <c r="O25" i="115"/>
  <c r="W25" i="115" s="1"/>
  <c r="V27" i="115"/>
  <c r="O27" i="115"/>
  <c r="W27" i="115" s="1"/>
  <c r="O28" i="115"/>
  <c r="W28" i="115" s="1"/>
  <c r="V28" i="115"/>
  <c r="O6" i="115"/>
  <c r="O8" i="115"/>
  <c r="V10" i="115"/>
  <c r="O10" i="115"/>
  <c r="W10" i="115" s="1"/>
  <c r="O12" i="115"/>
  <c r="W12" i="115" s="1"/>
  <c r="V12" i="115"/>
  <c r="V14" i="115"/>
  <c r="O14" i="115"/>
  <c r="W14" i="115" s="1"/>
  <c r="V16" i="115"/>
  <c r="O16" i="115"/>
  <c r="W16" i="115" s="1"/>
  <c r="V18" i="115"/>
  <c r="O18" i="115"/>
  <c r="W18" i="115" s="1"/>
  <c r="V20" i="115"/>
  <c r="O20" i="115"/>
  <c r="W20" i="115" s="1"/>
  <c r="V22" i="115"/>
  <c r="O22" i="115"/>
  <c r="W22" i="115" s="1"/>
  <c r="O24" i="115"/>
  <c r="W24" i="115" s="1"/>
  <c r="V24" i="115"/>
  <c r="V29" i="115"/>
  <c r="O29" i="115"/>
  <c r="W29" i="115" s="1"/>
  <c r="V31" i="115"/>
  <c r="O31" i="115"/>
  <c r="W31" i="115" s="1"/>
  <c r="O32" i="115"/>
  <c r="W32" i="115" s="1"/>
  <c r="V32" i="115"/>
  <c r="U57" i="115"/>
  <c r="V50" i="115"/>
  <c r="V53" i="115"/>
  <c r="O53" i="115"/>
  <c r="W53" i="115" s="1"/>
  <c r="M57" i="115"/>
  <c r="M60" i="115"/>
  <c r="I60" i="115"/>
  <c r="E60" i="115"/>
  <c r="K60" i="115"/>
  <c r="F60" i="115"/>
  <c r="J60" i="115"/>
  <c r="D60" i="115"/>
  <c r="M66" i="115" s="1"/>
  <c r="C60" i="115"/>
  <c r="G63" i="115"/>
  <c r="O26" i="115"/>
  <c r="W26" i="115" s="1"/>
  <c r="O30" i="115"/>
  <c r="W30" i="115" s="1"/>
  <c r="S4" i="115"/>
  <c r="S57" i="115" s="1"/>
  <c r="O34" i="115"/>
  <c r="W34" i="115" s="1"/>
  <c r="V36" i="115"/>
  <c r="O38" i="115"/>
  <c r="W38" i="115" s="1"/>
  <c r="V40" i="115"/>
  <c r="O42" i="115"/>
  <c r="W42" i="115" s="1"/>
  <c r="V44" i="115"/>
  <c r="O46" i="115"/>
  <c r="W46" i="115" s="1"/>
  <c r="V48" i="115"/>
  <c r="O48" i="115"/>
  <c r="W48" i="115" s="1"/>
  <c r="O54" i="115"/>
  <c r="W54" i="115" s="1"/>
  <c r="G60" i="115"/>
  <c r="I63" i="115"/>
  <c r="K67" i="115"/>
  <c r="G67" i="115"/>
  <c r="C67" i="115"/>
  <c r="J67" i="115"/>
  <c r="E67" i="115"/>
  <c r="I67" i="115"/>
  <c r="D67" i="115"/>
  <c r="M61" i="115"/>
  <c r="I61" i="115"/>
  <c r="E61" i="115"/>
  <c r="J61" i="115"/>
  <c r="D61" i="115"/>
  <c r="H61" i="115"/>
  <c r="C61" i="115"/>
  <c r="K66" i="115"/>
  <c r="G66" i="115"/>
  <c r="C66" i="115"/>
  <c r="F66" i="115"/>
  <c r="J66" i="115"/>
  <c r="E66" i="115"/>
  <c r="H80" i="115"/>
  <c r="D80" i="115"/>
  <c r="K80" i="115"/>
  <c r="G80" i="115"/>
  <c r="C80" i="115"/>
  <c r="F80" i="115"/>
  <c r="E80" i="115"/>
  <c r="L57" i="115"/>
  <c r="V47" i="115"/>
  <c r="V52" i="115"/>
  <c r="O52" i="115"/>
  <c r="W52" i="115" s="1"/>
  <c r="H60" i="115"/>
  <c r="G61" i="115"/>
  <c r="K63" i="115"/>
  <c r="J63" i="115"/>
  <c r="M63" i="115"/>
  <c r="H66" i="115"/>
  <c r="F67" i="115"/>
  <c r="J80" i="115"/>
  <c r="F62" i="115"/>
  <c r="K64" i="115"/>
  <c r="G64" i="115"/>
  <c r="C64" i="115"/>
  <c r="H64" i="115"/>
  <c r="M64" i="115"/>
  <c r="K68" i="115"/>
  <c r="G68" i="115"/>
  <c r="C68" i="115"/>
  <c r="H68" i="115"/>
  <c r="I81" i="115"/>
  <c r="E81" i="115"/>
  <c r="H81" i="115"/>
  <c r="D81" i="115"/>
  <c r="J81" i="115"/>
  <c r="H62" i="115"/>
  <c r="D62" i="115"/>
  <c r="G62" i="115"/>
  <c r="M62" i="115"/>
  <c r="K65" i="115"/>
  <c r="G65" i="115"/>
  <c r="C65" i="115"/>
  <c r="H65" i="115"/>
  <c r="M65" i="115"/>
  <c r="C81" i="115"/>
  <c r="K81" i="115"/>
  <c r="H84" i="115"/>
  <c r="D84" i="115"/>
  <c r="K84" i="115"/>
  <c r="G84" i="115"/>
  <c r="C84" i="115"/>
  <c r="J84" i="115"/>
  <c r="F79" i="115"/>
  <c r="J79" i="115"/>
  <c r="F83" i="115"/>
  <c r="J83" i="115"/>
  <c r="F69" i="115"/>
  <c r="F70" i="115"/>
  <c r="F71" i="115"/>
  <c r="F72" i="115"/>
  <c r="F73" i="115"/>
  <c r="F74" i="115"/>
  <c r="F75" i="115"/>
  <c r="F76" i="115"/>
  <c r="F77" i="115"/>
  <c r="F78" i="115"/>
  <c r="C79" i="115"/>
  <c r="G79" i="115"/>
  <c r="F82" i="115"/>
  <c r="C83" i="115"/>
  <c r="G83" i="115"/>
  <c r="R9" i="114"/>
  <c r="S9" i="114" s="1"/>
  <c r="H65" i="114" s="1"/>
  <c r="R7" i="114"/>
  <c r="G63" i="114" s="1"/>
  <c r="N7" i="114"/>
  <c r="O7" i="114" s="1"/>
  <c r="R5" i="114"/>
  <c r="S5" i="114" s="1"/>
  <c r="T5" i="114"/>
  <c r="U5" i="114" s="1"/>
  <c r="K70" i="114"/>
  <c r="N5" i="114"/>
  <c r="O5" i="114" s="1"/>
  <c r="O10" i="114"/>
  <c r="W10" i="114" s="1"/>
  <c r="V10" i="114"/>
  <c r="O14" i="114"/>
  <c r="W14" i="114" s="1"/>
  <c r="V14" i="114"/>
  <c r="O18" i="114"/>
  <c r="W18" i="114" s="1"/>
  <c r="V18" i="114"/>
  <c r="O22" i="114"/>
  <c r="W22" i="114" s="1"/>
  <c r="V22" i="114"/>
  <c r="O12" i="114"/>
  <c r="W12" i="114" s="1"/>
  <c r="V12" i="114"/>
  <c r="O16" i="114"/>
  <c r="W16" i="114" s="1"/>
  <c r="V16" i="114"/>
  <c r="O20" i="114"/>
  <c r="W20" i="114" s="1"/>
  <c r="V20" i="114"/>
  <c r="S4" i="114"/>
  <c r="H70" i="114" s="1"/>
  <c r="V6" i="114"/>
  <c r="O11" i="114"/>
  <c r="W11" i="114" s="1"/>
  <c r="O15" i="114"/>
  <c r="W15" i="114" s="1"/>
  <c r="O19" i="114"/>
  <c r="W19" i="114" s="1"/>
  <c r="O31" i="114"/>
  <c r="W31" i="114" s="1"/>
  <c r="V31" i="114"/>
  <c r="O39" i="114"/>
  <c r="W39" i="114" s="1"/>
  <c r="V39" i="114"/>
  <c r="O47" i="114"/>
  <c r="W47" i="114" s="1"/>
  <c r="V47" i="114"/>
  <c r="L57" i="114"/>
  <c r="M4" i="114"/>
  <c r="K63" i="114"/>
  <c r="I63" i="114"/>
  <c r="O27" i="114"/>
  <c r="W27" i="114" s="1"/>
  <c r="V27" i="114"/>
  <c r="O50" i="114"/>
  <c r="W50" i="114" s="1"/>
  <c r="V50" i="114"/>
  <c r="O51" i="114"/>
  <c r="W51" i="114" s="1"/>
  <c r="V51" i="114"/>
  <c r="C63" i="114"/>
  <c r="W8" i="114"/>
  <c r="V8" i="114"/>
  <c r="O9" i="114"/>
  <c r="O13" i="114"/>
  <c r="W13" i="114" s="1"/>
  <c r="O17" i="114"/>
  <c r="W17" i="114" s="1"/>
  <c r="O21" i="114"/>
  <c r="W21" i="114" s="1"/>
  <c r="O23" i="114"/>
  <c r="W23" i="114" s="1"/>
  <c r="V23" i="114"/>
  <c r="V30" i="114"/>
  <c r="O35" i="114"/>
  <c r="W35" i="114" s="1"/>
  <c r="V35" i="114"/>
  <c r="O43" i="114"/>
  <c r="W43" i="114" s="1"/>
  <c r="V43" i="114"/>
  <c r="V26" i="114"/>
  <c r="V48" i="114"/>
  <c r="O48" i="114"/>
  <c r="W48" i="114" s="1"/>
  <c r="V49" i="114"/>
  <c r="W53" i="114"/>
  <c r="O54" i="114"/>
  <c r="W54" i="114" s="1"/>
  <c r="V54" i="114"/>
  <c r="K64" i="114"/>
  <c r="G64" i="114"/>
  <c r="C64" i="114"/>
  <c r="F64" i="114"/>
  <c r="J64" i="114"/>
  <c r="E64" i="114"/>
  <c r="M64" i="114"/>
  <c r="H68" i="114"/>
  <c r="I81" i="114"/>
  <c r="E81" i="114"/>
  <c r="H81" i="114"/>
  <c r="D81" i="114"/>
  <c r="K81" i="114"/>
  <c r="G81" i="114"/>
  <c r="C81" i="114"/>
  <c r="J81" i="114"/>
  <c r="F81" i="114"/>
  <c r="W34" i="114"/>
  <c r="W38" i="114"/>
  <c r="W42" i="114"/>
  <c r="V53" i="114"/>
  <c r="D64" i="114"/>
  <c r="K65" i="114"/>
  <c r="G65" i="114"/>
  <c r="C65" i="114"/>
  <c r="J65" i="114"/>
  <c r="E65" i="114"/>
  <c r="I65" i="114"/>
  <c r="M65" i="114"/>
  <c r="V24" i="114"/>
  <c r="V28" i="114"/>
  <c r="V32" i="114"/>
  <c r="V36" i="114"/>
  <c r="V40" i="114"/>
  <c r="V44" i="114"/>
  <c r="H62" i="114"/>
  <c r="D62" i="114"/>
  <c r="J62" i="114"/>
  <c r="E62" i="114"/>
  <c r="I62" i="114"/>
  <c r="C62" i="114"/>
  <c r="M62" i="114"/>
  <c r="K68" i="114"/>
  <c r="G68" i="114"/>
  <c r="C68" i="114"/>
  <c r="F68" i="114"/>
  <c r="J68" i="114"/>
  <c r="E68" i="114"/>
  <c r="M60" i="114"/>
  <c r="I60" i="114"/>
  <c r="E60" i="114"/>
  <c r="G60" i="114"/>
  <c r="F61" i="114"/>
  <c r="D63" i="114"/>
  <c r="M63" i="114"/>
  <c r="K66" i="114"/>
  <c r="G66" i="114"/>
  <c r="C66" i="114"/>
  <c r="H66" i="114"/>
  <c r="M61" i="114"/>
  <c r="I61" i="114"/>
  <c r="E61" i="114"/>
  <c r="G61" i="114"/>
  <c r="K67" i="114"/>
  <c r="G67" i="114"/>
  <c r="C67" i="114"/>
  <c r="H67" i="114"/>
  <c r="F80" i="114"/>
  <c r="J80" i="114"/>
  <c r="F84" i="114"/>
  <c r="J84" i="114"/>
  <c r="F79" i="114"/>
  <c r="J79" i="114"/>
  <c r="C80" i="114"/>
  <c r="G80" i="114"/>
  <c r="K80" i="114"/>
  <c r="F83" i="114"/>
  <c r="J83" i="114"/>
  <c r="C84" i="114"/>
  <c r="G84" i="114"/>
  <c r="K84" i="114"/>
  <c r="F69" i="114"/>
  <c r="F72" i="114"/>
  <c r="F73" i="114"/>
  <c r="F74" i="114"/>
  <c r="F75" i="114"/>
  <c r="F76" i="114"/>
  <c r="F77" i="114"/>
  <c r="F78" i="114"/>
  <c r="C79" i="114"/>
  <c r="G79" i="114"/>
  <c r="D80" i="114"/>
  <c r="F82" i="114"/>
  <c r="C83" i="114"/>
  <c r="G83" i="114"/>
  <c r="D84" i="114"/>
  <c r="R8" i="111"/>
  <c r="S8" i="111" s="1"/>
  <c r="P6" i="111"/>
  <c r="Q6" i="111" s="1"/>
  <c r="J63" i="111"/>
  <c r="R5" i="111"/>
  <c r="S5" i="111" s="1"/>
  <c r="I63" i="111"/>
  <c r="K63" i="111"/>
  <c r="R14" i="113"/>
  <c r="T13" i="113"/>
  <c r="U13" i="113" s="1"/>
  <c r="R12" i="113"/>
  <c r="S12" i="113" s="1"/>
  <c r="P11" i="113"/>
  <c r="Q11" i="113" s="1"/>
  <c r="W11" i="113" s="1"/>
  <c r="I65" i="113"/>
  <c r="T10" i="113"/>
  <c r="U10" i="113" s="1"/>
  <c r="N10" i="113"/>
  <c r="O10" i="113" s="1"/>
  <c r="W10" i="113" s="1"/>
  <c r="P9" i="113"/>
  <c r="Q9" i="113" s="1"/>
  <c r="G63" i="113"/>
  <c r="S6" i="113"/>
  <c r="H72" i="113" s="1"/>
  <c r="E70" i="113"/>
  <c r="K70" i="113"/>
  <c r="G70" i="113"/>
  <c r="T5" i="113"/>
  <c r="U5" i="113" s="1"/>
  <c r="W5" i="113" s="1"/>
  <c r="P8" i="113"/>
  <c r="Q8" i="113" s="1"/>
  <c r="N8" i="113"/>
  <c r="O8" i="113" s="1"/>
  <c r="W8" i="113" s="1"/>
  <c r="N9" i="113"/>
  <c r="O9" i="113" s="1"/>
  <c r="D65" i="113" s="1"/>
  <c r="V18" i="113"/>
  <c r="O18" i="113"/>
  <c r="W18" i="113" s="1"/>
  <c r="V5" i="113"/>
  <c r="V10" i="113"/>
  <c r="O14" i="113"/>
  <c r="O16" i="113"/>
  <c r="W16" i="113" s="1"/>
  <c r="V16" i="113"/>
  <c r="O21" i="113"/>
  <c r="W21" i="113" s="1"/>
  <c r="V21" i="113"/>
  <c r="O31" i="113"/>
  <c r="W31" i="113" s="1"/>
  <c r="V31" i="113"/>
  <c r="O34" i="113"/>
  <c r="W34" i="113" s="1"/>
  <c r="V34" i="113"/>
  <c r="O39" i="113"/>
  <c r="W39" i="113" s="1"/>
  <c r="V39" i="113"/>
  <c r="O20" i="113"/>
  <c r="W20" i="113" s="1"/>
  <c r="V20" i="113"/>
  <c r="O25" i="113"/>
  <c r="W25" i="113" s="1"/>
  <c r="V25" i="113"/>
  <c r="O28" i="113"/>
  <c r="W28" i="113" s="1"/>
  <c r="V28" i="113"/>
  <c r="O36" i="113"/>
  <c r="W36" i="113" s="1"/>
  <c r="V36" i="113"/>
  <c r="O13" i="113"/>
  <c r="W13" i="113" s="1"/>
  <c r="V13" i="113"/>
  <c r="V22" i="113"/>
  <c r="O22" i="113"/>
  <c r="W22" i="113" s="1"/>
  <c r="O24" i="113"/>
  <c r="W24" i="113" s="1"/>
  <c r="V24" i="113"/>
  <c r="O30" i="113"/>
  <c r="W30" i="113" s="1"/>
  <c r="V30" i="113"/>
  <c r="O35" i="113"/>
  <c r="W35" i="113" s="1"/>
  <c r="V35" i="113"/>
  <c r="O38" i="113"/>
  <c r="W38" i="113" s="1"/>
  <c r="V38" i="113"/>
  <c r="O12" i="113"/>
  <c r="V12" i="113"/>
  <c r="O17" i="113"/>
  <c r="W17" i="113" s="1"/>
  <c r="V17" i="113"/>
  <c r="V26" i="113"/>
  <c r="O26" i="113"/>
  <c r="W26" i="113" s="1"/>
  <c r="O32" i="113"/>
  <c r="W32" i="113" s="1"/>
  <c r="V32" i="113"/>
  <c r="O40" i="113"/>
  <c r="W40" i="113" s="1"/>
  <c r="V40" i="113"/>
  <c r="V7" i="113"/>
  <c r="V15" i="113"/>
  <c r="O44" i="113"/>
  <c r="W44" i="113" s="1"/>
  <c r="V44" i="113"/>
  <c r="S7" i="113"/>
  <c r="W7" i="113" s="1"/>
  <c r="U9" i="113"/>
  <c r="J63" i="113" s="1"/>
  <c r="O19" i="113"/>
  <c r="W19" i="113" s="1"/>
  <c r="O23" i="113"/>
  <c r="W23" i="113" s="1"/>
  <c r="O27" i="113"/>
  <c r="W27" i="113" s="1"/>
  <c r="V37" i="113"/>
  <c r="V41" i="113"/>
  <c r="V43" i="113"/>
  <c r="V48" i="113"/>
  <c r="O48" i="113"/>
  <c r="W48" i="113" s="1"/>
  <c r="V50" i="113"/>
  <c r="M60" i="113"/>
  <c r="I60" i="113"/>
  <c r="E60" i="113"/>
  <c r="K60" i="113"/>
  <c r="F60" i="113"/>
  <c r="J60" i="113"/>
  <c r="D60" i="113"/>
  <c r="M66" i="113" s="1"/>
  <c r="H60" i="113"/>
  <c r="C60" i="113"/>
  <c r="K66" i="113"/>
  <c r="G66" i="113"/>
  <c r="C66" i="113"/>
  <c r="F66" i="113"/>
  <c r="J66" i="113"/>
  <c r="E66" i="113"/>
  <c r="I66" i="113"/>
  <c r="D66" i="113"/>
  <c r="I81" i="113"/>
  <c r="E81" i="113"/>
  <c r="H81" i="113"/>
  <c r="D81" i="113"/>
  <c r="K81" i="113"/>
  <c r="G81" i="113"/>
  <c r="C81" i="113"/>
  <c r="J81" i="113"/>
  <c r="F81" i="113"/>
  <c r="O51" i="113"/>
  <c r="W51" i="113" s="1"/>
  <c r="V51" i="113"/>
  <c r="O4" i="113"/>
  <c r="S4" i="113"/>
  <c r="M6" i="113"/>
  <c r="Q6" i="113"/>
  <c r="O29" i="113"/>
  <c r="W29" i="113" s="1"/>
  <c r="O33" i="113"/>
  <c r="W33" i="113" s="1"/>
  <c r="O37" i="113"/>
  <c r="W37" i="113" s="1"/>
  <c r="O41" i="113"/>
  <c r="W41" i="113" s="1"/>
  <c r="O42" i="113"/>
  <c r="W42" i="113" s="1"/>
  <c r="O46" i="113"/>
  <c r="W46" i="113" s="1"/>
  <c r="G60" i="113"/>
  <c r="K63" i="113"/>
  <c r="I63" i="113"/>
  <c r="F65" i="113"/>
  <c r="H66" i="113"/>
  <c r="L57" i="113"/>
  <c r="P4" i="113"/>
  <c r="V4" i="113" s="1"/>
  <c r="O45" i="113"/>
  <c r="W45" i="113" s="1"/>
  <c r="V45" i="113"/>
  <c r="V47" i="113"/>
  <c r="O47" i="113"/>
  <c r="W47" i="113" s="1"/>
  <c r="V49" i="113"/>
  <c r="O49" i="113"/>
  <c r="W49" i="113" s="1"/>
  <c r="V53" i="113"/>
  <c r="O53" i="113"/>
  <c r="W53" i="113" s="1"/>
  <c r="M61" i="113"/>
  <c r="I61" i="113"/>
  <c r="E61" i="113"/>
  <c r="G61" i="113"/>
  <c r="E62" i="113"/>
  <c r="J62" i="113"/>
  <c r="E65" i="113"/>
  <c r="J65" i="113"/>
  <c r="K67" i="113"/>
  <c r="G67" i="113"/>
  <c r="C67" i="113"/>
  <c r="H67" i="113"/>
  <c r="V52" i="113"/>
  <c r="F62" i="113"/>
  <c r="K64" i="113"/>
  <c r="G64" i="113"/>
  <c r="C64" i="113"/>
  <c r="H64" i="113"/>
  <c r="M64" i="113"/>
  <c r="K68" i="113"/>
  <c r="G68" i="113"/>
  <c r="C68" i="113"/>
  <c r="H68" i="113"/>
  <c r="H62" i="113"/>
  <c r="D62" i="113"/>
  <c r="G62" i="113"/>
  <c r="M62" i="113"/>
  <c r="K65" i="113"/>
  <c r="G65" i="113"/>
  <c r="C65" i="113"/>
  <c r="H65" i="113"/>
  <c r="M65" i="113"/>
  <c r="F80" i="113"/>
  <c r="J80" i="113"/>
  <c r="F84" i="113"/>
  <c r="J84" i="113"/>
  <c r="F79" i="113"/>
  <c r="J79" i="113"/>
  <c r="C80" i="113"/>
  <c r="G80" i="113"/>
  <c r="K80" i="113"/>
  <c r="F83" i="113"/>
  <c r="J83" i="113"/>
  <c r="C84" i="113"/>
  <c r="G84" i="113"/>
  <c r="K84" i="113"/>
  <c r="F69" i="113"/>
  <c r="F70" i="113"/>
  <c r="F71" i="113"/>
  <c r="L71" i="113" s="1"/>
  <c r="F73" i="113"/>
  <c r="F74" i="113"/>
  <c r="F75" i="113"/>
  <c r="F76" i="113"/>
  <c r="F77" i="113"/>
  <c r="F78" i="113"/>
  <c r="C79" i="113"/>
  <c r="G79" i="113"/>
  <c r="D80" i="113"/>
  <c r="F82" i="113"/>
  <c r="C83" i="113"/>
  <c r="G83" i="113"/>
  <c r="D84" i="113"/>
  <c r="R10" i="107"/>
  <c r="S10" i="107" s="1"/>
  <c r="R9" i="107"/>
  <c r="P5" i="107"/>
  <c r="Q5" i="107" s="1"/>
  <c r="J72" i="107"/>
  <c r="G72" i="107"/>
  <c r="I72" i="107"/>
  <c r="E72" i="107"/>
  <c r="K72" i="107"/>
  <c r="K63" i="107"/>
  <c r="R21" i="107"/>
  <c r="T57" i="112"/>
  <c r="W8" i="112"/>
  <c r="W20" i="112"/>
  <c r="U4" i="112"/>
  <c r="R57" i="112"/>
  <c r="O5" i="112"/>
  <c r="W5" i="112" s="1"/>
  <c r="V5" i="112"/>
  <c r="O10" i="112"/>
  <c r="W10" i="112" s="1"/>
  <c r="V10" i="112"/>
  <c r="V19" i="112"/>
  <c r="O19" i="112"/>
  <c r="W19" i="112" s="1"/>
  <c r="O21" i="112"/>
  <c r="W21" i="112" s="1"/>
  <c r="V21" i="112"/>
  <c r="V25" i="112"/>
  <c r="O25" i="112"/>
  <c r="W25" i="112" s="1"/>
  <c r="O40" i="112"/>
  <c r="W40" i="112" s="1"/>
  <c r="V40" i="112"/>
  <c r="O46" i="112"/>
  <c r="W46" i="112" s="1"/>
  <c r="V46" i="112"/>
  <c r="V7" i="112"/>
  <c r="O7" i="112"/>
  <c r="W7" i="112" s="1"/>
  <c r="O9" i="112"/>
  <c r="W9" i="112" s="1"/>
  <c r="V9" i="112"/>
  <c r="O14" i="112"/>
  <c r="W14" i="112" s="1"/>
  <c r="V14" i="112"/>
  <c r="O28" i="112"/>
  <c r="W28" i="112" s="1"/>
  <c r="V28" i="112"/>
  <c r="O32" i="112"/>
  <c r="W32" i="112" s="1"/>
  <c r="V32" i="112"/>
  <c r="O36" i="112"/>
  <c r="W36" i="112" s="1"/>
  <c r="V36" i="112"/>
  <c r="V11" i="112"/>
  <c r="O11" i="112"/>
  <c r="W11" i="112" s="1"/>
  <c r="W12" i="112"/>
  <c r="O13" i="112"/>
  <c r="W13" i="112" s="1"/>
  <c r="V13" i="112"/>
  <c r="O18" i="112"/>
  <c r="W18" i="112" s="1"/>
  <c r="V18" i="112"/>
  <c r="W23" i="112"/>
  <c r="O24" i="112"/>
  <c r="W24" i="112" s="1"/>
  <c r="V24" i="112"/>
  <c r="V26" i="112"/>
  <c r="O26" i="112"/>
  <c r="W26" i="112" s="1"/>
  <c r="V30" i="112"/>
  <c r="O30" i="112"/>
  <c r="W30" i="112" s="1"/>
  <c r="V34" i="112"/>
  <c r="O34" i="112"/>
  <c r="W34" i="112" s="1"/>
  <c r="O38" i="112"/>
  <c r="W38" i="112" s="1"/>
  <c r="V38" i="112"/>
  <c r="O42" i="112"/>
  <c r="W42" i="112" s="1"/>
  <c r="V42" i="112"/>
  <c r="O6" i="112"/>
  <c r="W6" i="112" s="1"/>
  <c r="V6" i="112"/>
  <c r="V15" i="112"/>
  <c r="O15" i="112"/>
  <c r="W15" i="112" s="1"/>
  <c r="W16" i="112"/>
  <c r="O17" i="112"/>
  <c r="W17" i="112" s="1"/>
  <c r="V17" i="112"/>
  <c r="V22" i="112"/>
  <c r="O22" i="112"/>
  <c r="W22" i="112" s="1"/>
  <c r="V8" i="112"/>
  <c r="V12" i="112"/>
  <c r="V16" i="112"/>
  <c r="V20" i="112"/>
  <c r="V23" i="112"/>
  <c r="V27" i="112"/>
  <c r="V31" i="112"/>
  <c r="V35" i="112"/>
  <c r="O51" i="112"/>
  <c r="W51" i="112" s="1"/>
  <c r="V51" i="112"/>
  <c r="K67" i="112"/>
  <c r="G67" i="112"/>
  <c r="C67" i="112"/>
  <c r="F67" i="112"/>
  <c r="J67" i="112"/>
  <c r="E67" i="112"/>
  <c r="I67" i="112"/>
  <c r="D67" i="112"/>
  <c r="S4" i="112"/>
  <c r="S57" i="112" s="1"/>
  <c r="O39" i="112"/>
  <c r="W39" i="112" s="1"/>
  <c r="O43" i="112"/>
  <c r="W43" i="112" s="1"/>
  <c r="O47" i="112"/>
  <c r="W47" i="112" s="1"/>
  <c r="O48" i="112"/>
  <c r="W48" i="112" s="1"/>
  <c r="I81" i="112"/>
  <c r="E81" i="112"/>
  <c r="H81" i="112"/>
  <c r="D81" i="112"/>
  <c r="K81" i="112"/>
  <c r="G81" i="112"/>
  <c r="C81" i="112"/>
  <c r="J81" i="112"/>
  <c r="F81" i="112"/>
  <c r="L57" i="112"/>
  <c r="V29" i="112"/>
  <c r="V33" i="112"/>
  <c r="V37" i="112"/>
  <c r="V49" i="112"/>
  <c r="O49" i="112"/>
  <c r="W49" i="112" s="1"/>
  <c r="O50" i="112"/>
  <c r="W50" i="112" s="1"/>
  <c r="V52" i="112"/>
  <c r="O52" i="112"/>
  <c r="W52" i="112" s="1"/>
  <c r="M4" i="112"/>
  <c r="P4" i="112" s="1"/>
  <c r="Q4" i="112" s="1"/>
  <c r="F63" i="112" s="1"/>
  <c r="O29" i="112"/>
  <c r="W29" i="112" s="1"/>
  <c r="O33" i="112"/>
  <c r="W33" i="112" s="1"/>
  <c r="O37" i="112"/>
  <c r="W37" i="112" s="1"/>
  <c r="O41" i="112"/>
  <c r="W41" i="112" s="1"/>
  <c r="W44" i="112"/>
  <c r="V44" i="112"/>
  <c r="V53" i="112"/>
  <c r="O53" i="112"/>
  <c r="W53" i="112" s="1"/>
  <c r="M61" i="112"/>
  <c r="I61" i="112"/>
  <c r="E61" i="112"/>
  <c r="K61" i="112"/>
  <c r="F61" i="112"/>
  <c r="J61" i="112"/>
  <c r="D61" i="112"/>
  <c r="H61" i="112"/>
  <c r="C61" i="112"/>
  <c r="D60" i="112"/>
  <c r="F62" i="112"/>
  <c r="E63" i="112"/>
  <c r="K64" i="112"/>
  <c r="G64" i="112"/>
  <c r="C64" i="112"/>
  <c r="H64" i="112"/>
  <c r="M64" i="112"/>
  <c r="E66" i="112"/>
  <c r="J66" i="112"/>
  <c r="K68" i="112"/>
  <c r="G68" i="112"/>
  <c r="C68" i="112"/>
  <c r="H68" i="112"/>
  <c r="H62" i="112"/>
  <c r="D62" i="112"/>
  <c r="G62" i="112"/>
  <c r="M62" i="112"/>
  <c r="K65" i="112"/>
  <c r="G65" i="112"/>
  <c r="C65" i="112"/>
  <c r="H65" i="112"/>
  <c r="M65" i="112"/>
  <c r="M60" i="112"/>
  <c r="I60" i="112"/>
  <c r="E60" i="112"/>
  <c r="G60" i="112"/>
  <c r="C62" i="112"/>
  <c r="I62" i="112"/>
  <c r="G63" i="112"/>
  <c r="M63" i="112"/>
  <c r="D65" i="112"/>
  <c r="I65" i="112"/>
  <c r="K66" i="112"/>
  <c r="G66" i="112"/>
  <c r="C66" i="112"/>
  <c r="H66" i="112"/>
  <c r="F80" i="112"/>
  <c r="J80" i="112"/>
  <c r="F84" i="112"/>
  <c r="J84" i="112"/>
  <c r="F79" i="112"/>
  <c r="J79" i="112"/>
  <c r="C80" i="112"/>
  <c r="G80" i="112"/>
  <c r="K80" i="112"/>
  <c r="F83" i="112"/>
  <c r="J83" i="112"/>
  <c r="C84" i="112"/>
  <c r="G84" i="112"/>
  <c r="K84" i="112"/>
  <c r="F69" i="112"/>
  <c r="F70" i="112"/>
  <c r="F71" i="112"/>
  <c r="L71" i="112" s="1"/>
  <c r="F72" i="112"/>
  <c r="F73" i="112"/>
  <c r="F74" i="112"/>
  <c r="F75" i="112"/>
  <c r="L75" i="112" s="1"/>
  <c r="F76" i="112"/>
  <c r="F77" i="112"/>
  <c r="F78" i="112"/>
  <c r="C79" i="112"/>
  <c r="G79" i="112"/>
  <c r="D80" i="112"/>
  <c r="F82" i="112"/>
  <c r="C83" i="112"/>
  <c r="G83" i="112"/>
  <c r="D84" i="112"/>
  <c r="U57" i="111"/>
  <c r="Q4" i="111"/>
  <c r="Q57" i="111" s="1"/>
  <c r="O6" i="111"/>
  <c r="O7" i="111"/>
  <c r="W7" i="111" s="1"/>
  <c r="V7" i="111"/>
  <c r="O10" i="111"/>
  <c r="W10" i="111" s="1"/>
  <c r="V10" i="111"/>
  <c r="O11" i="111"/>
  <c r="W11" i="111" s="1"/>
  <c r="V11" i="111"/>
  <c r="O14" i="111"/>
  <c r="W14" i="111" s="1"/>
  <c r="V14" i="111"/>
  <c r="O15" i="111"/>
  <c r="W15" i="111" s="1"/>
  <c r="V15" i="111"/>
  <c r="O18" i="111"/>
  <c r="W18" i="111" s="1"/>
  <c r="V18" i="111"/>
  <c r="O19" i="111"/>
  <c r="W19" i="111" s="1"/>
  <c r="V19" i="111"/>
  <c r="O37" i="111"/>
  <c r="W37" i="111" s="1"/>
  <c r="V37" i="111"/>
  <c r="O41" i="111"/>
  <c r="W41" i="111" s="1"/>
  <c r="V41" i="111"/>
  <c r="O45" i="111"/>
  <c r="W45" i="111" s="1"/>
  <c r="V45" i="111"/>
  <c r="W24" i="111"/>
  <c r="O25" i="111"/>
  <c r="W25" i="111" s="1"/>
  <c r="V25" i="111"/>
  <c r="W28" i="111"/>
  <c r="O29" i="111"/>
  <c r="W29" i="111" s="1"/>
  <c r="V29" i="111"/>
  <c r="W32" i="111"/>
  <c r="O33" i="111"/>
  <c r="W33" i="111" s="1"/>
  <c r="V33" i="111"/>
  <c r="V5" i="111"/>
  <c r="O5" i="111"/>
  <c r="W5" i="111" s="1"/>
  <c r="O8" i="111"/>
  <c r="W8" i="111" s="1"/>
  <c r="V8" i="111"/>
  <c r="V9" i="111"/>
  <c r="O9" i="111"/>
  <c r="W9" i="111" s="1"/>
  <c r="O12" i="111"/>
  <c r="W12" i="111" s="1"/>
  <c r="V12" i="111"/>
  <c r="V13" i="111"/>
  <c r="O13" i="111"/>
  <c r="W13" i="111" s="1"/>
  <c r="O16" i="111"/>
  <c r="W16" i="111" s="1"/>
  <c r="V16" i="111"/>
  <c r="V17" i="111"/>
  <c r="O17" i="111"/>
  <c r="W17" i="111" s="1"/>
  <c r="O20" i="111"/>
  <c r="W20" i="111" s="1"/>
  <c r="V20" i="111"/>
  <c r="V21" i="111"/>
  <c r="O21" i="111"/>
  <c r="W21" i="111" s="1"/>
  <c r="O23" i="111"/>
  <c r="W23" i="111" s="1"/>
  <c r="V23" i="111"/>
  <c r="O27" i="111"/>
  <c r="W27" i="111" s="1"/>
  <c r="V27" i="111"/>
  <c r="O31" i="111"/>
  <c r="W31" i="111" s="1"/>
  <c r="V31" i="111"/>
  <c r="O35" i="111"/>
  <c r="W35" i="111" s="1"/>
  <c r="V35" i="111"/>
  <c r="O39" i="111"/>
  <c r="W39" i="111" s="1"/>
  <c r="V39" i="111"/>
  <c r="L57" i="111"/>
  <c r="T57" i="111"/>
  <c r="O26" i="111"/>
  <c r="W26" i="111" s="1"/>
  <c r="O30" i="111"/>
  <c r="W30" i="111" s="1"/>
  <c r="O34" i="111"/>
  <c r="W34" i="111" s="1"/>
  <c r="O38" i="111"/>
  <c r="W38" i="111" s="1"/>
  <c r="V49" i="111"/>
  <c r="V52" i="111"/>
  <c r="O52" i="111"/>
  <c r="W52" i="111" s="1"/>
  <c r="H64" i="111"/>
  <c r="V24" i="111"/>
  <c r="V28" i="111"/>
  <c r="V32" i="111"/>
  <c r="O51" i="111"/>
  <c r="W51" i="111" s="1"/>
  <c r="V51" i="111"/>
  <c r="K68" i="111"/>
  <c r="G68" i="111"/>
  <c r="C68" i="111"/>
  <c r="F68" i="111"/>
  <c r="J68" i="111"/>
  <c r="E68" i="111"/>
  <c r="I68" i="111"/>
  <c r="D68" i="111"/>
  <c r="M57" i="111"/>
  <c r="N4" i="111"/>
  <c r="C63" i="111" s="1"/>
  <c r="R57" i="111"/>
  <c r="O36" i="111"/>
  <c r="W36" i="111" s="1"/>
  <c r="O40" i="111"/>
  <c r="W40" i="111" s="1"/>
  <c r="O44" i="111"/>
  <c r="W44" i="111" s="1"/>
  <c r="V48" i="111"/>
  <c r="O48" i="111"/>
  <c r="W48" i="111" s="1"/>
  <c r="V53" i="111"/>
  <c r="H68" i="111"/>
  <c r="S57" i="111"/>
  <c r="V22" i="111"/>
  <c r="O42" i="111"/>
  <c r="W42" i="111" s="1"/>
  <c r="V42" i="111"/>
  <c r="O43" i="111"/>
  <c r="W43" i="111" s="1"/>
  <c r="V43" i="111"/>
  <c r="O46" i="111"/>
  <c r="W46" i="111" s="1"/>
  <c r="V46" i="111"/>
  <c r="O47" i="111"/>
  <c r="W47" i="111" s="1"/>
  <c r="V47" i="111"/>
  <c r="K64" i="111"/>
  <c r="G64" i="111"/>
  <c r="C64" i="111"/>
  <c r="F64" i="111"/>
  <c r="J64" i="111"/>
  <c r="E64" i="111"/>
  <c r="I64" i="111"/>
  <c r="D64" i="111"/>
  <c r="I81" i="111"/>
  <c r="E81" i="111"/>
  <c r="H81" i="111"/>
  <c r="D81" i="111"/>
  <c r="K81" i="111"/>
  <c r="G81" i="111"/>
  <c r="C81" i="111"/>
  <c r="J81" i="111"/>
  <c r="F81" i="111"/>
  <c r="F60" i="111"/>
  <c r="D61" i="111"/>
  <c r="M67" i="111" s="1"/>
  <c r="J61" i="111"/>
  <c r="H62" i="111"/>
  <c r="D62" i="111"/>
  <c r="G62" i="111"/>
  <c r="M62" i="111"/>
  <c r="K65" i="111"/>
  <c r="G65" i="111"/>
  <c r="C65" i="111"/>
  <c r="H65" i="111"/>
  <c r="M65" i="111"/>
  <c r="E67" i="111"/>
  <c r="J67" i="111"/>
  <c r="V50" i="111"/>
  <c r="M60" i="111"/>
  <c r="I60" i="111"/>
  <c r="E60" i="111"/>
  <c r="G60" i="111"/>
  <c r="F61" i="111"/>
  <c r="H63" i="111"/>
  <c r="G63" i="111"/>
  <c r="M63" i="111"/>
  <c r="K66" i="111"/>
  <c r="G66" i="111"/>
  <c r="C66" i="111"/>
  <c r="H66" i="111"/>
  <c r="M66" i="111"/>
  <c r="M61" i="111"/>
  <c r="I61" i="111"/>
  <c r="E61" i="111"/>
  <c r="G61" i="111"/>
  <c r="K67" i="111"/>
  <c r="G67" i="111"/>
  <c r="C67" i="111"/>
  <c r="H67" i="111"/>
  <c r="F80" i="111"/>
  <c r="J80" i="111"/>
  <c r="F84" i="111"/>
  <c r="J84" i="111"/>
  <c r="F79" i="111"/>
  <c r="J79" i="111"/>
  <c r="C80" i="111"/>
  <c r="G80" i="111"/>
  <c r="K80" i="111"/>
  <c r="F83" i="111"/>
  <c r="J83" i="111"/>
  <c r="C84" i="111"/>
  <c r="G84" i="111"/>
  <c r="K84" i="111"/>
  <c r="F69" i="111"/>
  <c r="F70" i="111"/>
  <c r="F71" i="111"/>
  <c r="F72" i="111"/>
  <c r="L72" i="111" s="1"/>
  <c r="F73" i="111"/>
  <c r="F74" i="111"/>
  <c r="F75" i="111"/>
  <c r="F76" i="111"/>
  <c r="F77" i="111"/>
  <c r="F78" i="111"/>
  <c r="C79" i="111"/>
  <c r="G79" i="111"/>
  <c r="D80" i="111"/>
  <c r="F82" i="111"/>
  <c r="C83" i="111"/>
  <c r="G83" i="111"/>
  <c r="D84" i="111"/>
  <c r="N16" i="107"/>
  <c r="O16" i="107" s="1"/>
  <c r="W16" i="107" s="1"/>
  <c r="J63" i="110"/>
  <c r="I63" i="110"/>
  <c r="E63" i="110"/>
  <c r="K63" i="110"/>
  <c r="R8" i="109"/>
  <c r="I63" i="108"/>
  <c r="V26" i="108"/>
  <c r="O26" i="108"/>
  <c r="W26" i="108" s="1"/>
  <c r="V20" i="108"/>
  <c r="O20" i="108"/>
  <c r="W20" i="108" s="1"/>
  <c r="V24" i="108"/>
  <c r="O24" i="108"/>
  <c r="W24" i="108" s="1"/>
  <c r="W53" i="108"/>
  <c r="V30" i="108"/>
  <c r="O30" i="108"/>
  <c r="W30" i="108" s="1"/>
  <c r="F60" i="108"/>
  <c r="C64" i="108"/>
  <c r="H64" i="108"/>
  <c r="D67" i="108"/>
  <c r="I67" i="108"/>
  <c r="D68" i="108"/>
  <c r="I68" i="108"/>
  <c r="D69" i="108"/>
  <c r="I69" i="108"/>
  <c r="C70" i="108"/>
  <c r="K70" i="108"/>
  <c r="G71" i="108"/>
  <c r="C72" i="108"/>
  <c r="K72" i="108"/>
  <c r="G73" i="108"/>
  <c r="C74" i="108"/>
  <c r="K74" i="108"/>
  <c r="G75" i="108"/>
  <c r="C76" i="108"/>
  <c r="K76" i="108"/>
  <c r="G77" i="108"/>
  <c r="C78" i="108"/>
  <c r="K78" i="108"/>
  <c r="G79" i="108"/>
  <c r="C80" i="108"/>
  <c r="H80" i="108"/>
  <c r="I82" i="108"/>
  <c r="H83" i="108"/>
  <c r="H73" i="108"/>
  <c r="H75" i="108"/>
  <c r="H77" i="108"/>
  <c r="H79" i="108"/>
  <c r="N11" i="108"/>
  <c r="O11" i="108" s="1"/>
  <c r="E64" i="108"/>
  <c r="K64" i="108"/>
  <c r="G67" i="108"/>
  <c r="G68" i="108"/>
  <c r="G69" i="108"/>
  <c r="G70" i="108"/>
  <c r="C71" i="108"/>
  <c r="K71" i="108"/>
  <c r="G72" i="108"/>
  <c r="C73" i="108"/>
  <c r="K73" i="108"/>
  <c r="G74" i="108"/>
  <c r="C75" i="108"/>
  <c r="K75" i="108"/>
  <c r="G76" i="108"/>
  <c r="C77" i="108"/>
  <c r="K77" i="108"/>
  <c r="G78" i="108"/>
  <c r="C79" i="108"/>
  <c r="K79" i="108"/>
  <c r="E80" i="108"/>
  <c r="K80" i="108"/>
  <c r="E82" i="108"/>
  <c r="H71" i="108"/>
  <c r="V23" i="108"/>
  <c r="W37" i="108"/>
  <c r="V53" i="108"/>
  <c r="G64" i="108"/>
  <c r="M64" i="108"/>
  <c r="H70" i="108"/>
  <c r="D71" i="108"/>
  <c r="H72" i="108"/>
  <c r="D73" i="108"/>
  <c r="H74" i="108"/>
  <c r="D75" i="108"/>
  <c r="H76" i="108"/>
  <c r="D77" i="108"/>
  <c r="H78" i="108"/>
  <c r="D79" i="108"/>
  <c r="G80" i="108"/>
  <c r="D83" i="108"/>
  <c r="T12" i="110"/>
  <c r="U12" i="110" s="1"/>
  <c r="R12" i="110"/>
  <c r="S12" i="110" s="1"/>
  <c r="R11" i="110"/>
  <c r="S11" i="110" s="1"/>
  <c r="N9" i="110"/>
  <c r="N7" i="110"/>
  <c r="O7" i="110" s="1"/>
  <c r="N5" i="110"/>
  <c r="F65" i="110"/>
  <c r="V13" i="110"/>
  <c r="O13" i="110"/>
  <c r="W13" i="110" s="1"/>
  <c r="R8" i="110"/>
  <c r="S8" i="110" s="1"/>
  <c r="N8" i="110"/>
  <c r="T14" i="110"/>
  <c r="N14" i="110"/>
  <c r="O14" i="110" s="1"/>
  <c r="T16" i="110"/>
  <c r="U16" i="110" s="1"/>
  <c r="N16" i="110"/>
  <c r="O16" i="110" s="1"/>
  <c r="W16" i="110" s="1"/>
  <c r="N10" i="110"/>
  <c r="O10" i="110" s="1"/>
  <c r="N15" i="110"/>
  <c r="O15" i="110" s="1"/>
  <c r="Q57" i="110"/>
  <c r="N6" i="110"/>
  <c r="O6" i="110" s="1"/>
  <c r="W6" i="110" s="1"/>
  <c r="N12" i="110"/>
  <c r="O12" i="110" s="1"/>
  <c r="W12" i="110" s="1"/>
  <c r="V15" i="110"/>
  <c r="U15" i="110"/>
  <c r="S7" i="110"/>
  <c r="W10" i="110"/>
  <c r="U11" i="110"/>
  <c r="J61" i="110" s="1"/>
  <c r="V28" i="110"/>
  <c r="O28" i="110"/>
  <c r="W28" i="110" s="1"/>
  <c r="O39" i="110"/>
  <c r="W39" i="110" s="1"/>
  <c r="V39" i="110"/>
  <c r="V46" i="110"/>
  <c r="O50" i="110"/>
  <c r="W50" i="110" s="1"/>
  <c r="V50" i="110"/>
  <c r="O51" i="110"/>
  <c r="W51" i="110" s="1"/>
  <c r="V51" i="110"/>
  <c r="K68" i="110"/>
  <c r="G68" i="110"/>
  <c r="C68" i="110"/>
  <c r="F68" i="110"/>
  <c r="J68" i="110"/>
  <c r="E68" i="110"/>
  <c r="I68" i="110"/>
  <c r="D68" i="110"/>
  <c r="H68" i="110"/>
  <c r="O20" i="110"/>
  <c r="W20" i="110" s="1"/>
  <c r="V20" i="110"/>
  <c r="O21" i="110"/>
  <c r="W21" i="110" s="1"/>
  <c r="V21" i="110"/>
  <c r="O30" i="110"/>
  <c r="W30" i="110" s="1"/>
  <c r="V30" i="110"/>
  <c r="L57" i="110"/>
  <c r="H61" i="110"/>
  <c r="K60" i="110"/>
  <c r="M17" i="110"/>
  <c r="V19" i="110"/>
  <c r="V24" i="110"/>
  <c r="O24" i="110"/>
  <c r="W24" i="110" s="1"/>
  <c r="V29" i="110"/>
  <c r="V32" i="110"/>
  <c r="O32" i="110"/>
  <c r="W32" i="110" s="1"/>
  <c r="W45" i="110"/>
  <c r="V48" i="110"/>
  <c r="O48" i="110"/>
  <c r="W48" i="110" s="1"/>
  <c r="O54" i="110"/>
  <c r="W54" i="110" s="1"/>
  <c r="V54" i="110"/>
  <c r="P57" i="110"/>
  <c r="M4" i="110"/>
  <c r="N4" i="110" s="1"/>
  <c r="O4" i="110" s="1"/>
  <c r="U4" i="110"/>
  <c r="J65" i="110" s="1"/>
  <c r="C61" i="110"/>
  <c r="O11" i="110"/>
  <c r="W15" i="110"/>
  <c r="O26" i="110"/>
  <c r="W26" i="110" s="1"/>
  <c r="V26" i="110"/>
  <c r="O34" i="110"/>
  <c r="W34" i="110" s="1"/>
  <c r="V34" i="110"/>
  <c r="V45" i="110"/>
  <c r="V47" i="110"/>
  <c r="V49" i="110"/>
  <c r="K61" i="110"/>
  <c r="I81" i="110"/>
  <c r="E81" i="110"/>
  <c r="H81" i="110"/>
  <c r="D81" i="110"/>
  <c r="K81" i="110"/>
  <c r="G81" i="110"/>
  <c r="C81" i="110"/>
  <c r="J81" i="110"/>
  <c r="F81" i="110"/>
  <c r="V23" i="110"/>
  <c r="V27" i="110"/>
  <c r="V31" i="110"/>
  <c r="V35" i="110"/>
  <c r="W38" i="110"/>
  <c r="W42" i="110"/>
  <c r="O27" i="110"/>
  <c r="W27" i="110" s="1"/>
  <c r="O31" i="110"/>
  <c r="W31" i="110" s="1"/>
  <c r="O35" i="110"/>
  <c r="W35" i="110" s="1"/>
  <c r="V36" i="110"/>
  <c r="V40" i="110"/>
  <c r="O43" i="110"/>
  <c r="W43" i="110" s="1"/>
  <c r="V43" i="110"/>
  <c r="V44" i="110"/>
  <c r="W47" i="110"/>
  <c r="K64" i="110"/>
  <c r="G64" i="110"/>
  <c r="C64" i="110"/>
  <c r="F64" i="110"/>
  <c r="J64" i="110"/>
  <c r="E64" i="110"/>
  <c r="I64" i="110"/>
  <c r="D64" i="110"/>
  <c r="V53" i="110"/>
  <c r="H62" i="110"/>
  <c r="D62" i="110"/>
  <c r="G62" i="110"/>
  <c r="M62" i="110"/>
  <c r="K65" i="110"/>
  <c r="M65" i="110"/>
  <c r="M60" i="110"/>
  <c r="E60" i="110"/>
  <c r="G60" i="110"/>
  <c r="F61" i="110"/>
  <c r="C62" i="110"/>
  <c r="I62" i="110"/>
  <c r="H63" i="110"/>
  <c r="M63" i="110"/>
  <c r="I65" i="110"/>
  <c r="K66" i="110"/>
  <c r="G66" i="110"/>
  <c r="C66" i="110"/>
  <c r="H66" i="110"/>
  <c r="M61" i="110"/>
  <c r="I61" i="110"/>
  <c r="E61" i="110"/>
  <c r="G61" i="110"/>
  <c r="E62" i="110"/>
  <c r="J62" i="110"/>
  <c r="E65" i="110"/>
  <c r="K67" i="110"/>
  <c r="G67" i="110"/>
  <c r="C67" i="110"/>
  <c r="H67" i="110"/>
  <c r="F80" i="110"/>
  <c r="J80" i="110"/>
  <c r="F84" i="110"/>
  <c r="J84" i="110"/>
  <c r="F79" i="110"/>
  <c r="J79" i="110"/>
  <c r="C80" i="110"/>
  <c r="G80" i="110"/>
  <c r="K80" i="110"/>
  <c r="F83" i="110"/>
  <c r="J83" i="110"/>
  <c r="C84" i="110"/>
  <c r="G84" i="110"/>
  <c r="K84" i="110"/>
  <c r="F69" i="110"/>
  <c r="F70" i="110"/>
  <c r="F71" i="110"/>
  <c r="F72" i="110"/>
  <c r="F73" i="110"/>
  <c r="F74" i="110"/>
  <c r="F75" i="110"/>
  <c r="F76" i="110"/>
  <c r="F77" i="110"/>
  <c r="L77" i="110" s="1"/>
  <c r="F78" i="110"/>
  <c r="C79" i="110"/>
  <c r="G79" i="110"/>
  <c r="D80" i="110"/>
  <c r="F82" i="110"/>
  <c r="L82" i="110" s="1"/>
  <c r="C83" i="110"/>
  <c r="G83" i="110"/>
  <c r="D84" i="110"/>
  <c r="T17" i="109"/>
  <c r="U17" i="109" s="1"/>
  <c r="S17" i="109"/>
  <c r="T15" i="109"/>
  <c r="T13" i="109"/>
  <c r="U13" i="109" s="1"/>
  <c r="O13" i="109"/>
  <c r="T12" i="109"/>
  <c r="U12" i="109" s="1"/>
  <c r="N11" i="109"/>
  <c r="O11" i="109" s="1"/>
  <c r="W11" i="109" s="1"/>
  <c r="T11" i="109"/>
  <c r="U11" i="109" s="1"/>
  <c r="F61" i="109"/>
  <c r="F65" i="109"/>
  <c r="I65" i="109"/>
  <c r="L57" i="109"/>
  <c r="R6" i="109"/>
  <c r="S6" i="109" s="1"/>
  <c r="R7" i="109"/>
  <c r="S7" i="109" s="1"/>
  <c r="N7" i="109"/>
  <c r="O7" i="109" s="1"/>
  <c r="W7" i="109" s="1"/>
  <c r="N8" i="109"/>
  <c r="O8" i="109" s="1"/>
  <c r="P57" i="109"/>
  <c r="N6" i="109"/>
  <c r="Q4" i="109"/>
  <c r="Q57" i="109" s="1"/>
  <c r="O10" i="109"/>
  <c r="W10" i="109" s="1"/>
  <c r="V10" i="109"/>
  <c r="K61" i="109"/>
  <c r="M5" i="109"/>
  <c r="R5" i="109" s="1"/>
  <c r="S5" i="109" s="1"/>
  <c r="O15" i="109"/>
  <c r="O17" i="109"/>
  <c r="M4" i="109"/>
  <c r="N4" i="109" s="1"/>
  <c r="O4" i="109" s="1"/>
  <c r="V9" i="109"/>
  <c r="W14" i="109"/>
  <c r="V14" i="109"/>
  <c r="O21" i="109"/>
  <c r="W21" i="109" s="1"/>
  <c r="V21" i="109"/>
  <c r="U4" i="109"/>
  <c r="O9" i="109"/>
  <c r="V18" i="109"/>
  <c r="O18" i="109"/>
  <c r="W18" i="109" s="1"/>
  <c r="O20" i="109"/>
  <c r="W20" i="109" s="1"/>
  <c r="V20" i="109"/>
  <c r="O23" i="109"/>
  <c r="W23" i="109" s="1"/>
  <c r="V23" i="109"/>
  <c r="O24" i="109"/>
  <c r="W24" i="109" s="1"/>
  <c r="V24" i="109"/>
  <c r="O27" i="109"/>
  <c r="W27" i="109" s="1"/>
  <c r="V27" i="109"/>
  <c r="O28" i="109"/>
  <c r="W28" i="109" s="1"/>
  <c r="V28" i="109"/>
  <c r="O31" i="109"/>
  <c r="W31" i="109" s="1"/>
  <c r="V31" i="109"/>
  <c r="O32" i="109"/>
  <c r="W32" i="109" s="1"/>
  <c r="V32" i="109"/>
  <c r="O12" i="109"/>
  <c r="O16" i="109"/>
  <c r="W16" i="109" s="1"/>
  <c r="V16" i="109"/>
  <c r="O22" i="109"/>
  <c r="W22" i="109" s="1"/>
  <c r="V22" i="109"/>
  <c r="O37" i="109"/>
  <c r="W37" i="109" s="1"/>
  <c r="V37" i="109"/>
  <c r="V53" i="109"/>
  <c r="O53" i="109"/>
  <c r="W53" i="109" s="1"/>
  <c r="O19" i="109"/>
  <c r="W19" i="109" s="1"/>
  <c r="O25" i="109"/>
  <c r="W25" i="109" s="1"/>
  <c r="O29" i="109"/>
  <c r="W29" i="109" s="1"/>
  <c r="O33" i="109"/>
  <c r="W33" i="109" s="1"/>
  <c r="V36" i="109"/>
  <c r="O38" i="109"/>
  <c r="W38" i="109" s="1"/>
  <c r="V40" i="109"/>
  <c r="O42" i="109"/>
  <c r="W42" i="109" s="1"/>
  <c r="V44" i="109"/>
  <c r="V48" i="109"/>
  <c r="O48" i="109"/>
  <c r="W48" i="109" s="1"/>
  <c r="V50" i="109"/>
  <c r="I81" i="109"/>
  <c r="E81" i="109"/>
  <c r="H81" i="109"/>
  <c r="D81" i="109"/>
  <c r="K81" i="109"/>
  <c r="G81" i="109"/>
  <c r="C81" i="109"/>
  <c r="J81" i="109"/>
  <c r="F81" i="109"/>
  <c r="O41" i="109"/>
  <c r="W41" i="109" s="1"/>
  <c r="V41" i="109"/>
  <c r="O51" i="109"/>
  <c r="W51" i="109" s="1"/>
  <c r="V51" i="109"/>
  <c r="O46" i="109"/>
  <c r="W46" i="109" s="1"/>
  <c r="V52" i="109"/>
  <c r="O52" i="109"/>
  <c r="W52" i="109" s="1"/>
  <c r="V54" i="109"/>
  <c r="M60" i="109"/>
  <c r="I60" i="109"/>
  <c r="E60" i="109"/>
  <c r="K60" i="109"/>
  <c r="F60" i="109"/>
  <c r="J60" i="109"/>
  <c r="D60" i="109"/>
  <c r="M66" i="109" s="1"/>
  <c r="H60" i="109"/>
  <c r="C60" i="109"/>
  <c r="W36" i="109"/>
  <c r="W40" i="109"/>
  <c r="W44" i="109"/>
  <c r="O45" i="109"/>
  <c r="W45" i="109" s="1"/>
  <c r="V45" i="109"/>
  <c r="V47" i="109"/>
  <c r="O47" i="109"/>
  <c r="W47" i="109" s="1"/>
  <c r="V49" i="109"/>
  <c r="O49" i="109"/>
  <c r="W49" i="109" s="1"/>
  <c r="K63" i="109"/>
  <c r="F63" i="109"/>
  <c r="E63" i="109"/>
  <c r="K66" i="109"/>
  <c r="G66" i="109"/>
  <c r="C66" i="109"/>
  <c r="F66" i="109"/>
  <c r="J66" i="109"/>
  <c r="E66" i="109"/>
  <c r="I66" i="109"/>
  <c r="D66" i="109"/>
  <c r="M61" i="109"/>
  <c r="E61" i="109"/>
  <c r="G61" i="109"/>
  <c r="E62" i="109"/>
  <c r="J62" i="109"/>
  <c r="E65" i="109"/>
  <c r="J65" i="109"/>
  <c r="K67" i="109"/>
  <c r="G67" i="109"/>
  <c r="C67" i="109"/>
  <c r="H67" i="109"/>
  <c r="H61" i="109"/>
  <c r="F62" i="109"/>
  <c r="K64" i="109"/>
  <c r="G64" i="109"/>
  <c r="C64" i="109"/>
  <c r="H64" i="109"/>
  <c r="M64" i="109"/>
  <c r="D67" i="109"/>
  <c r="I67" i="109"/>
  <c r="K68" i="109"/>
  <c r="G68" i="109"/>
  <c r="C68" i="109"/>
  <c r="H68" i="109"/>
  <c r="H62" i="109"/>
  <c r="D62" i="109"/>
  <c r="G62" i="109"/>
  <c r="M62" i="109"/>
  <c r="K65" i="109"/>
  <c r="G65" i="109"/>
  <c r="C65" i="109"/>
  <c r="H65" i="109"/>
  <c r="M65" i="109"/>
  <c r="F80" i="109"/>
  <c r="J80" i="109"/>
  <c r="F84" i="109"/>
  <c r="J84" i="109"/>
  <c r="F79" i="109"/>
  <c r="J79" i="109"/>
  <c r="C80" i="109"/>
  <c r="G80" i="109"/>
  <c r="K80" i="109"/>
  <c r="F83" i="109"/>
  <c r="J83" i="109"/>
  <c r="C84" i="109"/>
  <c r="G84" i="109"/>
  <c r="K84" i="109"/>
  <c r="F69" i="109"/>
  <c r="F70" i="109"/>
  <c r="L70" i="109" s="1"/>
  <c r="F71" i="109"/>
  <c r="F72" i="109"/>
  <c r="F73" i="109"/>
  <c r="F74" i="109"/>
  <c r="L74" i="109" s="1"/>
  <c r="F75" i="109"/>
  <c r="F76" i="109"/>
  <c r="F77" i="109"/>
  <c r="F78" i="109"/>
  <c r="L78" i="109" s="1"/>
  <c r="C79" i="109"/>
  <c r="G79" i="109"/>
  <c r="D80" i="109"/>
  <c r="F82" i="109"/>
  <c r="C83" i="109"/>
  <c r="G83" i="109"/>
  <c r="D84" i="109"/>
  <c r="R8" i="108"/>
  <c r="S8" i="108" s="1"/>
  <c r="H61" i="108" s="1"/>
  <c r="T8" i="108"/>
  <c r="U8" i="108" s="1"/>
  <c r="R7" i="108"/>
  <c r="S7" i="108" s="1"/>
  <c r="N7" i="108"/>
  <c r="O7" i="108" s="1"/>
  <c r="W7" i="108" s="1"/>
  <c r="M4" i="108"/>
  <c r="L57" i="108"/>
  <c r="T16" i="108"/>
  <c r="U16" i="108" s="1"/>
  <c r="N16" i="108"/>
  <c r="O16" i="108" s="1"/>
  <c r="W16" i="108" s="1"/>
  <c r="P6" i="108"/>
  <c r="Q6" i="108" s="1"/>
  <c r="N6" i="108"/>
  <c r="O6" i="108" s="1"/>
  <c r="T10" i="108"/>
  <c r="U10" i="108" s="1"/>
  <c r="N10" i="108"/>
  <c r="O10" i="108" s="1"/>
  <c r="T14" i="108"/>
  <c r="U14" i="108" s="1"/>
  <c r="N14" i="108"/>
  <c r="O14" i="108" s="1"/>
  <c r="W14" i="108" s="1"/>
  <c r="N8" i="108"/>
  <c r="O8" i="108" s="1"/>
  <c r="N9" i="108"/>
  <c r="O9" i="108" s="1"/>
  <c r="W9" i="108" s="1"/>
  <c r="N12" i="108"/>
  <c r="O12" i="108" s="1"/>
  <c r="W12" i="108" s="1"/>
  <c r="N13" i="108"/>
  <c r="O13" i="108" s="1"/>
  <c r="W13" i="108" s="1"/>
  <c r="Q10" i="108"/>
  <c r="V18" i="108"/>
  <c r="O18" i="108"/>
  <c r="W18" i="108" s="1"/>
  <c r="O27" i="108"/>
  <c r="W27" i="108" s="1"/>
  <c r="V27" i="108"/>
  <c r="O50" i="108"/>
  <c r="W50" i="108" s="1"/>
  <c r="V50" i="108"/>
  <c r="V12" i="108"/>
  <c r="O17" i="108"/>
  <c r="W17" i="108" s="1"/>
  <c r="V17" i="108"/>
  <c r="V22" i="108"/>
  <c r="O22" i="108"/>
  <c r="W22" i="108" s="1"/>
  <c r="O31" i="108"/>
  <c r="W31" i="108" s="1"/>
  <c r="V31" i="108"/>
  <c r="W11" i="108"/>
  <c r="V15" i="108"/>
  <c r="O54" i="108"/>
  <c r="W54" i="108" s="1"/>
  <c r="V54" i="108"/>
  <c r="V11" i="108"/>
  <c r="C66" i="108"/>
  <c r="G66" i="108"/>
  <c r="M5" i="108"/>
  <c r="T5" i="108" s="1"/>
  <c r="U5" i="108" s="1"/>
  <c r="W21" i="108"/>
  <c r="V25" i="108"/>
  <c r="V29" i="108"/>
  <c r="V33" i="108"/>
  <c r="V37" i="108"/>
  <c r="V41" i="108"/>
  <c r="V45" i="108"/>
  <c r="V52" i="108"/>
  <c r="O52" i="108"/>
  <c r="W52" i="108" s="1"/>
  <c r="K61" i="108"/>
  <c r="D66" i="108"/>
  <c r="H66" i="108"/>
  <c r="V9" i="108"/>
  <c r="O19" i="108"/>
  <c r="W19" i="108" s="1"/>
  <c r="O23" i="108"/>
  <c r="W23" i="108" s="1"/>
  <c r="P4" i="108"/>
  <c r="I66" i="108"/>
  <c r="V21" i="108"/>
  <c r="O28" i="108"/>
  <c r="W28" i="108" s="1"/>
  <c r="O32" i="108"/>
  <c r="W32" i="108" s="1"/>
  <c r="O36" i="108"/>
  <c r="W36" i="108" s="1"/>
  <c r="O40" i="108"/>
  <c r="W40" i="108" s="1"/>
  <c r="O44" i="108"/>
  <c r="W44" i="108" s="1"/>
  <c r="O48" i="108"/>
  <c r="W48" i="108" s="1"/>
  <c r="H81" i="108"/>
  <c r="D81" i="108"/>
  <c r="K81" i="108"/>
  <c r="G81" i="108"/>
  <c r="C81" i="108"/>
  <c r="I81" i="108"/>
  <c r="E81" i="108"/>
  <c r="J81" i="108"/>
  <c r="F81" i="108"/>
  <c r="O34" i="108"/>
  <c r="W34" i="108" s="1"/>
  <c r="V34" i="108"/>
  <c r="O35" i="108"/>
  <c r="W35" i="108" s="1"/>
  <c r="V35" i="108"/>
  <c r="O38" i="108"/>
  <c r="W38" i="108" s="1"/>
  <c r="V38" i="108"/>
  <c r="O39" i="108"/>
  <c r="W39" i="108" s="1"/>
  <c r="V39" i="108"/>
  <c r="O42" i="108"/>
  <c r="W42" i="108" s="1"/>
  <c r="V42" i="108"/>
  <c r="O43" i="108"/>
  <c r="W43" i="108" s="1"/>
  <c r="V43" i="108"/>
  <c r="O46" i="108"/>
  <c r="W46" i="108" s="1"/>
  <c r="V46" i="108"/>
  <c r="O47" i="108"/>
  <c r="W47" i="108" s="1"/>
  <c r="V47" i="108"/>
  <c r="O49" i="108"/>
  <c r="W49" i="108" s="1"/>
  <c r="V51" i="108"/>
  <c r="O51" i="108"/>
  <c r="W51" i="108" s="1"/>
  <c r="K62" i="108"/>
  <c r="G62" i="108"/>
  <c r="C62" i="108"/>
  <c r="F62" i="108"/>
  <c r="J62" i="108"/>
  <c r="E62" i="108"/>
  <c r="I62" i="108"/>
  <c r="D62" i="108"/>
  <c r="H60" i="108"/>
  <c r="D60" i="108"/>
  <c r="G60" i="108"/>
  <c r="M60" i="108"/>
  <c r="K63" i="108"/>
  <c r="M63" i="108"/>
  <c r="J66" i="108"/>
  <c r="G61" i="108"/>
  <c r="M61" i="108"/>
  <c r="E60" i="108"/>
  <c r="J60" i="108"/>
  <c r="E63" i="108"/>
  <c r="J63" i="108"/>
  <c r="F82" i="108"/>
  <c r="J82" i="108"/>
  <c r="C83" i="108"/>
  <c r="G83" i="108"/>
  <c r="K83" i="108"/>
  <c r="D84" i="108"/>
  <c r="H84" i="108"/>
  <c r="E85" i="108"/>
  <c r="I85" i="108"/>
  <c r="F85" i="108"/>
  <c r="J85" i="108"/>
  <c r="F64" i="108"/>
  <c r="F67" i="108"/>
  <c r="F68" i="108"/>
  <c r="F69" i="108"/>
  <c r="E70" i="108"/>
  <c r="I70" i="108"/>
  <c r="E71" i="108"/>
  <c r="I71" i="108"/>
  <c r="E72" i="108"/>
  <c r="I72" i="108"/>
  <c r="E73" i="108"/>
  <c r="I73" i="108"/>
  <c r="E74" i="108"/>
  <c r="I74" i="108"/>
  <c r="E75" i="108"/>
  <c r="I75" i="108"/>
  <c r="E76" i="108"/>
  <c r="I76" i="108"/>
  <c r="E77" i="108"/>
  <c r="I77" i="108"/>
  <c r="E78" i="108"/>
  <c r="I78" i="108"/>
  <c r="E79" i="108"/>
  <c r="I79" i="108"/>
  <c r="F80" i="108"/>
  <c r="D82" i="108"/>
  <c r="E83" i="108"/>
  <c r="I83" i="108"/>
  <c r="F84" i="108"/>
  <c r="J84" i="108"/>
  <c r="C85" i="108"/>
  <c r="G85" i="108"/>
  <c r="K85" i="108"/>
  <c r="F70" i="108"/>
  <c r="F71" i="108"/>
  <c r="F72" i="108"/>
  <c r="F73" i="108"/>
  <c r="F74" i="108"/>
  <c r="F75" i="108"/>
  <c r="F76" i="108"/>
  <c r="F77" i="108"/>
  <c r="F78" i="108"/>
  <c r="F79" i="108"/>
  <c r="F83" i="108"/>
  <c r="C84" i="108"/>
  <c r="G84" i="108"/>
  <c r="D85" i="108"/>
  <c r="N15" i="107"/>
  <c r="O15" i="107" s="1"/>
  <c r="W15" i="107" s="1"/>
  <c r="M17" i="107"/>
  <c r="N17" i="107" s="1"/>
  <c r="O17" i="107" s="1"/>
  <c r="U17" i="107"/>
  <c r="Q17" i="107"/>
  <c r="O5" i="107"/>
  <c r="W5" i="107" s="1"/>
  <c r="V5" i="107"/>
  <c r="V7" i="107"/>
  <c r="O7" i="107"/>
  <c r="W7" i="107" s="1"/>
  <c r="O9" i="107"/>
  <c r="V9" i="107"/>
  <c r="V11" i="107"/>
  <c r="O11" i="107"/>
  <c r="W11" i="107" s="1"/>
  <c r="O13" i="107"/>
  <c r="W13" i="107" s="1"/>
  <c r="V13" i="107"/>
  <c r="O18" i="107"/>
  <c r="W18" i="107" s="1"/>
  <c r="V18" i="107"/>
  <c r="O22" i="107"/>
  <c r="W22" i="107" s="1"/>
  <c r="V22" i="107"/>
  <c r="V25" i="107"/>
  <c r="O25" i="107"/>
  <c r="W25" i="107" s="1"/>
  <c r="O27" i="107"/>
  <c r="W27" i="107" s="1"/>
  <c r="V27" i="107"/>
  <c r="O28" i="107"/>
  <c r="W28" i="107" s="1"/>
  <c r="V28" i="107"/>
  <c r="V33" i="107"/>
  <c r="O33" i="107"/>
  <c r="W33" i="107" s="1"/>
  <c r="O35" i="107"/>
  <c r="W35" i="107" s="1"/>
  <c r="V35" i="107"/>
  <c r="O36" i="107"/>
  <c r="W36" i="107" s="1"/>
  <c r="V36" i="107"/>
  <c r="V41" i="107"/>
  <c r="O41" i="107"/>
  <c r="W41" i="107" s="1"/>
  <c r="O43" i="107"/>
  <c r="W43" i="107" s="1"/>
  <c r="V43" i="107"/>
  <c r="C75" i="107"/>
  <c r="V19" i="107"/>
  <c r="O19" i="107"/>
  <c r="W19" i="107" s="1"/>
  <c r="O21" i="107"/>
  <c r="V23" i="107"/>
  <c r="O23" i="107"/>
  <c r="W23" i="107" s="1"/>
  <c r="O47" i="107"/>
  <c r="W47" i="107" s="1"/>
  <c r="V47" i="107"/>
  <c r="O8" i="107"/>
  <c r="O12" i="107"/>
  <c r="W12" i="107" s="1"/>
  <c r="V12" i="107"/>
  <c r="V29" i="107"/>
  <c r="O29" i="107"/>
  <c r="W29" i="107" s="1"/>
  <c r="O31" i="107"/>
  <c r="W31" i="107" s="1"/>
  <c r="V31" i="107"/>
  <c r="O32" i="107"/>
  <c r="W32" i="107" s="1"/>
  <c r="V32" i="107"/>
  <c r="V37" i="107"/>
  <c r="O37" i="107"/>
  <c r="W37" i="107" s="1"/>
  <c r="O39" i="107"/>
  <c r="W39" i="107" s="1"/>
  <c r="V39" i="107"/>
  <c r="O40" i="107"/>
  <c r="W40" i="107" s="1"/>
  <c r="V40" i="107"/>
  <c r="O51" i="107"/>
  <c r="W51" i="107" s="1"/>
  <c r="V51" i="107"/>
  <c r="O6" i="107"/>
  <c r="V6" i="107"/>
  <c r="O10" i="107"/>
  <c r="W10" i="107" s="1"/>
  <c r="V10" i="107"/>
  <c r="O20" i="107"/>
  <c r="W20" i="107" s="1"/>
  <c r="V20" i="107"/>
  <c r="O24" i="107"/>
  <c r="W24" i="107" s="1"/>
  <c r="V24" i="107"/>
  <c r="O50" i="107"/>
  <c r="W50" i="107" s="1"/>
  <c r="V50" i="107"/>
  <c r="G70" i="107"/>
  <c r="V16" i="107"/>
  <c r="V26" i="107"/>
  <c r="V30" i="107"/>
  <c r="V34" i="107"/>
  <c r="V38" i="107"/>
  <c r="V42" i="107"/>
  <c r="V46" i="107"/>
  <c r="V48" i="107"/>
  <c r="H62" i="107"/>
  <c r="D62" i="107"/>
  <c r="K62" i="107"/>
  <c r="F62" i="107"/>
  <c r="J62" i="107"/>
  <c r="E62" i="107"/>
  <c r="I62" i="107"/>
  <c r="C62" i="107"/>
  <c r="K65" i="107"/>
  <c r="C65" i="107"/>
  <c r="F65" i="107"/>
  <c r="J65" i="107"/>
  <c r="E65" i="107"/>
  <c r="I65" i="107"/>
  <c r="D65" i="107"/>
  <c r="E70" i="107"/>
  <c r="S4" i="107"/>
  <c r="H63" i="107" s="1"/>
  <c r="M14" i="107"/>
  <c r="V45" i="107"/>
  <c r="O48" i="107"/>
  <c r="W48" i="107" s="1"/>
  <c r="O52" i="107"/>
  <c r="W52" i="107" s="1"/>
  <c r="L57" i="107"/>
  <c r="G62" i="107"/>
  <c r="S17" i="107"/>
  <c r="H75" i="107" s="1"/>
  <c r="O44" i="107"/>
  <c r="W44" i="107" s="1"/>
  <c r="V44" i="107"/>
  <c r="O54" i="107"/>
  <c r="W54" i="107" s="1"/>
  <c r="V54" i="107"/>
  <c r="M62" i="107"/>
  <c r="M65" i="107"/>
  <c r="T57" i="107"/>
  <c r="I70" i="107"/>
  <c r="M4" i="107"/>
  <c r="P4" i="107" s="1"/>
  <c r="Q4" i="107" s="1"/>
  <c r="U4" i="107"/>
  <c r="V49" i="107"/>
  <c r="W53" i="107"/>
  <c r="V53" i="107"/>
  <c r="M60" i="107"/>
  <c r="I60" i="107"/>
  <c r="E60" i="107"/>
  <c r="G60" i="107"/>
  <c r="G63" i="107"/>
  <c r="M63" i="107"/>
  <c r="K66" i="107"/>
  <c r="G66" i="107"/>
  <c r="C66" i="107"/>
  <c r="H66" i="107"/>
  <c r="J75" i="107"/>
  <c r="C60" i="107"/>
  <c r="H60" i="107"/>
  <c r="M61" i="107"/>
  <c r="I61" i="107"/>
  <c r="E61" i="107"/>
  <c r="G61" i="107"/>
  <c r="I63" i="107"/>
  <c r="D66" i="107"/>
  <c r="I66" i="107"/>
  <c r="K67" i="107"/>
  <c r="G67" i="107"/>
  <c r="C67" i="107"/>
  <c r="H67" i="107"/>
  <c r="I81" i="107"/>
  <c r="E81" i="107"/>
  <c r="H81" i="107"/>
  <c r="D81" i="107"/>
  <c r="K81" i="107"/>
  <c r="G81" i="107"/>
  <c r="C81" i="107"/>
  <c r="D60" i="107"/>
  <c r="J60" i="107"/>
  <c r="C61" i="107"/>
  <c r="H61" i="107"/>
  <c r="J63" i="107"/>
  <c r="K64" i="107"/>
  <c r="G64" i="107"/>
  <c r="C64" i="107"/>
  <c r="H64" i="107"/>
  <c r="M64" i="107"/>
  <c r="E66" i="107"/>
  <c r="J66" i="107"/>
  <c r="D67" i="107"/>
  <c r="I67" i="107"/>
  <c r="K68" i="107"/>
  <c r="G68" i="107"/>
  <c r="C68" i="107"/>
  <c r="H68" i="107"/>
  <c r="J70" i="107"/>
  <c r="F81" i="107"/>
  <c r="J81" i="107"/>
  <c r="F80" i="107"/>
  <c r="J80" i="107"/>
  <c r="F84" i="107"/>
  <c r="J84" i="107"/>
  <c r="F79" i="107"/>
  <c r="J79" i="107"/>
  <c r="C80" i="107"/>
  <c r="G80" i="107"/>
  <c r="K80" i="107"/>
  <c r="F83" i="107"/>
  <c r="J83" i="107"/>
  <c r="C84" i="107"/>
  <c r="G84" i="107"/>
  <c r="K84" i="107"/>
  <c r="F69" i="107"/>
  <c r="L69" i="107" s="1"/>
  <c r="F70" i="107"/>
  <c r="F71" i="107"/>
  <c r="F72" i="107"/>
  <c r="F73" i="107"/>
  <c r="F74" i="107"/>
  <c r="F75" i="107"/>
  <c r="F76" i="107"/>
  <c r="F77" i="107"/>
  <c r="F78" i="107"/>
  <c r="C79" i="107"/>
  <c r="G79" i="107"/>
  <c r="D80" i="107"/>
  <c r="F82" i="107"/>
  <c r="C83" i="107"/>
  <c r="G83" i="107"/>
  <c r="D84" i="107"/>
  <c r="V26" i="106"/>
  <c r="O26" i="106"/>
  <c r="W26" i="106" s="1"/>
  <c r="V43" i="106"/>
  <c r="O43" i="106"/>
  <c r="W43" i="106" s="1"/>
  <c r="V39" i="106"/>
  <c r="O39" i="106"/>
  <c r="W39" i="106" s="1"/>
  <c r="V47" i="106"/>
  <c r="O47" i="106"/>
  <c r="W47" i="106" s="1"/>
  <c r="N14" i="106"/>
  <c r="O14" i="106" s="1"/>
  <c r="W14" i="106" s="1"/>
  <c r="N16" i="106"/>
  <c r="N19" i="106"/>
  <c r="V19" i="106" s="1"/>
  <c r="C70" i="106"/>
  <c r="H71" i="106"/>
  <c r="C74" i="106"/>
  <c r="H75" i="106"/>
  <c r="C78" i="106"/>
  <c r="H79" i="106"/>
  <c r="I85" i="106"/>
  <c r="V34" i="106"/>
  <c r="V48" i="106"/>
  <c r="V52" i="106"/>
  <c r="H70" i="106"/>
  <c r="H74" i="106"/>
  <c r="H78" i="106"/>
  <c r="U4" i="106"/>
  <c r="O34" i="106"/>
  <c r="W34" i="106" s="1"/>
  <c r="O48" i="106"/>
  <c r="W48" i="106" s="1"/>
  <c r="O52" i="106"/>
  <c r="W52" i="106" s="1"/>
  <c r="J62" i="106"/>
  <c r="C72" i="106"/>
  <c r="C76" i="106"/>
  <c r="D80" i="106"/>
  <c r="W10" i="106"/>
  <c r="V6" i="106"/>
  <c r="O47" i="105"/>
  <c r="W47" i="105" s="1"/>
  <c r="V47" i="105"/>
  <c r="V12" i="105"/>
  <c r="V16" i="105"/>
  <c r="M4" i="105"/>
  <c r="O43" i="105"/>
  <c r="W43" i="105" s="1"/>
  <c r="D69" i="105"/>
  <c r="K83" i="105"/>
  <c r="U6" i="105"/>
  <c r="O12" i="105"/>
  <c r="D61" i="105" s="1"/>
  <c r="O16" i="105"/>
  <c r="W16" i="105" s="1"/>
  <c r="N21" i="105"/>
  <c r="V8" i="105"/>
  <c r="V48" i="105"/>
  <c r="O52" i="105"/>
  <c r="W52" i="105" s="1"/>
  <c r="F69" i="105"/>
  <c r="C70" i="105"/>
  <c r="D83" i="105"/>
  <c r="E85" i="105"/>
  <c r="W49" i="105"/>
  <c r="Q10" i="105"/>
  <c r="N17" i="105"/>
  <c r="V17" i="105" s="1"/>
  <c r="N24" i="105"/>
  <c r="V29" i="105"/>
  <c r="O48" i="105"/>
  <c r="W48" i="105" s="1"/>
  <c r="W51" i="105"/>
  <c r="C60" i="105"/>
  <c r="G62" i="105"/>
  <c r="E68" i="105"/>
  <c r="I69" i="105"/>
  <c r="H70" i="105"/>
  <c r="I81" i="105"/>
  <c r="E83" i="105"/>
  <c r="E84" i="105"/>
  <c r="I85" i="105"/>
  <c r="O8" i="105"/>
  <c r="V45" i="104"/>
  <c r="O45" i="104"/>
  <c r="W45" i="104" s="1"/>
  <c r="V52" i="104"/>
  <c r="O52" i="104"/>
  <c r="W52" i="104" s="1"/>
  <c r="W5" i="104"/>
  <c r="W9" i="104"/>
  <c r="W13" i="104"/>
  <c r="K62" i="104"/>
  <c r="O41" i="104"/>
  <c r="W41" i="104" s="1"/>
  <c r="O49" i="104"/>
  <c r="W49" i="104" s="1"/>
  <c r="D62" i="104"/>
  <c r="F74" i="104"/>
  <c r="E62" i="104"/>
  <c r="G67" i="104"/>
  <c r="C69" i="104"/>
  <c r="K85" i="104"/>
  <c r="I63" i="104"/>
  <c r="I62" i="104"/>
  <c r="F68" i="96"/>
  <c r="D68" i="96"/>
  <c r="G78" i="96"/>
  <c r="E78" i="96"/>
  <c r="K79" i="98"/>
  <c r="E79" i="98"/>
  <c r="J71" i="98"/>
  <c r="I71" i="98"/>
  <c r="C71" i="98"/>
  <c r="E71" i="98"/>
  <c r="E67" i="101"/>
  <c r="J67" i="101"/>
  <c r="D67" i="101"/>
  <c r="F67" i="101"/>
  <c r="I64" i="98"/>
  <c r="F64" i="98"/>
  <c r="D64" i="98"/>
  <c r="D71" i="98"/>
  <c r="I79" i="98"/>
  <c r="I67" i="101"/>
  <c r="J69" i="101"/>
  <c r="I69" i="101"/>
  <c r="D69" i="101"/>
  <c r="H69" i="101"/>
  <c r="C69" i="101"/>
  <c r="K69" i="101"/>
  <c r="E69" i="101"/>
  <c r="K83" i="102"/>
  <c r="E83" i="102"/>
  <c r="D83" i="102"/>
  <c r="H83" i="102"/>
  <c r="J73" i="98"/>
  <c r="E73" i="98"/>
  <c r="I73" i="98"/>
  <c r="C73" i="98"/>
  <c r="F68" i="99"/>
  <c r="J68" i="99"/>
  <c r="D68" i="99"/>
  <c r="E67" i="95"/>
  <c r="H69" i="95"/>
  <c r="D72" i="95"/>
  <c r="D78" i="95"/>
  <c r="F81" i="95"/>
  <c r="E84" i="95"/>
  <c r="F66" i="96"/>
  <c r="E64" i="98"/>
  <c r="J69" i="98"/>
  <c r="E69" i="98"/>
  <c r="I69" i="98"/>
  <c r="C69" i="98"/>
  <c r="H71" i="98"/>
  <c r="H73" i="98"/>
  <c r="J75" i="98"/>
  <c r="I75" i="98"/>
  <c r="C75" i="98"/>
  <c r="E75" i="98"/>
  <c r="J77" i="98"/>
  <c r="E77" i="98"/>
  <c r="I77" i="98"/>
  <c r="C77" i="98"/>
  <c r="I68" i="99"/>
  <c r="K60" i="100"/>
  <c r="G60" i="100"/>
  <c r="G69" i="101"/>
  <c r="I83" i="102"/>
  <c r="I68" i="96"/>
  <c r="J66" i="98"/>
  <c r="F66" i="98"/>
  <c r="D73" i="98"/>
  <c r="J67" i="95"/>
  <c r="G76" i="95"/>
  <c r="D76" i="95"/>
  <c r="F84" i="95"/>
  <c r="G69" i="96"/>
  <c r="C69" i="96"/>
  <c r="G74" i="96"/>
  <c r="E74" i="96"/>
  <c r="J82" i="97"/>
  <c r="E82" i="97"/>
  <c r="J60" i="98"/>
  <c r="F60" i="98"/>
  <c r="J64" i="98"/>
  <c r="K71" i="98"/>
  <c r="K73" i="98"/>
  <c r="I81" i="98"/>
  <c r="C81" i="98"/>
  <c r="G81" i="98"/>
  <c r="K62" i="99"/>
  <c r="I62" i="99"/>
  <c r="C62" i="99"/>
  <c r="J64" i="99"/>
  <c r="D64" i="99"/>
  <c r="F64" i="99"/>
  <c r="H84" i="101"/>
  <c r="I84" i="101"/>
  <c r="E84" i="101"/>
  <c r="J82" i="102"/>
  <c r="I82" i="102"/>
  <c r="D82" i="102"/>
  <c r="H82" i="102"/>
  <c r="C82" i="102"/>
  <c r="K82" i="102"/>
  <c r="E82" i="102"/>
  <c r="H60" i="97"/>
  <c r="K81" i="97"/>
  <c r="H72" i="98"/>
  <c r="H76" i="98"/>
  <c r="E80" i="99"/>
  <c r="C82" i="99"/>
  <c r="H82" i="99"/>
  <c r="D83" i="99"/>
  <c r="D64" i="100"/>
  <c r="J68" i="100"/>
  <c r="E80" i="100"/>
  <c r="C82" i="100"/>
  <c r="H82" i="100"/>
  <c r="D83" i="100"/>
  <c r="K61" i="101"/>
  <c r="D68" i="101"/>
  <c r="C76" i="101"/>
  <c r="H76" i="101"/>
  <c r="C77" i="101"/>
  <c r="H77" i="101"/>
  <c r="C78" i="101"/>
  <c r="H78" i="101"/>
  <c r="D79" i="101"/>
  <c r="G82" i="101"/>
  <c r="I83" i="101"/>
  <c r="I68" i="102"/>
  <c r="C69" i="102"/>
  <c r="H69" i="102"/>
  <c r="E70" i="102"/>
  <c r="C71" i="102"/>
  <c r="H71" i="102"/>
  <c r="C72" i="102"/>
  <c r="H72" i="102"/>
  <c r="C73" i="102"/>
  <c r="H73" i="102"/>
  <c r="C74" i="102"/>
  <c r="H74" i="102"/>
  <c r="C75" i="102"/>
  <c r="H75" i="102"/>
  <c r="C76" i="102"/>
  <c r="H76" i="102"/>
  <c r="C77" i="102"/>
  <c r="H77" i="102"/>
  <c r="C78" i="102"/>
  <c r="H78" i="102"/>
  <c r="D79" i="102"/>
  <c r="F64" i="104"/>
  <c r="C64" i="104"/>
  <c r="K68" i="104"/>
  <c r="G68" i="104"/>
  <c r="I72" i="104"/>
  <c r="F72" i="104"/>
  <c r="J81" i="104"/>
  <c r="I81" i="104"/>
  <c r="D81" i="104"/>
  <c r="H81" i="104"/>
  <c r="C81" i="104"/>
  <c r="K82" i="104"/>
  <c r="E82" i="104"/>
  <c r="D82" i="104"/>
  <c r="G82" i="96"/>
  <c r="I84" i="96"/>
  <c r="D60" i="97"/>
  <c r="M66" i="97" s="1"/>
  <c r="K60" i="97"/>
  <c r="F62" i="97"/>
  <c r="E81" i="97"/>
  <c r="I83" i="97"/>
  <c r="I63" i="98"/>
  <c r="H70" i="98"/>
  <c r="D72" i="98"/>
  <c r="K72" i="98"/>
  <c r="H74" i="98"/>
  <c r="D76" i="98"/>
  <c r="K76" i="98"/>
  <c r="H78" i="98"/>
  <c r="G69" i="99"/>
  <c r="G70" i="99"/>
  <c r="G71" i="99"/>
  <c r="G72" i="99"/>
  <c r="G73" i="99"/>
  <c r="G74" i="99"/>
  <c r="G75" i="99"/>
  <c r="G76" i="99"/>
  <c r="G77" i="99"/>
  <c r="G78" i="99"/>
  <c r="I79" i="99"/>
  <c r="E82" i="99"/>
  <c r="K82" i="99"/>
  <c r="H83" i="99"/>
  <c r="I84" i="99"/>
  <c r="I64" i="100"/>
  <c r="E68" i="100"/>
  <c r="G69" i="100"/>
  <c r="G70" i="100"/>
  <c r="G71" i="100"/>
  <c r="G72" i="100"/>
  <c r="G73" i="100"/>
  <c r="G74" i="100"/>
  <c r="G75" i="100"/>
  <c r="G76" i="100"/>
  <c r="G77" i="100"/>
  <c r="G78" i="100"/>
  <c r="I79" i="100"/>
  <c r="E82" i="100"/>
  <c r="K82" i="100"/>
  <c r="H83" i="100"/>
  <c r="I84" i="100"/>
  <c r="J64" i="101"/>
  <c r="I68" i="101"/>
  <c r="G71" i="101"/>
  <c r="G72" i="101"/>
  <c r="G73" i="101"/>
  <c r="G74" i="101"/>
  <c r="E76" i="101"/>
  <c r="K76" i="101"/>
  <c r="E77" i="101"/>
  <c r="K77" i="101"/>
  <c r="E78" i="101"/>
  <c r="K78" i="101"/>
  <c r="H79" i="101"/>
  <c r="I80" i="101"/>
  <c r="D82" i="101"/>
  <c r="I82" i="101"/>
  <c r="E83" i="101"/>
  <c r="E69" i="102"/>
  <c r="K69" i="102"/>
  <c r="E71" i="102"/>
  <c r="K71" i="102"/>
  <c r="E72" i="102"/>
  <c r="K72" i="102"/>
  <c r="E73" i="102"/>
  <c r="K73" i="102"/>
  <c r="E74" i="102"/>
  <c r="K74" i="102"/>
  <c r="E75" i="102"/>
  <c r="K75" i="102"/>
  <c r="E76" i="102"/>
  <c r="K76" i="102"/>
  <c r="E77" i="102"/>
  <c r="K77" i="102"/>
  <c r="E78" i="102"/>
  <c r="K78" i="102"/>
  <c r="H79" i="102"/>
  <c r="G69" i="104"/>
  <c r="F69" i="104"/>
  <c r="G80" i="104"/>
  <c r="C80" i="104"/>
  <c r="G81" i="104"/>
  <c r="I82" i="104"/>
  <c r="G82" i="99"/>
  <c r="I83" i="99"/>
  <c r="J64" i="100"/>
  <c r="G82" i="100"/>
  <c r="I83" i="100"/>
  <c r="J68" i="101"/>
  <c r="G76" i="101"/>
  <c r="G77" i="101"/>
  <c r="G78" i="101"/>
  <c r="I79" i="101"/>
  <c r="G69" i="102"/>
  <c r="G71" i="102"/>
  <c r="G72" i="102"/>
  <c r="G73" i="102"/>
  <c r="G74" i="102"/>
  <c r="G75" i="102"/>
  <c r="G76" i="102"/>
  <c r="G77" i="102"/>
  <c r="G78" i="102"/>
  <c r="I79" i="102"/>
  <c r="G72" i="105"/>
  <c r="G73" i="105"/>
  <c r="G74" i="105"/>
  <c r="G75" i="105"/>
  <c r="G76" i="105"/>
  <c r="G77" i="105"/>
  <c r="G78" i="105"/>
  <c r="G79" i="105"/>
  <c r="I80" i="105"/>
  <c r="I69" i="106"/>
  <c r="G83" i="106"/>
  <c r="I84" i="106"/>
  <c r="G62" i="104"/>
  <c r="M62" i="104"/>
  <c r="G85" i="104"/>
  <c r="D60" i="105"/>
  <c r="M67" i="105" s="1"/>
  <c r="K60" i="105"/>
  <c r="I67" i="105"/>
  <c r="J68" i="105"/>
  <c r="D70" i="105"/>
  <c r="I70" i="105"/>
  <c r="C72" i="105"/>
  <c r="H72" i="105"/>
  <c r="C73" i="105"/>
  <c r="H73" i="105"/>
  <c r="C74" i="105"/>
  <c r="H74" i="105"/>
  <c r="C75" i="105"/>
  <c r="H75" i="105"/>
  <c r="C76" i="105"/>
  <c r="H76" i="105"/>
  <c r="C77" i="105"/>
  <c r="H77" i="105"/>
  <c r="C78" i="105"/>
  <c r="H78" i="105"/>
  <c r="C79" i="105"/>
  <c r="H79" i="105"/>
  <c r="D80" i="105"/>
  <c r="G83" i="105"/>
  <c r="I84" i="105"/>
  <c r="C63" i="106"/>
  <c r="F60" i="106"/>
  <c r="F67" i="106"/>
  <c r="D69" i="106"/>
  <c r="J69" i="106"/>
  <c r="D70" i="106"/>
  <c r="I70" i="106"/>
  <c r="D71" i="106"/>
  <c r="I71" i="106"/>
  <c r="D72" i="106"/>
  <c r="I72" i="106"/>
  <c r="D73" i="106"/>
  <c r="I73" i="106"/>
  <c r="D74" i="106"/>
  <c r="I74" i="106"/>
  <c r="D75" i="106"/>
  <c r="I75" i="106"/>
  <c r="D76" i="106"/>
  <c r="I76" i="106"/>
  <c r="D77" i="106"/>
  <c r="I77" i="106"/>
  <c r="D78" i="106"/>
  <c r="I78" i="106"/>
  <c r="D79" i="106"/>
  <c r="I79" i="106"/>
  <c r="E80" i="106"/>
  <c r="E81" i="106"/>
  <c r="C83" i="106"/>
  <c r="H83" i="106"/>
  <c r="D84" i="106"/>
  <c r="C62" i="104"/>
  <c r="H62" i="104"/>
  <c r="F70" i="104"/>
  <c r="F78" i="104"/>
  <c r="F83" i="104"/>
  <c r="C85" i="104"/>
  <c r="H85" i="104"/>
  <c r="F60" i="105"/>
  <c r="D67" i="105"/>
  <c r="E70" i="105"/>
  <c r="K70" i="105"/>
  <c r="D72" i="105"/>
  <c r="I72" i="105"/>
  <c r="D73" i="105"/>
  <c r="I73" i="105"/>
  <c r="D74" i="105"/>
  <c r="I74" i="105"/>
  <c r="D75" i="105"/>
  <c r="I75" i="105"/>
  <c r="D76" i="105"/>
  <c r="I76" i="105"/>
  <c r="D77" i="105"/>
  <c r="I77" i="105"/>
  <c r="D78" i="105"/>
  <c r="I78" i="105"/>
  <c r="D79" i="105"/>
  <c r="I79" i="105"/>
  <c r="E80" i="105"/>
  <c r="E81" i="105"/>
  <c r="C83" i="105"/>
  <c r="H83" i="105"/>
  <c r="D84" i="105"/>
  <c r="H60" i="106"/>
  <c r="E62" i="106"/>
  <c r="I67" i="106"/>
  <c r="E69" i="106"/>
  <c r="E70" i="106"/>
  <c r="K70" i="106"/>
  <c r="E71" i="106"/>
  <c r="K71" i="106"/>
  <c r="E72" i="106"/>
  <c r="K72" i="106"/>
  <c r="E73" i="106"/>
  <c r="K73" i="106"/>
  <c r="E74" i="106"/>
  <c r="K74" i="106"/>
  <c r="E75" i="106"/>
  <c r="K75" i="106"/>
  <c r="E76" i="106"/>
  <c r="K76" i="106"/>
  <c r="E77" i="106"/>
  <c r="K77" i="106"/>
  <c r="E78" i="106"/>
  <c r="K78" i="106"/>
  <c r="E79" i="106"/>
  <c r="K79" i="106"/>
  <c r="H80" i="106"/>
  <c r="I81" i="106"/>
  <c r="D83" i="106"/>
  <c r="I83" i="106"/>
  <c r="E84" i="106"/>
  <c r="E85" i="106"/>
  <c r="G70" i="105"/>
  <c r="E72" i="105"/>
  <c r="K72" i="105"/>
  <c r="E73" i="105"/>
  <c r="K73" i="105"/>
  <c r="E74" i="105"/>
  <c r="K74" i="105"/>
  <c r="E75" i="105"/>
  <c r="K75" i="105"/>
  <c r="E76" i="105"/>
  <c r="K76" i="105"/>
  <c r="E77" i="105"/>
  <c r="K77" i="105"/>
  <c r="E78" i="105"/>
  <c r="K78" i="105"/>
  <c r="E79" i="105"/>
  <c r="K79" i="105"/>
  <c r="H80" i="105"/>
  <c r="K60" i="106"/>
  <c r="G70" i="106"/>
  <c r="G71" i="106"/>
  <c r="G72" i="106"/>
  <c r="G73" i="106"/>
  <c r="G74" i="106"/>
  <c r="G75" i="106"/>
  <c r="G76" i="106"/>
  <c r="G77" i="106"/>
  <c r="G78" i="106"/>
  <c r="G79" i="106"/>
  <c r="I80" i="106"/>
  <c r="E83" i="106"/>
  <c r="K83" i="106"/>
  <c r="H84" i="106"/>
  <c r="P20" i="106"/>
  <c r="Q20" i="106" s="1"/>
  <c r="N20" i="106"/>
  <c r="N15" i="106"/>
  <c r="N17" i="106"/>
  <c r="O17" i="106" s="1"/>
  <c r="W17" i="106" s="1"/>
  <c r="N18" i="106"/>
  <c r="O18" i="106" s="1"/>
  <c r="W18" i="106" s="1"/>
  <c r="N18" i="105"/>
  <c r="O18" i="105" s="1"/>
  <c r="W18" i="105" s="1"/>
  <c r="N20" i="105"/>
  <c r="N22" i="105"/>
  <c r="O22" i="105" s="1"/>
  <c r="W22" i="105" s="1"/>
  <c r="N23" i="105"/>
  <c r="N25" i="105"/>
  <c r="W27" i="105"/>
  <c r="P27" i="104"/>
  <c r="Q27" i="104" s="1"/>
  <c r="N27" i="104"/>
  <c r="N14" i="104"/>
  <c r="O14" i="104" s="1"/>
  <c r="N17" i="104"/>
  <c r="N18" i="104"/>
  <c r="O18" i="104" s="1"/>
  <c r="W18" i="104" s="1"/>
  <c r="N21" i="104"/>
  <c r="N22" i="104"/>
  <c r="O22" i="104" s="1"/>
  <c r="W22" i="104" s="1"/>
  <c r="N25" i="104"/>
  <c r="N26" i="104"/>
  <c r="O26" i="104" s="1"/>
  <c r="W26" i="104" s="1"/>
  <c r="N15" i="104"/>
  <c r="N16" i="104"/>
  <c r="O16" i="104" s="1"/>
  <c r="W16" i="104" s="1"/>
  <c r="N20" i="104"/>
  <c r="O20" i="104" s="1"/>
  <c r="N23" i="104"/>
  <c r="N24" i="104"/>
  <c r="O24" i="104" s="1"/>
  <c r="W24" i="104" s="1"/>
  <c r="W6" i="106"/>
  <c r="O21" i="106"/>
  <c r="W21" i="106" s="1"/>
  <c r="V21" i="106"/>
  <c r="V11" i="106"/>
  <c r="S11" i="106"/>
  <c r="W11" i="106" s="1"/>
  <c r="Q8" i="106"/>
  <c r="W8" i="106" s="1"/>
  <c r="W9" i="106"/>
  <c r="V10" i="106"/>
  <c r="V12" i="106"/>
  <c r="W13" i="106"/>
  <c r="V14" i="106"/>
  <c r="O19" i="106"/>
  <c r="W19" i="106" s="1"/>
  <c r="O22" i="106"/>
  <c r="W22" i="106" s="1"/>
  <c r="V22" i="106"/>
  <c r="O27" i="106"/>
  <c r="W27" i="106" s="1"/>
  <c r="V27" i="106"/>
  <c r="O28" i="106"/>
  <c r="W28" i="106" s="1"/>
  <c r="V28" i="106"/>
  <c r="V33" i="106"/>
  <c r="O33" i="106"/>
  <c r="W33" i="106" s="1"/>
  <c r="V42" i="106"/>
  <c r="O44" i="106"/>
  <c r="W44" i="106" s="1"/>
  <c r="V44" i="106"/>
  <c r="D64" i="106"/>
  <c r="J64" i="106"/>
  <c r="U57" i="106"/>
  <c r="V30" i="106"/>
  <c r="O31" i="106"/>
  <c r="W31" i="106" s="1"/>
  <c r="V31" i="106"/>
  <c r="O32" i="106"/>
  <c r="W32" i="106" s="1"/>
  <c r="V32" i="106"/>
  <c r="V38" i="106"/>
  <c r="O40" i="106"/>
  <c r="W40" i="106" s="1"/>
  <c r="V40" i="106"/>
  <c r="W5" i="106"/>
  <c r="V25" i="106"/>
  <c r="O25" i="106"/>
  <c r="W25" i="106" s="1"/>
  <c r="O35" i="106"/>
  <c r="W35" i="106" s="1"/>
  <c r="V35" i="106"/>
  <c r="O36" i="106"/>
  <c r="W36" i="106" s="1"/>
  <c r="V36" i="106"/>
  <c r="V54" i="106"/>
  <c r="O54" i="106"/>
  <c r="W54" i="106" s="1"/>
  <c r="P4" i="106"/>
  <c r="R57" i="106"/>
  <c r="S4" i="106"/>
  <c r="E66" i="106"/>
  <c r="W12" i="106"/>
  <c r="O23" i="106"/>
  <c r="W23" i="106" s="1"/>
  <c r="V23" i="106"/>
  <c r="O24" i="106"/>
  <c r="W24" i="106" s="1"/>
  <c r="V24" i="106"/>
  <c r="V29" i="106"/>
  <c r="O29" i="106"/>
  <c r="W29" i="106" s="1"/>
  <c r="V46" i="106"/>
  <c r="O51" i="106"/>
  <c r="W51" i="106" s="1"/>
  <c r="V51" i="106"/>
  <c r="V9" i="106"/>
  <c r="V13" i="106"/>
  <c r="W49" i="106"/>
  <c r="V53" i="106"/>
  <c r="O53" i="106"/>
  <c r="W53" i="106" s="1"/>
  <c r="M61" i="106"/>
  <c r="I61" i="106"/>
  <c r="E61" i="106"/>
  <c r="K61" i="106"/>
  <c r="F61" i="106"/>
  <c r="J61" i="106"/>
  <c r="D61" i="106"/>
  <c r="H61" i="106"/>
  <c r="C61" i="106"/>
  <c r="I63" i="106"/>
  <c r="K68" i="106"/>
  <c r="G68" i="106"/>
  <c r="C68" i="106"/>
  <c r="F68" i="106"/>
  <c r="J68" i="106"/>
  <c r="E68" i="106"/>
  <c r="I68" i="106"/>
  <c r="D68" i="106"/>
  <c r="I82" i="106"/>
  <c r="E82" i="106"/>
  <c r="H82" i="106"/>
  <c r="D82" i="106"/>
  <c r="K82" i="106"/>
  <c r="G82" i="106"/>
  <c r="C82" i="106"/>
  <c r="J82" i="106"/>
  <c r="F82" i="106"/>
  <c r="V5" i="106"/>
  <c r="K63" i="106"/>
  <c r="L57" i="106"/>
  <c r="M7" i="106"/>
  <c r="P7" i="106" s="1"/>
  <c r="E63" i="106" s="1"/>
  <c r="O37" i="106"/>
  <c r="W37" i="106" s="1"/>
  <c r="O41" i="106"/>
  <c r="W41" i="106" s="1"/>
  <c r="O45" i="106"/>
  <c r="W45" i="106" s="1"/>
  <c r="V49" i="106"/>
  <c r="O50" i="106"/>
  <c r="W50" i="106" s="1"/>
  <c r="G61" i="106"/>
  <c r="F66" i="106"/>
  <c r="H68" i="106"/>
  <c r="T57" i="106"/>
  <c r="J63" i="106"/>
  <c r="D60" i="106"/>
  <c r="F62" i="106"/>
  <c r="K64" i="106"/>
  <c r="G64" i="106"/>
  <c r="C64" i="106"/>
  <c r="H64" i="106"/>
  <c r="M64" i="106"/>
  <c r="E67" i="106"/>
  <c r="K69" i="106"/>
  <c r="G69" i="106"/>
  <c r="C69" i="106"/>
  <c r="H69" i="106"/>
  <c r="H62" i="106"/>
  <c r="D62" i="106"/>
  <c r="G62" i="106"/>
  <c r="M62" i="106"/>
  <c r="K66" i="106"/>
  <c r="G66" i="106"/>
  <c r="C66" i="106"/>
  <c r="H66" i="106"/>
  <c r="M66" i="106"/>
  <c r="M60" i="106"/>
  <c r="I60" i="106"/>
  <c r="E60" i="106"/>
  <c r="G60" i="106"/>
  <c r="C62" i="106"/>
  <c r="I62" i="106"/>
  <c r="H63" i="106"/>
  <c r="D63" i="106"/>
  <c r="G63" i="106"/>
  <c r="M63" i="106"/>
  <c r="D66" i="106"/>
  <c r="I66" i="106"/>
  <c r="K67" i="106"/>
  <c r="G67" i="106"/>
  <c r="C67" i="106"/>
  <c r="H67" i="106"/>
  <c r="F81" i="106"/>
  <c r="J81" i="106"/>
  <c r="F85" i="106"/>
  <c r="J85" i="106"/>
  <c r="F80" i="106"/>
  <c r="J80" i="106"/>
  <c r="C81" i="106"/>
  <c r="G81" i="106"/>
  <c r="K81" i="106"/>
  <c r="F84" i="106"/>
  <c r="J84" i="106"/>
  <c r="C85" i="106"/>
  <c r="G85" i="106"/>
  <c r="K85" i="106"/>
  <c r="F70" i="106"/>
  <c r="F71" i="106"/>
  <c r="F72" i="106"/>
  <c r="F73" i="106"/>
  <c r="F74" i="106"/>
  <c r="F75" i="106"/>
  <c r="F76" i="106"/>
  <c r="F77" i="106"/>
  <c r="F78" i="106"/>
  <c r="F79" i="106"/>
  <c r="C80" i="106"/>
  <c r="G80" i="106"/>
  <c r="D81" i="106"/>
  <c r="F83" i="106"/>
  <c r="C84" i="106"/>
  <c r="G84" i="106"/>
  <c r="D85" i="106"/>
  <c r="I71" i="105"/>
  <c r="U10" i="105"/>
  <c r="U57" i="105" s="1"/>
  <c r="V6" i="105"/>
  <c r="W7" i="105"/>
  <c r="C71" i="105"/>
  <c r="W11" i="105"/>
  <c r="V14" i="105"/>
  <c r="W15" i="105"/>
  <c r="W19" i="105"/>
  <c r="O34" i="105"/>
  <c r="W34" i="105" s="1"/>
  <c r="V34" i="105"/>
  <c r="O38" i="105"/>
  <c r="W38" i="105" s="1"/>
  <c r="V38" i="105"/>
  <c r="O44" i="105"/>
  <c r="W44" i="105" s="1"/>
  <c r="V44" i="105"/>
  <c r="F63" i="105"/>
  <c r="W6" i="105"/>
  <c r="J61" i="105"/>
  <c r="W14" i="105"/>
  <c r="V24" i="105"/>
  <c r="O30" i="105"/>
  <c r="W30" i="105" s="1"/>
  <c r="V30" i="105"/>
  <c r="W5" i="105"/>
  <c r="W9" i="105"/>
  <c r="W13" i="105"/>
  <c r="V28" i="105"/>
  <c r="O28" i="105"/>
  <c r="W28" i="105" s="1"/>
  <c r="O32" i="105"/>
  <c r="W32" i="105" s="1"/>
  <c r="V32" i="105"/>
  <c r="O36" i="105"/>
  <c r="W36" i="105" s="1"/>
  <c r="V36" i="105"/>
  <c r="O40" i="105"/>
  <c r="W40" i="105" s="1"/>
  <c r="V40" i="105"/>
  <c r="V5" i="105"/>
  <c r="V9" i="105"/>
  <c r="V13" i="105"/>
  <c r="O50" i="105"/>
  <c r="W50" i="105" s="1"/>
  <c r="V50" i="105"/>
  <c r="E63" i="105"/>
  <c r="P57" i="105"/>
  <c r="I63" i="105"/>
  <c r="T57" i="105"/>
  <c r="G71" i="105"/>
  <c r="V10" i="105"/>
  <c r="O24" i="105"/>
  <c r="W24" i="105" s="1"/>
  <c r="O29" i="105"/>
  <c r="W29" i="105" s="1"/>
  <c r="O33" i="105"/>
  <c r="W33" i="105" s="1"/>
  <c r="O37" i="105"/>
  <c r="W37" i="105" s="1"/>
  <c r="O41" i="105"/>
  <c r="W41" i="105" s="1"/>
  <c r="O45" i="105"/>
  <c r="W45" i="105" s="1"/>
  <c r="V49" i="105"/>
  <c r="V51" i="105"/>
  <c r="W53" i="105"/>
  <c r="O54" i="105"/>
  <c r="W54" i="105" s="1"/>
  <c r="V54" i="105"/>
  <c r="L57" i="105"/>
  <c r="D64" i="105"/>
  <c r="I82" i="105"/>
  <c r="E82" i="105"/>
  <c r="H82" i="105"/>
  <c r="D82" i="105"/>
  <c r="K82" i="105"/>
  <c r="G82" i="105"/>
  <c r="C82" i="105"/>
  <c r="J82" i="105"/>
  <c r="F82" i="105"/>
  <c r="J64" i="105"/>
  <c r="M57" i="105"/>
  <c r="J63" i="105"/>
  <c r="V7" i="105"/>
  <c r="D71" i="105"/>
  <c r="V11" i="105"/>
  <c r="V15" i="105"/>
  <c r="V19" i="105"/>
  <c r="V26" i="105"/>
  <c r="V27" i="105"/>
  <c r="V31" i="105"/>
  <c r="V53" i="105"/>
  <c r="Q57" i="105"/>
  <c r="H62" i="105"/>
  <c r="D62" i="105"/>
  <c r="K62" i="105"/>
  <c r="F62" i="105"/>
  <c r="J62" i="105"/>
  <c r="E62" i="105"/>
  <c r="I62" i="105"/>
  <c r="C62" i="105"/>
  <c r="W26" i="105"/>
  <c r="C63" i="105"/>
  <c r="R4" i="105"/>
  <c r="V4" i="105"/>
  <c r="K71" i="105"/>
  <c r="O31" i="105"/>
  <c r="W31" i="105" s="1"/>
  <c r="O35" i="105"/>
  <c r="W35" i="105" s="1"/>
  <c r="O39" i="105"/>
  <c r="W39" i="105" s="1"/>
  <c r="W42" i="105"/>
  <c r="V42" i="105"/>
  <c r="W46" i="105"/>
  <c r="V46" i="105"/>
  <c r="K61" i="105"/>
  <c r="K66" i="105"/>
  <c r="G66" i="105"/>
  <c r="C66" i="105"/>
  <c r="F66" i="105"/>
  <c r="J66" i="105"/>
  <c r="E66" i="105"/>
  <c r="I66" i="105"/>
  <c r="D66" i="105"/>
  <c r="M60" i="105"/>
  <c r="I60" i="105"/>
  <c r="E60" i="105"/>
  <c r="G60" i="105"/>
  <c r="F61" i="105"/>
  <c r="D63" i="105"/>
  <c r="G63" i="105"/>
  <c r="M63" i="105"/>
  <c r="E64" i="105"/>
  <c r="K67" i="105"/>
  <c r="G67" i="105"/>
  <c r="C67" i="105"/>
  <c r="H67" i="105"/>
  <c r="E69" i="105"/>
  <c r="M61" i="105"/>
  <c r="I61" i="105"/>
  <c r="E61" i="105"/>
  <c r="G61" i="105"/>
  <c r="K68" i="105"/>
  <c r="G68" i="105"/>
  <c r="C68" i="105"/>
  <c r="H68" i="105"/>
  <c r="C61" i="105"/>
  <c r="H61" i="105"/>
  <c r="K64" i="105"/>
  <c r="G64" i="105"/>
  <c r="C64" i="105"/>
  <c r="H64" i="105"/>
  <c r="M64" i="105"/>
  <c r="D68" i="105"/>
  <c r="I68" i="105"/>
  <c r="K69" i="105"/>
  <c r="G69" i="105"/>
  <c r="C69" i="105"/>
  <c r="H69" i="105"/>
  <c r="F81" i="105"/>
  <c r="J81" i="105"/>
  <c r="F85" i="105"/>
  <c r="J85" i="105"/>
  <c r="F80" i="105"/>
  <c r="J80" i="105"/>
  <c r="C81" i="105"/>
  <c r="G81" i="105"/>
  <c r="K81" i="105"/>
  <c r="F84" i="105"/>
  <c r="J84" i="105"/>
  <c r="C85" i="105"/>
  <c r="G85" i="105"/>
  <c r="K85" i="105"/>
  <c r="F70" i="105"/>
  <c r="F71" i="105"/>
  <c r="F72" i="105"/>
  <c r="F73" i="105"/>
  <c r="F74" i="105"/>
  <c r="F75" i="105"/>
  <c r="F76" i="105"/>
  <c r="F77" i="105"/>
  <c r="F78" i="105"/>
  <c r="F79" i="105"/>
  <c r="C80" i="105"/>
  <c r="G80" i="105"/>
  <c r="D81" i="105"/>
  <c r="F83" i="105"/>
  <c r="C84" i="105"/>
  <c r="G84" i="105"/>
  <c r="D85" i="105"/>
  <c r="W7" i="104"/>
  <c r="W11" i="104"/>
  <c r="I61" i="104"/>
  <c r="U14" i="104"/>
  <c r="W28" i="104"/>
  <c r="V5" i="104"/>
  <c r="W6" i="104"/>
  <c r="V9" i="104"/>
  <c r="W10" i="104"/>
  <c r="V13" i="104"/>
  <c r="D61" i="104"/>
  <c r="O36" i="104"/>
  <c r="W36" i="104" s="1"/>
  <c r="V36" i="104"/>
  <c r="O42" i="104"/>
  <c r="W42" i="104" s="1"/>
  <c r="V42" i="104"/>
  <c r="O50" i="104"/>
  <c r="W50" i="104" s="1"/>
  <c r="V50" i="104"/>
  <c r="R4" i="104"/>
  <c r="V4" i="104" s="1"/>
  <c r="O19" i="104"/>
  <c r="W19" i="104" s="1"/>
  <c r="V19" i="104"/>
  <c r="W31" i="104"/>
  <c r="O32" i="104"/>
  <c r="W32" i="104" s="1"/>
  <c r="V32" i="104"/>
  <c r="V7" i="104"/>
  <c r="V11" i="104"/>
  <c r="W12" i="104"/>
  <c r="W20" i="104"/>
  <c r="V30" i="104"/>
  <c r="O30" i="104"/>
  <c r="W30" i="104" s="1"/>
  <c r="O34" i="104"/>
  <c r="W34" i="104" s="1"/>
  <c r="V34" i="104"/>
  <c r="O38" i="104"/>
  <c r="W38" i="104" s="1"/>
  <c r="V38" i="104"/>
  <c r="O46" i="104"/>
  <c r="W46" i="104" s="1"/>
  <c r="V46" i="104"/>
  <c r="O53" i="104"/>
  <c r="W53" i="104" s="1"/>
  <c r="V53" i="104"/>
  <c r="T57" i="104"/>
  <c r="V6" i="104"/>
  <c r="V10" i="104"/>
  <c r="V31" i="104"/>
  <c r="V51" i="104"/>
  <c r="O51" i="104"/>
  <c r="W51" i="104" s="1"/>
  <c r="V54" i="104"/>
  <c r="O54" i="104"/>
  <c r="W54" i="104" s="1"/>
  <c r="Q4" i="104"/>
  <c r="F65" i="104" s="1"/>
  <c r="U4" i="104"/>
  <c r="J65" i="104" s="1"/>
  <c r="M8" i="104"/>
  <c r="P8" i="104" s="1"/>
  <c r="U8" i="104"/>
  <c r="J63" i="104" s="1"/>
  <c r="O35" i="104"/>
  <c r="W35" i="104" s="1"/>
  <c r="O39" i="104"/>
  <c r="W39" i="104" s="1"/>
  <c r="O43" i="104"/>
  <c r="W43" i="104" s="1"/>
  <c r="O47" i="104"/>
  <c r="W47" i="104" s="1"/>
  <c r="H71" i="104"/>
  <c r="D71" i="104"/>
  <c r="K71" i="104"/>
  <c r="G71" i="104"/>
  <c r="C71" i="104"/>
  <c r="I71" i="104"/>
  <c r="F71" i="104"/>
  <c r="E71" i="104"/>
  <c r="H73" i="104"/>
  <c r="D73" i="104"/>
  <c r="K73" i="104"/>
  <c r="G73" i="104"/>
  <c r="C73" i="104"/>
  <c r="I73" i="104"/>
  <c r="F73" i="104"/>
  <c r="E73" i="104"/>
  <c r="H75" i="104"/>
  <c r="D75" i="104"/>
  <c r="K75" i="104"/>
  <c r="G75" i="104"/>
  <c r="C75" i="104"/>
  <c r="I75" i="104"/>
  <c r="F75" i="104"/>
  <c r="E75" i="104"/>
  <c r="H77" i="104"/>
  <c r="D77" i="104"/>
  <c r="K77" i="104"/>
  <c r="G77" i="104"/>
  <c r="C77" i="104"/>
  <c r="I77" i="104"/>
  <c r="F77" i="104"/>
  <c r="E77" i="104"/>
  <c r="H79" i="104"/>
  <c r="D79" i="104"/>
  <c r="K79" i="104"/>
  <c r="G79" i="104"/>
  <c r="C79" i="104"/>
  <c r="I79" i="104"/>
  <c r="F79" i="104"/>
  <c r="E79" i="104"/>
  <c r="C66" i="104"/>
  <c r="C63" i="104"/>
  <c r="G63" i="104"/>
  <c r="V8" i="104"/>
  <c r="V12" i="104"/>
  <c r="V20" i="104"/>
  <c r="V28" i="104"/>
  <c r="V29" i="104"/>
  <c r="V33" i="104"/>
  <c r="K60" i="104"/>
  <c r="G60" i="104"/>
  <c r="C60" i="104"/>
  <c r="F60" i="104"/>
  <c r="J60" i="104"/>
  <c r="E60" i="104"/>
  <c r="I60" i="104"/>
  <c r="D60" i="104"/>
  <c r="J71" i="104"/>
  <c r="J73" i="104"/>
  <c r="J75" i="104"/>
  <c r="J77" i="104"/>
  <c r="J79" i="104"/>
  <c r="L57" i="104"/>
  <c r="K66" i="104"/>
  <c r="O4" i="104"/>
  <c r="D65" i="104" s="1"/>
  <c r="O8" i="104"/>
  <c r="S8" i="104"/>
  <c r="H63" i="104" s="1"/>
  <c r="O29" i="104"/>
  <c r="W29" i="104" s="1"/>
  <c r="O33" i="104"/>
  <c r="W33" i="104" s="1"/>
  <c r="O37" i="104"/>
  <c r="W37" i="104" s="1"/>
  <c r="W40" i="104"/>
  <c r="V40" i="104"/>
  <c r="W44" i="104"/>
  <c r="V44" i="104"/>
  <c r="W48" i="104"/>
  <c r="V48" i="104"/>
  <c r="K61" i="104"/>
  <c r="G61" i="104"/>
  <c r="C61" i="104"/>
  <c r="H61" i="104"/>
  <c r="M61" i="104"/>
  <c r="M66" i="104"/>
  <c r="I66" i="104"/>
  <c r="E66" i="104"/>
  <c r="D66" i="104"/>
  <c r="J66" i="104"/>
  <c r="I68" i="104"/>
  <c r="E68" i="104"/>
  <c r="H68" i="104"/>
  <c r="D68" i="104"/>
  <c r="J68" i="104"/>
  <c r="I80" i="104"/>
  <c r="E80" i="104"/>
  <c r="H80" i="104"/>
  <c r="D80" i="104"/>
  <c r="J80" i="104"/>
  <c r="H70" i="104"/>
  <c r="D70" i="104"/>
  <c r="K70" i="104"/>
  <c r="G70" i="104"/>
  <c r="C70" i="104"/>
  <c r="J70" i="104"/>
  <c r="H72" i="104"/>
  <c r="D72" i="104"/>
  <c r="K72" i="104"/>
  <c r="G72" i="104"/>
  <c r="C72" i="104"/>
  <c r="J72" i="104"/>
  <c r="H74" i="104"/>
  <c r="D74" i="104"/>
  <c r="K74" i="104"/>
  <c r="G74" i="104"/>
  <c r="C74" i="104"/>
  <c r="J74" i="104"/>
  <c r="H76" i="104"/>
  <c r="D76" i="104"/>
  <c r="K76" i="104"/>
  <c r="G76" i="104"/>
  <c r="C76" i="104"/>
  <c r="J76" i="104"/>
  <c r="H78" i="104"/>
  <c r="D78" i="104"/>
  <c r="K78" i="104"/>
  <c r="G78" i="104"/>
  <c r="C78" i="104"/>
  <c r="J78" i="104"/>
  <c r="J83" i="104"/>
  <c r="H83" i="104"/>
  <c r="D83" i="104"/>
  <c r="K83" i="104"/>
  <c r="G83" i="104"/>
  <c r="C83" i="104"/>
  <c r="K84" i="104"/>
  <c r="G84" i="104"/>
  <c r="C84" i="104"/>
  <c r="I84" i="104"/>
  <c r="E84" i="104"/>
  <c r="H84" i="104"/>
  <c r="D84" i="104"/>
  <c r="E61" i="104"/>
  <c r="J61" i="104"/>
  <c r="M64" i="104"/>
  <c r="I64" i="104"/>
  <c r="E64" i="104"/>
  <c r="H64" i="104"/>
  <c r="D64" i="104"/>
  <c r="J64" i="104"/>
  <c r="F66" i="104"/>
  <c r="I67" i="104"/>
  <c r="E67" i="104"/>
  <c r="H67" i="104"/>
  <c r="D67" i="104"/>
  <c r="J67" i="104"/>
  <c r="F68" i="104"/>
  <c r="I69" i="104"/>
  <c r="E69" i="104"/>
  <c r="H69" i="104"/>
  <c r="D69" i="104"/>
  <c r="J69" i="104"/>
  <c r="E70" i="104"/>
  <c r="E72" i="104"/>
  <c r="E74" i="104"/>
  <c r="E76" i="104"/>
  <c r="E78" i="104"/>
  <c r="F80" i="104"/>
  <c r="E83" i="104"/>
  <c r="F84" i="104"/>
  <c r="F82" i="104"/>
  <c r="J82" i="104"/>
  <c r="F62" i="104"/>
  <c r="F81" i="104"/>
  <c r="C82" i="104"/>
  <c r="G82" i="104"/>
  <c r="F85" i="104"/>
  <c r="P6" i="102"/>
  <c r="Q6" i="102" s="1"/>
  <c r="K63" i="102"/>
  <c r="U4" i="102"/>
  <c r="J64" i="102" s="1"/>
  <c r="N4" i="102"/>
  <c r="P4" i="102"/>
  <c r="E64" i="102" s="1"/>
  <c r="R5" i="102"/>
  <c r="S5" i="102" s="1"/>
  <c r="N5" i="102"/>
  <c r="R9" i="102"/>
  <c r="S9" i="102" s="1"/>
  <c r="N9" i="102"/>
  <c r="O9" i="102" s="1"/>
  <c r="W9" i="102" s="1"/>
  <c r="V11" i="102"/>
  <c r="O11" i="102"/>
  <c r="W11" i="102" s="1"/>
  <c r="T17" i="102"/>
  <c r="U17" i="102" s="1"/>
  <c r="N17" i="102"/>
  <c r="O17" i="102" s="1"/>
  <c r="W17" i="102" s="1"/>
  <c r="P27" i="102"/>
  <c r="Q27" i="102" s="1"/>
  <c r="N27" i="102"/>
  <c r="V7" i="102"/>
  <c r="O7" i="102"/>
  <c r="W7" i="102" s="1"/>
  <c r="M8" i="102"/>
  <c r="N12" i="102"/>
  <c r="N22" i="102"/>
  <c r="O22" i="102" s="1"/>
  <c r="N24" i="102"/>
  <c r="O24" i="102" s="1"/>
  <c r="V10" i="102"/>
  <c r="L57" i="102"/>
  <c r="O10" i="102"/>
  <c r="W10" i="102" s="1"/>
  <c r="M13" i="102"/>
  <c r="N15" i="102"/>
  <c r="W21" i="102"/>
  <c r="W29" i="102"/>
  <c r="V6" i="102"/>
  <c r="V18" i="102"/>
  <c r="W22" i="102"/>
  <c r="Q24" i="102"/>
  <c r="F63" i="102" s="1"/>
  <c r="W6" i="102"/>
  <c r="V30" i="102"/>
  <c r="O30" i="102"/>
  <c r="W30" i="102" s="1"/>
  <c r="Q26" i="102"/>
  <c r="W26" i="102" s="1"/>
  <c r="V26" i="102"/>
  <c r="W25" i="102"/>
  <c r="V9" i="102"/>
  <c r="V16" i="102"/>
  <c r="O23" i="102"/>
  <c r="W23" i="102" s="1"/>
  <c r="W28" i="102"/>
  <c r="W49" i="102"/>
  <c r="V49" i="102"/>
  <c r="W53" i="102"/>
  <c r="V53" i="102"/>
  <c r="G62" i="102"/>
  <c r="F61" i="102"/>
  <c r="V20" i="102"/>
  <c r="V21" i="102"/>
  <c r="O32" i="102"/>
  <c r="W32" i="102" s="1"/>
  <c r="V32" i="102"/>
  <c r="O36" i="102"/>
  <c r="W36" i="102" s="1"/>
  <c r="V36" i="102"/>
  <c r="O40" i="102"/>
  <c r="W40" i="102" s="1"/>
  <c r="V40" i="102"/>
  <c r="O44" i="102"/>
  <c r="W44" i="102" s="1"/>
  <c r="V44" i="102"/>
  <c r="R4" i="102"/>
  <c r="O4" i="102"/>
  <c r="M14" i="102"/>
  <c r="K61" i="102"/>
  <c r="W16" i="102"/>
  <c r="V19" i="102"/>
  <c r="V22" i="102"/>
  <c r="V25" i="102"/>
  <c r="O31" i="102"/>
  <c r="W31" i="102" s="1"/>
  <c r="V31" i="102"/>
  <c r="O35" i="102"/>
  <c r="W35" i="102" s="1"/>
  <c r="V35" i="102"/>
  <c r="O39" i="102"/>
  <c r="W39" i="102" s="1"/>
  <c r="V39" i="102"/>
  <c r="O43" i="102"/>
  <c r="W43" i="102" s="1"/>
  <c r="V43" i="102"/>
  <c r="W52" i="102"/>
  <c r="O19" i="102"/>
  <c r="S19" i="102"/>
  <c r="H70" i="102" s="1"/>
  <c r="V29" i="102"/>
  <c r="W34" i="102"/>
  <c r="V34" i="102"/>
  <c r="V38" i="102"/>
  <c r="V42" i="102"/>
  <c r="V46" i="102"/>
  <c r="O50" i="102"/>
  <c r="W50" i="102" s="1"/>
  <c r="V50" i="102"/>
  <c r="O54" i="102"/>
  <c r="W54" i="102" s="1"/>
  <c r="V54" i="102"/>
  <c r="H62" i="102"/>
  <c r="D62" i="102"/>
  <c r="K62" i="102"/>
  <c r="F62" i="102"/>
  <c r="J62" i="102"/>
  <c r="E62" i="102"/>
  <c r="I62" i="102"/>
  <c r="C62" i="102"/>
  <c r="K65" i="102"/>
  <c r="G65" i="102"/>
  <c r="C65" i="102"/>
  <c r="M65" i="102"/>
  <c r="M60" i="102"/>
  <c r="I60" i="102"/>
  <c r="E60" i="102"/>
  <c r="G60" i="102"/>
  <c r="M63" i="102"/>
  <c r="D65" i="102"/>
  <c r="I65" i="102"/>
  <c r="K66" i="102"/>
  <c r="G66" i="102"/>
  <c r="C66" i="102"/>
  <c r="H66" i="102"/>
  <c r="H80" i="102"/>
  <c r="D80" i="102"/>
  <c r="K80" i="102"/>
  <c r="G80" i="102"/>
  <c r="C80" i="102"/>
  <c r="J80" i="102"/>
  <c r="V28" i="102"/>
  <c r="C60" i="102"/>
  <c r="H60" i="102"/>
  <c r="M61" i="102"/>
  <c r="I61" i="102"/>
  <c r="E61" i="102"/>
  <c r="G61" i="102"/>
  <c r="I63" i="102"/>
  <c r="E65" i="102"/>
  <c r="J65" i="102"/>
  <c r="D66" i="102"/>
  <c r="I66" i="102"/>
  <c r="K67" i="102"/>
  <c r="G67" i="102"/>
  <c r="C67" i="102"/>
  <c r="H67" i="102"/>
  <c r="E80" i="102"/>
  <c r="I81" i="102"/>
  <c r="E81" i="102"/>
  <c r="H81" i="102"/>
  <c r="D81" i="102"/>
  <c r="J81" i="102"/>
  <c r="D60" i="102"/>
  <c r="M66" i="102" s="1"/>
  <c r="J60" i="102"/>
  <c r="C61" i="102"/>
  <c r="H61" i="102"/>
  <c r="E63" i="102"/>
  <c r="J63" i="102"/>
  <c r="K64" i="102"/>
  <c r="G64" i="102"/>
  <c r="M64" i="102"/>
  <c r="F65" i="102"/>
  <c r="E66" i="102"/>
  <c r="J66" i="102"/>
  <c r="D67" i="102"/>
  <c r="I67" i="102"/>
  <c r="K68" i="102"/>
  <c r="G68" i="102"/>
  <c r="C68" i="102"/>
  <c r="H68" i="102"/>
  <c r="J70" i="102"/>
  <c r="F80" i="102"/>
  <c r="C81" i="102"/>
  <c r="K81" i="102"/>
  <c r="H84" i="102"/>
  <c r="D84" i="102"/>
  <c r="K84" i="102"/>
  <c r="G84" i="102"/>
  <c r="C84" i="102"/>
  <c r="J84" i="102"/>
  <c r="F79" i="102"/>
  <c r="J79" i="102"/>
  <c r="F83" i="102"/>
  <c r="J83" i="102"/>
  <c r="F69" i="102"/>
  <c r="F70" i="102"/>
  <c r="F71" i="102"/>
  <c r="F72" i="102"/>
  <c r="F73" i="102"/>
  <c r="F74" i="102"/>
  <c r="F75" i="102"/>
  <c r="F76" i="102"/>
  <c r="F77" i="102"/>
  <c r="F78" i="102"/>
  <c r="C79" i="102"/>
  <c r="G79" i="102"/>
  <c r="F82" i="102"/>
  <c r="C83" i="102"/>
  <c r="G83" i="102"/>
  <c r="P20" i="97"/>
  <c r="Q20" i="97" s="1"/>
  <c r="P19" i="97"/>
  <c r="Q19" i="97" s="1"/>
  <c r="P18" i="97"/>
  <c r="Q18" i="97" s="1"/>
  <c r="R17" i="97"/>
  <c r="S17" i="97" s="1"/>
  <c r="P15" i="97"/>
  <c r="Q15" i="97" s="1"/>
  <c r="T13" i="97"/>
  <c r="U13" i="97" s="1"/>
  <c r="N13" i="97"/>
  <c r="O13" i="97" s="1"/>
  <c r="P9" i="97"/>
  <c r="Q9" i="97" s="1"/>
  <c r="P8" i="97"/>
  <c r="Q8" i="97" s="1"/>
  <c r="N8" i="97"/>
  <c r="V8" i="97" s="1"/>
  <c r="I65" i="97"/>
  <c r="K65" i="97"/>
  <c r="V29" i="96"/>
  <c r="P27" i="96"/>
  <c r="Q27" i="96" s="1"/>
  <c r="P26" i="96"/>
  <c r="Q26" i="96" s="1"/>
  <c r="N25" i="96"/>
  <c r="O25" i="96" s="1"/>
  <c r="W25" i="96" s="1"/>
  <c r="R25" i="96"/>
  <c r="S25" i="96" s="1"/>
  <c r="P23" i="96"/>
  <c r="Q23" i="96" s="1"/>
  <c r="R22" i="96"/>
  <c r="S22" i="96" s="1"/>
  <c r="V21" i="96"/>
  <c r="O21" i="96"/>
  <c r="W21" i="96" s="1"/>
  <c r="P20" i="96"/>
  <c r="Q20" i="96" s="1"/>
  <c r="N19" i="96"/>
  <c r="R19" i="96"/>
  <c r="S19" i="96" s="1"/>
  <c r="R16" i="96"/>
  <c r="S16" i="96" s="1"/>
  <c r="N28" i="95"/>
  <c r="P28" i="95"/>
  <c r="Q28" i="95" s="1"/>
  <c r="N27" i="95"/>
  <c r="P27" i="95"/>
  <c r="Q27" i="95" s="1"/>
  <c r="V26" i="95"/>
  <c r="R23" i="95"/>
  <c r="S23" i="95" s="1"/>
  <c r="T22" i="95"/>
  <c r="G70" i="95"/>
  <c r="I75" i="101"/>
  <c r="E75" i="101"/>
  <c r="K75" i="101"/>
  <c r="J75" i="101"/>
  <c r="G75" i="101"/>
  <c r="G63" i="101"/>
  <c r="K63" i="101"/>
  <c r="N15" i="101"/>
  <c r="O15" i="101" s="1"/>
  <c r="W15" i="101" s="1"/>
  <c r="N12" i="101"/>
  <c r="O12" i="101" s="1"/>
  <c r="W12" i="101" s="1"/>
  <c r="L57" i="101"/>
  <c r="M10" i="101"/>
  <c r="N7" i="101"/>
  <c r="O7" i="101" s="1"/>
  <c r="W7" i="101" s="1"/>
  <c r="G70" i="101"/>
  <c r="S4" i="101"/>
  <c r="K70" i="101"/>
  <c r="T14" i="101"/>
  <c r="U14" i="101" s="1"/>
  <c r="N14" i="101"/>
  <c r="P6" i="101"/>
  <c r="Q6" i="101" s="1"/>
  <c r="N6" i="101"/>
  <c r="O6" i="101" s="1"/>
  <c r="N5" i="101"/>
  <c r="O5" i="101" s="1"/>
  <c r="W5" i="101" s="1"/>
  <c r="N8" i="101"/>
  <c r="N16" i="101"/>
  <c r="R57" i="101"/>
  <c r="N11" i="101"/>
  <c r="N13" i="101"/>
  <c r="O13" i="101" s="1"/>
  <c r="W13" i="101" s="1"/>
  <c r="W9" i="101"/>
  <c r="J61" i="101"/>
  <c r="H61" i="101"/>
  <c r="O19" i="101"/>
  <c r="W19" i="101" s="1"/>
  <c r="V19" i="101"/>
  <c r="V22" i="101"/>
  <c r="O22" i="101"/>
  <c r="W22" i="101" s="1"/>
  <c r="O27" i="101"/>
  <c r="W27" i="101" s="1"/>
  <c r="V27" i="101"/>
  <c r="O32" i="101"/>
  <c r="W32" i="101" s="1"/>
  <c r="V32" i="101"/>
  <c r="O34" i="101"/>
  <c r="W34" i="101" s="1"/>
  <c r="V34" i="101"/>
  <c r="O43" i="101"/>
  <c r="W43" i="101" s="1"/>
  <c r="V43" i="101"/>
  <c r="O50" i="101"/>
  <c r="W50" i="101" s="1"/>
  <c r="V50" i="101"/>
  <c r="O54" i="101"/>
  <c r="W54" i="101" s="1"/>
  <c r="V54" i="101"/>
  <c r="D61" i="101"/>
  <c r="V18" i="101"/>
  <c r="O18" i="101"/>
  <c r="W18" i="101" s="1"/>
  <c r="V20" i="101"/>
  <c r="O20" i="101"/>
  <c r="W20" i="101" s="1"/>
  <c r="O24" i="101"/>
  <c r="W24" i="101" s="1"/>
  <c r="V24" i="101"/>
  <c r="O31" i="101"/>
  <c r="W31" i="101" s="1"/>
  <c r="V31" i="101"/>
  <c r="O36" i="101"/>
  <c r="W36" i="101" s="1"/>
  <c r="V36" i="101"/>
  <c r="O38" i="101"/>
  <c r="W38" i="101" s="1"/>
  <c r="V38" i="101"/>
  <c r="O23" i="101"/>
  <c r="W23" i="101" s="1"/>
  <c r="V23" i="101"/>
  <c r="O26" i="101"/>
  <c r="W26" i="101" s="1"/>
  <c r="V26" i="101"/>
  <c r="O35" i="101"/>
  <c r="W35" i="101" s="1"/>
  <c r="V35" i="101"/>
  <c r="O40" i="101"/>
  <c r="W40" i="101" s="1"/>
  <c r="V40" i="101"/>
  <c r="O42" i="101"/>
  <c r="W42" i="101" s="1"/>
  <c r="V42" i="101"/>
  <c r="O47" i="101"/>
  <c r="W47" i="101" s="1"/>
  <c r="V47" i="101"/>
  <c r="V17" i="101"/>
  <c r="O17" i="101"/>
  <c r="V21" i="101"/>
  <c r="O21" i="101"/>
  <c r="W21" i="101" s="1"/>
  <c r="O28" i="101"/>
  <c r="W28" i="101" s="1"/>
  <c r="V28" i="101"/>
  <c r="O30" i="101"/>
  <c r="W30" i="101" s="1"/>
  <c r="V30" i="101"/>
  <c r="O39" i="101"/>
  <c r="W39" i="101" s="1"/>
  <c r="V39" i="101"/>
  <c r="O44" i="101"/>
  <c r="W44" i="101" s="1"/>
  <c r="V44" i="101"/>
  <c r="O51" i="101"/>
  <c r="W51" i="101" s="1"/>
  <c r="V51" i="101"/>
  <c r="V9" i="101"/>
  <c r="F60" i="101"/>
  <c r="H66" i="101"/>
  <c r="I81" i="101"/>
  <c r="E81" i="101"/>
  <c r="H81" i="101"/>
  <c r="D81" i="101"/>
  <c r="K81" i="101"/>
  <c r="G81" i="101"/>
  <c r="C81" i="101"/>
  <c r="J81" i="101"/>
  <c r="F81" i="101"/>
  <c r="M4" i="101"/>
  <c r="N4" i="101" s="1"/>
  <c r="V29" i="101"/>
  <c r="V33" i="101"/>
  <c r="V37" i="101"/>
  <c r="V41" i="101"/>
  <c r="V45" i="101"/>
  <c r="O48" i="101"/>
  <c r="W48" i="101" s="1"/>
  <c r="V53" i="101"/>
  <c r="H62" i="101"/>
  <c r="D62" i="101"/>
  <c r="K62" i="101"/>
  <c r="F62" i="101"/>
  <c r="J62" i="101"/>
  <c r="E62" i="101"/>
  <c r="M62" i="101"/>
  <c r="D65" i="101"/>
  <c r="V49" i="101"/>
  <c r="M60" i="101"/>
  <c r="I60" i="101"/>
  <c r="E60" i="101"/>
  <c r="J60" i="101"/>
  <c r="D60" i="101"/>
  <c r="M66" i="101" s="1"/>
  <c r="H60" i="101"/>
  <c r="C60" i="101"/>
  <c r="K66" i="101"/>
  <c r="G66" i="101"/>
  <c r="C66" i="101"/>
  <c r="F66" i="101"/>
  <c r="J66" i="101"/>
  <c r="E66" i="101"/>
  <c r="I66" i="101"/>
  <c r="D66" i="101"/>
  <c r="C61" i="101"/>
  <c r="O25" i="101"/>
  <c r="W25" i="101" s="1"/>
  <c r="O29" i="101"/>
  <c r="W29" i="101" s="1"/>
  <c r="O33" i="101"/>
  <c r="W33" i="101" s="1"/>
  <c r="O37" i="101"/>
  <c r="W37" i="101" s="1"/>
  <c r="O41" i="101"/>
  <c r="W41" i="101" s="1"/>
  <c r="K60" i="101"/>
  <c r="C62" i="101"/>
  <c r="H63" i="101"/>
  <c r="J63" i="101"/>
  <c r="E63" i="101"/>
  <c r="M63" i="101"/>
  <c r="I65" i="101"/>
  <c r="M61" i="101"/>
  <c r="I61" i="101"/>
  <c r="E61" i="101"/>
  <c r="G61" i="101"/>
  <c r="J65" i="101"/>
  <c r="K67" i="101"/>
  <c r="G67" i="101"/>
  <c r="C67" i="101"/>
  <c r="H67" i="101"/>
  <c r="V52" i="101"/>
  <c r="K64" i="101"/>
  <c r="G64" i="101"/>
  <c r="C64" i="101"/>
  <c r="H64" i="101"/>
  <c r="M64" i="101"/>
  <c r="K68" i="101"/>
  <c r="G68" i="101"/>
  <c r="C68" i="101"/>
  <c r="H68" i="101"/>
  <c r="K65" i="101"/>
  <c r="G65" i="101"/>
  <c r="C65" i="101"/>
  <c r="H65" i="101"/>
  <c r="M65" i="101"/>
  <c r="F80" i="101"/>
  <c r="J80" i="101"/>
  <c r="F84" i="101"/>
  <c r="J84" i="101"/>
  <c r="F79" i="101"/>
  <c r="J79" i="101"/>
  <c r="C80" i="101"/>
  <c r="G80" i="101"/>
  <c r="K80" i="101"/>
  <c r="F83" i="101"/>
  <c r="J83" i="101"/>
  <c r="C84" i="101"/>
  <c r="G84" i="101"/>
  <c r="K84" i="101"/>
  <c r="F69" i="101"/>
  <c r="F71" i="101"/>
  <c r="L71" i="101" s="1"/>
  <c r="F72" i="101"/>
  <c r="F73" i="101"/>
  <c r="F74" i="101"/>
  <c r="F75" i="101"/>
  <c r="F76" i="101"/>
  <c r="F77" i="101"/>
  <c r="F78" i="101"/>
  <c r="C79" i="101"/>
  <c r="G79" i="101"/>
  <c r="D80" i="101"/>
  <c r="F82" i="101"/>
  <c r="C83" i="101"/>
  <c r="G83" i="101"/>
  <c r="D84" i="101"/>
  <c r="N14" i="100"/>
  <c r="O14" i="100" s="1"/>
  <c r="W14" i="100" s="1"/>
  <c r="N6" i="100"/>
  <c r="O6" i="100" s="1"/>
  <c r="W6" i="100" s="1"/>
  <c r="R5" i="100"/>
  <c r="T15" i="100"/>
  <c r="U15" i="100" s="1"/>
  <c r="N15" i="100"/>
  <c r="O15" i="100" s="1"/>
  <c r="W15" i="100" s="1"/>
  <c r="R7" i="100"/>
  <c r="S7" i="100" s="1"/>
  <c r="N7" i="100"/>
  <c r="O7" i="100" s="1"/>
  <c r="T11" i="100"/>
  <c r="U11" i="100" s="1"/>
  <c r="N11" i="100"/>
  <c r="O11" i="100" s="1"/>
  <c r="N5" i="100"/>
  <c r="O5" i="100" s="1"/>
  <c r="N8" i="100"/>
  <c r="V8" i="100" s="1"/>
  <c r="N10" i="100"/>
  <c r="O10" i="100" s="1"/>
  <c r="W10" i="100" s="1"/>
  <c r="N9" i="100"/>
  <c r="O9" i="100" s="1"/>
  <c r="N13" i="100"/>
  <c r="O13" i="100" s="1"/>
  <c r="W13" i="100" s="1"/>
  <c r="L57" i="100"/>
  <c r="K63" i="100"/>
  <c r="M4" i="100"/>
  <c r="W9" i="100"/>
  <c r="O18" i="100"/>
  <c r="W18" i="100" s="1"/>
  <c r="V18" i="100"/>
  <c r="V22" i="100"/>
  <c r="O22" i="100"/>
  <c r="W22" i="100" s="1"/>
  <c r="O27" i="100"/>
  <c r="W27" i="100" s="1"/>
  <c r="V27" i="100"/>
  <c r="O32" i="100"/>
  <c r="W32" i="100" s="1"/>
  <c r="V32" i="100"/>
  <c r="V34" i="100"/>
  <c r="O34" i="100"/>
  <c r="W34" i="100" s="1"/>
  <c r="V12" i="100"/>
  <c r="V16" i="100"/>
  <c r="O16" i="100"/>
  <c r="W16" i="100" s="1"/>
  <c r="V20" i="100"/>
  <c r="O20" i="100"/>
  <c r="W20" i="100" s="1"/>
  <c r="O24" i="100"/>
  <c r="W24" i="100" s="1"/>
  <c r="V24" i="100"/>
  <c r="O31" i="100"/>
  <c r="W31" i="100" s="1"/>
  <c r="V31" i="100"/>
  <c r="O36" i="100"/>
  <c r="W36" i="100" s="1"/>
  <c r="V36" i="100"/>
  <c r="V38" i="100"/>
  <c r="O38" i="100"/>
  <c r="W38" i="100" s="1"/>
  <c r="I65" i="100"/>
  <c r="O17" i="100"/>
  <c r="W17" i="100" s="1"/>
  <c r="V17" i="100"/>
  <c r="O19" i="100"/>
  <c r="W19" i="100" s="1"/>
  <c r="V19" i="100"/>
  <c r="V21" i="100"/>
  <c r="O21" i="100"/>
  <c r="W21" i="100" s="1"/>
  <c r="V23" i="100"/>
  <c r="O23" i="100"/>
  <c r="W23" i="100" s="1"/>
  <c r="V26" i="100"/>
  <c r="O26" i="100"/>
  <c r="W26" i="100" s="1"/>
  <c r="O35" i="100"/>
  <c r="W35" i="100" s="1"/>
  <c r="V35" i="100"/>
  <c r="V6" i="100"/>
  <c r="O28" i="100"/>
  <c r="W28" i="100" s="1"/>
  <c r="V28" i="100"/>
  <c r="V30" i="100"/>
  <c r="O30" i="100"/>
  <c r="W30" i="100" s="1"/>
  <c r="O40" i="100"/>
  <c r="W40" i="100" s="1"/>
  <c r="V40" i="100"/>
  <c r="V42" i="100"/>
  <c r="O42" i="100"/>
  <c r="W42" i="100" s="1"/>
  <c r="O54" i="100"/>
  <c r="W54" i="100" s="1"/>
  <c r="V54" i="100"/>
  <c r="S4" i="100"/>
  <c r="V9" i="100"/>
  <c r="O12" i="100"/>
  <c r="W12" i="100" s="1"/>
  <c r="V39" i="100"/>
  <c r="V43" i="100"/>
  <c r="O46" i="100"/>
  <c r="W46" i="100" s="1"/>
  <c r="V49" i="100"/>
  <c r="V51" i="100"/>
  <c r="W52" i="100"/>
  <c r="M60" i="100"/>
  <c r="I60" i="100"/>
  <c r="E60" i="100"/>
  <c r="J60" i="100"/>
  <c r="D60" i="100"/>
  <c r="M66" i="100" s="1"/>
  <c r="H60" i="100"/>
  <c r="C60" i="100"/>
  <c r="G62" i="100"/>
  <c r="V48" i="100"/>
  <c r="W50" i="100"/>
  <c r="F60" i="100"/>
  <c r="K61" i="100"/>
  <c r="K65" i="100"/>
  <c r="G65" i="100"/>
  <c r="F65" i="100"/>
  <c r="J65" i="100"/>
  <c r="E65" i="100"/>
  <c r="M65" i="100"/>
  <c r="O25" i="100"/>
  <c r="W25" i="100" s="1"/>
  <c r="W43" i="100"/>
  <c r="V45" i="100"/>
  <c r="W48" i="100"/>
  <c r="V53" i="100"/>
  <c r="H62" i="100"/>
  <c r="D62" i="100"/>
  <c r="K62" i="100"/>
  <c r="F62" i="100"/>
  <c r="J62" i="100"/>
  <c r="E62" i="100"/>
  <c r="M62" i="100"/>
  <c r="K66" i="100"/>
  <c r="G66" i="100"/>
  <c r="C66" i="100"/>
  <c r="J66" i="100"/>
  <c r="E66" i="100"/>
  <c r="I66" i="100"/>
  <c r="D66" i="100"/>
  <c r="O29" i="100"/>
  <c r="W29" i="100" s="1"/>
  <c r="O33" i="100"/>
  <c r="W33" i="100" s="1"/>
  <c r="O37" i="100"/>
  <c r="W37" i="100" s="1"/>
  <c r="O41" i="100"/>
  <c r="W41" i="100" s="1"/>
  <c r="O44" i="100"/>
  <c r="W44" i="100" s="1"/>
  <c r="V44" i="100"/>
  <c r="C62" i="100"/>
  <c r="H63" i="100"/>
  <c r="D63" i="100"/>
  <c r="J63" i="100"/>
  <c r="I63" i="100"/>
  <c r="C63" i="100"/>
  <c r="M63" i="100"/>
  <c r="F66" i="100"/>
  <c r="I81" i="100"/>
  <c r="E81" i="100"/>
  <c r="H81" i="100"/>
  <c r="D81" i="100"/>
  <c r="K81" i="100"/>
  <c r="G81" i="100"/>
  <c r="C81" i="100"/>
  <c r="M61" i="100"/>
  <c r="G61" i="100"/>
  <c r="K67" i="100"/>
  <c r="G67" i="100"/>
  <c r="C67" i="100"/>
  <c r="H67" i="100"/>
  <c r="F81" i="100"/>
  <c r="V52" i="100"/>
  <c r="K64" i="100"/>
  <c r="G64" i="100"/>
  <c r="C64" i="100"/>
  <c r="H64" i="100"/>
  <c r="M64" i="100"/>
  <c r="K68" i="100"/>
  <c r="G68" i="100"/>
  <c r="C68" i="100"/>
  <c r="H68" i="100"/>
  <c r="J81" i="100"/>
  <c r="F80" i="100"/>
  <c r="J80" i="100"/>
  <c r="F84" i="100"/>
  <c r="J84" i="100"/>
  <c r="F79" i="100"/>
  <c r="J79" i="100"/>
  <c r="C80" i="100"/>
  <c r="G80" i="100"/>
  <c r="K80" i="100"/>
  <c r="F83" i="100"/>
  <c r="J83" i="100"/>
  <c r="C84" i="100"/>
  <c r="G84" i="100"/>
  <c r="K84" i="100"/>
  <c r="F69" i="100"/>
  <c r="F70" i="100"/>
  <c r="L70" i="100" s="1"/>
  <c r="F71" i="100"/>
  <c r="F72" i="100"/>
  <c r="F73" i="100"/>
  <c r="F74" i="100"/>
  <c r="L74" i="100" s="1"/>
  <c r="F75" i="100"/>
  <c r="F76" i="100"/>
  <c r="F77" i="100"/>
  <c r="F78" i="100"/>
  <c r="L78" i="100" s="1"/>
  <c r="C79" i="100"/>
  <c r="G79" i="100"/>
  <c r="D80" i="100"/>
  <c r="F82" i="100"/>
  <c r="C83" i="100"/>
  <c r="G83" i="100"/>
  <c r="D84" i="100"/>
  <c r="K61" i="99"/>
  <c r="M10" i="99"/>
  <c r="T10" i="99" s="1"/>
  <c r="U10" i="99" s="1"/>
  <c r="T9" i="99"/>
  <c r="U9" i="99" s="1"/>
  <c r="F61" i="99"/>
  <c r="I65" i="99"/>
  <c r="N5" i="99"/>
  <c r="O5" i="99" s="1"/>
  <c r="T15" i="99"/>
  <c r="U15" i="99" s="1"/>
  <c r="N15" i="99"/>
  <c r="O15" i="99" s="1"/>
  <c r="P4" i="99"/>
  <c r="P57" i="99" s="1"/>
  <c r="N4" i="99"/>
  <c r="C63" i="99" s="1"/>
  <c r="P6" i="99"/>
  <c r="Q6" i="99" s="1"/>
  <c r="N6" i="99"/>
  <c r="O6" i="99" s="1"/>
  <c r="W6" i="99" s="1"/>
  <c r="R8" i="99"/>
  <c r="N8" i="99"/>
  <c r="O8" i="99" s="1"/>
  <c r="T11" i="99"/>
  <c r="U11" i="99" s="1"/>
  <c r="J61" i="99" s="1"/>
  <c r="N11" i="99"/>
  <c r="O11" i="99" s="1"/>
  <c r="W11" i="99" s="1"/>
  <c r="N7" i="99"/>
  <c r="O7" i="99" s="1"/>
  <c r="W7" i="99" s="1"/>
  <c r="S4" i="99"/>
  <c r="H63" i="99" s="1"/>
  <c r="N12" i="99"/>
  <c r="O12" i="99" s="1"/>
  <c r="N13" i="99"/>
  <c r="O13" i="99" s="1"/>
  <c r="W13" i="99" s="1"/>
  <c r="N14" i="99"/>
  <c r="O14" i="99" s="1"/>
  <c r="W14" i="99" s="1"/>
  <c r="N16" i="99"/>
  <c r="O16" i="99" s="1"/>
  <c r="V9" i="99"/>
  <c r="W12" i="99"/>
  <c r="W16" i="99"/>
  <c r="V25" i="99"/>
  <c r="O25" i="99"/>
  <c r="W25" i="99" s="1"/>
  <c r="V33" i="99"/>
  <c r="O33" i="99"/>
  <c r="W33" i="99" s="1"/>
  <c r="V41" i="99"/>
  <c r="O41" i="99"/>
  <c r="W41" i="99" s="1"/>
  <c r="O49" i="99"/>
  <c r="W49" i="99" s="1"/>
  <c r="V49" i="99"/>
  <c r="V53" i="99"/>
  <c r="O53" i="99"/>
  <c r="W53" i="99" s="1"/>
  <c r="W9" i="99"/>
  <c r="O20" i="99"/>
  <c r="W20" i="99" s="1"/>
  <c r="V20" i="99"/>
  <c r="O21" i="99"/>
  <c r="W21" i="99" s="1"/>
  <c r="V21" i="99"/>
  <c r="V45" i="99"/>
  <c r="O45" i="99"/>
  <c r="W45" i="99" s="1"/>
  <c r="O17" i="99"/>
  <c r="W17" i="99" s="1"/>
  <c r="V17" i="99"/>
  <c r="V29" i="99"/>
  <c r="O29" i="99"/>
  <c r="W29" i="99" s="1"/>
  <c r="V37" i="99"/>
  <c r="O37" i="99"/>
  <c r="W37" i="99" s="1"/>
  <c r="E65" i="99"/>
  <c r="V12" i="99"/>
  <c r="V16" i="99"/>
  <c r="V7" i="99"/>
  <c r="V19" i="99"/>
  <c r="W24" i="99"/>
  <c r="W32" i="99"/>
  <c r="G61" i="99"/>
  <c r="K63" i="99"/>
  <c r="M63" i="99"/>
  <c r="U5" i="99"/>
  <c r="J63" i="99" s="1"/>
  <c r="O26" i="99"/>
  <c r="W26" i="99" s="1"/>
  <c r="O30" i="99"/>
  <c r="W30" i="99" s="1"/>
  <c r="O34" i="99"/>
  <c r="W34" i="99" s="1"/>
  <c r="O38" i="99"/>
  <c r="W38" i="99" s="1"/>
  <c r="O42" i="99"/>
  <c r="W42" i="99" s="1"/>
  <c r="O46" i="99"/>
  <c r="W46" i="99" s="1"/>
  <c r="V51" i="99"/>
  <c r="M60" i="99"/>
  <c r="I60" i="99"/>
  <c r="E60" i="99"/>
  <c r="K60" i="99"/>
  <c r="F60" i="99"/>
  <c r="J60" i="99"/>
  <c r="D60" i="99"/>
  <c r="M66" i="99" s="1"/>
  <c r="F65" i="99"/>
  <c r="J65" i="99"/>
  <c r="I81" i="99"/>
  <c r="E81" i="99"/>
  <c r="H81" i="99"/>
  <c r="D81" i="99"/>
  <c r="K81" i="99"/>
  <c r="G81" i="99"/>
  <c r="C81" i="99"/>
  <c r="J81" i="99"/>
  <c r="F81" i="99"/>
  <c r="W48" i="99"/>
  <c r="W52" i="99"/>
  <c r="V24" i="99"/>
  <c r="V28" i="99"/>
  <c r="V32" i="99"/>
  <c r="V36" i="99"/>
  <c r="V40" i="99"/>
  <c r="V44" i="99"/>
  <c r="C60" i="99"/>
  <c r="M61" i="99"/>
  <c r="I61" i="99"/>
  <c r="E61" i="99"/>
  <c r="H61" i="99"/>
  <c r="G63" i="99"/>
  <c r="K66" i="99"/>
  <c r="G66" i="99"/>
  <c r="C66" i="99"/>
  <c r="F66" i="99"/>
  <c r="J66" i="99"/>
  <c r="E66" i="99"/>
  <c r="W28" i="99"/>
  <c r="W36" i="99"/>
  <c r="W40" i="99"/>
  <c r="W44" i="99"/>
  <c r="L57" i="99"/>
  <c r="G60" i="99"/>
  <c r="I63" i="99"/>
  <c r="K67" i="99"/>
  <c r="G67" i="99"/>
  <c r="C67" i="99"/>
  <c r="J67" i="99"/>
  <c r="E67" i="99"/>
  <c r="I67" i="99"/>
  <c r="D67" i="99"/>
  <c r="F62" i="99"/>
  <c r="K64" i="99"/>
  <c r="G64" i="99"/>
  <c r="C64" i="99"/>
  <c r="H64" i="99"/>
  <c r="M64" i="99"/>
  <c r="K68" i="99"/>
  <c r="G68" i="99"/>
  <c r="C68" i="99"/>
  <c r="H68" i="99"/>
  <c r="H62" i="99"/>
  <c r="D62" i="99"/>
  <c r="G62" i="99"/>
  <c r="M62" i="99"/>
  <c r="K65" i="99"/>
  <c r="M65" i="99"/>
  <c r="F80" i="99"/>
  <c r="J80" i="99"/>
  <c r="F84" i="99"/>
  <c r="J84" i="99"/>
  <c r="F79" i="99"/>
  <c r="J79" i="99"/>
  <c r="C80" i="99"/>
  <c r="G80" i="99"/>
  <c r="K80" i="99"/>
  <c r="F83" i="99"/>
  <c r="J83" i="99"/>
  <c r="C84" i="99"/>
  <c r="G84" i="99"/>
  <c r="K84" i="99"/>
  <c r="F69" i="99"/>
  <c r="F70" i="99"/>
  <c r="F71" i="99"/>
  <c r="F72" i="99"/>
  <c r="F73" i="99"/>
  <c r="F74" i="99"/>
  <c r="F75" i="99"/>
  <c r="L75" i="99" s="1"/>
  <c r="F76" i="99"/>
  <c r="F77" i="99"/>
  <c r="F78" i="99"/>
  <c r="C79" i="99"/>
  <c r="G79" i="99"/>
  <c r="D80" i="99"/>
  <c r="F82" i="99"/>
  <c r="C83" i="99"/>
  <c r="G83" i="99"/>
  <c r="D84" i="99"/>
  <c r="N11" i="98"/>
  <c r="O11" i="98" s="1"/>
  <c r="T10" i="98"/>
  <c r="U10" i="98" s="1"/>
  <c r="N10" i="98"/>
  <c r="O10" i="98" s="1"/>
  <c r="W10" i="98" s="1"/>
  <c r="R8" i="98"/>
  <c r="S8" i="98" s="1"/>
  <c r="P7" i="98"/>
  <c r="Q7" i="98" s="1"/>
  <c r="N7" i="98"/>
  <c r="O7" i="98" s="1"/>
  <c r="J73" i="95"/>
  <c r="K73" i="95"/>
  <c r="E73" i="95"/>
  <c r="H73" i="95"/>
  <c r="J77" i="95"/>
  <c r="K77" i="95"/>
  <c r="E77" i="95"/>
  <c r="H77" i="95"/>
  <c r="H71" i="96"/>
  <c r="I68" i="95"/>
  <c r="C69" i="95"/>
  <c r="I69" i="95"/>
  <c r="C71" i="95"/>
  <c r="I71" i="95"/>
  <c r="C73" i="95"/>
  <c r="I73" i="95"/>
  <c r="C75" i="95"/>
  <c r="I75" i="95"/>
  <c r="C77" i="95"/>
  <c r="I77" i="95"/>
  <c r="D79" i="95"/>
  <c r="J82" i="95"/>
  <c r="H82" i="95"/>
  <c r="C82" i="95"/>
  <c r="I82" i="95"/>
  <c r="J69" i="96"/>
  <c r="K69" i="96"/>
  <c r="E69" i="96"/>
  <c r="H69" i="96"/>
  <c r="C71" i="96"/>
  <c r="K71" i="96"/>
  <c r="C73" i="96"/>
  <c r="K73" i="96"/>
  <c r="C75" i="96"/>
  <c r="K75" i="96"/>
  <c r="C77" i="96"/>
  <c r="K77" i="96"/>
  <c r="D79" i="96"/>
  <c r="K83" i="96"/>
  <c r="D83" i="96"/>
  <c r="J78" i="97"/>
  <c r="H78" i="97"/>
  <c r="E78" i="97"/>
  <c r="D78" i="97"/>
  <c r="D69" i="95"/>
  <c r="D71" i="95"/>
  <c r="J66" i="96"/>
  <c r="D66" i="96"/>
  <c r="E71" i="96"/>
  <c r="J72" i="96"/>
  <c r="I72" i="96"/>
  <c r="D72" i="96"/>
  <c r="H72" i="96"/>
  <c r="E73" i="96"/>
  <c r="J74" i="96"/>
  <c r="I74" i="96"/>
  <c r="D74" i="96"/>
  <c r="H74" i="96"/>
  <c r="E75" i="96"/>
  <c r="J76" i="96"/>
  <c r="I76" i="96"/>
  <c r="D76" i="96"/>
  <c r="H76" i="96"/>
  <c r="E77" i="96"/>
  <c r="J78" i="96"/>
  <c r="I78" i="96"/>
  <c r="D78" i="96"/>
  <c r="H78" i="96"/>
  <c r="H79" i="96"/>
  <c r="J68" i="97"/>
  <c r="F68" i="97"/>
  <c r="E68" i="97"/>
  <c r="J70" i="95"/>
  <c r="K70" i="95"/>
  <c r="E70" i="95"/>
  <c r="H70" i="95"/>
  <c r="J72" i="95"/>
  <c r="K72" i="95"/>
  <c r="E72" i="95"/>
  <c r="H72" i="95"/>
  <c r="D73" i="95"/>
  <c r="J74" i="95"/>
  <c r="K74" i="95"/>
  <c r="E74" i="95"/>
  <c r="H74" i="95"/>
  <c r="D75" i="95"/>
  <c r="J76" i="95"/>
  <c r="K76" i="95"/>
  <c r="E76" i="95"/>
  <c r="H76" i="95"/>
  <c r="D77" i="95"/>
  <c r="J78" i="95"/>
  <c r="K78" i="95"/>
  <c r="E78" i="95"/>
  <c r="H78" i="95"/>
  <c r="E79" i="95"/>
  <c r="F67" i="96"/>
  <c r="J67" i="96"/>
  <c r="I70" i="95"/>
  <c r="C72" i="95"/>
  <c r="I72" i="95"/>
  <c r="G73" i="95"/>
  <c r="C74" i="95"/>
  <c r="I74" i="95"/>
  <c r="C76" i="95"/>
  <c r="I76" i="95"/>
  <c r="G77" i="95"/>
  <c r="C78" i="95"/>
  <c r="I78" i="95"/>
  <c r="E82" i="95"/>
  <c r="K83" i="95"/>
  <c r="D83" i="95"/>
  <c r="E66" i="96"/>
  <c r="D67" i="96"/>
  <c r="C72" i="96"/>
  <c r="K72" i="96"/>
  <c r="C74" i="96"/>
  <c r="K74" i="96"/>
  <c r="C76" i="96"/>
  <c r="K76" i="96"/>
  <c r="C78" i="96"/>
  <c r="K78" i="96"/>
  <c r="J82" i="96"/>
  <c r="H82" i="96"/>
  <c r="C82" i="96"/>
  <c r="I82" i="96"/>
  <c r="K68" i="97"/>
  <c r="J71" i="97"/>
  <c r="F71" i="97"/>
  <c r="E71" i="97"/>
  <c r="J69" i="95"/>
  <c r="K69" i="95"/>
  <c r="E69" i="95"/>
  <c r="J71" i="95"/>
  <c r="K71" i="95"/>
  <c r="E71" i="95"/>
  <c r="H71" i="95"/>
  <c r="J75" i="95"/>
  <c r="K75" i="95"/>
  <c r="E75" i="95"/>
  <c r="H75" i="95"/>
  <c r="K79" i="95"/>
  <c r="H79" i="95"/>
  <c r="J71" i="96"/>
  <c r="I71" i="96"/>
  <c r="D71" i="96"/>
  <c r="J73" i="96"/>
  <c r="I73" i="96"/>
  <c r="D73" i="96"/>
  <c r="H73" i="96"/>
  <c r="J75" i="96"/>
  <c r="I75" i="96"/>
  <c r="D75" i="96"/>
  <c r="H75" i="96"/>
  <c r="J77" i="96"/>
  <c r="I77" i="96"/>
  <c r="D77" i="96"/>
  <c r="H77" i="96"/>
  <c r="K79" i="96"/>
  <c r="E79" i="96"/>
  <c r="H80" i="96"/>
  <c r="E80" i="96"/>
  <c r="F72" i="97"/>
  <c r="E72" i="97"/>
  <c r="J72" i="97"/>
  <c r="D72" i="97"/>
  <c r="I68" i="98"/>
  <c r="I76" i="97"/>
  <c r="G62" i="98"/>
  <c r="D68" i="98"/>
  <c r="J68" i="98"/>
  <c r="I82" i="98"/>
  <c r="H62" i="97"/>
  <c r="F67" i="97"/>
  <c r="E75" i="97"/>
  <c r="D76" i="97"/>
  <c r="J76" i="97"/>
  <c r="G81" i="97"/>
  <c r="I82" i="97"/>
  <c r="K60" i="98"/>
  <c r="K63" i="98"/>
  <c r="E68" i="98"/>
  <c r="D82" i="98"/>
  <c r="H70" i="96"/>
  <c r="K61" i="97"/>
  <c r="G60" i="97"/>
  <c r="M60" i="97"/>
  <c r="C62" i="97"/>
  <c r="I77" i="97"/>
  <c r="C81" i="97"/>
  <c r="H81" i="97"/>
  <c r="D82" i="97"/>
  <c r="C60" i="98"/>
  <c r="C63" i="98"/>
  <c r="D66" i="98"/>
  <c r="H67" i="98"/>
  <c r="G69" i="98"/>
  <c r="G70" i="98"/>
  <c r="G71" i="98"/>
  <c r="G72" i="98"/>
  <c r="G73" i="98"/>
  <c r="G74" i="98"/>
  <c r="G75" i="98"/>
  <c r="G76" i="98"/>
  <c r="G77" i="98"/>
  <c r="G78" i="98"/>
  <c r="H81" i="98"/>
  <c r="E82" i="98"/>
  <c r="R5" i="98"/>
  <c r="S5" i="98" s="1"/>
  <c r="N5" i="98"/>
  <c r="O5" i="98" s="1"/>
  <c r="R6" i="98"/>
  <c r="S6" i="98" s="1"/>
  <c r="N6" i="98"/>
  <c r="O6" i="98" s="1"/>
  <c r="T13" i="98"/>
  <c r="U13" i="98" s="1"/>
  <c r="J61" i="98" s="1"/>
  <c r="N13" i="98"/>
  <c r="O13" i="98" s="1"/>
  <c r="T14" i="98"/>
  <c r="U14" i="98" s="1"/>
  <c r="N14" i="98"/>
  <c r="O14" i="98" s="1"/>
  <c r="N9" i="98"/>
  <c r="O9" i="98" s="1"/>
  <c r="W9" i="98" s="1"/>
  <c r="W11" i="98"/>
  <c r="N12" i="98"/>
  <c r="N8" i="98"/>
  <c r="O8" i="98" s="1"/>
  <c r="N16" i="98"/>
  <c r="O17" i="98"/>
  <c r="W17" i="98" s="1"/>
  <c r="V17" i="98"/>
  <c r="O20" i="98"/>
  <c r="W20" i="98" s="1"/>
  <c r="V20" i="98"/>
  <c r="V26" i="98"/>
  <c r="O26" i="98"/>
  <c r="W26" i="98" s="1"/>
  <c r="V22" i="98"/>
  <c r="O22" i="98"/>
  <c r="W22" i="98" s="1"/>
  <c r="V5" i="98"/>
  <c r="W7" i="98"/>
  <c r="O21" i="98"/>
  <c r="W21" i="98" s="1"/>
  <c r="V21" i="98"/>
  <c r="W15" i="98"/>
  <c r="O18" i="98"/>
  <c r="W18" i="98" s="1"/>
  <c r="V18" i="98"/>
  <c r="T57" i="98"/>
  <c r="O24" i="98"/>
  <c r="W24" i="98" s="1"/>
  <c r="V24" i="98"/>
  <c r="O28" i="98"/>
  <c r="W28" i="98" s="1"/>
  <c r="V28" i="98"/>
  <c r="V25" i="98"/>
  <c r="O25" i="98"/>
  <c r="W25" i="98" s="1"/>
  <c r="V29" i="98"/>
  <c r="O29" i="98"/>
  <c r="W29" i="98" s="1"/>
  <c r="O36" i="98"/>
  <c r="W36" i="98" s="1"/>
  <c r="V36" i="98"/>
  <c r="O44" i="98"/>
  <c r="W44" i="98" s="1"/>
  <c r="V44" i="98"/>
  <c r="L57" i="98"/>
  <c r="V11" i="98"/>
  <c r="V15" i="98"/>
  <c r="O19" i="98"/>
  <c r="W19" i="98" s="1"/>
  <c r="V7" i="98"/>
  <c r="O32" i="98"/>
  <c r="W32" i="98" s="1"/>
  <c r="V32" i="98"/>
  <c r="O40" i="98"/>
  <c r="W40" i="98" s="1"/>
  <c r="V40" i="98"/>
  <c r="V10" i="98"/>
  <c r="O30" i="98"/>
  <c r="W30" i="98" s="1"/>
  <c r="W49" i="98"/>
  <c r="V51" i="98"/>
  <c r="W53" i="98"/>
  <c r="M61" i="98"/>
  <c r="E61" i="98"/>
  <c r="K61" i="98"/>
  <c r="F61" i="98"/>
  <c r="H61" i="98"/>
  <c r="V34" i="98"/>
  <c r="V38" i="98"/>
  <c r="V42" i="98"/>
  <c r="V46" i="98"/>
  <c r="K65" i="98"/>
  <c r="I65" i="98"/>
  <c r="M65" i="98"/>
  <c r="M4" i="98"/>
  <c r="U4" i="98"/>
  <c r="O33" i="98"/>
  <c r="W33" i="98" s="1"/>
  <c r="O37" i="98"/>
  <c r="W37" i="98" s="1"/>
  <c r="O41" i="98"/>
  <c r="W41" i="98" s="1"/>
  <c r="O45" i="98"/>
  <c r="W45" i="98" s="1"/>
  <c r="V49" i="98"/>
  <c r="O50" i="98"/>
  <c r="W50" i="98" s="1"/>
  <c r="V53" i="98"/>
  <c r="O54" i="98"/>
  <c r="W54" i="98" s="1"/>
  <c r="H62" i="98"/>
  <c r="D62" i="98"/>
  <c r="I62" i="98"/>
  <c r="C62" i="98"/>
  <c r="K62" i="98"/>
  <c r="F62" i="98"/>
  <c r="M62" i="98"/>
  <c r="K67" i="98"/>
  <c r="G67" i="98"/>
  <c r="C67" i="98"/>
  <c r="F67" i="98"/>
  <c r="I67" i="98"/>
  <c r="D67" i="98"/>
  <c r="G61" i="98"/>
  <c r="E62" i="98"/>
  <c r="E67" i="98"/>
  <c r="D60" i="98"/>
  <c r="M66" i="98" s="1"/>
  <c r="E63" i="98"/>
  <c r="K64" i="98"/>
  <c r="G64" i="98"/>
  <c r="C64" i="98"/>
  <c r="H64" i="98"/>
  <c r="M64" i="98"/>
  <c r="E66" i="98"/>
  <c r="K68" i="98"/>
  <c r="G68" i="98"/>
  <c r="C68" i="98"/>
  <c r="H68" i="98"/>
  <c r="M60" i="98"/>
  <c r="I60" i="98"/>
  <c r="E60" i="98"/>
  <c r="G60" i="98"/>
  <c r="H63" i="98"/>
  <c r="D63" i="98"/>
  <c r="G63" i="98"/>
  <c r="M63" i="98"/>
  <c r="K66" i="98"/>
  <c r="G66" i="98"/>
  <c r="C66" i="98"/>
  <c r="H66" i="98"/>
  <c r="D79" i="98"/>
  <c r="H79" i="98"/>
  <c r="E80" i="98"/>
  <c r="I80" i="98"/>
  <c r="F81" i="98"/>
  <c r="J81" i="98"/>
  <c r="C82" i="98"/>
  <c r="G82" i="98"/>
  <c r="K82" i="98"/>
  <c r="D83" i="98"/>
  <c r="H83" i="98"/>
  <c r="E84" i="98"/>
  <c r="I84" i="98"/>
  <c r="F80" i="98"/>
  <c r="J80" i="98"/>
  <c r="E83" i="98"/>
  <c r="I83" i="98"/>
  <c r="F84" i="98"/>
  <c r="J84" i="98"/>
  <c r="F79" i="98"/>
  <c r="J79" i="98"/>
  <c r="C80" i="98"/>
  <c r="G80" i="98"/>
  <c r="K80" i="98"/>
  <c r="F83" i="98"/>
  <c r="J83" i="98"/>
  <c r="C84" i="98"/>
  <c r="G84" i="98"/>
  <c r="K84" i="98"/>
  <c r="F69" i="98"/>
  <c r="F70" i="98"/>
  <c r="F71" i="98"/>
  <c r="F72" i="98"/>
  <c r="F73" i="98"/>
  <c r="F74" i="98"/>
  <c r="F75" i="98"/>
  <c r="F76" i="98"/>
  <c r="F77" i="98"/>
  <c r="F78" i="98"/>
  <c r="C79" i="98"/>
  <c r="G79" i="98"/>
  <c r="D80" i="98"/>
  <c r="E81" i="98"/>
  <c r="F82" i="98"/>
  <c r="C83" i="98"/>
  <c r="G83" i="98"/>
  <c r="D84" i="98"/>
  <c r="P5" i="97"/>
  <c r="Q5" i="97" s="1"/>
  <c r="N5" i="97"/>
  <c r="O5" i="97" s="1"/>
  <c r="W5" i="97" s="1"/>
  <c r="P6" i="97"/>
  <c r="N6" i="97"/>
  <c r="O6" i="97" s="1"/>
  <c r="T10" i="97"/>
  <c r="U10" i="97" s="1"/>
  <c r="N10" i="97"/>
  <c r="O10" i="97" s="1"/>
  <c r="W10" i="97" s="1"/>
  <c r="T14" i="97"/>
  <c r="U14" i="97" s="1"/>
  <c r="N14" i="97"/>
  <c r="O14" i="97" s="1"/>
  <c r="W14" i="97" s="1"/>
  <c r="N11" i="97"/>
  <c r="O11" i="97" s="1"/>
  <c r="N15" i="97"/>
  <c r="O15" i="97" s="1"/>
  <c r="W15" i="97" s="1"/>
  <c r="O20" i="97"/>
  <c r="W20" i="97" s="1"/>
  <c r="O22" i="97"/>
  <c r="W22" i="97" s="1"/>
  <c r="V22" i="97"/>
  <c r="O27" i="97"/>
  <c r="W27" i="97" s="1"/>
  <c r="V27" i="97"/>
  <c r="O33" i="97"/>
  <c r="W33" i="97" s="1"/>
  <c r="V33" i="97"/>
  <c r="V35" i="97"/>
  <c r="O35" i="97"/>
  <c r="W35" i="97" s="1"/>
  <c r="Q6" i="97"/>
  <c r="V24" i="97"/>
  <c r="O24" i="97"/>
  <c r="W24" i="97" s="1"/>
  <c r="W25" i="97"/>
  <c r="O26" i="97"/>
  <c r="W26" i="97" s="1"/>
  <c r="V26" i="97"/>
  <c r="V31" i="97"/>
  <c r="O31" i="97"/>
  <c r="W31" i="97" s="1"/>
  <c r="O38" i="97"/>
  <c r="W38" i="97" s="1"/>
  <c r="V38" i="97"/>
  <c r="O46" i="97"/>
  <c r="W46" i="97" s="1"/>
  <c r="V46" i="97"/>
  <c r="W11" i="97"/>
  <c r="O19" i="97"/>
  <c r="W19" i="97" s="1"/>
  <c r="V19" i="97"/>
  <c r="O28" i="97"/>
  <c r="W28" i="97" s="1"/>
  <c r="V28" i="97"/>
  <c r="O30" i="97"/>
  <c r="W30" i="97" s="1"/>
  <c r="V30" i="97"/>
  <c r="V34" i="97"/>
  <c r="O34" i="97"/>
  <c r="W34" i="97" s="1"/>
  <c r="O16" i="97"/>
  <c r="W16" i="97" s="1"/>
  <c r="V16" i="97"/>
  <c r="O18" i="97"/>
  <c r="W18" i="97" s="1"/>
  <c r="V18" i="97"/>
  <c r="O23" i="97"/>
  <c r="W23" i="97" s="1"/>
  <c r="V23" i="97"/>
  <c r="O42" i="97"/>
  <c r="W42" i="97" s="1"/>
  <c r="V42" i="97"/>
  <c r="O50" i="97"/>
  <c r="W50" i="97" s="1"/>
  <c r="V50" i="97"/>
  <c r="V13" i="97"/>
  <c r="V25" i="97"/>
  <c r="L57" i="97"/>
  <c r="M7" i="97"/>
  <c r="U7" i="97"/>
  <c r="J65" i="97" s="1"/>
  <c r="O9" i="97"/>
  <c r="O17" i="97"/>
  <c r="O21" i="97"/>
  <c r="W21" i="97" s="1"/>
  <c r="O29" i="97"/>
  <c r="W29" i="97" s="1"/>
  <c r="O32" i="97"/>
  <c r="W32" i="97" s="1"/>
  <c r="V53" i="97"/>
  <c r="O53" i="97"/>
  <c r="W53" i="97" s="1"/>
  <c r="E61" i="97"/>
  <c r="M4" i="97"/>
  <c r="U4" i="97"/>
  <c r="J64" i="97" s="1"/>
  <c r="M12" i="97"/>
  <c r="V37" i="97"/>
  <c r="O39" i="97"/>
  <c r="W39" i="97" s="1"/>
  <c r="V41" i="97"/>
  <c r="O43" i="97"/>
  <c r="W43" i="97" s="1"/>
  <c r="V45" i="97"/>
  <c r="O47" i="97"/>
  <c r="W47" i="97" s="1"/>
  <c r="V49" i="97"/>
  <c r="O51" i="97"/>
  <c r="W51" i="97" s="1"/>
  <c r="K64" i="97"/>
  <c r="G61" i="97"/>
  <c r="V52" i="97"/>
  <c r="O52" i="97"/>
  <c r="W52" i="97" s="1"/>
  <c r="V54" i="97"/>
  <c r="O54" i="97"/>
  <c r="W54" i="97" s="1"/>
  <c r="K63" i="97"/>
  <c r="H61" i="97"/>
  <c r="C66" i="97"/>
  <c r="I66" i="97"/>
  <c r="H67" i="97"/>
  <c r="D67" i="97"/>
  <c r="G67" i="97"/>
  <c r="D69" i="97"/>
  <c r="I69" i="97"/>
  <c r="K70" i="97"/>
  <c r="G70" i="97"/>
  <c r="C70" i="97"/>
  <c r="H70" i="97"/>
  <c r="D73" i="97"/>
  <c r="I73" i="97"/>
  <c r="K74" i="97"/>
  <c r="G74" i="97"/>
  <c r="C74" i="97"/>
  <c r="H74" i="97"/>
  <c r="K79" i="97"/>
  <c r="G79" i="97"/>
  <c r="C79" i="97"/>
  <c r="H79" i="97"/>
  <c r="D79" i="97"/>
  <c r="J79" i="97"/>
  <c r="J63" i="97"/>
  <c r="M64" i="97"/>
  <c r="E66" i="97"/>
  <c r="J66" i="97"/>
  <c r="C67" i="97"/>
  <c r="I67" i="97"/>
  <c r="H68" i="97"/>
  <c r="D68" i="97"/>
  <c r="G68" i="97"/>
  <c r="E69" i="97"/>
  <c r="J69" i="97"/>
  <c r="D70" i="97"/>
  <c r="I70" i="97"/>
  <c r="K71" i="97"/>
  <c r="G71" i="97"/>
  <c r="C71" i="97"/>
  <c r="H71" i="97"/>
  <c r="E73" i="97"/>
  <c r="J73" i="97"/>
  <c r="D74" i="97"/>
  <c r="I74" i="97"/>
  <c r="K75" i="97"/>
  <c r="G75" i="97"/>
  <c r="C75" i="97"/>
  <c r="H75" i="97"/>
  <c r="E79" i="97"/>
  <c r="H80" i="97"/>
  <c r="D80" i="97"/>
  <c r="I80" i="97"/>
  <c r="E80" i="97"/>
  <c r="J80" i="97"/>
  <c r="M62" i="97"/>
  <c r="I62" i="97"/>
  <c r="E62" i="97"/>
  <c r="G62" i="97"/>
  <c r="I64" i="97"/>
  <c r="H65" i="97"/>
  <c r="G65" i="97"/>
  <c r="M65" i="97"/>
  <c r="F66" i="97"/>
  <c r="E67" i="97"/>
  <c r="J67" i="97"/>
  <c r="C68" i="97"/>
  <c r="I68" i="97"/>
  <c r="E70" i="97"/>
  <c r="J70" i="97"/>
  <c r="D71" i="97"/>
  <c r="I71" i="97"/>
  <c r="K72" i="97"/>
  <c r="G72" i="97"/>
  <c r="C72" i="97"/>
  <c r="H72" i="97"/>
  <c r="E74" i="97"/>
  <c r="J74" i="97"/>
  <c r="D75" i="97"/>
  <c r="I75" i="97"/>
  <c r="K76" i="97"/>
  <c r="G76" i="97"/>
  <c r="C76" i="97"/>
  <c r="H76" i="97"/>
  <c r="F79" i="97"/>
  <c r="C80" i="97"/>
  <c r="K80" i="97"/>
  <c r="M63" i="97"/>
  <c r="I63" i="97"/>
  <c r="H66" i="97"/>
  <c r="D66" i="97"/>
  <c r="G66" i="97"/>
  <c r="K69" i="97"/>
  <c r="G69" i="97"/>
  <c r="C69" i="97"/>
  <c r="H69" i="97"/>
  <c r="K73" i="97"/>
  <c r="G73" i="97"/>
  <c r="C73" i="97"/>
  <c r="H73" i="97"/>
  <c r="F60" i="97"/>
  <c r="F61" i="97"/>
  <c r="C77" i="97"/>
  <c r="G77" i="97"/>
  <c r="K77" i="97"/>
  <c r="C78" i="97"/>
  <c r="G78" i="97"/>
  <c r="K78" i="97"/>
  <c r="F81" i="97"/>
  <c r="C82" i="97"/>
  <c r="G82" i="97"/>
  <c r="K82" i="97"/>
  <c r="D83" i="97"/>
  <c r="H83" i="97"/>
  <c r="E84" i="97"/>
  <c r="I84" i="97"/>
  <c r="F84" i="97"/>
  <c r="J84" i="97"/>
  <c r="F83" i="97"/>
  <c r="J83" i="97"/>
  <c r="C84" i="97"/>
  <c r="G84" i="97"/>
  <c r="K84" i="97"/>
  <c r="F77" i="97"/>
  <c r="F78" i="97"/>
  <c r="F82" i="97"/>
  <c r="C83" i="97"/>
  <c r="G83" i="97"/>
  <c r="D84" i="97"/>
  <c r="N15" i="96"/>
  <c r="V15" i="96" s="1"/>
  <c r="R11" i="96"/>
  <c r="S11" i="96" s="1"/>
  <c r="N11" i="96"/>
  <c r="O11" i="96" s="1"/>
  <c r="M10" i="96"/>
  <c r="N10" i="96" s="1"/>
  <c r="O10" i="96" s="1"/>
  <c r="C70" i="96"/>
  <c r="G70" i="96"/>
  <c r="N7" i="96"/>
  <c r="O7" i="96" s="1"/>
  <c r="W7" i="96" s="1"/>
  <c r="F64" i="96"/>
  <c r="I64" i="96"/>
  <c r="V6" i="96"/>
  <c r="P5" i="96"/>
  <c r="Q5" i="96" s="1"/>
  <c r="K63" i="96"/>
  <c r="O16" i="96"/>
  <c r="R12" i="96"/>
  <c r="S12" i="96" s="1"/>
  <c r="H61" i="96" s="1"/>
  <c r="N12" i="96"/>
  <c r="O12" i="96" s="1"/>
  <c r="W12" i="96" s="1"/>
  <c r="T18" i="96"/>
  <c r="U18" i="96" s="1"/>
  <c r="N18" i="96"/>
  <c r="O18" i="96" s="1"/>
  <c r="N5" i="96"/>
  <c r="M8" i="96"/>
  <c r="R8" i="96" s="1"/>
  <c r="S8" i="96" s="1"/>
  <c r="N14" i="96"/>
  <c r="O14" i="96" s="1"/>
  <c r="N9" i="96"/>
  <c r="O9" i="96" s="1"/>
  <c r="W9" i="96" s="1"/>
  <c r="N17" i="96"/>
  <c r="E63" i="96"/>
  <c r="H60" i="96"/>
  <c r="K60" i="96"/>
  <c r="M13" i="96"/>
  <c r="O15" i="96"/>
  <c r="W15" i="96" s="1"/>
  <c r="V19" i="96"/>
  <c r="O19" i="96"/>
  <c r="O26" i="96"/>
  <c r="W26" i="96" s="1"/>
  <c r="V26" i="96"/>
  <c r="V28" i="96"/>
  <c r="O28" i="96"/>
  <c r="W28" i="96" s="1"/>
  <c r="W29" i="96"/>
  <c r="O34" i="96"/>
  <c r="W34" i="96" s="1"/>
  <c r="V34" i="96"/>
  <c r="V36" i="96"/>
  <c r="O36" i="96"/>
  <c r="W36" i="96" s="1"/>
  <c r="V43" i="96"/>
  <c r="O43" i="96"/>
  <c r="W43" i="96" s="1"/>
  <c r="O46" i="96"/>
  <c r="W46" i="96" s="1"/>
  <c r="V46" i="96"/>
  <c r="L57" i="96"/>
  <c r="U4" i="96"/>
  <c r="J63" i="96" s="1"/>
  <c r="O6" i="96"/>
  <c r="W11" i="96"/>
  <c r="W16" i="96"/>
  <c r="V23" i="96"/>
  <c r="O23" i="96"/>
  <c r="W23" i="96" s="1"/>
  <c r="V25" i="96"/>
  <c r="O30" i="96"/>
  <c r="W30" i="96" s="1"/>
  <c r="V30" i="96"/>
  <c r="V32" i="96"/>
  <c r="O32" i="96"/>
  <c r="W32" i="96" s="1"/>
  <c r="V39" i="96"/>
  <c r="O39" i="96"/>
  <c r="W39" i="96" s="1"/>
  <c r="V27" i="96"/>
  <c r="O27" i="96"/>
  <c r="W27" i="96" s="1"/>
  <c r="V35" i="96"/>
  <c r="O35" i="96"/>
  <c r="W35" i="96" s="1"/>
  <c r="O42" i="96"/>
  <c r="W42" i="96" s="1"/>
  <c r="V42" i="96"/>
  <c r="V44" i="96"/>
  <c r="O44" i="96"/>
  <c r="W44" i="96" s="1"/>
  <c r="V9" i="96"/>
  <c r="M4" i="96"/>
  <c r="N4" i="96" s="1"/>
  <c r="O4" i="96" s="1"/>
  <c r="Q4" i="96"/>
  <c r="V11" i="96"/>
  <c r="V14" i="96"/>
  <c r="O20" i="96"/>
  <c r="W20" i="96" s="1"/>
  <c r="V20" i="96"/>
  <c r="O22" i="96"/>
  <c r="W22" i="96" s="1"/>
  <c r="V22" i="96"/>
  <c r="V24" i="96"/>
  <c r="O24" i="96"/>
  <c r="W24" i="96" s="1"/>
  <c r="V31" i="96"/>
  <c r="O31" i="96"/>
  <c r="W31" i="96" s="1"/>
  <c r="W37" i="96"/>
  <c r="O38" i="96"/>
  <c r="W38" i="96" s="1"/>
  <c r="V38" i="96"/>
  <c r="V40" i="96"/>
  <c r="O40" i="96"/>
  <c r="W40" i="96" s="1"/>
  <c r="V47" i="96"/>
  <c r="W49" i="96"/>
  <c r="O50" i="96"/>
  <c r="W50" i="96" s="1"/>
  <c r="V50" i="96"/>
  <c r="W51" i="96"/>
  <c r="O52" i="96"/>
  <c r="W52" i="96" s="1"/>
  <c r="K61" i="96"/>
  <c r="G62" i="96"/>
  <c r="K65" i="96"/>
  <c r="I65" i="96"/>
  <c r="O45" i="96"/>
  <c r="W45" i="96" s="1"/>
  <c r="V49" i="96"/>
  <c r="V33" i="96"/>
  <c r="V37" i="96"/>
  <c r="V41" i="96"/>
  <c r="O54" i="96"/>
  <c r="W54" i="96" s="1"/>
  <c r="V54" i="96"/>
  <c r="O48" i="96"/>
  <c r="W48" i="96" s="1"/>
  <c r="V53" i="96"/>
  <c r="H62" i="96"/>
  <c r="D62" i="96"/>
  <c r="K62" i="96"/>
  <c r="F62" i="96"/>
  <c r="J62" i="96"/>
  <c r="E62" i="96"/>
  <c r="I62" i="96"/>
  <c r="C62" i="96"/>
  <c r="I81" i="96"/>
  <c r="E81" i="96"/>
  <c r="H81" i="96"/>
  <c r="D81" i="96"/>
  <c r="K81" i="96"/>
  <c r="G81" i="96"/>
  <c r="C81" i="96"/>
  <c r="M60" i="96"/>
  <c r="I60" i="96"/>
  <c r="E60" i="96"/>
  <c r="G60" i="96"/>
  <c r="F61" i="96"/>
  <c r="M63" i="96"/>
  <c r="E64" i="96"/>
  <c r="J64" i="96"/>
  <c r="K66" i="96"/>
  <c r="G66" i="96"/>
  <c r="C66" i="96"/>
  <c r="H66" i="96"/>
  <c r="E68" i="96"/>
  <c r="J68" i="96"/>
  <c r="F81" i="96"/>
  <c r="M61" i="96"/>
  <c r="E61" i="96"/>
  <c r="K67" i="96"/>
  <c r="G67" i="96"/>
  <c r="C67" i="96"/>
  <c r="H67" i="96"/>
  <c r="J81" i="96"/>
  <c r="K64" i="96"/>
  <c r="G64" i="96"/>
  <c r="C64" i="96"/>
  <c r="H64" i="96"/>
  <c r="M64" i="96"/>
  <c r="I67" i="96"/>
  <c r="K68" i="96"/>
  <c r="G68" i="96"/>
  <c r="C68" i="96"/>
  <c r="H68" i="96"/>
  <c r="F80" i="96"/>
  <c r="J80" i="96"/>
  <c r="F84" i="96"/>
  <c r="J84" i="96"/>
  <c r="F79" i="96"/>
  <c r="J79" i="96"/>
  <c r="C80" i="96"/>
  <c r="G80" i="96"/>
  <c r="K80" i="96"/>
  <c r="F83" i="96"/>
  <c r="J83" i="96"/>
  <c r="C84" i="96"/>
  <c r="G84" i="96"/>
  <c r="K84" i="96"/>
  <c r="F69" i="96"/>
  <c r="F71" i="96"/>
  <c r="F72" i="96"/>
  <c r="F73" i="96"/>
  <c r="F74" i="96"/>
  <c r="F75" i="96"/>
  <c r="F76" i="96"/>
  <c r="F77" i="96"/>
  <c r="F78" i="96"/>
  <c r="C79" i="96"/>
  <c r="G79" i="96"/>
  <c r="D80" i="96"/>
  <c r="F82" i="96"/>
  <c r="C83" i="96"/>
  <c r="G83" i="96"/>
  <c r="D84" i="96"/>
  <c r="T18" i="95"/>
  <c r="U18" i="95" s="1"/>
  <c r="F61" i="95"/>
  <c r="F60" i="95"/>
  <c r="K60" i="95"/>
  <c r="N12" i="95"/>
  <c r="V12" i="95" s="1"/>
  <c r="M11" i="95"/>
  <c r="N11" i="95" s="1"/>
  <c r="O11" i="95" s="1"/>
  <c r="P10" i="95"/>
  <c r="Q10" i="95" s="1"/>
  <c r="R9" i="95"/>
  <c r="S9" i="95" s="1"/>
  <c r="R13" i="95"/>
  <c r="S13" i="95" s="1"/>
  <c r="H60" i="95" s="1"/>
  <c r="N13" i="95"/>
  <c r="C60" i="95" s="1"/>
  <c r="T5" i="95"/>
  <c r="U5" i="95" s="1"/>
  <c r="N5" i="95"/>
  <c r="O5" i="95" s="1"/>
  <c r="W5" i="95" s="1"/>
  <c r="P7" i="95"/>
  <c r="Q7" i="95" s="1"/>
  <c r="N7" i="95"/>
  <c r="N9" i="95"/>
  <c r="N10" i="95"/>
  <c r="O10" i="95" s="1"/>
  <c r="W10" i="95" s="1"/>
  <c r="N15" i="95"/>
  <c r="N16" i="95"/>
  <c r="N19" i="95"/>
  <c r="C70" i="95" s="1"/>
  <c r="N20" i="95"/>
  <c r="O20" i="95" s="1"/>
  <c r="W20" i="95" s="1"/>
  <c r="N23" i="95"/>
  <c r="O23" i="95" s="1"/>
  <c r="W23" i="95" s="1"/>
  <c r="N24" i="95"/>
  <c r="O24" i="95" s="1"/>
  <c r="W24" i="95" s="1"/>
  <c r="N8" i="95"/>
  <c r="O8" i="95" s="1"/>
  <c r="W8" i="95" s="1"/>
  <c r="N14" i="95"/>
  <c r="O14" i="95" s="1"/>
  <c r="W14" i="95" s="1"/>
  <c r="N17" i="95"/>
  <c r="N18" i="95"/>
  <c r="O18" i="95" s="1"/>
  <c r="N21" i="95"/>
  <c r="O21" i="95" s="1"/>
  <c r="W21" i="95" s="1"/>
  <c r="N22" i="95"/>
  <c r="O22" i="95" s="1"/>
  <c r="M6" i="95"/>
  <c r="R6" i="95" s="1"/>
  <c r="S6" i="95" s="1"/>
  <c r="K61" i="95"/>
  <c r="O51" i="95"/>
  <c r="W51" i="95" s="1"/>
  <c r="V51" i="95"/>
  <c r="G63" i="95"/>
  <c r="V23" i="95"/>
  <c r="V25" i="95"/>
  <c r="O25" i="95"/>
  <c r="W25" i="95" s="1"/>
  <c r="O50" i="95"/>
  <c r="W50" i="95" s="1"/>
  <c r="V50" i="95"/>
  <c r="O31" i="95"/>
  <c r="W31" i="95" s="1"/>
  <c r="V31" i="95"/>
  <c r="O54" i="95"/>
  <c r="W54" i="95" s="1"/>
  <c r="V54" i="95"/>
  <c r="M4" i="95"/>
  <c r="L57" i="95"/>
  <c r="K63" i="95"/>
  <c r="U4" i="95"/>
  <c r="J64" i="95" s="1"/>
  <c r="U16" i="95"/>
  <c r="O35" i="95"/>
  <c r="W35" i="95" s="1"/>
  <c r="V35" i="95"/>
  <c r="O39" i="95"/>
  <c r="W39" i="95" s="1"/>
  <c r="V39" i="95"/>
  <c r="O43" i="95"/>
  <c r="W43" i="95" s="1"/>
  <c r="V43" i="95"/>
  <c r="O47" i="95"/>
  <c r="W47" i="95" s="1"/>
  <c r="V47" i="95"/>
  <c r="O28" i="95"/>
  <c r="W28" i="95" s="1"/>
  <c r="V28" i="95"/>
  <c r="O32" i="95"/>
  <c r="W32" i="95" s="1"/>
  <c r="V32" i="95"/>
  <c r="O36" i="95"/>
  <c r="W36" i="95" s="1"/>
  <c r="V36" i="95"/>
  <c r="O40" i="95"/>
  <c r="W40" i="95" s="1"/>
  <c r="V40" i="95"/>
  <c r="O44" i="95"/>
  <c r="W44" i="95" s="1"/>
  <c r="V44" i="95"/>
  <c r="O26" i="95"/>
  <c r="W26" i="95" s="1"/>
  <c r="O30" i="95"/>
  <c r="W30" i="95" s="1"/>
  <c r="O34" i="95"/>
  <c r="W34" i="95" s="1"/>
  <c r="O38" i="95"/>
  <c r="W38" i="95" s="1"/>
  <c r="O42" i="95"/>
  <c r="W42" i="95" s="1"/>
  <c r="O46" i="95"/>
  <c r="W46" i="95" s="1"/>
  <c r="V49" i="95"/>
  <c r="V53" i="95"/>
  <c r="H62" i="95"/>
  <c r="D62" i="95"/>
  <c r="K62" i="95"/>
  <c r="F62" i="95"/>
  <c r="J62" i="95"/>
  <c r="E62" i="95"/>
  <c r="M62" i="95"/>
  <c r="K65" i="95"/>
  <c r="M65" i="95"/>
  <c r="V48" i="95"/>
  <c r="V52" i="95"/>
  <c r="C62" i="95"/>
  <c r="H63" i="95"/>
  <c r="J63" i="95"/>
  <c r="I63" i="95"/>
  <c r="M63" i="95"/>
  <c r="K66" i="95"/>
  <c r="G66" i="95"/>
  <c r="C66" i="95"/>
  <c r="J66" i="95"/>
  <c r="E66" i="95"/>
  <c r="I66" i="95"/>
  <c r="D66" i="95"/>
  <c r="V29" i="95"/>
  <c r="V33" i="95"/>
  <c r="V37" i="95"/>
  <c r="V41" i="95"/>
  <c r="V45" i="95"/>
  <c r="O48" i="95"/>
  <c r="W48" i="95" s="1"/>
  <c r="O52" i="95"/>
  <c r="W52" i="95" s="1"/>
  <c r="M60" i="95"/>
  <c r="I60" i="95"/>
  <c r="E60" i="95"/>
  <c r="J60" i="95"/>
  <c r="G62" i="95"/>
  <c r="F66" i="95"/>
  <c r="H80" i="95"/>
  <c r="D80" i="95"/>
  <c r="K80" i="95"/>
  <c r="G80" i="95"/>
  <c r="C80" i="95"/>
  <c r="J80" i="95"/>
  <c r="M61" i="95"/>
  <c r="I61" i="95"/>
  <c r="E61" i="95"/>
  <c r="G61" i="95"/>
  <c r="K67" i="95"/>
  <c r="G67" i="95"/>
  <c r="C67" i="95"/>
  <c r="H67" i="95"/>
  <c r="E80" i="95"/>
  <c r="I81" i="95"/>
  <c r="E81" i="95"/>
  <c r="H81" i="95"/>
  <c r="D81" i="95"/>
  <c r="J81" i="95"/>
  <c r="H61" i="95"/>
  <c r="K64" i="95"/>
  <c r="G64" i="95"/>
  <c r="C64" i="95"/>
  <c r="H64" i="95"/>
  <c r="M64" i="95"/>
  <c r="D67" i="95"/>
  <c r="I67" i="95"/>
  <c r="K68" i="95"/>
  <c r="G68" i="95"/>
  <c r="C68" i="95"/>
  <c r="H68" i="95"/>
  <c r="F80" i="95"/>
  <c r="C81" i="95"/>
  <c r="K81" i="95"/>
  <c r="H84" i="95"/>
  <c r="D84" i="95"/>
  <c r="K84" i="95"/>
  <c r="G84" i="95"/>
  <c r="C84" i="95"/>
  <c r="J84" i="95"/>
  <c r="F79" i="95"/>
  <c r="J79" i="95"/>
  <c r="F83" i="95"/>
  <c r="J83" i="95"/>
  <c r="F69" i="95"/>
  <c r="F70" i="95"/>
  <c r="F71" i="95"/>
  <c r="F72" i="95"/>
  <c r="F73" i="95"/>
  <c r="F74" i="95"/>
  <c r="F75" i="95"/>
  <c r="F76" i="95"/>
  <c r="F77" i="95"/>
  <c r="F78" i="95"/>
  <c r="C79" i="95"/>
  <c r="G79" i="95"/>
  <c r="F82" i="95"/>
  <c r="C83" i="95"/>
  <c r="G83" i="95"/>
  <c r="C11" i="94"/>
  <c r="C10" i="94"/>
  <c r="C9" i="94"/>
  <c r="C8" i="94"/>
  <c r="C7" i="94"/>
  <c r="C6" i="94"/>
  <c r="C5" i="94"/>
  <c r="C4" i="94"/>
  <c r="C4" i="90"/>
  <c r="C5" i="90"/>
  <c r="C6" i="90"/>
  <c r="C7" i="90"/>
  <c r="C8" i="90"/>
  <c r="C9" i="90"/>
  <c r="C10" i="90"/>
  <c r="C11" i="90"/>
  <c r="C12" i="90"/>
  <c r="C12" i="93"/>
  <c r="C11" i="93"/>
  <c r="C10" i="93"/>
  <c r="C9" i="93"/>
  <c r="C8" i="93"/>
  <c r="C7" i="93"/>
  <c r="C6" i="93"/>
  <c r="C5" i="93"/>
  <c r="C4" i="93"/>
  <c r="C13" i="93"/>
  <c r="C14" i="93"/>
  <c r="C15" i="93"/>
  <c r="C16" i="93"/>
  <c r="C17" i="93"/>
  <c r="C18" i="93"/>
  <c r="C19" i="93"/>
  <c r="C20" i="93"/>
  <c r="C21" i="93"/>
  <c r="C22" i="93"/>
  <c r="C23" i="93"/>
  <c r="C24" i="93"/>
  <c r="C25" i="93"/>
  <c r="C26" i="93"/>
  <c r="C27" i="93"/>
  <c r="C28" i="93"/>
  <c r="C29" i="93"/>
  <c r="C30" i="93"/>
  <c r="C31" i="93"/>
  <c r="C32" i="93"/>
  <c r="C33" i="93"/>
  <c r="C34" i="93"/>
  <c r="C12" i="94"/>
  <c r="C13" i="94"/>
  <c r="C14" i="94"/>
  <c r="C15" i="94"/>
  <c r="C16" i="94"/>
  <c r="C17" i="94"/>
  <c r="C18" i="94"/>
  <c r="C19" i="94"/>
  <c r="C20" i="94"/>
  <c r="C21" i="94"/>
  <c r="C22" i="94"/>
  <c r="C23" i="94"/>
  <c r="C24" i="94"/>
  <c r="C25" i="94"/>
  <c r="C26" i="94"/>
  <c r="C27" i="94"/>
  <c r="C28" i="94"/>
  <c r="C29" i="94"/>
  <c r="C30" i="94"/>
  <c r="C31" i="94"/>
  <c r="C32" i="94"/>
  <c r="C33" i="94"/>
  <c r="C34" i="94"/>
  <c r="C25" i="92"/>
  <c r="C26" i="92"/>
  <c r="C27" i="92"/>
  <c r="C28" i="92"/>
  <c r="C29" i="92"/>
  <c r="C30" i="92"/>
  <c r="C31" i="92"/>
  <c r="C32" i="92"/>
  <c r="C33" i="92"/>
  <c r="C34" i="92"/>
  <c r="C10" i="92"/>
  <c r="B84" i="94"/>
  <c r="B83" i="94"/>
  <c r="H83" i="94" s="1"/>
  <c r="B82" i="94"/>
  <c r="K82" i="94" s="1"/>
  <c r="B81" i="94"/>
  <c r="J81" i="94" s="1"/>
  <c r="B80" i="94"/>
  <c r="B79" i="94"/>
  <c r="K79" i="94" s="1"/>
  <c r="B78" i="94"/>
  <c r="F78" i="94" s="1"/>
  <c r="B77" i="94"/>
  <c r="J77" i="94" s="1"/>
  <c r="B76" i="94"/>
  <c r="H76" i="94" s="1"/>
  <c r="B75" i="94"/>
  <c r="F75" i="94" s="1"/>
  <c r="B74" i="94"/>
  <c r="F74" i="94" s="1"/>
  <c r="B73" i="94"/>
  <c r="I73" i="94" s="1"/>
  <c r="B72" i="94"/>
  <c r="B71" i="94"/>
  <c r="F71" i="94" s="1"/>
  <c r="B70" i="94"/>
  <c r="F70" i="94" s="1"/>
  <c r="B69" i="94"/>
  <c r="I69" i="94" s="1"/>
  <c r="P68" i="94"/>
  <c r="B68" i="94"/>
  <c r="B67" i="94"/>
  <c r="K67" i="94" s="1"/>
  <c r="B66" i="94"/>
  <c r="I66" i="94" s="1"/>
  <c r="B65" i="94"/>
  <c r="B64" i="94"/>
  <c r="C64" i="94" s="1"/>
  <c r="B63" i="94"/>
  <c r="B62" i="94"/>
  <c r="B61" i="94"/>
  <c r="M61" i="94" s="1"/>
  <c r="B60" i="94"/>
  <c r="M60" i="94" s="1"/>
  <c r="H57" i="94"/>
  <c r="T54" i="94"/>
  <c r="U54" i="94" s="1"/>
  <c r="R54" i="94"/>
  <c r="S54" i="94" s="1"/>
  <c r="P54" i="94"/>
  <c r="Q54" i="94" s="1"/>
  <c r="L54" i="94"/>
  <c r="M54" i="94" s="1"/>
  <c r="N54" i="94" s="1"/>
  <c r="O54" i="94" s="1"/>
  <c r="W54" i="94" s="1"/>
  <c r="C54" i="94"/>
  <c r="T53" i="94"/>
  <c r="U53" i="94" s="1"/>
  <c r="R53" i="94"/>
  <c r="S53" i="94" s="1"/>
  <c r="P53" i="94"/>
  <c r="Q53" i="94" s="1"/>
  <c r="L53" i="94"/>
  <c r="M53" i="94" s="1"/>
  <c r="N53" i="94" s="1"/>
  <c r="C53" i="94"/>
  <c r="T52" i="94"/>
  <c r="U52" i="94" s="1"/>
  <c r="R52" i="94"/>
  <c r="S52" i="94" s="1"/>
  <c r="P52" i="94"/>
  <c r="Q52" i="94" s="1"/>
  <c r="M52" i="94"/>
  <c r="N52" i="94" s="1"/>
  <c r="O52" i="94" s="1"/>
  <c r="L52" i="94"/>
  <c r="C52" i="94"/>
  <c r="T51" i="94"/>
  <c r="U51" i="94" s="1"/>
  <c r="S51" i="94"/>
  <c r="R51" i="94"/>
  <c r="P51" i="94"/>
  <c r="Q51" i="94" s="1"/>
  <c r="L51" i="94"/>
  <c r="M51" i="94" s="1"/>
  <c r="N51" i="94" s="1"/>
  <c r="C51" i="94"/>
  <c r="T50" i="94"/>
  <c r="U50" i="94" s="1"/>
  <c r="R50" i="94"/>
  <c r="S50" i="94" s="1"/>
  <c r="P50" i="94"/>
  <c r="Q50" i="94" s="1"/>
  <c r="L50" i="94"/>
  <c r="M50" i="94" s="1"/>
  <c r="N50" i="94" s="1"/>
  <c r="O50" i="94" s="1"/>
  <c r="C50" i="94"/>
  <c r="T49" i="94"/>
  <c r="U49" i="94" s="1"/>
  <c r="R49" i="94"/>
  <c r="S49" i="94" s="1"/>
  <c r="P49" i="94"/>
  <c r="Q49" i="94" s="1"/>
  <c r="M49" i="94"/>
  <c r="N49" i="94" s="1"/>
  <c r="L49" i="94"/>
  <c r="C49" i="94"/>
  <c r="T48" i="94"/>
  <c r="U48" i="94" s="1"/>
  <c r="R48" i="94"/>
  <c r="S48" i="94" s="1"/>
  <c r="P48" i="94"/>
  <c r="Q48" i="94" s="1"/>
  <c r="N48" i="94"/>
  <c r="O48" i="94" s="1"/>
  <c r="L48" i="94"/>
  <c r="M48" i="94" s="1"/>
  <c r="C48" i="94"/>
  <c r="T47" i="94"/>
  <c r="U47" i="94" s="1"/>
  <c r="R47" i="94"/>
  <c r="S47" i="94" s="1"/>
  <c r="P47" i="94"/>
  <c r="Q47" i="94" s="1"/>
  <c r="N47" i="94"/>
  <c r="L47" i="94"/>
  <c r="M47" i="94" s="1"/>
  <c r="C47" i="94"/>
  <c r="T46" i="94"/>
  <c r="U46" i="94" s="1"/>
  <c r="S46" i="94"/>
  <c r="R46" i="94"/>
  <c r="P46" i="94"/>
  <c r="Q46" i="94" s="1"/>
  <c r="L46" i="94"/>
  <c r="M46" i="94" s="1"/>
  <c r="N46" i="94" s="1"/>
  <c r="O46" i="94" s="1"/>
  <c r="C46" i="94"/>
  <c r="T45" i="94"/>
  <c r="U45" i="94" s="1"/>
  <c r="R45" i="94"/>
  <c r="S45" i="94" s="1"/>
  <c r="P45" i="94"/>
  <c r="Q45" i="94" s="1"/>
  <c r="L45" i="94"/>
  <c r="M45" i="94" s="1"/>
  <c r="N45" i="94" s="1"/>
  <c r="C45" i="94"/>
  <c r="U44" i="94"/>
  <c r="T44" i="94"/>
  <c r="R44" i="94"/>
  <c r="S44" i="94" s="1"/>
  <c r="P44" i="94"/>
  <c r="Q44" i="94" s="1"/>
  <c r="L44" i="94"/>
  <c r="M44" i="94" s="1"/>
  <c r="N44" i="94" s="1"/>
  <c r="O44" i="94" s="1"/>
  <c r="C44" i="94"/>
  <c r="T43" i="94"/>
  <c r="U43" i="94" s="1"/>
  <c r="R43" i="94"/>
  <c r="S43" i="94" s="1"/>
  <c r="P43" i="94"/>
  <c r="Q43" i="94" s="1"/>
  <c r="L43" i="94"/>
  <c r="M43" i="94" s="1"/>
  <c r="N43" i="94" s="1"/>
  <c r="C43" i="94"/>
  <c r="T42" i="94"/>
  <c r="U42" i="94" s="1"/>
  <c r="R42" i="94"/>
  <c r="S42" i="94" s="1"/>
  <c r="P42" i="94"/>
  <c r="Q42" i="94" s="1"/>
  <c r="O42" i="94"/>
  <c r="L42" i="94"/>
  <c r="M42" i="94" s="1"/>
  <c r="N42" i="94" s="1"/>
  <c r="C42" i="94"/>
  <c r="T41" i="94"/>
  <c r="U41" i="94" s="1"/>
  <c r="R41" i="94"/>
  <c r="S41" i="94" s="1"/>
  <c r="P41" i="94"/>
  <c r="Q41" i="94" s="1"/>
  <c r="L41" i="94"/>
  <c r="M41" i="94" s="1"/>
  <c r="N41" i="94" s="1"/>
  <c r="C41" i="94"/>
  <c r="T40" i="94"/>
  <c r="U40" i="94" s="1"/>
  <c r="S40" i="94"/>
  <c r="R40" i="94"/>
  <c r="P40" i="94"/>
  <c r="Q40" i="94" s="1"/>
  <c r="L40" i="94"/>
  <c r="M40" i="94" s="1"/>
  <c r="N40" i="94" s="1"/>
  <c r="V40" i="94" s="1"/>
  <c r="C40" i="94"/>
  <c r="T39" i="94"/>
  <c r="U39" i="94" s="1"/>
  <c r="R39" i="94"/>
  <c r="S39" i="94" s="1"/>
  <c r="P39" i="94"/>
  <c r="Q39" i="94" s="1"/>
  <c r="L39" i="94"/>
  <c r="M39" i="94" s="1"/>
  <c r="N39" i="94" s="1"/>
  <c r="C39" i="94"/>
  <c r="U38" i="94"/>
  <c r="T38" i="94"/>
  <c r="R38" i="94"/>
  <c r="S38" i="94" s="1"/>
  <c r="Q38" i="94"/>
  <c r="P38" i="94"/>
  <c r="L38" i="94"/>
  <c r="M38" i="94" s="1"/>
  <c r="N38" i="94" s="1"/>
  <c r="C38" i="94"/>
  <c r="T37" i="94"/>
  <c r="U37" i="94" s="1"/>
  <c r="R37" i="94"/>
  <c r="S37" i="94" s="1"/>
  <c r="P37" i="94"/>
  <c r="Q37" i="94" s="1"/>
  <c r="M37" i="94"/>
  <c r="N37" i="94" s="1"/>
  <c r="L37" i="94"/>
  <c r="C37" i="94"/>
  <c r="T36" i="94"/>
  <c r="U36" i="94" s="1"/>
  <c r="R36" i="94"/>
  <c r="S36" i="94" s="1"/>
  <c r="P36" i="94"/>
  <c r="Q36" i="94" s="1"/>
  <c r="L36" i="94"/>
  <c r="M36" i="94" s="1"/>
  <c r="N36" i="94" s="1"/>
  <c r="C36" i="94"/>
  <c r="T35" i="94"/>
  <c r="U35" i="94" s="1"/>
  <c r="R35" i="94"/>
  <c r="S35" i="94" s="1"/>
  <c r="P35" i="94"/>
  <c r="Q35" i="94" s="1"/>
  <c r="L35" i="94"/>
  <c r="M35" i="94" s="1"/>
  <c r="N35" i="94" s="1"/>
  <c r="C35" i="94"/>
  <c r="T34" i="94"/>
  <c r="U34" i="94" s="1"/>
  <c r="P34" i="94"/>
  <c r="Q34" i="94" s="1"/>
  <c r="L34" i="94"/>
  <c r="M34" i="94" s="1"/>
  <c r="R34" i="94" s="1"/>
  <c r="S34" i="94" s="1"/>
  <c r="T33" i="94"/>
  <c r="U33" i="94" s="1"/>
  <c r="R33" i="94"/>
  <c r="S33" i="94" s="1"/>
  <c r="L33" i="94"/>
  <c r="M33" i="94" s="1"/>
  <c r="P33" i="94" s="1"/>
  <c r="Q33" i="94" s="1"/>
  <c r="U32" i="94"/>
  <c r="T32" i="94"/>
  <c r="R32" i="94"/>
  <c r="S32" i="94" s="1"/>
  <c r="L32" i="94"/>
  <c r="M32" i="94" s="1"/>
  <c r="T31" i="94"/>
  <c r="U31" i="94" s="1"/>
  <c r="R31" i="94"/>
  <c r="S31" i="94" s="1"/>
  <c r="L31" i="94"/>
  <c r="M31" i="94" s="1"/>
  <c r="P31" i="94" s="1"/>
  <c r="Q31" i="94" s="1"/>
  <c r="T30" i="94"/>
  <c r="U30" i="94" s="1"/>
  <c r="R30" i="94"/>
  <c r="S30" i="94" s="1"/>
  <c r="L30" i="94"/>
  <c r="M30" i="94" s="1"/>
  <c r="T29" i="94"/>
  <c r="U29" i="94" s="1"/>
  <c r="R29" i="94"/>
  <c r="S29" i="94" s="1"/>
  <c r="P29" i="94"/>
  <c r="Q29" i="94" s="1"/>
  <c r="L29" i="94"/>
  <c r="M29" i="94" s="1"/>
  <c r="N29" i="94" s="1"/>
  <c r="T28" i="94"/>
  <c r="U28" i="94" s="1"/>
  <c r="P28" i="94"/>
  <c r="Q28" i="94" s="1"/>
  <c r="L28" i="94"/>
  <c r="M28" i="94" s="1"/>
  <c r="R28" i="94" s="1"/>
  <c r="S28" i="94" s="1"/>
  <c r="T27" i="94"/>
  <c r="U27" i="94" s="1"/>
  <c r="R27" i="94"/>
  <c r="S27" i="94" s="1"/>
  <c r="M27" i="94"/>
  <c r="P27" i="94" s="1"/>
  <c r="Q27" i="94" s="1"/>
  <c r="L27" i="94"/>
  <c r="T26" i="94"/>
  <c r="U26" i="94" s="1"/>
  <c r="P26" i="94"/>
  <c r="Q26" i="94" s="1"/>
  <c r="L26" i="94"/>
  <c r="M26" i="94" s="1"/>
  <c r="R26" i="94" s="1"/>
  <c r="S26" i="94" s="1"/>
  <c r="T25" i="94"/>
  <c r="U25" i="94" s="1"/>
  <c r="P25" i="94"/>
  <c r="Q25" i="94" s="1"/>
  <c r="L25" i="94"/>
  <c r="M25" i="94" s="1"/>
  <c r="T24" i="94"/>
  <c r="U24" i="94" s="1"/>
  <c r="R24" i="94"/>
  <c r="S24" i="94" s="1"/>
  <c r="L24" i="94"/>
  <c r="M24" i="94" s="1"/>
  <c r="T23" i="94"/>
  <c r="U23" i="94" s="1"/>
  <c r="R23" i="94"/>
  <c r="S23" i="94" s="1"/>
  <c r="L23" i="94"/>
  <c r="M23" i="94" s="1"/>
  <c r="T22" i="94"/>
  <c r="U22" i="94" s="1"/>
  <c r="R22" i="94"/>
  <c r="S22" i="94" s="1"/>
  <c r="L22" i="94"/>
  <c r="M22" i="94" s="1"/>
  <c r="P22" i="94" s="1"/>
  <c r="Q22" i="94" s="1"/>
  <c r="T21" i="94"/>
  <c r="U21" i="94" s="1"/>
  <c r="R21" i="94"/>
  <c r="S21" i="94" s="1"/>
  <c r="P21" i="94"/>
  <c r="Q21" i="94" s="1"/>
  <c r="N21" i="94"/>
  <c r="O21" i="94" s="1"/>
  <c r="L21" i="94"/>
  <c r="M21" i="94" s="1"/>
  <c r="T20" i="94"/>
  <c r="U20" i="94" s="1"/>
  <c r="R20" i="94"/>
  <c r="S20" i="94" s="1"/>
  <c r="N20" i="94"/>
  <c r="O20" i="94" s="1"/>
  <c r="L20" i="94"/>
  <c r="M20" i="94" s="1"/>
  <c r="P20" i="94" s="1"/>
  <c r="Q20" i="94" s="1"/>
  <c r="T19" i="94"/>
  <c r="U19" i="94" s="1"/>
  <c r="R19" i="94"/>
  <c r="S19" i="94" s="1"/>
  <c r="N19" i="94"/>
  <c r="O19" i="94" s="1"/>
  <c r="L19" i="94"/>
  <c r="M19" i="94" s="1"/>
  <c r="P19" i="94" s="1"/>
  <c r="Q19" i="94" s="1"/>
  <c r="T18" i="94"/>
  <c r="U18" i="94" s="1"/>
  <c r="S18" i="94"/>
  <c r="R18" i="94"/>
  <c r="L18" i="94"/>
  <c r="M18" i="94" s="1"/>
  <c r="P18" i="94" s="1"/>
  <c r="Q18" i="94" s="1"/>
  <c r="R17" i="94"/>
  <c r="S17" i="94" s="1"/>
  <c r="P17" i="94"/>
  <c r="Q17" i="94" s="1"/>
  <c r="L17" i="94"/>
  <c r="M17" i="94" s="1"/>
  <c r="T17" i="94" s="1"/>
  <c r="U17" i="94" s="1"/>
  <c r="T16" i="94"/>
  <c r="U16" i="94" s="1"/>
  <c r="S16" i="94"/>
  <c r="R16" i="94"/>
  <c r="L16" i="94"/>
  <c r="M16" i="94" s="1"/>
  <c r="P16" i="94" s="1"/>
  <c r="Q16" i="94" s="1"/>
  <c r="R15" i="94"/>
  <c r="S15" i="94" s="1"/>
  <c r="Q15" i="94"/>
  <c r="P15" i="94"/>
  <c r="L15" i="94"/>
  <c r="M15" i="94" s="1"/>
  <c r="T15" i="94" s="1"/>
  <c r="U15" i="94" s="1"/>
  <c r="R14" i="94"/>
  <c r="S14" i="94" s="1"/>
  <c r="P14" i="94"/>
  <c r="Q14" i="94" s="1"/>
  <c r="L14" i="94"/>
  <c r="M14" i="94" s="1"/>
  <c r="T13" i="94"/>
  <c r="U13" i="94" s="1"/>
  <c r="P13" i="94"/>
  <c r="Q13" i="94" s="1"/>
  <c r="L13" i="94"/>
  <c r="M13" i="94" s="1"/>
  <c r="R13" i="94" s="1"/>
  <c r="S13" i="94" s="1"/>
  <c r="S12" i="94"/>
  <c r="R12" i="94"/>
  <c r="P12" i="94"/>
  <c r="Q12" i="94" s="1"/>
  <c r="L12" i="94"/>
  <c r="M12" i="94" s="1"/>
  <c r="P11" i="94"/>
  <c r="L11" i="94"/>
  <c r="R10" i="94"/>
  <c r="S10" i="94" s="1"/>
  <c r="P10" i="94"/>
  <c r="Q10" i="94" s="1"/>
  <c r="L10" i="94"/>
  <c r="M10" i="94" s="1"/>
  <c r="T10" i="94" s="1"/>
  <c r="U10" i="94" s="1"/>
  <c r="R9" i="94"/>
  <c r="S9" i="94" s="1"/>
  <c r="L9" i="94"/>
  <c r="M9" i="94" s="1"/>
  <c r="P9" i="94" s="1"/>
  <c r="Q9" i="94" s="1"/>
  <c r="P8" i="94"/>
  <c r="Q8" i="94" s="1"/>
  <c r="L8" i="94"/>
  <c r="M8" i="94" s="1"/>
  <c r="T8" i="94" s="1"/>
  <c r="U8" i="94" s="1"/>
  <c r="T7" i="94"/>
  <c r="U7" i="94" s="1"/>
  <c r="R7" i="94"/>
  <c r="S7" i="94" s="1"/>
  <c r="L7" i="94"/>
  <c r="M7" i="94" s="1"/>
  <c r="P7" i="94" s="1"/>
  <c r="Q7" i="94" s="1"/>
  <c r="R6" i="94"/>
  <c r="S6" i="94" s="1"/>
  <c r="P6" i="94"/>
  <c r="Q6" i="94" s="1"/>
  <c r="L6" i="94"/>
  <c r="M6" i="94" s="1"/>
  <c r="T6" i="94" s="1"/>
  <c r="U6" i="94" s="1"/>
  <c r="R5" i="94"/>
  <c r="P5" i="94"/>
  <c r="L5" i="94"/>
  <c r="T4" i="94"/>
  <c r="U4" i="94" s="1"/>
  <c r="R4" i="94"/>
  <c r="S4" i="94" s="1"/>
  <c r="L4" i="94"/>
  <c r="M4" i="94" s="1"/>
  <c r="P4" i="94" s="1"/>
  <c r="D2" i="94"/>
  <c r="B84" i="93"/>
  <c r="I84" i="93" s="1"/>
  <c r="B83" i="93"/>
  <c r="H83" i="93" s="1"/>
  <c r="B82" i="93"/>
  <c r="K82" i="93" s="1"/>
  <c r="B81" i="93"/>
  <c r="J81" i="93" s="1"/>
  <c r="B80" i="93"/>
  <c r="K80" i="93" s="1"/>
  <c r="B79" i="93"/>
  <c r="K79" i="93" s="1"/>
  <c r="B78" i="93"/>
  <c r="B77" i="93"/>
  <c r="J77" i="93" s="1"/>
  <c r="B76" i="93"/>
  <c r="B75" i="93"/>
  <c r="I75" i="93" s="1"/>
  <c r="B74" i="93"/>
  <c r="B73" i="93"/>
  <c r="F73" i="93" s="1"/>
  <c r="B72" i="93"/>
  <c r="B71" i="93"/>
  <c r="I71" i="93" s="1"/>
  <c r="B70" i="93"/>
  <c r="F70" i="93" s="1"/>
  <c r="B69" i="93"/>
  <c r="H69" i="93" s="1"/>
  <c r="P68" i="93"/>
  <c r="B68" i="93"/>
  <c r="I68" i="93" s="1"/>
  <c r="B67" i="93"/>
  <c r="B66" i="93"/>
  <c r="K66" i="93" s="1"/>
  <c r="B65" i="93"/>
  <c r="B64" i="93"/>
  <c r="I64" i="93" s="1"/>
  <c r="B63" i="93"/>
  <c r="B62" i="93"/>
  <c r="G62" i="93" s="1"/>
  <c r="B61" i="93"/>
  <c r="M61" i="93" s="1"/>
  <c r="B60" i="93"/>
  <c r="M60" i="93" s="1"/>
  <c r="H57" i="93"/>
  <c r="T54" i="93"/>
  <c r="U54" i="93" s="1"/>
  <c r="R54" i="93"/>
  <c r="S54" i="93" s="1"/>
  <c r="P54" i="93"/>
  <c r="Q54" i="93" s="1"/>
  <c r="L54" i="93"/>
  <c r="M54" i="93" s="1"/>
  <c r="N54" i="93" s="1"/>
  <c r="O54" i="93" s="1"/>
  <c r="C54" i="93"/>
  <c r="T53" i="93"/>
  <c r="U53" i="93" s="1"/>
  <c r="R53" i="93"/>
  <c r="S53" i="93" s="1"/>
  <c r="P53" i="93"/>
  <c r="Q53" i="93" s="1"/>
  <c r="L53" i="93"/>
  <c r="M53" i="93" s="1"/>
  <c r="N53" i="93" s="1"/>
  <c r="O53" i="93" s="1"/>
  <c r="W53" i="93" s="1"/>
  <c r="C53" i="93"/>
  <c r="T52" i="93"/>
  <c r="U52" i="93" s="1"/>
  <c r="R52" i="93"/>
  <c r="S52" i="93" s="1"/>
  <c r="P52" i="93"/>
  <c r="Q52" i="93" s="1"/>
  <c r="O52" i="93"/>
  <c r="W52" i="93" s="1"/>
  <c r="L52" i="93"/>
  <c r="M52" i="93" s="1"/>
  <c r="N52" i="93" s="1"/>
  <c r="V52" i="93" s="1"/>
  <c r="C52" i="93"/>
  <c r="T51" i="93"/>
  <c r="U51" i="93" s="1"/>
  <c r="R51" i="93"/>
  <c r="S51" i="93" s="1"/>
  <c r="P51" i="93"/>
  <c r="Q51" i="93" s="1"/>
  <c r="O51" i="93"/>
  <c r="L51" i="93"/>
  <c r="M51" i="93" s="1"/>
  <c r="N51" i="93" s="1"/>
  <c r="C51" i="93"/>
  <c r="T50" i="93"/>
  <c r="U50" i="93" s="1"/>
  <c r="R50" i="93"/>
  <c r="S50" i="93" s="1"/>
  <c r="P50" i="93"/>
  <c r="Q50" i="93" s="1"/>
  <c r="L50" i="93"/>
  <c r="M50" i="93" s="1"/>
  <c r="N50" i="93" s="1"/>
  <c r="C50" i="93"/>
  <c r="T49" i="93"/>
  <c r="U49" i="93" s="1"/>
  <c r="R49" i="93"/>
  <c r="S49" i="93" s="1"/>
  <c r="P49" i="93"/>
  <c r="Q49" i="93" s="1"/>
  <c r="L49" i="93"/>
  <c r="M49" i="93" s="1"/>
  <c r="N49" i="93" s="1"/>
  <c r="C49" i="93"/>
  <c r="T48" i="93"/>
  <c r="U48" i="93" s="1"/>
  <c r="R48" i="93"/>
  <c r="S48" i="93" s="1"/>
  <c r="P48" i="93"/>
  <c r="Q48" i="93" s="1"/>
  <c r="L48" i="93"/>
  <c r="M48" i="93" s="1"/>
  <c r="N48" i="93" s="1"/>
  <c r="V48" i="93" s="1"/>
  <c r="C48" i="93"/>
  <c r="T47" i="93"/>
  <c r="U47" i="93" s="1"/>
  <c r="R47" i="93"/>
  <c r="S47" i="93" s="1"/>
  <c r="P47" i="93"/>
  <c r="Q47" i="93" s="1"/>
  <c r="O47" i="93"/>
  <c r="L47" i="93"/>
  <c r="M47" i="93" s="1"/>
  <c r="N47" i="93" s="1"/>
  <c r="C47" i="93"/>
  <c r="T46" i="93"/>
  <c r="U46" i="93" s="1"/>
  <c r="R46" i="93"/>
  <c r="S46" i="93" s="1"/>
  <c r="P46" i="93"/>
  <c r="Q46" i="93" s="1"/>
  <c r="L46" i="93"/>
  <c r="M46" i="93" s="1"/>
  <c r="N46" i="93" s="1"/>
  <c r="C46" i="93"/>
  <c r="T45" i="93"/>
  <c r="U45" i="93" s="1"/>
  <c r="R45" i="93"/>
  <c r="S45" i="93" s="1"/>
  <c r="P45" i="93"/>
  <c r="Q45" i="93" s="1"/>
  <c r="N45" i="93"/>
  <c r="L45" i="93"/>
  <c r="M45" i="93" s="1"/>
  <c r="C45" i="93"/>
  <c r="T44" i="93"/>
  <c r="U44" i="93" s="1"/>
  <c r="R44" i="93"/>
  <c r="S44" i="93" s="1"/>
  <c r="P44" i="93"/>
  <c r="Q44" i="93" s="1"/>
  <c r="L44" i="93"/>
  <c r="M44" i="93" s="1"/>
  <c r="N44" i="93" s="1"/>
  <c r="V44" i="93" s="1"/>
  <c r="C44" i="93"/>
  <c r="U43" i="93"/>
  <c r="T43" i="93"/>
  <c r="R43" i="93"/>
  <c r="S43" i="93" s="1"/>
  <c r="Q43" i="93"/>
  <c r="P43" i="93"/>
  <c r="L43" i="93"/>
  <c r="M43" i="93" s="1"/>
  <c r="N43" i="93" s="1"/>
  <c r="V43" i="93" s="1"/>
  <c r="C43" i="93"/>
  <c r="T42" i="93"/>
  <c r="U42" i="93" s="1"/>
  <c r="R42" i="93"/>
  <c r="S42" i="93" s="1"/>
  <c r="P42" i="93"/>
  <c r="Q42" i="93" s="1"/>
  <c r="L42" i="93"/>
  <c r="M42" i="93" s="1"/>
  <c r="N42" i="93" s="1"/>
  <c r="C42" i="93"/>
  <c r="U41" i="93"/>
  <c r="T41" i="93"/>
  <c r="R41" i="93"/>
  <c r="S41" i="93" s="1"/>
  <c r="P41" i="93"/>
  <c r="Q41" i="93" s="1"/>
  <c r="L41" i="93"/>
  <c r="M41" i="93" s="1"/>
  <c r="N41" i="93" s="1"/>
  <c r="O41" i="93" s="1"/>
  <c r="C41" i="93"/>
  <c r="T40" i="93"/>
  <c r="U40" i="93" s="1"/>
  <c r="R40" i="93"/>
  <c r="S40" i="93" s="1"/>
  <c r="P40" i="93"/>
  <c r="Q40" i="93" s="1"/>
  <c r="L40" i="93"/>
  <c r="M40" i="93" s="1"/>
  <c r="N40" i="93" s="1"/>
  <c r="V40" i="93" s="1"/>
  <c r="C40" i="93"/>
  <c r="U39" i="93"/>
  <c r="T39" i="93"/>
  <c r="R39" i="93"/>
  <c r="S39" i="93" s="1"/>
  <c r="Q39" i="93"/>
  <c r="P39" i="93"/>
  <c r="L39" i="93"/>
  <c r="M39" i="93" s="1"/>
  <c r="N39" i="93" s="1"/>
  <c r="C39" i="93"/>
  <c r="T38" i="93"/>
  <c r="U38" i="93" s="1"/>
  <c r="R38" i="93"/>
  <c r="S38" i="93" s="1"/>
  <c r="P38" i="93"/>
  <c r="Q38" i="93" s="1"/>
  <c r="L38" i="93"/>
  <c r="M38" i="93" s="1"/>
  <c r="N38" i="93" s="1"/>
  <c r="O38" i="93" s="1"/>
  <c r="C38" i="93"/>
  <c r="U37" i="93"/>
  <c r="T37" i="93"/>
  <c r="R37" i="93"/>
  <c r="S37" i="93" s="1"/>
  <c r="Q37" i="93"/>
  <c r="P37" i="93"/>
  <c r="M37" i="93"/>
  <c r="N37" i="93" s="1"/>
  <c r="L37" i="93"/>
  <c r="C37" i="93"/>
  <c r="T36" i="93"/>
  <c r="U36" i="93" s="1"/>
  <c r="S36" i="93"/>
  <c r="R36" i="93"/>
  <c r="P36" i="93"/>
  <c r="Q36" i="93" s="1"/>
  <c r="L36" i="93"/>
  <c r="M36" i="93" s="1"/>
  <c r="N36" i="93" s="1"/>
  <c r="V36" i="93" s="1"/>
  <c r="C36" i="93"/>
  <c r="T35" i="93"/>
  <c r="U35" i="93" s="1"/>
  <c r="R35" i="93"/>
  <c r="S35" i="93" s="1"/>
  <c r="P35" i="93"/>
  <c r="Q35" i="93" s="1"/>
  <c r="L35" i="93"/>
  <c r="M35" i="93" s="1"/>
  <c r="N35" i="93" s="1"/>
  <c r="C35" i="93"/>
  <c r="T34" i="93"/>
  <c r="U34" i="93" s="1"/>
  <c r="P34" i="93"/>
  <c r="Q34" i="93" s="1"/>
  <c r="L34" i="93"/>
  <c r="M34" i="93" s="1"/>
  <c r="T33" i="93"/>
  <c r="U33" i="93" s="1"/>
  <c r="R33" i="93"/>
  <c r="S33" i="93" s="1"/>
  <c r="L33" i="93"/>
  <c r="M33" i="93" s="1"/>
  <c r="P33" i="93" s="1"/>
  <c r="Q33" i="93" s="1"/>
  <c r="T32" i="93"/>
  <c r="U32" i="93" s="1"/>
  <c r="R32" i="93"/>
  <c r="S32" i="93" s="1"/>
  <c r="L32" i="93"/>
  <c r="M32" i="93" s="1"/>
  <c r="T31" i="93"/>
  <c r="U31" i="93" s="1"/>
  <c r="R31" i="93"/>
  <c r="S31" i="93" s="1"/>
  <c r="L31" i="93"/>
  <c r="M31" i="93" s="1"/>
  <c r="T30" i="93"/>
  <c r="U30" i="93" s="1"/>
  <c r="R30" i="93"/>
  <c r="S30" i="93" s="1"/>
  <c r="L30" i="93"/>
  <c r="M30" i="93" s="1"/>
  <c r="T29" i="93"/>
  <c r="U29" i="93" s="1"/>
  <c r="R29" i="93"/>
  <c r="S29" i="93" s="1"/>
  <c r="L29" i="93"/>
  <c r="M29" i="93" s="1"/>
  <c r="P29" i="93" s="1"/>
  <c r="Q29" i="93" s="1"/>
  <c r="T28" i="93"/>
  <c r="U28" i="93" s="1"/>
  <c r="P28" i="93"/>
  <c r="Q28" i="93" s="1"/>
  <c r="L28" i="93"/>
  <c r="M28" i="93" s="1"/>
  <c r="T27" i="93"/>
  <c r="U27" i="93" s="1"/>
  <c r="R27" i="93"/>
  <c r="S27" i="93" s="1"/>
  <c r="L27" i="93"/>
  <c r="M27" i="93" s="1"/>
  <c r="T26" i="93"/>
  <c r="U26" i="93" s="1"/>
  <c r="R26" i="93"/>
  <c r="S26" i="93" s="1"/>
  <c r="P26" i="93"/>
  <c r="Q26" i="93" s="1"/>
  <c r="L26" i="93"/>
  <c r="M26" i="93" s="1"/>
  <c r="N26" i="93" s="1"/>
  <c r="T25" i="93"/>
  <c r="U25" i="93" s="1"/>
  <c r="P25" i="93"/>
  <c r="Q25" i="93" s="1"/>
  <c r="L25" i="93"/>
  <c r="M25" i="93" s="1"/>
  <c r="R25" i="93" s="1"/>
  <c r="S25" i="93" s="1"/>
  <c r="T24" i="93"/>
  <c r="U24" i="93" s="1"/>
  <c r="R24" i="93"/>
  <c r="S24" i="93" s="1"/>
  <c r="L24" i="93"/>
  <c r="M24" i="93" s="1"/>
  <c r="P24" i="93" s="1"/>
  <c r="Q24" i="93" s="1"/>
  <c r="T23" i="93"/>
  <c r="U23" i="93" s="1"/>
  <c r="R23" i="93"/>
  <c r="S23" i="93" s="1"/>
  <c r="M23" i="93"/>
  <c r="P23" i="93" s="1"/>
  <c r="Q23" i="93" s="1"/>
  <c r="L23" i="93"/>
  <c r="T22" i="93"/>
  <c r="U22" i="93" s="1"/>
  <c r="S22" i="93"/>
  <c r="R22" i="93"/>
  <c r="L22" i="93"/>
  <c r="M22" i="93" s="1"/>
  <c r="P22" i="93" s="1"/>
  <c r="Q22" i="93" s="1"/>
  <c r="T21" i="93"/>
  <c r="U21" i="93" s="1"/>
  <c r="R21" i="93"/>
  <c r="S21" i="93" s="1"/>
  <c r="L21" i="93"/>
  <c r="M21" i="93" s="1"/>
  <c r="P21" i="93" s="1"/>
  <c r="Q21" i="93" s="1"/>
  <c r="U20" i="93"/>
  <c r="T20" i="93"/>
  <c r="R20" i="93"/>
  <c r="S20" i="93" s="1"/>
  <c r="M20" i="93"/>
  <c r="P20" i="93" s="1"/>
  <c r="Q20" i="93" s="1"/>
  <c r="L20" i="93"/>
  <c r="T19" i="93"/>
  <c r="U19" i="93" s="1"/>
  <c r="R19" i="93"/>
  <c r="S19" i="93" s="1"/>
  <c r="N19" i="93"/>
  <c r="L19" i="93"/>
  <c r="M19" i="93" s="1"/>
  <c r="P19" i="93" s="1"/>
  <c r="Q19" i="93" s="1"/>
  <c r="T18" i="93"/>
  <c r="U18" i="93" s="1"/>
  <c r="S18" i="93"/>
  <c r="R18" i="93"/>
  <c r="L18" i="93"/>
  <c r="M18" i="93" s="1"/>
  <c r="P18" i="93" s="1"/>
  <c r="Q18" i="93" s="1"/>
  <c r="R17" i="93"/>
  <c r="S17" i="93" s="1"/>
  <c r="P17" i="93"/>
  <c r="Q17" i="93" s="1"/>
  <c r="L17" i="93"/>
  <c r="M17" i="93" s="1"/>
  <c r="T17" i="93" s="1"/>
  <c r="U17" i="93" s="1"/>
  <c r="U16" i="93"/>
  <c r="T16" i="93"/>
  <c r="R16" i="93"/>
  <c r="S16" i="93" s="1"/>
  <c r="M16" i="93"/>
  <c r="P16" i="93" s="1"/>
  <c r="Q16" i="93" s="1"/>
  <c r="L16" i="93"/>
  <c r="R15" i="93"/>
  <c r="S15" i="93" s="1"/>
  <c r="P15" i="93"/>
  <c r="Q15" i="93" s="1"/>
  <c r="N15" i="93"/>
  <c r="L15" i="93"/>
  <c r="M15" i="93" s="1"/>
  <c r="T15" i="93" s="1"/>
  <c r="U15" i="93" s="1"/>
  <c r="R14" i="93"/>
  <c r="S14" i="93" s="1"/>
  <c r="Q14" i="93"/>
  <c r="P14" i="93"/>
  <c r="L14" i="93"/>
  <c r="M14" i="93" s="1"/>
  <c r="T14" i="93" s="1"/>
  <c r="U14" i="93" s="1"/>
  <c r="T13" i="93"/>
  <c r="U13" i="93" s="1"/>
  <c r="P13" i="93"/>
  <c r="Q13" i="93" s="1"/>
  <c r="L13" i="93"/>
  <c r="M13" i="93" s="1"/>
  <c r="R13" i="93" s="1"/>
  <c r="R12" i="93"/>
  <c r="S12" i="93" s="1"/>
  <c r="L12" i="93"/>
  <c r="M12" i="93" s="1"/>
  <c r="P11" i="93"/>
  <c r="L11" i="93"/>
  <c r="S10" i="93"/>
  <c r="R10" i="93"/>
  <c r="L10" i="93"/>
  <c r="M10" i="93" s="1"/>
  <c r="T10" i="93" s="1"/>
  <c r="U10" i="93" s="1"/>
  <c r="T9" i="93"/>
  <c r="U9" i="93" s="1"/>
  <c r="R9" i="93"/>
  <c r="S9" i="93" s="1"/>
  <c r="N9" i="93"/>
  <c r="L9" i="93"/>
  <c r="M9" i="93" s="1"/>
  <c r="P9" i="93" s="1"/>
  <c r="Q9" i="93" s="1"/>
  <c r="S8" i="93"/>
  <c r="R8" i="93"/>
  <c r="L8" i="93"/>
  <c r="M8" i="93" s="1"/>
  <c r="T8" i="93" s="1"/>
  <c r="U8" i="93" s="1"/>
  <c r="T7" i="93"/>
  <c r="U7" i="93" s="1"/>
  <c r="N7" i="93"/>
  <c r="L7" i="93"/>
  <c r="M7" i="93" s="1"/>
  <c r="P7" i="93" s="1"/>
  <c r="Q7" i="93" s="1"/>
  <c r="R6" i="93"/>
  <c r="S6" i="93" s="1"/>
  <c r="P6" i="93"/>
  <c r="Q6" i="93" s="1"/>
  <c r="N6" i="93"/>
  <c r="L6" i="93"/>
  <c r="M6" i="93" s="1"/>
  <c r="T6" i="93" s="1"/>
  <c r="U6" i="93" s="1"/>
  <c r="R5" i="93"/>
  <c r="P5" i="93"/>
  <c r="L5" i="93"/>
  <c r="R4" i="93"/>
  <c r="S4" i="93" s="1"/>
  <c r="N4" i="93"/>
  <c r="O4" i="93" s="1"/>
  <c r="L4" i="93"/>
  <c r="M4" i="93" s="1"/>
  <c r="D2" i="93"/>
  <c r="B84" i="92"/>
  <c r="B83" i="92"/>
  <c r="H83" i="92" s="1"/>
  <c r="B82" i="92"/>
  <c r="B81" i="92"/>
  <c r="G81" i="92" s="1"/>
  <c r="B80" i="92"/>
  <c r="K80" i="92" s="1"/>
  <c r="B79" i="92"/>
  <c r="J79" i="92" s="1"/>
  <c r="B78" i="92"/>
  <c r="F78" i="92" s="1"/>
  <c r="B77" i="92"/>
  <c r="I77" i="92" s="1"/>
  <c r="B76" i="92"/>
  <c r="H76" i="92" s="1"/>
  <c r="B75" i="92"/>
  <c r="J75" i="92" s="1"/>
  <c r="B74" i="92"/>
  <c r="J74" i="92" s="1"/>
  <c r="B73" i="92"/>
  <c r="I73" i="92" s="1"/>
  <c r="B72" i="92"/>
  <c r="H72" i="92" s="1"/>
  <c r="B71" i="92"/>
  <c r="B70" i="92"/>
  <c r="F70" i="92" s="1"/>
  <c r="B69" i="92"/>
  <c r="I69" i="92" s="1"/>
  <c r="P68" i="92"/>
  <c r="B68" i="92"/>
  <c r="J68" i="92" s="1"/>
  <c r="B67" i="92"/>
  <c r="J67" i="92" s="1"/>
  <c r="B66" i="92"/>
  <c r="I66" i="92" s="1"/>
  <c r="B65" i="92"/>
  <c r="B64" i="92"/>
  <c r="J64" i="92" s="1"/>
  <c r="B63" i="92"/>
  <c r="B62" i="92"/>
  <c r="J62" i="92" s="1"/>
  <c r="B61" i="92"/>
  <c r="M61" i="92" s="1"/>
  <c r="B60" i="92"/>
  <c r="M60" i="92" s="1"/>
  <c r="H57" i="92"/>
  <c r="T54" i="92"/>
  <c r="U54" i="92" s="1"/>
  <c r="S54" i="92"/>
  <c r="R54" i="92"/>
  <c r="P54" i="92"/>
  <c r="Q54" i="92" s="1"/>
  <c r="L54" i="92"/>
  <c r="M54" i="92" s="1"/>
  <c r="N54" i="92" s="1"/>
  <c r="C54" i="92"/>
  <c r="T53" i="92"/>
  <c r="U53" i="92" s="1"/>
  <c r="S53" i="92"/>
  <c r="R53" i="92"/>
  <c r="P53" i="92"/>
  <c r="Q53" i="92" s="1"/>
  <c r="O53" i="92"/>
  <c r="L53" i="92"/>
  <c r="M53" i="92" s="1"/>
  <c r="N53" i="92" s="1"/>
  <c r="C53" i="92"/>
  <c r="T52" i="92"/>
  <c r="U52" i="92" s="1"/>
  <c r="R52" i="92"/>
  <c r="S52" i="92" s="1"/>
  <c r="P52" i="92"/>
  <c r="Q52" i="92" s="1"/>
  <c r="L52" i="92"/>
  <c r="M52" i="92" s="1"/>
  <c r="N52" i="92" s="1"/>
  <c r="O52" i="92" s="1"/>
  <c r="C52" i="92"/>
  <c r="T51" i="92"/>
  <c r="U51" i="92" s="1"/>
  <c r="R51" i="92"/>
  <c r="S51" i="92" s="1"/>
  <c r="P51" i="92"/>
  <c r="Q51" i="92" s="1"/>
  <c r="L51" i="92"/>
  <c r="M51" i="92" s="1"/>
  <c r="N51" i="92" s="1"/>
  <c r="C51" i="92"/>
  <c r="T50" i="92"/>
  <c r="U50" i="92" s="1"/>
  <c r="R50" i="92"/>
  <c r="S50" i="92" s="1"/>
  <c r="P50" i="92"/>
  <c r="Q50" i="92" s="1"/>
  <c r="L50" i="92"/>
  <c r="M50" i="92" s="1"/>
  <c r="N50" i="92" s="1"/>
  <c r="C50" i="92"/>
  <c r="T49" i="92"/>
  <c r="U49" i="92" s="1"/>
  <c r="S49" i="92"/>
  <c r="R49" i="92"/>
  <c r="P49" i="92"/>
  <c r="Q49" i="92" s="1"/>
  <c r="M49" i="92"/>
  <c r="N49" i="92" s="1"/>
  <c r="O49" i="92" s="1"/>
  <c r="L49" i="92"/>
  <c r="C49" i="92"/>
  <c r="T48" i="92"/>
  <c r="U48" i="92" s="1"/>
  <c r="R48" i="92"/>
  <c r="S48" i="92" s="1"/>
  <c r="P48" i="92"/>
  <c r="Q48" i="92" s="1"/>
  <c r="L48" i="92"/>
  <c r="M48" i="92" s="1"/>
  <c r="N48" i="92" s="1"/>
  <c r="O48" i="92" s="1"/>
  <c r="C48" i="92"/>
  <c r="T47" i="92"/>
  <c r="U47" i="92" s="1"/>
  <c r="R47" i="92"/>
  <c r="S47" i="92" s="1"/>
  <c r="P47" i="92"/>
  <c r="Q47" i="92" s="1"/>
  <c r="L47" i="92"/>
  <c r="M47" i="92" s="1"/>
  <c r="N47" i="92" s="1"/>
  <c r="C47" i="92"/>
  <c r="T46" i="92"/>
  <c r="U46" i="92" s="1"/>
  <c r="R46" i="92"/>
  <c r="S46" i="92" s="1"/>
  <c r="P46" i="92"/>
  <c r="Q46" i="92" s="1"/>
  <c r="L46" i="92"/>
  <c r="M46" i="92" s="1"/>
  <c r="N46" i="92" s="1"/>
  <c r="O46" i="92" s="1"/>
  <c r="C46" i="92"/>
  <c r="T45" i="92"/>
  <c r="U45" i="92" s="1"/>
  <c r="S45" i="92"/>
  <c r="R45" i="92"/>
  <c r="P45" i="92"/>
  <c r="Q45" i="92" s="1"/>
  <c r="M45" i="92"/>
  <c r="N45" i="92" s="1"/>
  <c r="O45" i="92" s="1"/>
  <c r="L45" i="92"/>
  <c r="C45" i="92"/>
  <c r="U44" i="92"/>
  <c r="T44" i="92"/>
  <c r="R44" i="92"/>
  <c r="S44" i="92" s="1"/>
  <c r="P44" i="92"/>
  <c r="L44" i="92"/>
  <c r="M44" i="92" s="1"/>
  <c r="N44" i="92" s="1"/>
  <c r="O44" i="92" s="1"/>
  <c r="C44" i="92"/>
  <c r="T43" i="92"/>
  <c r="U43" i="92" s="1"/>
  <c r="R43" i="92"/>
  <c r="S43" i="92" s="1"/>
  <c r="P43" i="92"/>
  <c r="Q43" i="92" s="1"/>
  <c r="M43" i="92"/>
  <c r="N43" i="92" s="1"/>
  <c r="L43" i="92"/>
  <c r="C43" i="92"/>
  <c r="T42" i="92"/>
  <c r="U42" i="92" s="1"/>
  <c r="R42" i="92"/>
  <c r="S42" i="92" s="1"/>
  <c r="P42" i="92"/>
  <c r="Q42" i="92" s="1"/>
  <c r="L42" i="92"/>
  <c r="M42" i="92" s="1"/>
  <c r="N42" i="92" s="1"/>
  <c r="O42" i="92" s="1"/>
  <c r="C42" i="92"/>
  <c r="T41" i="92"/>
  <c r="U41" i="92" s="1"/>
  <c r="R41" i="92"/>
  <c r="S41" i="92" s="1"/>
  <c r="P41" i="92"/>
  <c r="Q41" i="92" s="1"/>
  <c r="L41" i="92"/>
  <c r="M41" i="92" s="1"/>
  <c r="N41" i="92" s="1"/>
  <c r="O41" i="92" s="1"/>
  <c r="C41" i="92"/>
  <c r="U40" i="92"/>
  <c r="T40" i="92"/>
  <c r="R40" i="92"/>
  <c r="S40" i="92" s="1"/>
  <c r="P40" i="92"/>
  <c r="Q40" i="92" s="1"/>
  <c r="L40" i="92"/>
  <c r="M40" i="92" s="1"/>
  <c r="N40" i="92" s="1"/>
  <c r="O40" i="92" s="1"/>
  <c r="C40" i="92"/>
  <c r="T39" i="92"/>
  <c r="U39" i="92" s="1"/>
  <c r="R39" i="92"/>
  <c r="S39" i="92" s="1"/>
  <c r="P39" i="92"/>
  <c r="Q39" i="92" s="1"/>
  <c r="M39" i="92"/>
  <c r="N39" i="92" s="1"/>
  <c r="L39" i="92"/>
  <c r="C39" i="92"/>
  <c r="T38" i="92"/>
  <c r="U38" i="92" s="1"/>
  <c r="R38" i="92"/>
  <c r="S38" i="92" s="1"/>
  <c r="P38" i="92"/>
  <c r="Q38" i="92" s="1"/>
  <c r="L38" i="92"/>
  <c r="M38" i="92" s="1"/>
  <c r="N38" i="92" s="1"/>
  <c r="O38" i="92" s="1"/>
  <c r="C38" i="92"/>
  <c r="T37" i="92"/>
  <c r="U37" i="92" s="1"/>
  <c r="R37" i="92"/>
  <c r="S37" i="92" s="1"/>
  <c r="P37" i="92"/>
  <c r="Q37" i="92" s="1"/>
  <c r="L37" i="92"/>
  <c r="M37" i="92" s="1"/>
  <c r="N37" i="92" s="1"/>
  <c r="O37" i="92" s="1"/>
  <c r="W37" i="92" s="1"/>
  <c r="C37" i="92"/>
  <c r="V36" i="92"/>
  <c r="T36" i="92"/>
  <c r="U36" i="92" s="1"/>
  <c r="R36" i="92"/>
  <c r="S36" i="92" s="1"/>
  <c r="Q36" i="92"/>
  <c r="P36" i="92"/>
  <c r="L36" i="92"/>
  <c r="M36" i="92" s="1"/>
  <c r="N36" i="92" s="1"/>
  <c r="O36" i="92" s="1"/>
  <c r="C36" i="92"/>
  <c r="U35" i="92"/>
  <c r="T35" i="92"/>
  <c r="R35" i="92"/>
  <c r="S35" i="92" s="1"/>
  <c r="P35" i="92"/>
  <c r="Q35" i="92" s="1"/>
  <c r="L35" i="92"/>
  <c r="M35" i="92" s="1"/>
  <c r="N35" i="92" s="1"/>
  <c r="C35" i="92"/>
  <c r="T34" i="92"/>
  <c r="U34" i="92" s="1"/>
  <c r="P34" i="92"/>
  <c r="Q34" i="92" s="1"/>
  <c r="L34" i="92"/>
  <c r="M34" i="92" s="1"/>
  <c r="R34" i="92" s="1"/>
  <c r="S34" i="92" s="1"/>
  <c r="T33" i="92"/>
  <c r="U33" i="92" s="1"/>
  <c r="R33" i="92"/>
  <c r="L33" i="92"/>
  <c r="M33" i="92" s="1"/>
  <c r="T32" i="92"/>
  <c r="U32" i="92" s="1"/>
  <c r="R32" i="92"/>
  <c r="S32" i="92" s="1"/>
  <c r="L32" i="92"/>
  <c r="M32" i="92" s="1"/>
  <c r="T31" i="92"/>
  <c r="U31" i="92" s="1"/>
  <c r="R31" i="92"/>
  <c r="S31" i="92" s="1"/>
  <c r="L31" i="92"/>
  <c r="M31" i="92" s="1"/>
  <c r="P31" i="92" s="1"/>
  <c r="Q31" i="92" s="1"/>
  <c r="T30" i="92"/>
  <c r="U30" i="92" s="1"/>
  <c r="R30" i="92"/>
  <c r="S30" i="92" s="1"/>
  <c r="L30" i="92"/>
  <c r="M30" i="92" s="1"/>
  <c r="P30" i="92" s="1"/>
  <c r="Q30" i="92" s="1"/>
  <c r="T29" i="92"/>
  <c r="U29" i="92" s="1"/>
  <c r="R29" i="92"/>
  <c r="L29" i="92"/>
  <c r="M29" i="92" s="1"/>
  <c r="P29" i="92" s="1"/>
  <c r="Q29" i="92" s="1"/>
  <c r="T28" i="92"/>
  <c r="U28" i="92" s="1"/>
  <c r="P28" i="92"/>
  <c r="Q28" i="92" s="1"/>
  <c r="L28" i="92"/>
  <c r="M28" i="92" s="1"/>
  <c r="R28" i="92" s="1"/>
  <c r="S28" i="92" s="1"/>
  <c r="T27" i="92"/>
  <c r="U27" i="92" s="1"/>
  <c r="R27" i="92"/>
  <c r="S27" i="92" s="1"/>
  <c r="L27" i="92"/>
  <c r="M27" i="92" s="1"/>
  <c r="P27" i="92" s="1"/>
  <c r="Q27" i="92" s="1"/>
  <c r="U26" i="92"/>
  <c r="T26" i="92"/>
  <c r="P26" i="92"/>
  <c r="Q26" i="92" s="1"/>
  <c r="L26" i="92"/>
  <c r="M26" i="92" s="1"/>
  <c r="U25" i="92"/>
  <c r="T25" i="92"/>
  <c r="R25" i="92"/>
  <c r="S25" i="92" s="1"/>
  <c r="P25" i="92"/>
  <c r="Q25" i="92" s="1"/>
  <c r="L25" i="92"/>
  <c r="M25" i="92" s="1"/>
  <c r="N25" i="92" s="1"/>
  <c r="V25" i="92" s="1"/>
  <c r="T24" i="92"/>
  <c r="U24" i="92" s="1"/>
  <c r="R24" i="92"/>
  <c r="S24" i="92" s="1"/>
  <c r="P24" i="92"/>
  <c r="Q24" i="92" s="1"/>
  <c r="N24" i="92"/>
  <c r="O24" i="92" s="1"/>
  <c r="L24" i="92"/>
  <c r="M24" i="92" s="1"/>
  <c r="C24" i="92"/>
  <c r="T23" i="92"/>
  <c r="U23" i="92" s="1"/>
  <c r="R23" i="92"/>
  <c r="S23" i="92" s="1"/>
  <c r="N23" i="92"/>
  <c r="O23" i="92" s="1"/>
  <c r="L23" i="92"/>
  <c r="M23" i="92" s="1"/>
  <c r="P23" i="92" s="1"/>
  <c r="Q23" i="92" s="1"/>
  <c r="C23" i="92"/>
  <c r="T22" i="92"/>
  <c r="U22" i="92" s="1"/>
  <c r="R22" i="92"/>
  <c r="S22" i="92" s="1"/>
  <c r="N22" i="92"/>
  <c r="O22" i="92" s="1"/>
  <c r="M22" i="92"/>
  <c r="P22" i="92" s="1"/>
  <c r="Q22" i="92" s="1"/>
  <c r="L22" i="92"/>
  <c r="C22" i="92"/>
  <c r="T21" i="92"/>
  <c r="U21" i="92" s="1"/>
  <c r="R21" i="92"/>
  <c r="S21" i="92" s="1"/>
  <c r="N21" i="92"/>
  <c r="M21" i="92"/>
  <c r="P21" i="92" s="1"/>
  <c r="Q21" i="92" s="1"/>
  <c r="L21" i="92"/>
  <c r="C21" i="92"/>
  <c r="T20" i="92"/>
  <c r="U20" i="92" s="1"/>
  <c r="S20" i="92"/>
  <c r="R20" i="92"/>
  <c r="P20" i="92"/>
  <c r="Q20" i="92" s="1"/>
  <c r="N20" i="92"/>
  <c r="O20" i="92" s="1"/>
  <c r="L20" i="92"/>
  <c r="M20" i="92" s="1"/>
  <c r="C20" i="92"/>
  <c r="T19" i="92"/>
  <c r="U19" i="92" s="1"/>
  <c r="R19" i="92"/>
  <c r="S19" i="92" s="1"/>
  <c r="N19" i="92"/>
  <c r="O19" i="92" s="1"/>
  <c r="L19" i="92"/>
  <c r="M19" i="92" s="1"/>
  <c r="P19" i="92" s="1"/>
  <c r="Q19" i="92" s="1"/>
  <c r="C19" i="92"/>
  <c r="T18" i="92"/>
  <c r="U18" i="92" s="1"/>
  <c r="R18" i="92"/>
  <c r="S18" i="92" s="1"/>
  <c r="N18" i="92"/>
  <c r="O18" i="92" s="1"/>
  <c r="L18" i="92"/>
  <c r="M18" i="92" s="1"/>
  <c r="P18" i="92" s="1"/>
  <c r="Q18" i="92" s="1"/>
  <c r="C18" i="92"/>
  <c r="R17" i="92"/>
  <c r="S17" i="92" s="1"/>
  <c r="Q17" i="92"/>
  <c r="P17" i="92"/>
  <c r="N17" i="92"/>
  <c r="M17" i="92"/>
  <c r="T17" i="92" s="1"/>
  <c r="U17" i="92" s="1"/>
  <c r="L17" i="92"/>
  <c r="C17" i="92"/>
  <c r="T16" i="92"/>
  <c r="U16" i="92" s="1"/>
  <c r="S16" i="92"/>
  <c r="R16" i="92"/>
  <c r="N16" i="92"/>
  <c r="L16" i="92"/>
  <c r="M16" i="92" s="1"/>
  <c r="P16" i="92" s="1"/>
  <c r="C16" i="92"/>
  <c r="R15" i="92"/>
  <c r="S15" i="92" s="1"/>
  <c r="P15" i="92"/>
  <c r="Q15" i="92" s="1"/>
  <c r="N15" i="92"/>
  <c r="O15" i="92" s="1"/>
  <c r="L15" i="92"/>
  <c r="M15" i="92" s="1"/>
  <c r="T15" i="92" s="1"/>
  <c r="U15" i="92" s="1"/>
  <c r="C15" i="92"/>
  <c r="R14" i="92"/>
  <c r="S14" i="92" s="1"/>
  <c r="P14" i="92"/>
  <c r="Q14" i="92" s="1"/>
  <c r="N14" i="92"/>
  <c r="O14" i="92" s="1"/>
  <c r="L14" i="92"/>
  <c r="M14" i="92" s="1"/>
  <c r="T14" i="92" s="1"/>
  <c r="U14" i="92" s="1"/>
  <c r="C14" i="92"/>
  <c r="T13" i="92"/>
  <c r="U13" i="92" s="1"/>
  <c r="P13" i="92"/>
  <c r="Q13" i="92" s="1"/>
  <c r="N13" i="92"/>
  <c r="O13" i="92" s="1"/>
  <c r="L13" i="92"/>
  <c r="M13" i="92" s="1"/>
  <c r="R13" i="92" s="1"/>
  <c r="C13" i="92"/>
  <c r="T12" i="92"/>
  <c r="U12" i="92" s="1"/>
  <c r="R12" i="92"/>
  <c r="S12" i="92" s="1"/>
  <c r="P12" i="92"/>
  <c r="Q12" i="92" s="1"/>
  <c r="O12" i="92"/>
  <c r="W12" i="92" s="1"/>
  <c r="N12" i="92"/>
  <c r="L12" i="92"/>
  <c r="M12" i="92" s="1"/>
  <c r="C12" i="92"/>
  <c r="R11" i="92"/>
  <c r="G60" i="92" s="1"/>
  <c r="P11" i="92"/>
  <c r="N11" i="92"/>
  <c r="M11" i="92"/>
  <c r="T11" i="92" s="1"/>
  <c r="L11" i="92"/>
  <c r="K60" i="92" s="1"/>
  <c r="C11" i="92"/>
  <c r="R10" i="92"/>
  <c r="S10" i="92" s="1"/>
  <c r="P10" i="92"/>
  <c r="Q10" i="92" s="1"/>
  <c r="N10" i="92"/>
  <c r="O10" i="92" s="1"/>
  <c r="L10" i="92"/>
  <c r="M10" i="92" s="1"/>
  <c r="T10" i="92" s="1"/>
  <c r="U10" i="92" s="1"/>
  <c r="T9" i="92"/>
  <c r="U9" i="92" s="1"/>
  <c r="R9" i="92"/>
  <c r="S9" i="92" s="1"/>
  <c r="O9" i="92"/>
  <c r="W9" i="92" s="1"/>
  <c r="N9" i="92"/>
  <c r="L9" i="92"/>
  <c r="M9" i="92" s="1"/>
  <c r="P9" i="92" s="1"/>
  <c r="Q9" i="92" s="1"/>
  <c r="C9" i="92"/>
  <c r="R8" i="92"/>
  <c r="S8" i="92" s="1"/>
  <c r="P8" i="92"/>
  <c r="Q8" i="92" s="1"/>
  <c r="N8" i="92"/>
  <c r="M8" i="92"/>
  <c r="T8" i="92" s="1"/>
  <c r="U8" i="92" s="1"/>
  <c r="L8" i="92"/>
  <c r="C8" i="92"/>
  <c r="T7" i="92"/>
  <c r="U7" i="92" s="1"/>
  <c r="R7" i="92"/>
  <c r="S7" i="92" s="1"/>
  <c r="N7" i="92"/>
  <c r="O7" i="92" s="1"/>
  <c r="L7" i="92"/>
  <c r="M7" i="92" s="1"/>
  <c r="P7" i="92" s="1"/>
  <c r="Q7" i="92" s="1"/>
  <c r="C7" i="92"/>
  <c r="S6" i="92"/>
  <c r="R6" i="92"/>
  <c r="P6" i="92"/>
  <c r="Q6" i="92" s="1"/>
  <c r="N6" i="92"/>
  <c r="L6" i="92"/>
  <c r="M6" i="92" s="1"/>
  <c r="T6" i="92" s="1"/>
  <c r="U6" i="92" s="1"/>
  <c r="C6" i="92"/>
  <c r="R5" i="92"/>
  <c r="P5" i="92"/>
  <c r="N5" i="92"/>
  <c r="L5" i="92"/>
  <c r="C5" i="92"/>
  <c r="U4" i="92"/>
  <c r="T4" i="92"/>
  <c r="R4" i="92"/>
  <c r="S4" i="92" s="1"/>
  <c r="N4" i="92"/>
  <c r="O4" i="92" s="1"/>
  <c r="M4" i="92"/>
  <c r="L4" i="92"/>
  <c r="C4" i="92"/>
  <c r="D2" i="92"/>
  <c r="B84" i="91"/>
  <c r="B83" i="91"/>
  <c r="H83" i="91" s="1"/>
  <c r="B82" i="91"/>
  <c r="I82" i="91" s="1"/>
  <c r="B81" i="91"/>
  <c r="G81" i="91" s="1"/>
  <c r="B80" i="91"/>
  <c r="F80" i="91" s="1"/>
  <c r="B79" i="91"/>
  <c r="F79" i="91" s="1"/>
  <c r="B78" i="91"/>
  <c r="I78" i="91" s="1"/>
  <c r="B77" i="91"/>
  <c r="I77" i="91" s="1"/>
  <c r="B76" i="91"/>
  <c r="K76" i="91" s="1"/>
  <c r="B75" i="91"/>
  <c r="H75" i="91" s="1"/>
  <c r="B74" i="91"/>
  <c r="I74" i="91" s="1"/>
  <c r="B73" i="91"/>
  <c r="J73" i="91" s="1"/>
  <c r="B72" i="91"/>
  <c r="B71" i="91"/>
  <c r="B70" i="91"/>
  <c r="F70" i="91" s="1"/>
  <c r="B69" i="91"/>
  <c r="I69" i="91" s="1"/>
  <c r="P68" i="91"/>
  <c r="B68" i="91"/>
  <c r="B67" i="91"/>
  <c r="C67" i="91" s="1"/>
  <c r="B66" i="91"/>
  <c r="E66" i="91" s="1"/>
  <c r="B65" i="91"/>
  <c r="B64" i="91"/>
  <c r="M64" i="91" s="1"/>
  <c r="B63" i="91"/>
  <c r="B62" i="91"/>
  <c r="H62" i="91" s="1"/>
  <c r="B61" i="91"/>
  <c r="M61" i="91" s="1"/>
  <c r="B60" i="91"/>
  <c r="G60" i="91" s="1"/>
  <c r="H57" i="91"/>
  <c r="T54" i="91"/>
  <c r="U54" i="91" s="1"/>
  <c r="S54" i="91"/>
  <c r="R54" i="91"/>
  <c r="P54" i="91"/>
  <c r="Q54" i="91" s="1"/>
  <c r="N54" i="91"/>
  <c r="O54" i="91" s="1"/>
  <c r="L54" i="91"/>
  <c r="M54" i="91" s="1"/>
  <c r="C54" i="91"/>
  <c r="T53" i="91"/>
  <c r="U53" i="91" s="1"/>
  <c r="R53" i="91"/>
  <c r="S53" i="91" s="1"/>
  <c r="P53" i="91"/>
  <c r="Q53" i="91" s="1"/>
  <c r="L53" i="91"/>
  <c r="M53" i="91" s="1"/>
  <c r="N53" i="91" s="1"/>
  <c r="C53" i="91"/>
  <c r="U52" i="91"/>
  <c r="T52" i="91"/>
  <c r="R52" i="91"/>
  <c r="S52" i="91" s="1"/>
  <c r="Q52" i="91"/>
  <c r="P52" i="91"/>
  <c r="L52" i="91"/>
  <c r="M52" i="91" s="1"/>
  <c r="N52" i="91" s="1"/>
  <c r="C52" i="91"/>
  <c r="T51" i="91"/>
  <c r="U51" i="91" s="1"/>
  <c r="R51" i="91"/>
  <c r="S51" i="91" s="1"/>
  <c r="Q51" i="91"/>
  <c r="P51" i="91"/>
  <c r="L51" i="91"/>
  <c r="M51" i="91" s="1"/>
  <c r="N51" i="91" s="1"/>
  <c r="C51" i="91"/>
  <c r="T50" i="91"/>
  <c r="U50" i="91" s="1"/>
  <c r="R50" i="91"/>
  <c r="S50" i="91" s="1"/>
  <c r="Q50" i="91"/>
  <c r="P50" i="91"/>
  <c r="L50" i="91"/>
  <c r="M50" i="91" s="1"/>
  <c r="N50" i="91" s="1"/>
  <c r="O50" i="91" s="1"/>
  <c r="C50" i="91"/>
  <c r="T49" i="91"/>
  <c r="U49" i="91" s="1"/>
  <c r="R49" i="91"/>
  <c r="S49" i="91" s="1"/>
  <c r="P49" i="91"/>
  <c r="Q49" i="91" s="1"/>
  <c r="L49" i="91"/>
  <c r="M49" i="91" s="1"/>
  <c r="N49" i="91" s="1"/>
  <c r="O49" i="91" s="1"/>
  <c r="W49" i="91" s="1"/>
  <c r="C49" i="91"/>
  <c r="T48" i="91"/>
  <c r="U48" i="91" s="1"/>
  <c r="R48" i="91"/>
  <c r="S48" i="91" s="1"/>
  <c r="P48" i="91"/>
  <c r="Q48" i="91" s="1"/>
  <c r="L48" i="91"/>
  <c r="M48" i="91" s="1"/>
  <c r="N48" i="91" s="1"/>
  <c r="C48" i="91"/>
  <c r="T47" i="91"/>
  <c r="U47" i="91" s="1"/>
  <c r="R47" i="91"/>
  <c r="S47" i="91" s="1"/>
  <c r="Q47" i="91"/>
  <c r="P47" i="91"/>
  <c r="L47" i="91"/>
  <c r="M47" i="91" s="1"/>
  <c r="N47" i="91" s="1"/>
  <c r="O47" i="91" s="1"/>
  <c r="C47" i="91"/>
  <c r="T46" i="91"/>
  <c r="U46" i="91" s="1"/>
  <c r="S46" i="91"/>
  <c r="R46" i="91"/>
  <c r="P46" i="91"/>
  <c r="Q46" i="91" s="1"/>
  <c r="L46" i="91"/>
  <c r="M46" i="91" s="1"/>
  <c r="N46" i="91" s="1"/>
  <c r="V46" i="91" s="1"/>
  <c r="C46" i="91"/>
  <c r="T45" i="91"/>
  <c r="U45" i="91" s="1"/>
  <c r="R45" i="91"/>
  <c r="S45" i="91" s="1"/>
  <c r="P45" i="91"/>
  <c r="Q45" i="91" s="1"/>
  <c r="L45" i="91"/>
  <c r="M45" i="91" s="1"/>
  <c r="N45" i="91" s="1"/>
  <c r="O45" i="91" s="1"/>
  <c r="W45" i="91" s="1"/>
  <c r="C45" i="91"/>
  <c r="T44" i="91"/>
  <c r="U44" i="91" s="1"/>
  <c r="R44" i="91"/>
  <c r="S44" i="91" s="1"/>
  <c r="P44" i="91"/>
  <c r="Q44" i="91" s="1"/>
  <c r="M44" i="91"/>
  <c r="N44" i="91" s="1"/>
  <c r="L44" i="91"/>
  <c r="C44" i="91"/>
  <c r="U43" i="91"/>
  <c r="T43" i="91"/>
  <c r="R43" i="91"/>
  <c r="S43" i="91" s="1"/>
  <c r="P43" i="91"/>
  <c r="Q43" i="91" s="1"/>
  <c r="L43" i="91"/>
  <c r="M43" i="91" s="1"/>
  <c r="N43" i="91" s="1"/>
  <c r="C43" i="91"/>
  <c r="T42" i="91"/>
  <c r="U42" i="91" s="1"/>
  <c r="R42" i="91"/>
  <c r="S42" i="91" s="1"/>
  <c r="P42" i="91"/>
  <c r="Q42" i="91" s="1"/>
  <c r="N42" i="91"/>
  <c r="L42" i="91"/>
  <c r="M42" i="91" s="1"/>
  <c r="C42" i="91"/>
  <c r="T41" i="91"/>
  <c r="U41" i="91" s="1"/>
  <c r="R41" i="91"/>
  <c r="S41" i="91" s="1"/>
  <c r="P41" i="91"/>
  <c r="Q41" i="91" s="1"/>
  <c r="O41" i="91"/>
  <c r="L41" i="91"/>
  <c r="M41" i="91" s="1"/>
  <c r="N41" i="91" s="1"/>
  <c r="C41" i="91"/>
  <c r="T40" i="91"/>
  <c r="U40" i="91" s="1"/>
  <c r="S40" i="91"/>
  <c r="R40" i="91"/>
  <c r="P40" i="91"/>
  <c r="Q40" i="91" s="1"/>
  <c r="L40" i="91"/>
  <c r="M40" i="91" s="1"/>
  <c r="N40" i="91" s="1"/>
  <c r="C40" i="91"/>
  <c r="T39" i="91"/>
  <c r="U39" i="91" s="1"/>
  <c r="R39" i="91"/>
  <c r="S39" i="91" s="1"/>
  <c r="P39" i="91"/>
  <c r="Q39" i="91" s="1"/>
  <c r="L39" i="91"/>
  <c r="M39" i="91" s="1"/>
  <c r="N39" i="91" s="1"/>
  <c r="C39" i="91"/>
  <c r="U38" i="91"/>
  <c r="T38" i="91"/>
  <c r="R38" i="91"/>
  <c r="S38" i="91" s="1"/>
  <c r="Q38" i="91"/>
  <c r="P38" i="91"/>
  <c r="M38" i="91"/>
  <c r="N38" i="91" s="1"/>
  <c r="L38" i="91"/>
  <c r="C38" i="91"/>
  <c r="T37" i="91"/>
  <c r="U37" i="91" s="1"/>
  <c r="S37" i="91"/>
  <c r="R37" i="91"/>
  <c r="P37" i="91"/>
  <c r="Q37" i="91" s="1"/>
  <c r="L37" i="91"/>
  <c r="M37" i="91" s="1"/>
  <c r="N37" i="91" s="1"/>
  <c r="O37" i="91" s="1"/>
  <c r="C37" i="91"/>
  <c r="T36" i="91"/>
  <c r="U36" i="91" s="1"/>
  <c r="R36" i="91"/>
  <c r="S36" i="91" s="1"/>
  <c r="P36" i="91"/>
  <c r="Q36" i="91" s="1"/>
  <c r="L36" i="91"/>
  <c r="M36" i="91" s="1"/>
  <c r="N36" i="91" s="1"/>
  <c r="C36" i="91"/>
  <c r="T35" i="91"/>
  <c r="U35" i="91" s="1"/>
  <c r="R35" i="91"/>
  <c r="S35" i="91" s="1"/>
  <c r="Q35" i="91"/>
  <c r="P35" i="91"/>
  <c r="L35" i="91"/>
  <c r="M35" i="91" s="1"/>
  <c r="N35" i="91" s="1"/>
  <c r="C35" i="91"/>
  <c r="U34" i="91"/>
  <c r="T34" i="91"/>
  <c r="R34" i="91"/>
  <c r="S34" i="91" s="1"/>
  <c r="Q34" i="91"/>
  <c r="P34" i="91"/>
  <c r="L34" i="91"/>
  <c r="M34" i="91" s="1"/>
  <c r="N34" i="91" s="1"/>
  <c r="C34" i="91"/>
  <c r="T33" i="91"/>
  <c r="U33" i="91" s="1"/>
  <c r="R33" i="91"/>
  <c r="S33" i="91" s="1"/>
  <c r="P33" i="91"/>
  <c r="Q33" i="91" s="1"/>
  <c r="L33" i="91"/>
  <c r="M33" i="91" s="1"/>
  <c r="N33" i="91" s="1"/>
  <c r="O33" i="91" s="1"/>
  <c r="W33" i="91" s="1"/>
  <c r="C33" i="91"/>
  <c r="T32" i="91"/>
  <c r="U32" i="91" s="1"/>
  <c r="R32" i="91"/>
  <c r="S32" i="91" s="1"/>
  <c r="P32" i="91"/>
  <c r="Q32" i="91" s="1"/>
  <c r="L32" i="91"/>
  <c r="M32" i="91" s="1"/>
  <c r="N32" i="91" s="1"/>
  <c r="C32" i="91"/>
  <c r="T31" i="91"/>
  <c r="U31" i="91" s="1"/>
  <c r="R31" i="91"/>
  <c r="S31" i="91" s="1"/>
  <c r="P31" i="91"/>
  <c r="Q31" i="91" s="1"/>
  <c r="L31" i="91"/>
  <c r="M31" i="91" s="1"/>
  <c r="N31" i="91" s="1"/>
  <c r="C31" i="91"/>
  <c r="T30" i="91"/>
  <c r="U30" i="91" s="1"/>
  <c r="R30" i="91"/>
  <c r="S30" i="91" s="1"/>
  <c r="P30" i="91"/>
  <c r="Q30" i="91" s="1"/>
  <c r="L30" i="91"/>
  <c r="M30" i="91" s="1"/>
  <c r="N30" i="91" s="1"/>
  <c r="C30" i="91"/>
  <c r="T29" i="91"/>
  <c r="U29" i="91" s="1"/>
  <c r="R29" i="91"/>
  <c r="S29" i="91" s="1"/>
  <c r="P29" i="91"/>
  <c r="Q29" i="91" s="1"/>
  <c r="L29" i="91"/>
  <c r="M29" i="91" s="1"/>
  <c r="N29" i="91" s="1"/>
  <c r="C29" i="91"/>
  <c r="T28" i="91"/>
  <c r="U28" i="91" s="1"/>
  <c r="R28" i="91"/>
  <c r="S28" i="91" s="1"/>
  <c r="Q28" i="91"/>
  <c r="P28" i="91"/>
  <c r="L28" i="91"/>
  <c r="M28" i="91" s="1"/>
  <c r="N28" i="91" s="1"/>
  <c r="C28" i="91"/>
  <c r="T27" i="91"/>
  <c r="U27" i="91" s="1"/>
  <c r="R27" i="91"/>
  <c r="S27" i="91" s="1"/>
  <c r="P27" i="91"/>
  <c r="Q27" i="91" s="1"/>
  <c r="L27" i="91"/>
  <c r="M27" i="91" s="1"/>
  <c r="N27" i="91" s="1"/>
  <c r="C27" i="91"/>
  <c r="T26" i="91"/>
  <c r="U26" i="91" s="1"/>
  <c r="R26" i="91"/>
  <c r="S26" i="91" s="1"/>
  <c r="P26" i="91"/>
  <c r="Q26" i="91" s="1"/>
  <c r="L26" i="91"/>
  <c r="M26" i="91" s="1"/>
  <c r="N26" i="91" s="1"/>
  <c r="C26" i="91"/>
  <c r="T25" i="91"/>
  <c r="U25" i="91" s="1"/>
  <c r="R25" i="91"/>
  <c r="S25" i="91" s="1"/>
  <c r="P25" i="91"/>
  <c r="Q25" i="91" s="1"/>
  <c r="L25" i="91"/>
  <c r="M25" i="91" s="1"/>
  <c r="N25" i="91" s="1"/>
  <c r="C25" i="91"/>
  <c r="T24" i="91"/>
  <c r="U24" i="91" s="1"/>
  <c r="R24" i="91"/>
  <c r="S24" i="91" s="1"/>
  <c r="Q24" i="91"/>
  <c r="P24" i="91"/>
  <c r="L24" i="91"/>
  <c r="M24" i="91" s="1"/>
  <c r="N24" i="91" s="1"/>
  <c r="C24" i="91"/>
  <c r="T23" i="91"/>
  <c r="U23" i="91" s="1"/>
  <c r="R23" i="91"/>
  <c r="S23" i="91" s="1"/>
  <c r="P23" i="91"/>
  <c r="Q23" i="91" s="1"/>
  <c r="L23" i="91"/>
  <c r="M23" i="91" s="1"/>
  <c r="N23" i="91" s="1"/>
  <c r="C23" i="91"/>
  <c r="T22" i="91"/>
  <c r="U22" i="91" s="1"/>
  <c r="R22" i="91"/>
  <c r="S22" i="91" s="1"/>
  <c r="P22" i="91"/>
  <c r="Q22" i="91" s="1"/>
  <c r="L22" i="91"/>
  <c r="M22" i="91" s="1"/>
  <c r="N22" i="91" s="1"/>
  <c r="C22" i="91"/>
  <c r="T21" i="91"/>
  <c r="U21" i="91" s="1"/>
  <c r="R21" i="91"/>
  <c r="S21" i="91" s="1"/>
  <c r="P21" i="91"/>
  <c r="Q21" i="91" s="1"/>
  <c r="L21" i="91"/>
  <c r="M21" i="91" s="1"/>
  <c r="N21" i="91" s="1"/>
  <c r="C21" i="91"/>
  <c r="T20" i="91"/>
  <c r="U20" i="91" s="1"/>
  <c r="R20" i="91"/>
  <c r="S20" i="91" s="1"/>
  <c r="Q20" i="91"/>
  <c r="P20" i="91"/>
  <c r="L20" i="91"/>
  <c r="M20" i="91" s="1"/>
  <c r="N20" i="91" s="1"/>
  <c r="C20" i="91"/>
  <c r="T19" i="91"/>
  <c r="U19" i="91" s="1"/>
  <c r="R19" i="91"/>
  <c r="S19" i="91" s="1"/>
  <c r="P19" i="91"/>
  <c r="Q19" i="91" s="1"/>
  <c r="L19" i="91"/>
  <c r="M19" i="91" s="1"/>
  <c r="N19" i="91" s="1"/>
  <c r="C19" i="91"/>
  <c r="T18" i="91"/>
  <c r="U18" i="91" s="1"/>
  <c r="R18" i="91"/>
  <c r="S18" i="91" s="1"/>
  <c r="P18" i="91"/>
  <c r="Q18" i="91" s="1"/>
  <c r="L18" i="91"/>
  <c r="M18" i="91" s="1"/>
  <c r="N18" i="91" s="1"/>
  <c r="C18" i="91"/>
  <c r="T17" i="91"/>
  <c r="U17" i="91" s="1"/>
  <c r="R17" i="91"/>
  <c r="S17" i="91" s="1"/>
  <c r="P17" i="91"/>
  <c r="Q17" i="91" s="1"/>
  <c r="L17" i="91"/>
  <c r="M17" i="91" s="1"/>
  <c r="N17" i="91" s="1"/>
  <c r="C17" i="91"/>
  <c r="T16" i="91"/>
  <c r="U16" i="91" s="1"/>
  <c r="R16" i="91"/>
  <c r="S16" i="91" s="1"/>
  <c r="Q16" i="91"/>
  <c r="P16" i="91"/>
  <c r="L16" i="91"/>
  <c r="M16" i="91" s="1"/>
  <c r="N16" i="91" s="1"/>
  <c r="C16" i="91"/>
  <c r="T15" i="91"/>
  <c r="U15" i="91" s="1"/>
  <c r="R15" i="91"/>
  <c r="S15" i="91" s="1"/>
  <c r="P15" i="91"/>
  <c r="Q15" i="91" s="1"/>
  <c r="L15" i="91"/>
  <c r="M15" i="91" s="1"/>
  <c r="N15" i="91" s="1"/>
  <c r="C15" i="91"/>
  <c r="T14" i="91"/>
  <c r="U14" i="91" s="1"/>
  <c r="R14" i="91"/>
  <c r="S14" i="91" s="1"/>
  <c r="L14" i="91"/>
  <c r="M14" i="91" s="1"/>
  <c r="P14" i="91" s="1"/>
  <c r="Q14" i="91" s="1"/>
  <c r="C14" i="91"/>
  <c r="T13" i="91"/>
  <c r="U13" i="91" s="1"/>
  <c r="L13" i="91"/>
  <c r="M13" i="91" s="1"/>
  <c r="R13" i="91" s="1"/>
  <c r="S13" i="91" s="1"/>
  <c r="C13" i="91"/>
  <c r="T12" i="91"/>
  <c r="U12" i="91" s="1"/>
  <c r="R12" i="91"/>
  <c r="S12" i="91" s="1"/>
  <c r="L12" i="91"/>
  <c r="M12" i="91" s="1"/>
  <c r="C12" i="91"/>
  <c r="T11" i="91"/>
  <c r="P11" i="91"/>
  <c r="L11" i="91"/>
  <c r="M11" i="91" s="1"/>
  <c r="R11" i="91" s="1"/>
  <c r="S11" i="91" s="1"/>
  <c r="T10" i="91"/>
  <c r="U10" i="91" s="1"/>
  <c r="R10" i="91"/>
  <c r="S10" i="91" s="1"/>
  <c r="L10" i="91"/>
  <c r="M10" i="91" s="1"/>
  <c r="P10" i="91" s="1"/>
  <c r="Q10" i="91" s="1"/>
  <c r="T9" i="91"/>
  <c r="U9" i="91" s="1"/>
  <c r="R9" i="91"/>
  <c r="S9" i="91" s="1"/>
  <c r="L9" i="91"/>
  <c r="M9" i="91" s="1"/>
  <c r="P9" i="91" s="1"/>
  <c r="Q9" i="91" s="1"/>
  <c r="T8" i="91"/>
  <c r="U8" i="91" s="1"/>
  <c r="R8" i="91"/>
  <c r="S8" i="91" s="1"/>
  <c r="L8" i="91"/>
  <c r="M8" i="91" s="1"/>
  <c r="P8" i="91" s="1"/>
  <c r="Q8" i="91" s="1"/>
  <c r="P7" i="91"/>
  <c r="Q7" i="91" s="1"/>
  <c r="L7" i="91"/>
  <c r="M7" i="91" s="1"/>
  <c r="R7" i="91" s="1"/>
  <c r="S7" i="91" s="1"/>
  <c r="R6" i="91"/>
  <c r="S6" i="91" s="1"/>
  <c r="L6" i="91"/>
  <c r="M6" i="91" s="1"/>
  <c r="P6" i="91" s="1"/>
  <c r="Q6" i="91" s="1"/>
  <c r="R5" i="91"/>
  <c r="S5" i="91" s="1"/>
  <c r="P5" i="91"/>
  <c r="Q5" i="91" s="1"/>
  <c r="L5" i="91"/>
  <c r="M5" i="91" s="1"/>
  <c r="N5" i="91" s="1"/>
  <c r="O5" i="91" s="1"/>
  <c r="R4" i="91"/>
  <c r="L4" i="91"/>
  <c r="M4" i="91" s="1"/>
  <c r="N4" i="91" s="1"/>
  <c r="D2" i="91"/>
  <c r="C13" i="90"/>
  <c r="C14" i="90"/>
  <c r="C15" i="90"/>
  <c r="C16" i="90"/>
  <c r="C17" i="90"/>
  <c r="C18" i="90"/>
  <c r="C19" i="90"/>
  <c r="C20" i="90"/>
  <c r="C21" i="90"/>
  <c r="C22" i="90"/>
  <c r="C23" i="90"/>
  <c r="C24" i="90"/>
  <c r="C25" i="90"/>
  <c r="C26" i="90"/>
  <c r="C27" i="90"/>
  <c r="C28" i="90"/>
  <c r="C29" i="90"/>
  <c r="C30" i="90"/>
  <c r="C31" i="90"/>
  <c r="C32" i="90"/>
  <c r="C33" i="90"/>
  <c r="C34" i="90"/>
  <c r="B84" i="90"/>
  <c r="J84" i="90" s="1"/>
  <c r="B83" i="90"/>
  <c r="I83" i="90" s="1"/>
  <c r="B82" i="90"/>
  <c r="H82" i="90" s="1"/>
  <c r="B81" i="90"/>
  <c r="G81" i="90" s="1"/>
  <c r="B80" i="90"/>
  <c r="J80" i="90" s="1"/>
  <c r="B79" i="90"/>
  <c r="B78" i="90"/>
  <c r="J78" i="90" s="1"/>
  <c r="B77" i="90"/>
  <c r="I77" i="90" s="1"/>
  <c r="B76" i="90"/>
  <c r="H76" i="90" s="1"/>
  <c r="B75" i="90"/>
  <c r="F75" i="90" s="1"/>
  <c r="B74" i="90"/>
  <c r="F74" i="90" s="1"/>
  <c r="B73" i="90"/>
  <c r="I73" i="90" s="1"/>
  <c r="B72" i="90"/>
  <c r="B71" i="90"/>
  <c r="I71" i="90" s="1"/>
  <c r="B70" i="90"/>
  <c r="F70" i="90" s="1"/>
  <c r="B69" i="90"/>
  <c r="P68" i="90"/>
  <c r="B68" i="90"/>
  <c r="B67" i="90"/>
  <c r="B66" i="90"/>
  <c r="I66" i="90" s="1"/>
  <c r="B65" i="90"/>
  <c r="B64" i="90"/>
  <c r="I64" i="90" s="1"/>
  <c r="B63" i="90"/>
  <c r="B62" i="90"/>
  <c r="B61" i="90"/>
  <c r="M61" i="90" s="1"/>
  <c r="B60" i="90"/>
  <c r="M60" i="90" s="1"/>
  <c r="H57" i="90"/>
  <c r="T54" i="90"/>
  <c r="U54" i="90" s="1"/>
  <c r="S54" i="90"/>
  <c r="R54" i="90"/>
  <c r="P54" i="90"/>
  <c r="Q54" i="90" s="1"/>
  <c r="N54" i="90"/>
  <c r="O54" i="90" s="1"/>
  <c r="W54" i="90" s="1"/>
  <c r="L54" i="90"/>
  <c r="M54" i="90" s="1"/>
  <c r="C54" i="90"/>
  <c r="T53" i="90"/>
  <c r="U53" i="90" s="1"/>
  <c r="R53" i="90"/>
  <c r="S53" i="90" s="1"/>
  <c r="Q53" i="90"/>
  <c r="P53" i="90"/>
  <c r="L53" i="90"/>
  <c r="M53" i="90" s="1"/>
  <c r="N53" i="90" s="1"/>
  <c r="C53" i="90"/>
  <c r="T52" i="90"/>
  <c r="U52" i="90" s="1"/>
  <c r="R52" i="90"/>
  <c r="S52" i="90" s="1"/>
  <c r="Q52" i="90"/>
  <c r="P52" i="90"/>
  <c r="L52" i="90"/>
  <c r="M52" i="90" s="1"/>
  <c r="N52" i="90" s="1"/>
  <c r="O52" i="90" s="1"/>
  <c r="C52" i="90"/>
  <c r="U51" i="90"/>
  <c r="T51" i="90"/>
  <c r="R51" i="90"/>
  <c r="S51" i="90" s="1"/>
  <c r="Q51" i="90"/>
  <c r="P51" i="90"/>
  <c r="L51" i="90"/>
  <c r="M51" i="90" s="1"/>
  <c r="N51" i="90" s="1"/>
  <c r="C51" i="90"/>
  <c r="T50" i="90"/>
  <c r="U50" i="90" s="1"/>
  <c r="R50" i="90"/>
  <c r="S50" i="90" s="1"/>
  <c r="P50" i="90"/>
  <c r="Q50" i="90" s="1"/>
  <c r="L50" i="90"/>
  <c r="M50" i="90" s="1"/>
  <c r="N50" i="90" s="1"/>
  <c r="O50" i="90" s="1"/>
  <c r="W50" i="90" s="1"/>
  <c r="C50" i="90"/>
  <c r="T49" i="90"/>
  <c r="U49" i="90" s="1"/>
  <c r="R49" i="90"/>
  <c r="S49" i="90" s="1"/>
  <c r="P49" i="90"/>
  <c r="Q49" i="90" s="1"/>
  <c r="L49" i="90"/>
  <c r="M49" i="90" s="1"/>
  <c r="N49" i="90" s="1"/>
  <c r="V49" i="90" s="1"/>
  <c r="C49" i="90"/>
  <c r="T48" i="90"/>
  <c r="U48" i="90" s="1"/>
  <c r="R48" i="90"/>
  <c r="S48" i="90" s="1"/>
  <c r="P48" i="90"/>
  <c r="L48" i="90"/>
  <c r="M48" i="90" s="1"/>
  <c r="N48" i="90" s="1"/>
  <c r="O48" i="90" s="1"/>
  <c r="C48" i="90"/>
  <c r="U47" i="90"/>
  <c r="T47" i="90"/>
  <c r="R47" i="90"/>
  <c r="S47" i="90" s="1"/>
  <c r="Q47" i="90"/>
  <c r="P47" i="90"/>
  <c r="L47" i="90"/>
  <c r="M47" i="90" s="1"/>
  <c r="N47" i="90" s="1"/>
  <c r="C47" i="90"/>
  <c r="T46" i="90"/>
  <c r="U46" i="90" s="1"/>
  <c r="R46" i="90"/>
  <c r="S46" i="90" s="1"/>
  <c r="P46" i="90"/>
  <c r="Q46" i="90" s="1"/>
  <c r="L46" i="90"/>
  <c r="M46" i="90" s="1"/>
  <c r="N46" i="90" s="1"/>
  <c r="O46" i="90" s="1"/>
  <c r="C46" i="90"/>
  <c r="T45" i="90"/>
  <c r="U45" i="90" s="1"/>
  <c r="R45" i="90"/>
  <c r="S45" i="90" s="1"/>
  <c r="P45" i="90"/>
  <c r="Q45" i="90" s="1"/>
  <c r="M45" i="90"/>
  <c r="N45" i="90" s="1"/>
  <c r="L45" i="90"/>
  <c r="C45" i="90"/>
  <c r="U44" i="90"/>
  <c r="T44" i="90"/>
  <c r="R44" i="90"/>
  <c r="S44" i="90" s="1"/>
  <c r="P44" i="90"/>
  <c r="V44" i="90" s="1"/>
  <c r="L44" i="90"/>
  <c r="M44" i="90" s="1"/>
  <c r="N44" i="90" s="1"/>
  <c r="O44" i="90" s="1"/>
  <c r="C44" i="90"/>
  <c r="T43" i="90"/>
  <c r="U43" i="90" s="1"/>
  <c r="R43" i="90"/>
  <c r="S43" i="90" s="1"/>
  <c r="P43" i="90"/>
  <c r="Q43" i="90" s="1"/>
  <c r="L43" i="90"/>
  <c r="M43" i="90" s="1"/>
  <c r="N43" i="90" s="1"/>
  <c r="C43" i="90"/>
  <c r="T42" i="90"/>
  <c r="U42" i="90" s="1"/>
  <c r="R42" i="90"/>
  <c r="S42" i="90" s="1"/>
  <c r="P42" i="90"/>
  <c r="Q42" i="90" s="1"/>
  <c r="O42" i="90"/>
  <c r="W42" i="90" s="1"/>
  <c r="L42" i="90"/>
  <c r="M42" i="90" s="1"/>
  <c r="N42" i="90" s="1"/>
  <c r="C42" i="90"/>
  <c r="U41" i="90"/>
  <c r="T41" i="90"/>
  <c r="R41" i="90"/>
  <c r="S41" i="90" s="1"/>
  <c r="Q41" i="90"/>
  <c r="P41" i="90"/>
  <c r="L41" i="90"/>
  <c r="M41" i="90" s="1"/>
  <c r="N41" i="90" s="1"/>
  <c r="V41" i="90" s="1"/>
  <c r="C41" i="90"/>
  <c r="T40" i="90"/>
  <c r="U40" i="90" s="1"/>
  <c r="R40" i="90"/>
  <c r="S40" i="90" s="1"/>
  <c r="P40" i="90"/>
  <c r="Q40" i="90" s="1"/>
  <c r="L40" i="90"/>
  <c r="M40" i="90" s="1"/>
  <c r="N40" i="90" s="1"/>
  <c r="O40" i="90" s="1"/>
  <c r="C40" i="90"/>
  <c r="T39" i="90"/>
  <c r="U39" i="90" s="1"/>
  <c r="R39" i="90"/>
  <c r="S39" i="90" s="1"/>
  <c r="P39" i="90"/>
  <c r="Q39" i="90" s="1"/>
  <c r="L39" i="90"/>
  <c r="M39" i="90" s="1"/>
  <c r="N39" i="90" s="1"/>
  <c r="C39" i="90"/>
  <c r="T38" i="90"/>
  <c r="U38" i="90" s="1"/>
  <c r="R38" i="90"/>
  <c r="S38" i="90" s="1"/>
  <c r="P38" i="90"/>
  <c r="Q38" i="90" s="1"/>
  <c r="L38" i="90"/>
  <c r="M38" i="90" s="1"/>
  <c r="N38" i="90" s="1"/>
  <c r="O38" i="90" s="1"/>
  <c r="C38" i="90"/>
  <c r="U37" i="90"/>
  <c r="T37" i="90"/>
  <c r="R37" i="90"/>
  <c r="S37" i="90" s="1"/>
  <c r="Q37" i="90"/>
  <c r="P37" i="90"/>
  <c r="L37" i="90"/>
  <c r="M37" i="90" s="1"/>
  <c r="N37" i="90" s="1"/>
  <c r="C37" i="90"/>
  <c r="T36" i="90"/>
  <c r="U36" i="90" s="1"/>
  <c r="R36" i="90"/>
  <c r="S36" i="90" s="1"/>
  <c r="P36" i="90"/>
  <c r="Q36" i="90" s="1"/>
  <c r="L36" i="90"/>
  <c r="M36" i="90" s="1"/>
  <c r="N36" i="90" s="1"/>
  <c r="O36" i="90" s="1"/>
  <c r="W36" i="90" s="1"/>
  <c r="C36" i="90"/>
  <c r="T35" i="90"/>
  <c r="U35" i="90" s="1"/>
  <c r="S35" i="90"/>
  <c r="R35" i="90"/>
  <c r="P35" i="90"/>
  <c r="Q35" i="90" s="1"/>
  <c r="L35" i="90"/>
  <c r="M35" i="90" s="1"/>
  <c r="N35" i="90" s="1"/>
  <c r="V35" i="90" s="1"/>
  <c r="C35" i="90"/>
  <c r="T34" i="90"/>
  <c r="U34" i="90" s="1"/>
  <c r="P34" i="90"/>
  <c r="Q34" i="90" s="1"/>
  <c r="L34" i="90"/>
  <c r="M34" i="90" s="1"/>
  <c r="R34" i="90" s="1"/>
  <c r="S34" i="90" s="1"/>
  <c r="T33" i="90"/>
  <c r="U33" i="90" s="1"/>
  <c r="R33" i="90"/>
  <c r="S33" i="90" s="1"/>
  <c r="L33" i="90"/>
  <c r="M33" i="90" s="1"/>
  <c r="P33" i="90" s="1"/>
  <c r="T32" i="90"/>
  <c r="U32" i="90" s="1"/>
  <c r="R32" i="90"/>
  <c r="S32" i="90" s="1"/>
  <c r="M32" i="90"/>
  <c r="P32" i="90" s="1"/>
  <c r="Q32" i="90" s="1"/>
  <c r="L32" i="90"/>
  <c r="T31" i="90"/>
  <c r="U31" i="90" s="1"/>
  <c r="R31" i="90"/>
  <c r="S31" i="90" s="1"/>
  <c r="L31" i="90"/>
  <c r="M31" i="90" s="1"/>
  <c r="P31" i="90" s="1"/>
  <c r="T30" i="90"/>
  <c r="U30" i="90" s="1"/>
  <c r="R30" i="90"/>
  <c r="S30" i="90" s="1"/>
  <c r="L30" i="90"/>
  <c r="M30" i="90" s="1"/>
  <c r="P30" i="90" s="1"/>
  <c r="Q30" i="90" s="1"/>
  <c r="T29" i="90"/>
  <c r="U29" i="90" s="1"/>
  <c r="R29" i="90"/>
  <c r="S29" i="90" s="1"/>
  <c r="L29" i="90"/>
  <c r="M29" i="90" s="1"/>
  <c r="P29" i="90" s="1"/>
  <c r="T28" i="90"/>
  <c r="U28" i="90" s="1"/>
  <c r="P28" i="90"/>
  <c r="Q28" i="90" s="1"/>
  <c r="L28" i="90"/>
  <c r="M28" i="90" s="1"/>
  <c r="R28" i="90" s="1"/>
  <c r="S28" i="90" s="1"/>
  <c r="T27" i="90"/>
  <c r="U27" i="90" s="1"/>
  <c r="R27" i="90"/>
  <c r="S27" i="90" s="1"/>
  <c r="P27" i="90"/>
  <c r="Q27" i="90" s="1"/>
  <c r="L27" i="90"/>
  <c r="M27" i="90" s="1"/>
  <c r="N27" i="90" s="1"/>
  <c r="O27" i="90" s="1"/>
  <c r="T26" i="90"/>
  <c r="U26" i="90" s="1"/>
  <c r="P26" i="90"/>
  <c r="Q26" i="90" s="1"/>
  <c r="L26" i="90"/>
  <c r="M26" i="90" s="1"/>
  <c r="T25" i="90"/>
  <c r="U25" i="90" s="1"/>
  <c r="P25" i="90"/>
  <c r="Q25" i="90" s="1"/>
  <c r="L25" i="90"/>
  <c r="M25" i="90" s="1"/>
  <c r="R25" i="90" s="1"/>
  <c r="T24" i="90"/>
  <c r="U24" i="90" s="1"/>
  <c r="R24" i="90"/>
  <c r="S24" i="90" s="1"/>
  <c r="L24" i="90"/>
  <c r="M24" i="90" s="1"/>
  <c r="P24" i="90" s="1"/>
  <c r="T23" i="90"/>
  <c r="U23" i="90" s="1"/>
  <c r="R23" i="90"/>
  <c r="S23" i="90" s="1"/>
  <c r="P23" i="90"/>
  <c r="Q23" i="90" s="1"/>
  <c r="L23" i="90"/>
  <c r="M23" i="90" s="1"/>
  <c r="N23" i="90" s="1"/>
  <c r="O23" i="90" s="1"/>
  <c r="T22" i="90"/>
  <c r="U22" i="90" s="1"/>
  <c r="R22" i="90"/>
  <c r="S22" i="90" s="1"/>
  <c r="L22" i="90"/>
  <c r="M22" i="90" s="1"/>
  <c r="T21" i="90"/>
  <c r="U21" i="90" s="1"/>
  <c r="R21" i="90"/>
  <c r="S21" i="90" s="1"/>
  <c r="L21" i="90"/>
  <c r="M21" i="90" s="1"/>
  <c r="U20" i="90"/>
  <c r="T20" i="90"/>
  <c r="R20" i="90"/>
  <c r="S20" i="90" s="1"/>
  <c r="L20" i="90"/>
  <c r="M20" i="90" s="1"/>
  <c r="T19" i="90"/>
  <c r="U19" i="90" s="1"/>
  <c r="R19" i="90"/>
  <c r="S19" i="90" s="1"/>
  <c r="P19" i="90"/>
  <c r="Q19" i="90" s="1"/>
  <c r="L19" i="90"/>
  <c r="M19" i="90" s="1"/>
  <c r="N19" i="90" s="1"/>
  <c r="O19" i="90" s="1"/>
  <c r="T18" i="90"/>
  <c r="U18" i="90" s="1"/>
  <c r="R18" i="90"/>
  <c r="S18" i="90" s="1"/>
  <c r="L18" i="90"/>
  <c r="M18" i="90" s="1"/>
  <c r="P18" i="90" s="1"/>
  <c r="Q18" i="90" s="1"/>
  <c r="R17" i="90"/>
  <c r="S17" i="90" s="1"/>
  <c r="P17" i="90"/>
  <c r="Q17" i="90" s="1"/>
  <c r="L17" i="90"/>
  <c r="M17" i="90" s="1"/>
  <c r="T17" i="90" s="1"/>
  <c r="T16" i="90"/>
  <c r="U16" i="90" s="1"/>
  <c r="R16" i="90"/>
  <c r="S16" i="90" s="1"/>
  <c r="L16" i="90"/>
  <c r="M16" i="90" s="1"/>
  <c r="T15" i="90"/>
  <c r="U15" i="90" s="1"/>
  <c r="R15" i="90"/>
  <c r="S15" i="90" s="1"/>
  <c r="L15" i="90"/>
  <c r="M15" i="90" s="1"/>
  <c r="N15" i="90" s="1"/>
  <c r="O15" i="90" s="1"/>
  <c r="L14" i="90"/>
  <c r="M14" i="90" s="1"/>
  <c r="T14" i="90" s="1"/>
  <c r="U14" i="90" s="1"/>
  <c r="P13" i="90"/>
  <c r="Q13" i="90" s="1"/>
  <c r="L13" i="90"/>
  <c r="M13" i="90" s="1"/>
  <c r="R13" i="90" s="1"/>
  <c r="R12" i="90"/>
  <c r="S12" i="90" s="1"/>
  <c r="L12" i="90"/>
  <c r="M12" i="90" s="1"/>
  <c r="P12" i="90" s="1"/>
  <c r="Q12" i="90" s="1"/>
  <c r="L11" i="90"/>
  <c r="R10" i="90"/>
  <c r="S10" i="90" s="1"/>
  <c r="P10" i="90"/>
  <c r="Q10" i="90" s="1"/>
  <c r="L10" i="90"/>
  <c r="M10" i="90" s="1"/>
  <c r="T10" i="90" s="1"/>
  <c r="U10" i="90" s="1"/>
  <c r="T9" i="90"/>
  <c r="U9" i="90" s="1"/>
  <c r="R9" i="90"/>
  <c r="S9" i="90" s="1"/>
  <c r="L9" i="90"/>
  <c r="M9" i="90" s="1"/>
  <c r="R8" i="90"/>
  <c r="S8" i="90" s="1"/>
  <c r="P8" i="90"/>
  <c r="Q8" i="90" s="1"/>
  <c r="L8" i="90"/>
  <c r="M8" i="90" s="1"/>
  <c r="T8" i="90" s="1"/>
  <c r="U8" i="90" s="1"/>
  <c r="T7" i="90"/>
  <c r="U7" i="90" s="1"/>
  <c r="L7" i="90"/>
  <c r="M7" i="90" s="1"/>
  <c r="P7" i="90" s="1"/>
  <c r="Q7" i="90" s="1"/>
  <c r="R6" i="90"/>
  <c r="S6" i="90" s="1"/>
  <c r="L6" i="90"/>
  <c r="M6" i="90" s="1"/>
  <c r="T6" i="90" s="1"/>
  <c r="U6" i="90" s="1"/>
  <c r="R5" i="90"/>
  <c r="P5" i="90"/>
  <c r="Q5" i="90" s="1"/>
  <c r="L5" i="90"/>
  <c r="M5" i="90" s="1"/>
  <c r="R4" i="90"/>
  <c r="L4" i="90"/>
  <c r="D2" i="90"/>
  <c r="B84" i="89"/>
  <c r="B83" i="89"/>
  <c r="B82" i="89"/>
  <c r="K82" i="89" s="1"/>
  <c r="B81" i="89"/>
  <c r="J81" i="89" s="1"/>
  <c r="B80" i="89"/>
  <c r="B79" i="89"/>
  <c r="I79" i="89" s="1"/>
  <c r="B78" i="89"/>
  <c r="K78" i="89" s="1"/>
  <c r="B77" i="89"/>
  <c r="I77" i="89" s="1"/>
  <c r="B76" i="89"/>
  <c r="I76" i="89" s="1"/>
  <c r="B75" i="89"/>
  <c r="J75" i="89" s="1"/>
  <c r="B74" i="89"/>
  <c r="H74" i="89" s="1"/>
  <c r="B73" i="89"/>
  <c r="F73" i="89" s="1"/>
  <c r="B72" i="89"/>
  <c r="B71" i="89"/>
  <c r="J71" i="89" s="1"/>
  <c r="B70" i="89"/>
  <c r="B69" i="89"/>
  <c r="F69" i="89" s="1"/>
  <c r="P68" i="89"/>
  <c r="B68" i="89"/>
  <c r="B67" i="89"/>
  <c r="G67" i="89" s="1"/>
  <c r="B66" i="89"/>
  <c r="K66" i="89" s="1"/>
  <c r="B65" i="89"/>
  <c r="B64" i="89"/>
  <c r="K64" i="89" s="1"/>
  <c r="B63" i="89"/>
  <c r="B62" i="89"/>
  <c r="B61" i="89"/>
  <c r="M61" i="89" s="1"/>
  <c r="B60" i="89"/>
  <c r="M60" i="89" s="1"/>
  <c r="H57" i="89"/>
  <c r="T54" i="89"/>
  <c r="U54" i="89" s="1"/>
  <c r="R54" i="89"/>
  <c r="S54" i="89" s="1"/>
  <c r="P54" i="89"/>
  <c r="Q54" i="89" s="1"/>
  <c r="N54" i="89"/>
  <c r="L54" i="89"/>
  <c r="M54" i="89" s="1"/>
  <c r="C54" i="89"/>
  <c r="T53" i="89"/>
  <c r="U53" i="89" s="1"/>
  <c r="R53" i="89"/>
  <c r="S53" i="89" s="1"/>
  <c r="Q53" i="89"/>
  <c r="P53" i="89"/>
  <c r="L53" i="89"/>
  <c r="M53" i="89" s="1"/>
  <c r="N53" i="89" s="1"/>
  <c r="C53" i="89"/>
  <c r="T52" i="89"/>
  <c r="U52" i="89" s="1"/>
  <c r="S52" i="89"/>
  <c r="R52" i="89"/>
  <c r="P52" i="89"/>
  <c r="Q52" i="89" s="1"/>
  <c r="L52" i="89"/>
  <c r="M52" i="89" s="1"/>
  <c r="N52" i="89" s="1"/>
  <c r="C52" i="89"/>
  <c r="T51" i="89"/>
  <c r="U51" i="89" s="1"/>
  <c r="R51" i="89"/>
  <c r="S51" i="89" s="1"/>
  <c r="Q51" i="89"/>
  <c r="P51" i="89"/>
  <c r="L51" i="89"/>
  <c r="M51" i="89" s="1"/>
  <c r="N51" i="89" s="1"/>
  <c r="C51" i="89"/>
  <c r="U50" i="89"/>
  <c r="T50" i="89"/>
  <c r="R50" i="89"/>
  <c r="S50" i="89" s="1"/>
  <c r="P50" i="89"/>
  <c r="Q50" i="89" s="1"/>
  <c r="N50" i="89"/>
  <c r="L50" i="89"/>
  <c r="M50" i="89" s="1"/>
  <c r="C50" i="89"/>
  <c r="T49" i="89"/>
  <c r="U49" i="89" s="1"/>
  <c r="R49" i="89"/>
  <c r="S49" i="89" s="1"/>
  <c r="P49" i="89"/>
  <c r="Q49" i="89" s="1"/>
  <c r="L49" i="89"/>
  <c r="M49" i="89" s="1"/>
  <c r="N49" i="89" s="1"/>
  <c r="C49" i="89"/>
  <c r="T48" i="89"/>
  <c r="U48" i="89" s="1"/>
  <c r="R48" i="89"/>
  <c r="S48" i="89" s="1"/>
  <c r="P48" i="89"/>
  <c r="Q48" i="89" s="1"/>
  <c r="L48" i="89"/>
  <c r="M48" i="89" s="1"/>
  <c r="N48" i="89" s="1"/>
  <c r="C48" i="89"/>
  <c r="T47" i="89"/>
  <c r="U47" i="89" s="1"/>
  <c r="R47" i="89"/>
  <c r="S47" i="89" s="1"/>
  <c r="P47" i="89"/>
  <c r="Q47" i="89" s="1"/>
  <c r="L47" i="89"/>
  <c r="M47" i="89" s="1"/>
  <c r="N47" i="89" s="1"/>
  <c r="C47" i="89"/>
  <c r="T46" i="89"/>
  <c r="U46" i="89" s="1"/>
  <c r="R46" i="89"/>
  <c r="S46" i="89" s="1"/>
  <c r="Q46" i="89"/>
  <c r="P46" i="89"/>
  <c r="L46" i="89"/>
  <c r="M46" i="89" s="1"/>
  <c r="N46" i="89" s="1"/>
  <c r="C46" i="89"/>
  <c r="T45" i="89"/>
  <c r="U45" i="89" s="1"/>
  <c r="R45" i="89"/>
  <c r="S45" i="89" s="1"/>
  <c r="P45" i="89"/>
  <c r="Q45" i="89" s="1"/>
  <c r="L45" i="89"/>
  <c r="M45" i="89" s="1"/>
  <c r="N45" i="89" s="1"/>
  <c r="C45" i="89"/>
  <c r="T44" i="89"/>
  <c r="U44" i="89" s="1"/>
  <c r="S44" i="89"/>
  <c r="R44" i="89"/>
  <c r="P44" i="89"/>
  <c r="Q44" i="89" s="1"/>
  <c r="L44" i="89"/>
  <c r="M44" i="89" s="1"/>
  <c r="N44" i="89" s="1"/>
  <c r="C44" i="89"/>
  <c r="T43" i="89"/>
  <c r="U43" i="89" s="1"/>
  <c r="R43" i="89"/>
  <c r="S43" i="89" s="1"/>
  <c r="P43" i="89"/>
  <c r="Q43" i="89" s="1"/>
  <c r="L43" i="89"/>
  <c r="M43" i="89" s="1"/>
  <c r="N43" i="89" s="1"/>
  <c r="C43" i="89"/>
  <c r="T42" i="89"/>
  <c r="U42" i="89" s="1"/>
  <c r="R42" i="89"/>
  <c r="S42" i="89" s="1"/>
  <c r="P42" i="89"/>
  <c r="Q42" i="89" s="1"/>
  <c r="L42" i="89"/>
  <c r="M42" i="89" s="1"/>
  <c r="N42" i="89" s="1"/>
  <c r="C42" i="89"/>
  <c r="T41" i="89"/>
  <c r="U41" i="89" s="1"/>
  <c r="R41" i="89"/>
  <c r="S41" i="89" s="1"/>
  <c r="P41" i="89"/>
  <c r="Q41" i="89" s="1"/>
  <c r="L41" i="89"/>
  <c r="M41" i="89" s="1"/>
  <c r="N41" i="89" s="1"/>
  <c r="C41" i="89"/>
  <c r="T40" i="89"/>
  <c r="U40" i="89" s="1"/>
  <c r="R40" i="89"/>
  <c r="S40" i="89" s="1"/>
  <c r="P40" i="89"/>
  <c r="Q40" i="89" s="1"/>
  <c r="L40" i="89"/>
  <c r="M40" i="89" s="1"/>
  <c r="N40" i="89" s="1"/>
  <c r="C40" i="89"/>
  <c r="T39" i="89"/>
  <c r="U39" i="89" s="1"/>
  <c r="R39" i="89"/>
  <c r="S39" i="89" s="1"/>
  <c r="P39" i="89"/>
  <c r="Q39" i="89" s="1"/>
  <c r="L39" i="89"/>
  <c r="M39" i="89" s="1"/>
  <c r="N39" i="89" s="1"/>
  <c r="C39" i="89"/>
  <c r="T38" i="89"/>
  <c r="U38" i="89" s="1"/>
  <c r="R38" i="89"/>
  <c r="S38" i="89" s="1"/>
  <c r="P38" i="89"/>
  <c r="Q38" i="89" s="1"/>
  <c r="N38" i="89"/>
  <c r="O38" i="89" s="1"/>
  <c r="M38" i="89"/>
  <c r="L38" i="89"/>
  <c r="C38" i="89"/>
  <c r="T37" i="89"/>
  <c r="U37" i="89" s="1"/>
  <c r="R37" i="89"/>
  <c r="S37" i="89" s="1"/>
  <c r="P37" i="89"/>
  <c r="Q37" i="89" s="1"/>
  <c r="L37" i="89"/>
  <c r="M37" i="89" s="1"/>
  <c r="N37" i="89" s="1"/>
  <c r="C37" i="89"/>
  <c r="T36" i="89"/>
  <c r="U36" i="89" s="1"/>
  <c r="R36" i="89"/>
  <c r="S36" i="89" s="1"/>
  <c r="P36" i="89"/>
  <c r="Q36" i="89" s="1"/>
  <c r="L36" i="89"/>
  <c r="M36" i="89" s="1"/>
  <c r="N36" i="89" s="1"/>
  <c r="C36" i="89"/>
  <c r="T35" i="89"/>
  <c r="U35" i="89" s="1"/>
  <c r="R35" i="89"/>
  <c r="S35" i="89" s="1"/>
  <c r="Q35" i="89"/>
  <c r="P35" i="89"/>
  <c r="L35" i="89"/>
  <c r="M35" i="89" s="1"/>
  <c r="N35" i="89" s="1"/>
  <c r="C35" i="89"/>
  <c r="T34" i="89"/>
  <c r="U34" i="89" s="1"/>
  <c r="P34" i="89"/>
  <c r="Q34" i="89" s="1"/>
  <c r="L34" i="89"/>
  <c r="M34" i="89" s="1"/>
  <c r="N34" i="89" s="1"/>
  <c r="O34" i="89" s="1"/>
  <c r="C34" i="89"/>
  <c r="T33" i="89"/>
  <c r="U33" i="89" s="1"/>
  <c r="R33" i="89"/>
  <c r="S33" i="89" s="1"/>
  <c r="L33" i="89"/>
  <c r="M33" i="89" s="1"/>
  <c r="N33" i="89" s="1"/>
  <c r="C33" i="89"/>
  <c r="T32" i="89"/>
  <c r="U32" i="89" s="1"/>
  <c r="R32" i="89"/>
  <c r="S32" i="89" s="1"/>
  <c r="L32" i="89"/>
  <c r="M32" i="89" s="1"/>
  <c r="N32" i="89" s="1"/>
  <c r="C32" i="89"/>
  <c r="T31" i="89"/>
  <c r="U31" i="89" s="1"/>
  <c r="R31" i="89"/>
  <c r="S31" i="89" s="1"/>
  <c r="L31" i="89"/>
  <c r="M31" i="89" s="1"/>
  <c r="N31" i="89" s="1"/>
  <c r="C31" i="89"/>
  <c r="T30" i="89"/>
  <c r="U30" i="89" s="1"/>
  <c r="R30" i="89"/>
  <c r="S30" i="89" s="1"/>
  <c r="L30" i="89"/>
  <c r="M30" i="89" s="1"/>
  <c r="N30" i="89" s="1"/>
  <c r="C30" i="89"/>
  <c r="T29" i="89"/>
  <c r="U29" i="89" s="1"/>
  <c r="R29" i="89"/>
  <c r="S29" i="89" s="1"/>
  <c r="L29" i="89"/>
  <c r="M29" i="89" s="1"/>
  <c r="N29" i="89" s="1"/>
  <c r="O29" i="89" s="1"/>
  <c r="C29" i="89"/>
  <c r="T28" i="89"/>
  <c r="U28" i="89" s="1"/>
  <c r="P28" i="89"/>
  <c r="Q28" i="89" s="1"/>
  <c r="L28" i="89"/>
  <c r="M28" i="89" s="1"/>
  <c r="N28" i="89" s="1"/>
  <c r="C28" i="89"/>
  <c r="T27" i="89"/>
  <c r="U27" i="89" s="1"/>
  <c r="R27" i="89"/>
  <c r="S27" i="89" s="1"/>
  <c r="L27" i="89"/>
  <c r="M27" i="89" s="1"/>
  <c r="N27" i="89" s="1"/>
  <c r="C27" i="89"/>
  <c r="T26" i="89"/>
  <c r="U26" i="89" s="1"/>
  <c r="P26" i="89"/>
  <c r="Q26" i="89" s="1"/>
  <c r="L26" i="89"/>
  <c r="M26" i="89" s="1"/>
  <c r="N26" i="89" s="1"/>
  <c r="C26" i="89"/>
  <c r="T25" i="89"/>
  <c r="U25" i="89" s="1"/>
  <c r="P25" i="89"/>
  <c r="Q25" i="89" s="1"/>
  <c r="L25" i="89"/>
  <c r="M25" i="89" s="1"/>
  <c r="N25" i="89" s="1"/>
  <c r="O25" i="89" s="1"/>
  <c r="C25" i="89"/>
  <c r="T24" i="89"/>
  <c r="U24" i="89" s="1"/>
  <c r="S24" i="89"/>
  <c r="R24" i="89"/>
  <c r="P24" i="89"/>
  <c r="Q24" i="89" s="1"/>
  <c r="L24" i="89"/>
  <c r="M24" i="89" s="1"/>
  <c r="N24" i="89" s="1"/>
  <c r="T23" i="89"/>
  <c r="U23" i="89" s="1"/>
  <c r="R23" i="89"/>
  <c r="S23" i="89" s="1"/>
  <c r="P23" i="89"/>
  <c r="Q23" i="89" s="1"/>
  <c r="L23" i="89"/>
  <c r="M23" i="89" s="1"/>
  <c r="N23" i="89" s="1"/>
  <c r="U22" i="89"/>
  <c r="T22" i="89"/>
  <c r="R22" i="89"/>
  <c r="S22" i="89" s="1"/>
  <c r="L22" i="89"/>
  <c r="M22" i="89" s="1"/>
  <c r="N22" i="89" s="1"/>
  <c r="T21" i="89"/>
  <c r="U21" i="89" s="1"/>
  <c r="R21" i="89"/>
  <c r="S21" i="89" s="1"/>
  <c r="L21" i="89"/>
  <c r="M21" i="89" s="1"/>
  <c r="T20" i="89"/>
  <c r="U20" i="89" s="1"/>
  <c r="S20" i="89"/>
  <c r="R20" i="89"/>
  <c r="P20" i="89"/>
  <c r="Q20" i="89" s="1"/>
  <c r="L20" i="89"/>
  <c r="M20" i="89" s="1"/>
  <c r="N20" i="89" s="1"/>
  <c r="T19" i="89"/>
  <c r="U19" i="89" s="1"/>
  <c r="R19" i="89"/>
  <c r="S19" i="89" s="1"/>
  <c r="P19" i="89"/>
  <c r="Q19" i="89" s="1"/>
  <c r="L19" i="89"/>
  <c r="M19" i="89" s="1"/>
  <c r="N19" i="89" s="1"/>
  <c r="U18" i="89"/>
  <c r="T18" i="89"/>
  <c r="R18" i="89"/>
  <c r="S18" i="89" s="1"/>
  <c r="L18" i="89"/>
  <c r="M18" i="89" s="1"/>
  <c r="N18" i="89" s="1"/>
  <c r="R17" i="89"/>
  <c r="S17" i="89" s="1"/>
  <c r="P17" i="89"/>
  <c r="Q17" i="89" s="1"/>
  <c r="L17" i="89"/>
  <c r="M17" i="89" s="1"/>
  <c r="R16" i="89"/>
  <c r="S16" i="89" s="1"/>
  <c r="P16" i="89"/>
  <c r="Q16" i="89" s="1"/>
  <c r="L16" i="89"/>
  <c r="M16" i="89" s="1"/>
  <c r="T16" i="89" s="1"/>
  <c r="U16" i="89" s="1"/>
  <c r="T15" i="89"/>
  <c r="U15" i="89" s="1"/>
  <c r="R15" i="89"/>
  <c r="S15" i="89" s="1"/>
  <c r="P15" i="89"/>
  <c r="Q15" i="89" s="1"/>
  <c r="L15" i="89"/>
  <c r="M15" i="89" s="1"/>
  <c r="N15" i="89" s="1"/>
  <c r="R14" i="89"/>
  <c r="S14" i="89" s="1"/>
  <c r="L14" i="89"/>
  <c r="M14" i="89" s="1"/>
  <c r="P14" i="89" s="1"/>
  <c r="Q14" i="89" s="1"/>
  <c r="P13" i="89"/>
  <c r="Q13" i="89" s="1"/>
  <c r="L13" i="89"/>
  <c r="M13" i="89" s="1"/>
  <c r="R13" i="89" s="1"/>
  <c r="S13" i="89" s="1"/>
  <c r="R12" i="89"/>
  <c r="P12" i="89"/>
  <c r="Q12" i="89" s="1"/>
  <c r="L12" i="89"/>
  <c r="M12" i="89" s="1"/>
  <c r="T12" i="89" s="1"/>
  <c r="U12" i="89" s="1"/>
  <c r="R11" i="89"/>
  <c r="S11" i="89" s="1"/>
  <c r="P11" i="89"/>
  <c r="Q11" i="89" s="1"/>
  <c r="L11" i="89"/>
  <c r="M11" i="89" s="1"/>
  <c r="T11" i="89" s="1"/>
  <c r="U11" i="89" s="1"/>
  <c r="T10" i="89"/>
  <c r="U10" i="89" s="1"/>
  <c r="R10" i="89"/>
  <c r="S10" i="89" s="1"/>
  <c r="L10" i="89"/>
  <c r="M10" i="89" s="1"/>
  <c r="P10" i="89" s="1"/>
  <c r="Q10" i="89" s="1"/>
  <c r="T9" i="89"/>
  <c r="U9" i="89" s="1"/>
  <c r="R9" i="89"/>
  <c r="S9" i="89" s="1"/>
  <c r="L9" i="89"/>
  <c r="M9" i="89" s="1"/>
  <c r="P9" i="89" s="1"/>
  <c r="Q9" i="89" s="1"/>
  <c r="T8" i="89"/>
  <c r="U8" i="89" s="1"/>
  <c r="P8" i="89"/>
  <c r="Q8" i="89" s="1"/>
  <c r="L8" i="89"/>
  <c r="M8" i="89" s="1"/>
  <c r="R8" i="89" s="1"/>
  <c r="S8" i="89" s="1"/>
  <c r="T7" i="89"/>
  <c r="U7" i="89" s="1"/>
  <c r="R7" i="89"/>
  <c r="S7" i="89" s="1"/>
  <c r="L7" i="89"/>
  <c r="M7" i="89" s="1"/>
  <c r="P7" i="89" s="1"/>
  <c r="Q7" i="89" s="1"/>
  <c r="P6" i="89"/>
  <c r="L6" i="89"/>
  <c r="M6" i="89" s="1"/>
  <c r="T6" i="89" s="1"/>
  <c r="R5" i="89"/>
  <c r="S5" i="89" s="1"/>
  <c r="P5" i="89"/>
  <c r="Q5" i="89" s="1"/>
  <c r="L5" i="89"/>
  <c r="M5" i="89" s="1"/>
  <c r="R4" i="89"/>
  <c r="S4" i="89" s="1"/>
  <c r="L4" i="89"/>
  <c r="D2" i="89"/>
  <c r="B84" i="87"/>
  <c r="B83" i="87"/>
  <c r="K83" i="87" s="1"/>
  <c r="B82" i="87"/>
  <c r="J82" i="87" s="1"/>
  <c r="B81" i="87"/>
  <c r="B80" i="87"/>
  <c r="H80" i="87" s="1"/>
  <c r="B79" i="87"/>
  <c r="K79" i="87" s="1"/>
  <c r="B78" i="87"/>
  <c r="J78" i="87" s="1"/>
  <c r="B77" i="87"/>
  <c r="J77" i="87" s="1"/>
  <c r="B76" i="87"/>
  <c r="J76" i="87" s="1"/>
  <c r="B75" i="87"/>
  <c r="J75" i="87" s="1"/>
  <c r="B74" i="87"/>
  <c r="J74" i="87" s="1"/>
  <c r="B73" i="87"/>
  <c r="J73" i="87" s="1"/>
  <c r="B72" i="87"/>
  <c r="B71" i="87"/>
  <c r="H71" i="87" s="1"/>
  <c r="B70" i="87"/>
  <c r="J70" i="87" s="1"/>
  <c r="B69" i="87"/>
  <c r="P68" i="87"/>
  <c r="B68" i="87"/>
  <c r="I68" i="87" s="1"/>
  <c r="B67" i="87"/>
  <c r="B66" i="87"/>
  <c r="I66" i="87" s="1"/>
  <c r="B65" i="87"/>
  <c r="F65" i="87" s="1"/>
  <c r="B64" i="87"/>
  <c r="I64" i="87" s="1"/>
  <c r="B63" i="87"/>
  <c r="B62" i="87"/>
  <c r="K62" i="87" s="1"/>
  <c r="B61" i="87"/>
  <c r="G61" i="87" s="1"/>
  <c r="B60" i="87"/>
  <c r="H60" i="87" s="1"/>
  <c r="H57" i="87"/>
  <c r="T54" i="87"/>
  <c r="U54" i="87" s="1"/>
  <c r="R54" i="87"/>
  <c r="S54" i="87" s="1"/>
  <c r="P54" i="87"/>
  <c r="Q54" i="87" s="1"/>
  <c r="L54" i="87"/>
  <c r="M54" i="87" s="1"/>
  <c r="N54" i="87" s="1"/>
  <c r="C54" i="87"/>
  <c r="T53" i="87"/>
  <c r="U53" i="87" s="1"/>
  <c r="R53" i="87"/>
  <c r="S53" i="87" s="1"/>
  <c r="P53" i="87"/>
  <c r="Q53" i="87" s="1"/>
  <c r="L53" i="87"/>
  <c r="M53" i="87" s="1"/>
  <c r="N53" i="87" s="1"/>
  <c r="C53" i="87"/>
  <c r="T52" i="87"/>
  <c r="U52" i="87" s="1"/>
  <c r="R52" i="87"/>
  <c r="S52" i="87" s="1"/>
  <c r="P52" i="87"/>
  <c r="Q52" i="87" s="1"/>
  <c r="L52" i="87"/>
  <c r="M52" i="87" s="1"/>
  <c r="N52" i="87" s="1"/>
  <c r="C52" i="87"/>
  <c r="T51" i="87"/>
  <c r="U51" i="87" s="1"/>
  <c r="R51" i="87"/>
  <c r="S51" i="87" s="1"/>
  <c r="Q51" i="87"/>
  <c r="P51" i="87"/>
  <c r="L51" i="87"/>
  <c r="M51" i="87" s="1"/>
  <c r="N51" i="87" s="1"/>
  <c r="C51" i="87"/>
  <c r="T50" i="87"/>
  <c r="U50" i="87" s="1"/>
  <c r="R50" i="87"/>
  <c r="S50" i="87" s="1"/>
  <c r="Q50" i="87"/>
  <c r="P50" i="87"/>
  <c r="L50" i="87"/>
  <c r="M50" i="87" s="1"/>
  <c r="N50" i="87" s="1"/>
  <c r="O50" i="87" s="1"/>
  <c r="C50" i="87"/>
  <c r="T49" i="87"/>
  <c r="U49" i="87" s="1"/>
  <c r="R49" i="87"/>
  <c r="S49" i="87" s="1"/>
  <c r="P49" i="87"/>
  <c r="Q49" i="87" s="1"/>
  <c r="L49" i="87"/>
  <c r="M49" i="87" s="1"/>
  <c r="N49" i="87" s="1"/>
  <c r="C49" i="87"/>
  <c r="U48" i="87"/>
  <c r="T48" i="87"/>
  <c r="R48" i="87"/>
  <c r="S48" i="87" s="1"/>
  <c r="Q48" i="87"/>
  <c r="P48" i="87"/>
  <c r="L48" i="87"/>
  <c r="M48" i="87" s="1"/>
  <c r="N48" i="87" s="1"/>
  <c r="C48" i="87"/>
  <c r="T47" i="87"/>
  <c r="U47" i="87" s="1"/>
  <c r="R47" i="87"/>
  <c r="S47" i="87" s="1"/>
  <c r="P47" i="87"/>
  <c r="Q47" i="87" s="1"/>
  <c r="M47" i="87"/>
  <c r="N47" i="87" s="1"/>
  <c r="O47" i="87" s="1"/>
  <c r="W47" i="87" s="1"/>
  <c r="L47" i="87"/>
  <c r="C47" i="87"/>
  <c r="T46" i="87"/>
  <c r="U46" i="87" s="1"/>
  <c r="S46" i="87"/>
  <c r="R46" i="87"/>
  <c r="P46" i="87"/>
  <c r="Q46" i="87" s="1"/>
  <c r="L46" i="87"/>
  <c r="M46" i="87" s="1"/>
  <c r="N46" i="87" s="1"/>
  <c r="O46" i="87" s="1"/>
  <c r="C46" i="87"/>
  <c r="T45" i="87"/>
  <c r="U45" i="87" s="1"/>
  <c r="R45" i="87"/>
  <c r="S45" i="87" s="1"/>
  <c r="P45" i="87"/>
  <c r="Q45" i="87" s="1"/>
  <c r="L45" i="87"/>
  <c r="M45" i="87" s="1"/>
  <c r="N45" i="87" s="1"/>
  <c r="C45" i="87"/>
  <c r="T44" i="87"/>
  <c r="U44" i="87" s="1"/>
  <c r="R44" i="87"/>
  <c r="S44" i="87" s="1"/>
  <c r="P44" i="87"/>
  <c r="Q44" i="87" s="1"/>
  <c r="M44" i="87"/>
  <c r="N44" i="87" s="1"/>
  <c r="O44" i="87" s="1"/>
  <c r="W44" i="87" s="1"/>
  <c r="L44" i="87"/>
  <c r="C44" i="87"/>
  <c r="T43" i="87"/>
  <c r="U43" i="87" s="1"/>
  <c r="R43" i="87"/>
  <c r="S43" i="87" s="1"/>
  <c r="P43" i="87"/>
  <c r="Q43" i="87" s="1"/>
  <c r="M43" i="87"/>
  <c r="N43" i="87" s="1"/>
  <c r="L43" i="87"/>
  <c r="C43" i="87"/>
  <c r="T42" i="87"/>
  <c r="U42" i="87" s="1"/>
  <c r="S42" i="87"/>
  <c r="R42" i="87"/>
  <c r="P42" i="87"/>
  <c r="Q42" i="87" s="1"/>
  <c r="L42" i="87"/>
  <c r="M42" i="87" s="1"/>
  <c r="N42" i="87" s="1"/>
  <c r="O42" i="87" s="1"/>
  <c r="W42" i="87" s="1"/>
  <c r="C42" i="87"/>
  <c r="T41" i="87"/>
  <c r="U41" i="87" s="1"/>
  <c r="R41" i="87"/>
  <c r="S41" i="87" s="1"/>
  <c r="P41" i="87"/>
  <c r="Q41" i="87" s="1"/>
  <c r="L41" i="87"/>
  <c r="M41" i="87" s="1"/>
  <c r="N41" i="87" s="1"/>
  <c r="C41" i="87"/>
  <c r="U40" i="87"/>
  <c r="T40" i="87"/>
  <c r="R40" i="87"/>
  <c r="S40" i="87" s="1"/>
  <c r="P40" i="87"/>
  <c r="Q40" i="87" s="1"/>
  <c r="L40" i="87"/>
  <c r="M40" i="87" s="1"/>
  <c r="N40" i="87" s="1"/>
  <c r="O40" i="87" s="1"/>
  <c r="C40" i="87"/>
  <c r="U39" i="87"/>
  <c r="T39" i="87"/>
  <c r="R39" i="87"/>
  <c r="S39" i="87" s="1"/>
  <c r="Q39" i="87"/>
  <c r="P39" i="87"/>
  <c r="M39" i="87"/>
  <c r="N39" i="87" s="1"/>
  <c r="L39" i="87"/>
  <c r="C39" i="87"/>
  <c r="T38" i="87"/>
  <c r="U38" i="87" s="1"/>
  <c r="S38" i="87"/>
  <c r="R38" i="87"/>
  <c r="P38" i="87"/>
  <c r="Q38" i="87" s="1"/>
  <c r="L38" i="87"/>
  <c r="M38" i="87" s="1"/>
  <c r="N38" i="87" s="1"/>
  <c r="V38" i="87" s="1"/>
  <c r="C38" i="87"/>
  <c r="T37" i="87"/>
  <c r="U37" i="87" s="1"/>
  <c r="R37" i="87"/>
  <c r="S37" i="87" s="1"/>
  <c r="P37" i="87"/>
  <c r="Q37" i="87" s="1"/>
  <c r="L37" i="87"/>
  <c r="M37" i="87" s="1"/>
  <c r="N37" i="87" s="1"/>
  <c r="C37" i="87"/>
  <c r="T36" i="87"/>
  <c r="U36" i="87" s="1"/>
  <c r="R36" i="87"/>
  <c r="S36" i="87" s="1"/>
  <c r="P36" i="87"/>
  <c r="Q36" i="87" s="1"/>
  <c r="L36" i="87"/>
  <c r="M36" i="87" s="1"/>
  <c r="N36" i="87" s="1"/>
  <c r="C36" i="87"/>
  <c r="T35" i="87"/>
  <c r="U35" i="87" s="1"/>
  <c r="S35" i="87"/>
  <c r="R35" i="87"/>
  <c r="P35" i="87"/>
  <c r="Q35" i="87" s="1"/>
  <c r="M35" i="87"/>
  <c r="N35" i="87" s="1"/>
  <c r="L35" i="87"/>
  <c r="C35" i="87"/>
  <c r="T34" i="87"/>
  <c r="U34" i="87" s="1"/>
  <c r="S34" i="87"/>
  <c r="R34" i="87"/>
  <c r="P34" i="87"/>
  <c r="Q34" i="87" s="1"/>
  <c r="L34" i="87"/>
  <c r="M34" i="87" s="1"/>
  <c r="N34" i="87" s="1"/>
  <c r="O34" i="87" s="1"/>
  <c r="W34" i="87" s="1"/>
  <c r="C34" i="87"/>
  <c r="T33" i="87"/>
  <c r="U33" i="87" s="1"/>
  <c r="S33" i="87"/>
  <c r="R33" i="87"/>
  <c r="P33" i="87"/>
  <c r="Q33" i="87" s="1"/>
  <c r="L33" i="87"/>
  <c r="M33" i="87" s="1"/>
  <c r="N33" i="87" s="1"/>
  <c r="C33" i="87"/>
  <c r="T32" i="87"/>
  <c r="U32" i="87" s="1"/>
  <c r="R32" i="87"/>
  <c r="S32" i="87" s="1"/>
  <c r="Q32" i="87"/>
  <c r="P32" i="87"/>
  <c r="L32" i="87"/>
  <c r="M32" i="87" s="1"/>
  <c r="N32" i="87" s="1"/>
  <c r="C32" i="87"/>
  <c r="U31" i="87"/>
  <c r="T31" i="87"/>
  <c r="R31" i="87"/>
  <c r="S31" i="87" s="1"/>
  <c r="Q31" i="87"/>
  <c r="P31" i="87"/>
  <c r="L31" i="87"/>
  <c r="M31" i="87" s="1"/>
  <c r="N31" i="87" s="1"/>
  <c r="C31" i="87"/>
  <c r="T30" i="87"/>
  <c r="U30" i="87" s="1"/>
  <c r="R30" i="87"/>
  <c r="S30" i="87" s="1"/>
  <c r="P30" i="87"/>
  <c r="Q30" i="87" s="1"/>
  <c r="L30" i="87"/>
  <c r="M30" i="87" s="1"/>
  <c r="N30" i="87" s="1"/>
  <c r="O30" i="87" s="1"/>
  <c r="C30" i="87"/>
  <c r="U29" i="87"/>
  <c r="T29" i="87"/>
  <c r="R29" i="87"/>
  <c r="S29" i="87" s="1"/>
  <c r="Q29" i="87"/>
  <c r="P29" i="87"/>
  <c r="L29" i="87"/>
  <c r="M29" i="87" s="1"/>
  <c r="N29" i="87" s="1"/>
  <c r="C29" i="87"/>
  <c r="T28" i="87"/>
  <c r="U28" i="87" s="1"/>
  <c r="R28" i="87"/>
  <c r="S28" i="87" s="1"/>
  <c r="P28" i="87"/>
  <c r="Q28" i="87" s="1"/>
  <c r="L28" i="87"/>
  <c r="M28" i="87" s="1"/>
  <c r="N28" i="87" s="1"/>
  <c r="C28" i="87"/>
  <c r="T27" i="87"/>
  <c r="U27" i="87" s="1"/>
  <c r="S27" i="87"/>
  <c r="R27" i="87"/>
  <c r="P27" i="87"/>
  <c r="Q27" i="87" s="1"/>
  <c r="M27" i="87"/>
  <c r="N27" i="87" s="1"/>
  <c r="L27" i="87"/>
  <c r="C27" i="87"/>
  <c r="T26" i="87"/>
  <c r="U26" i="87" s="1"/>
  <c r="S26" i="87"/>
  <c r="R26" i="87"/>
  <c r="P26" i="87"/>
  <c r="Q26" i="87" s="1"/>
  <c r="L26" i="87"/>
  <c r="M26" i="87" s="1"/>
  <c r="N26" i="87" s="1"/>
  <c r="O26" i="87" s="1"/>
  <c r="W26" i="87" s="1"/>
  <c r="C26" i="87"/>
  <c r="T25" i="87"/>
  <c r="U25" i="87" s="1"/>
  <c r="S25" i="87"/>
  <c r="R25" i="87"/>
  <c r="P25" i="87"/>
  <c r="Q25" i="87" s="1"/>
  <c r="L25" i="87"/>
  <c r="M25" i="87" s="1"/>
  <c r="N25" i="87" s="1"/>
  <c r="C25" i="87"/>
  <c r="T24" i="87"/>
  <c r="U24" i="87" s="1"/>
  <c r="R24" i="87"/>
  <c r="S24" i="87" s="1"/>
  <c r="Q24" i="87"/>
  <c r="P24" i="87"/>
  <c r="L24" i="87"/>
  <c r="M24" i="87" s="1"/>
  <c r="N24" i="87" s="1"/>
  <c r="C24" i="87"/>
  <c r="U23" i="87"/>
  <c r="T23" i="87"/>
  <c r="R23" i="87"/>
  <c r="S23" i="87" s="1"/>
  <c r="Q23" i="87"/>
  <c r="P23" i="87"/>
  <c r="L23" i="87"/>
  <c r="M23" i="87" s="1"/>
  <c r="N23" i="87" s="1"/>
  <c r="C23" i="87"/>
  <c r="T22" i="87"/>
  <c r="U22" i="87" s="1"/>
  <c r="R22" i="87"/>
  <c r="S22" i="87" s="1"/>
  <c r="P22" i="87"/>
  <c r="Q22" i="87" s="1"/>
  <c r="L22" i="87"/>
  <c r="M22" i="87" s="1"/>
  <c r="N22" i="87" s="1"/>
  <c r="C22" i="87"/>
  <c r="T21" i="87"/>
  <c r="U21" i="87" s="1"/>
  <c r="R21" i="87"/>
  <c r="S21" i="87" s="1"/>
  <c r="P21" i="87"/>
  <c r="Q21" i="87" s="1"/>
  <c r="L21" i="87"/>
  <c r="M21" i="87" s="1"/>
  <c r="N21" i="87" s="1"/>
  <c r="C21" i="87"/>
  <c r="T20" i="87"/>
  <c r="U20" i="87" s="1"/>
  <c r="R20" i="87"/>
  <c r="S20" i="87" s="1"/>
  <c r="P20" i="87"/>
  <c r="Q20" i="87" s="1"/>
  <c r="L20" i="87"/>
  <c r="M20" i="87" s="1"/>
  <c r="N20" i="87" s="1"/>
  <c r="C20" i="87"/>
  <c r="T19" i="87"/>
  <c r="U19" i="87" s="1"/>
  <c r="R19" i="87"/>
  <c r="S19" i="87" s="1"/>
  <c r="P19" i="87"/>
  <c r="Q19" i="87" s="1"/>
  <c r="L19" i="87"/>
  <c r="M19" i="87" s="1"/>
  <c r="N19" i="87" s="1"/>
  <c r="C19" i="87"/>
  <c r="T18" i="87"/>
  <c r="U18" i="87" s="1"/>
  <c r="R18" i="87"/>
  <c r="S18" i="87" s="1"/>
  <c r="P18" i="87"/>
  <c r="Q18" i="87" s="1"/>
  <c r="L18" i="87"/>
  <c r="M18" i="87" s="1"/>
  <c r="N18" i="87" s="1"/>
  <c r="C18" i="87"/>
  <c r="T17" i="87"/>
  <c r="U17" i="87" s="1"/>
  <c r="R17" i="87"/>
  <c r="S17" i="87" s="1"/>
  <c r="P17" i="87"/>
  <c r="Q17" i="87" s="1"/>
  <c r="L17" i="87"/>
  <c r="M17" i="87" s="1"/>
  <c r="N17" i="87" s="1"/>
  <c r="C17" i="87"/>
  <c r="T16" i="87"/>
  <c r="U16" i="87" s="1"/>
  <c r="R16" i="87"/>
  <c r="S16" i="87" s="1"/>
  <c r="P16" i="87"/>
  <c r="Q16" i="87" s="1"/>
  <c r="L16" i="87"/>
  <c r="M16" i="87" s="1"/>
  <c r="N16" i="87" s="1"/>
  <c r="C16" i="87"/>
  <c r="T15" i="87"/>
  <c r="U15" i="87" s="1"/>
  <c r="R15" i="87"/>
  <c r="S15" i="87" s="1"/>
  <c r="P15" i="87"/>
  <c r="Q15" i="87" s="1"/>
  <c r="L15" i="87"/>
  <c r="M15" i="87" s="1"/>
  <c r="N15" i="87" s="1"/>
  <c r="C15" i="87"/>
  <c r="T14" i="87"/>
  <c r="U14" i="87" s="1"/>
  <c r="R14" i="87"/>
  <c r="S14" i="87" s="1"/>
  <c r="P14" i="87"/>
  <c r="Q14" i="87" s="1"/>
  <c r="L14" i="87"/>
  <c r="M14" i="87" s="1"/>
  <c r="N14" i="87" s="1"/>
  <c r="C14" i="87"/>
  <c r="T13" i="87"/>
  <c r="U13" i="87" s="1"/>
  <c r="R13" i="87"/>
  <c r="S13" i="87" s="1"/>
  <c r="P13" i="87"/>
  <c r="Q13" i="87" s="1"/>
  <c r="L13" i="87"/>
  <c r="M13" i="87" s="1"/>
  <c r="N13" i="87" s="1"/>
  <c r="C13" i="87"/>
  <c r="T12" i="87"/>
  <c r="U12" i="87" s="1"/>
  <c r="R12" i="87"/>
  <c r="S12" i="87" s="1"/>
  <c r="P12" i="87"/>
  <c r="Q12" i="87" s="1"/>
  <c r="L12" i="87"/>
  <c r="M12" i="87" s="1"/>
  <c r="N12" i="87" s="1"/>
  <c r="C12" i="87"/>
  <c r="T11" i="87"/>
  <c r="U11" i="87" s="1"/>
  <c r="R11" i="87"/>
  <c r="S11" i="87" s="1"/>
  <c r="P11" i="87"/>
  <c r="Q11" i="87" s="1"/>
  <c r="L11" i="87"/>
  <c r="M11" i="87" s="1"/>
  <c r="N11" i="87" s="1"/>
  <c r="C11" i="87"/>
  <c r="T10" i="87"/>
  <c r="U10" i="87" s="1"/>
  <c r="R10" i="87"/>
  <c r="S10" i="87" s="1"/>
  <c r="P10" i="87"/>
  <c r="Q10" i="87" s="1"/>
  <c r="L10" i="87"/>
  <c r="M10" i="87" s="1"/>
  <c r="N10" i="87" s="1"/>
  <c r="C10" i="87"/>
  <c r="T9" i="87"/>
  <c r="U9" i="87" s="1"/>
  <c r="R9" i="87"/>
  <c r="S9" i="87" s="1"/>
  <c r="P9" i="87"/>
  <c r="Q9" i="87" s="1"/>
  <c r="L9" i="87"/>
  <c r="M9" i="87" s="1"/>
  <c r="N9" i="87" s="1"/>
  <c r="C9" i="87"/>
  <c r="T8" i="87"/>
  <c r="U8" i="87" s="1"/>
  <c r="R8" i="87"/>
  <c r="S8" i="87" s="1"/>
  <c r="L8" i="87"/>
  <c r="M8" i="87" s="1"/>
  <c r="P8" i="87" s="1"/>
  <c r="Q8" i="87" s="1"/>
  <c r="C8" i="87"/>
  <c r="R7" i="87"/>
  <c r="S7" i="87" s="1"/>
  <c r="L7" i="87"/>
  <c r="M7" i="87" s="1"/>
  <c r="P7" i="87" s="1"/>
  <c r="Q7" i="87" s="1"/>
  <c r="C7" i="87"/>
  <c r="T6" i="87"/>
  <c r="U6" i="87" s="1"/>
  <c r="R6" i="87"/>
  <c r="S6" i="87" s="1"/>
  <c r="L6" i="87"/>
  <c r="M6" i="87" s="1"/>
  <c r="P6" i="87" s="1"/>
  <c r="Q6" i="87" s="1"/>
  <c r="C6" i="87"/>
  <c r="T5" i="87"/>
  <c r="U5" i="87" s="1"/>
  <c r="P5" i="87"/>
  <c r="Q5" i="87" s="1"/>
  <c r="L5" i="87"/>
  <c r="M5" i="87" s="1"/>
  <c r="R5" i="87" s="1"/>
  <c r="S5" i="87" s="1"/>
  <c r="C5" i="87"/>
  <c r="T4" i="87"/>
  <c r="U4" i="87" s="1"/>
  <c r="P4" i="87"/>
  <c r="L4" i="87"/>
  <c r="D2" i="87"/>
  <c r="B84" i="86"/>
  <c r="K84" i="86" s="1"/>
  <c r="B83" i="86"/>
  <c r="J83" i="86" s="1"/>
  <c r="B82" i="86"/>
  <c r="J82" i="86" s="1"/>
  <c r="B81" i="86"/>
  <c r="J81" i="86" s="1"/>
  <c r="B80" i="86"/>
  <c r="K80" i="86" s="1"/>
  <c r="B79" i="86"/>
  <c r="J79" i="86" s="1"/>
  <c r="B78" i="86"/>
  <c r="J78" i="86" s="1"/>
  <c r="B77" i="86"/>
  <c r="J77" i="86" s="1"/>
  <c r="B76" i="86"/>
  <c r="J76" i="86" s="1"/>
  <c r="B75" i="86"/>
  <c r="J75" i="86" s="1"/>
  <c r="B74" i="86"/>
  <c r="J74" i="86" s="1"/>
  <c r="B73" i="86"/>
  <c r="J73" i="86" s="1"/>
  <c r="B72" i="86"/>
  <c r="J72" i="86" s="1"/>
  <c r="B71" i="86"/>
  <c r="J71" i="86" s="1"/>
  <c r="B70" i="86"/>
  <c r="J70" i="86" s="1"/>
  <c r="B69" i="86"/>
  <c r="J69" i="86" s="1"/>
  <c r="P68" i="86"/>
  <c r="B68" i="86"/>
  <c r="J68" i="86" s="1"/>
  <c r="B67" i="86"/>
  <c r="B66" i="86"/>
  <c r="J66" i="86" s="1"/>
  <c r="B65" i="86"/>
  <c r="M65" i="86" s="1"/>
  <c r="B64" i="86"/>
  <c r="J64" i="86" s="1"/>
  <c r="B63" i="86"/>
  <c r="B62" i="86"/>
  <c r="B61" i="86"/>
  <c r="K61" i="86" s="1"/>
  <c r="B60" i="86"/>
  <c r="F60" i="86" s="1"/>
  <c r="H57" i="86"/>
  <c r="T54" i="86"/>
  <c r="U54" i="86" s="1"/>
  <c r="R54" i="86"/>
  <c r="S54" i="86" s="1"/>
  <c r="P54" i="86"/>
  <c r="Q54" i="86" s="1"/>
  <c r="L54" i="86"/>
  <c r="M54" i="86" s="1"/>
  <c r="N54" i="86" s="1"/>
  <c r="C54" i="86"/>
  <c r="U53" i="86"/>
  <c r="T53" i="86"/>
  <c r="R53" i="86"/>
  <c r="S53" i="86" s="1"/>
  <c r="P53" i="86"/>
  <c r="Q53" i="86" s="1"/>
  <c r="L53" i="86"/>
  <c r="M53" i="86" s="1"/>
  <c r="N53" i="86" s="1"/>
  <c r="C53" i="86"/>
  <c r="T52" i="86"/>
  <c r="U52" i="86" s="1"/>
  <c r="R52" i="86"/>
  <c r="S52" i="86" s="1"/>
  <c r="P52" i="86"/>
  <c r="Q52" i="86" s="1"/>
  <c r="N52" i="86"/>
  <c r="L52" i="86"/>
  <c r="M52" i="86" s="1"/>
  <c r="C52" i="86"/>
  <c r="T51" i="86"/>
  <c r="U51" i="86" s="1"/>
  <c r="R51" i="86"/>
  <c r="S51" i="86" s="1"/>
  <c r="Q51" i="86"/>
  <c r="P51" i="86"/>
  <c r="L51" i="86"/>
  <c r="M51" i="86" s="1"/>
  <c r="N51" i="86" s="1"/>
  <c r="C51" i="86"/>
  <c r="T50" i="86"/>
  <c r="U50" i="86" s="1"/>
  <c r="R50" i="86"/>
  <c r="S50" i="86" s="1"/>
  <c r="P50" i="86"/>
  <c r="Q50" i="86" s="1"/>
  <c r="L50" i="86"/>
  <c r="M50" i="86" s="1"/>
  <c r="N50" i="86" s="1"/>
  <c r="C50" i="86"/>
  <c r="U49" i="86"/>
  <c r="T49" i="86"/>
  <c r="R49" i="86"/>
  <c r="S49" i="86" s="1"/>
  <c r="Q49" i="86"/>
  <c r="P49" i="86"/>
  <c r="L49" i="86"/>
  <c r="M49" i="86" s="1"/>
  <c r="N49" i="86" s="1"/>
  <c r="C49" i="86"/>
  <c r="T48" i="86"/>
  <c r="U48" i="86" s="1"/>
  <c r="R48" i="86"/>
  <c r="S48" i="86" s="1"/>
  <c r="P48" i="86"/>
  <c r="Q48" i="86" s="1"/>
  <c r="L48" i="86"/>
  <c r="M48" i="86" s="1"/>
  <c r="N48" i="86" s="1"/>
  <c r="C48" i="86"/>
  <c r="T47" i="86"/>
  <c r="U47" i="86" s="1"/>
  <c r="R47" i="86"/>
  <c r="S47" i="86" s="1"/>
  <c r="P47" i="86"/>
  <c r="Q47" i="86" s="1"/>
  <c r="L47" i="86"/>
  <c r="M47" i="86" s="1"/>
  <c r="N47" i="86" s="1"/>
  <c r="C47" i="86"/>
  <c r="U46" i="86"/>
  <c r="T46" i="86"/>
  <c r="R46" i="86"/>
  <c r="S46" i="86" s="1"/>
  <c r="Q46" i="86"/>
  <c r="P46" i="86"/>
  <c r="L46" i="86"/>
  <c r="M46" i="86" s="1"/>
  <c r="N46" i="86" s="1"/>
  <c r="C46" i="86"/>
  <c r="U45" i="86"/>
  <c r="T45" i="86"/>
  <c r="R45" i="86"/>
  <c r="S45" i="86" s="1"/>
  <c r="P45" i="86"/>
  <c r="Q45" i="86" s="1"/>
  <c r="L45" i="86"/>
  <c r="M45" i="86" s="1"/>
  <c r="N45" i="86" s="1"/>
  <c r="O45" i="86" s="1"/>
  <c r="C45" i="86"/>
  <c r="T44" i="86"/>
  <c r="U44" i="86" s="1"/>
  <c r="R44" i="86"/>
  <c r="S44" i="86" s="1"/>
  <c r="P44" i="86"/>
  <c r="Q44" i="86" s="1"/>
  <c r="L44" i="86"/>
  <c r="M44" i="86" s="1"/>
  <c r="N44" i="86" s="1"/>
  <c r="C44" i="86"/>
  <c r="T43" i="86"/>
  <c r="U43" i="86" s="1"/>
  <c r="S43" i="86"/>
  <c r="R43" i="86"/>
  <c r="P43" i="86"/>
  <c r="Q43" i="86" s="1"/>
  <c r="L43" i="86"/>
  <c r="M43" i="86" s="1"/>
  <c r="N43" i="86" s="1"/>
  <c r="C43" i="86"/>
  <c r="T42" i="86"/>
  <c r="U42" i="86" s="1"/>
  <c r="R42" i="86"/>
  <c r="S42" i="86" s="1"/>
  <c r="Q42" i="86"/>
  <c r="P42" i="86"/>
  <c r="M42" i="86"/>
  <c r="N42" i="86" s="1"/>
  <c r="L42" i="86"/>
  <c r="C42" i="86"/>
  <c r="T41" i="86"/>
  <c r="U41" i="86" s="1"/>
  <c r="R41" i="86"/>
  <c r="S41" i="86" s="1"/>
  <c r="Q41" i="86"/>
  <c r="P41" i="86"/>
  <c r="M41" i="86"/>
  <c r="N41" i="86" s="1"/>
  <c r="O41" i="86" s="1"/>
  <c r="W41" i="86" s="1"/>
  <c r="L41" i="86"/>
  <c r="C41" i="86"/>
  <c r="T40" i="86"/>
  <c r="U40" i="86" s="1"/>
  <c r="S40" i="86"/>
  <c r="R40" i="86"/>
  <c r="P40" i="86"/>
  <c r="Q40" i="86" s="1"/>
  <c r="L40" i="86"/>
  <c r="M40" i="86" s="1"/>
  <c r="N40" i="86" s="1"/>
  <c r="C40" i="86"/>
  <c r="T39" i="86"/>
  <c r="U39" i="86" s="1"/>
  <c r="R39" i="86"/>
  <c r="S39" i="86" s="1"/>
  <c r="P39" i="86"/>
  <c r="Q39" i="86" s="1"/>
  <c r="L39" i="86"/>
  <c r="M39" i="86" s="1"/>
  <c r="N39" i="86" s="1"/>
  <c r="C39" i="86"/>
  <c r="T38" i="86"/>
  <c r="U38" i="86" s="1"/>
  <c r="R38" i="86"/>
  <c r="S38" i="86" s="1"/>
  <c r="P38" i="86"/>
  <c r="Q38" i="86" s="1"/>
  <c r="L38" i="86"/>
  <c r="M38" i="86" s="1"/>
  <c r="N38" i="86" s="1"/>
  <c r="C38" i="86"/>
  <c r="T37" i="86"/>
  <c r="U37" i="86" s="1"/>
  <c r="R37" i="86"/>
  <c r="S37" i="86" s="1"/>
  <c r="P37" i="86"/>
  <c r="Q37" i="86" s="1"/>
  <c r="M37" i="86"/>
  <c r="N37" i="86" s="1"/>
  <c r="O37" i="86" s="1"/>
  <c r="L37" i="86"/>
  <c r="C37" i="86"/>
  <c r="T36" i="86"/>
  <c r="U36" i="86" s="1"/>
  <c r="S36" i="86"/>
  <c r="R36" i="86"/>
  <c r="P36" i="86"/>
  <c r="Q36" i="86" s="1"/>
  <c r="L36" i="86"/>
  <c r="M36" i="86" s="1"/>
  <c r="N36" i="86" s="1"/>
  <c r="C36" i="86"/>
  <c r="T35" i="86"/>
  <c r="U35" i="86" s="1"/>
  <c r="S35" i="86"/>
  <c r="R35" i="86"/>
  <c r="P35" i="86"/>
  <c r="Q35" i="86" s="1"/>
  <c r="L35" i="86"/>
  <c r="M35" i="86" s="1"/>
  <c r="N35" i="86" s="1"/>
  <c r="C35" i="86"/>
  <c r="T34" i="86"/>
  <c r="U34" i="86" s="1"/>
  <c r="R34" i="86"/>
  <c r="S34" i="86" s="1"/>
  <c r="Q34" i="86"/>
  <c r="P34" i="86"/>
  <c r="M34" i="86"/>
  <c r="N34" i="86" s="1"/>
  <c r="L34" i="86"/>
  <c r="C34" i="86"/>
  <c r="T33" i="86"/>
  <c r="U33" i="86" s="1"/>
  <c r="R33" i="86"/>
  <c r="S33" i="86" s="1"/>
  <c r="Q33" i="86"/>
  <c r="P33" i="86"/>
  <c r="L33" i="86"/>
  <c r="M33" i="86" s="1"/>
  <c r="N33" i="86" s="1"/>
  <c r="O33" i="86" s="1"/>
  <c r="W33" i="86" s="1"/>
  <c r="C33" i="86"/>
  <c r="T32" i="86"/>
  <c r="U32" i="86" s="1"/>
  <c r="R32" i="86"/>
  <c r="S32" i="86" s="1"/>
  <c r="P32" i="86"/>
  <c r="Q32" i="86" s="1"/>
  <c r="O32" i="86"/>
  <c r="L32" i="86"/>
  <c r="M32" i="86" s="1"/>
  <c r="N32" i="86" s="1"/>
  <c r="C32" i="86"/>
  <c r="T31" i="86"/>
  <c r="U31" i="86" s="1"/>
  <c r="S31" i="86"/>
  <c r="R31" i="86"/>
  <c r="P31" i="86"/>
  <c r="Q31" i="86" s="1"/>
  <c r="L31" i="86"/>
  <c r="M31" i="86" s="1"/>
  <c r="N31" i="86" s="1"/>
  <c r="C31" i="86"/>
  <c r="T30" i="86"/>
  <c r="U30" i="86" s="1"/>
  <c r="R30" i="86"/>
  <c r="S30" i="86" s="1"/>
  <c r="Q30" i="86"/>
  <c r="P30" i="86"/>
  <c r="L30" i="86"/>
  <c r="M30" i="86" s="1"/>
  <c r="N30" i="86" s="1"/>
  <c r="C30" i="86"/>
  <c r="T29" i="86"/>
  <c r="U29" i="86" s="1"/>
  <c r="R29" i="86"/>
  <c r="S29" i="86" s="1"/>
  <c r="Q29" i="86"/>
  <c r="P29" i="86"/>
  <c r="L29" i="86"/>
  <c r="M29" i="86" s="1"/>
  <c r="N29" i="86" s="1"/>
  <c r="O29" i="86" s="1"/>
  <c r="W29" i="86" s="1"/>
  <c r="C29" i="86"/>
  <c r="T28" i="86"/>
  <c r="U28" i="86" s="1"/>
  <c r="R28" i="86"/>
  <c r="S28" i="86" s="1"/>
  <c r="P28" i="86"/>
  <c r="Q28" i="86" s="1"/>
  <c r="O28" i="86"/>
  <c r="L28" i="86"/>
  <c r="M28" i="86" s="1"/>
  <c r="N28" i="86" s="1"/>
  <c r="C28" i="86"/>
  <c r="T27" i="86"/>
  <c r="U27" i="86" s="1"/>
  <c r="S27" i="86"/>
  <c r="R27" i="86"/>
  <c r="P27" i="86"/>
  <c r="Q27" i="86" s="1"/>
  <c r="L27" i="86"/>
  <c r="M27" i="86" s="1"/>
  <c r="N27" i="86" s="1"/>
  <c r="C27" i="86"/>
  <c r="T26" i="86"/>
  <c r="U26" i="86" s="1"/>
  <c r="R26" i="86"/>
  <c r="S26" i="86" s="1"/>
  <c r="Q26" i="86"/>
  <c r="P26" i="86"/>
  <c r="M26" i="86"/>
  <c r="N26" i="86" s="1"/>
  <c r="L26" i="86"/>
  <c r="C26" i="86"/>
  <c r="T25" i="86"/>
  <c r="U25" i="86" s="1"/>
  <c r="R25" i="86"/>
  <c r="S25" i="86" s="1"/>
  <c r="Q25" i="86"/>
  <c r="P25" i="86"/>
  <c r="L25" i="86"/>
  <c r="M25" i="86" s="1"/>
  <c r="N25" i="86" s="1"/>
  <c r="O25" i="86" s="1"/>
  <c r="W25" i="86" s="1"/>
  <c r="C25" i="86"/>
  <c r="T24" i="86"/>
  <c r="U24" i="86" s="1"/>
  <c r="R24" i="86"/>
  <c r="S24" i="86" s="1"/>
  <c r="P24" i="86"/>
  <c r="Q24" i="86" s="1"/>
  <c r="O24" i="86"/>
  <c r="L24" i="86"/>
  <c r="M24" i="86" s="1"/>
  <c r="N24" i="86" s="1"/>
  <c r="C24" i="86"/>
  <c r="T23" i="86"/>
  <c r="U23" i="86" s="1"/>
  <c r="S23" i="86"/>
  <c r="R23" i="86"/>
  <c r="P23" i="86"/>
  <c r="Q23" i="86" s="1"/>
  <c r="L23" i="86"/>
  <c r="M23" i="86" s="1"/>
  <c r="N23" i="86" s="1"/>
  <c r="C23" i="86"/>
  <c r="T22" i="86"/>
  <c r="U22" i="86" s="1"/>
  <c r="R22" i="86"/>
  <c r="S22" i="86" s="1"/>
  <c r="Q22" i="86"/>
  <c r="P22" i="86"/>
  <c r="L22" i="86"/>
  <c r="M22" i="86" s="1"/>
  <c r="N22" i="86" s="1"/>
  <c r="C22" i="86"/>
  <c r="T21" i="86"/>
  <c r="U21" i="86" s="1"/>
  <c r="R21" i="86"/>
  <c r="S21" i="86" s="1"/>
  <c r="Q21" i="86"/>
  <c r="P21" i="86"/>
  <c r="L21" i="86"/>
  <c r="M21" i="86" s="1"/>
  <c r="N21" i="86" s="1"/>
  <c r="O21" i="86" s="1"/>
  <c r="W21" i="86" s="1"/>
  <c r="C21" i="86"/>
  <c r="T20" i="86"/>
  <c r="U20" i="86" s="1"/>
  <c r="R20" i="86"/>
  <c r="S20" i="86" s="1"/>
  <c r="P20" i="86"/>
  <c r="Q20" i="86" s="1"/>
  <c r="O20" i="86"/>
  <c r="L20" i="86"/>
  <c r="M20" i="86" s="1"/>
  <c r="N20" i="86" s="1"/>
  <c r="C20" i="86"/>
  <c r="T19" i="86"/>
  <c r="U19" i="86" s="1"/>
  <c r="S19" i="86"/>
  <c r="R19" i="86"/>
  <c r="P19" i="86"/>
  <c r="Q19" i="86" s="1"/>
  <c r="L19" i="86"/>
  <c r="M19" i="86" s="1"/>
  <c r="N19" i="86" s="1"/>
  <c r="C19" i="86"/>
  <c r="T18" i="86"/>
  <c r="U18" i="86" s="1"/>
  <c r="R18" i="86"/>
  <c r="S18" i="86" s="1"/>
  <c r="Q18" i="86"/>
  <c r="P18" i="86"/>
  <c r="M18" i="86"/>
  <c r="N18" i="86" s="1"/>
  <c r="L18" i="86"/>
  <c r="C18" i="86"/>
  <c r="T17" i="86"/>
  <c r="U17" i="86" s="1"/>
  <c r="R17" i="86"/>
  <c r="S17" i="86" s="1"/>
  <c r="Q17" i="86"/>
  <c r="P17" i="86"/>
  <c r="L17" i="86"/>
  <c r="M17" i="86" s="1"/>
  <c r="N17" i="86" s="1"/>
  <c r="O17" i="86" s="1"/>
  <c r="W17" i="86" s="1"/>
  <c r="C17" i="86"/>
  <c r="T16" i="86"/>
  <c r="U16" i="86" s="1"/>
  <c r="R16" i="86"/>
  <c r="S16" i="86" s="1"/>
  <c r="P16" i="86"/>
  <c r="Q16" i="86" s="1"/>
  <c r="O16" i="86"/>
  <c r="L16" i="86"/>
  <c r="M16" i="86" s="1"/>
  <c r="N16" i="86" s="1"/>
  <c r="C16" i="86"/>
  <c r="T15" i="86"/>
  <c r="U15" i="86" s="1"/>
  <c r="S15" i="86"/>
  <c r="R15" i="86"/>
  <c r="P15" i="86"/>
  <c r="Q15" i="86" s="1"/>
  <c r="M15" i="86"/>
  <c r="N15" i="86" s="1"/>
  <c r="L15" i="86"/>
  <c r="C15" i="86"/>
  <c r="T14" i="86"/>
  <c r="U14" i="86" s="1"/>
  <c r="R14" i="86"/>
  <c r="S14" i="86" s="1"/>
  <c r="P14" i="86"/>
  <c r="Q14" i="86" s="1"/>
  <c r="M14" i="86"/>
  <c r="N14" i="86" s="1"/>
  <c r="L14" i="86"/>
  <c r="C14" i="86"/>
  <c r="T13" i="86"/>
  <c r="U13" i="86" s="1"/>
  <c r="R13" i="86"/>
  <c r="S13" i="86" s="1"/>
  <c r="P13" i="86"/>
  <c r="Q13" i="86" s="1"/>
  <c r="N13" i="86"/>
  <c r="O13" i="86" s="1"/>
  <c r="L13" i="86"/>
  <c r="M13" i="86" s="1"/>
  <c r="C13" i="86"/>
  <c r="T12" i="86"/>
  <c r="U12" i="86" s="1"/>
  <c r="R12" i="86"/>
  <c r="S12" i="86" s="1"/>
  <c r="P12" i="86"/>
  <c r="Q12" i="86" s="1"/>
  <c r="O12" i="86"/>
  <c r="L12" i="86"/>
  <c r="M12" i="86" s="1"/>
  <c r="N12" i="86" s="1"/>
  <c r="C12" i="86"/>
  <c r="T11" i="86"/>
  <c r="U11" i="86" s="1"/>
  <c r="R11" i="86"/>
  <c r="S11" i="86" s="1"/>
  <c r="Q11" i="86"/>
  <c r="P11" i="86"/>
  <c r="L11" i="86"/>
  <c r="M11" i="86" s="1"/>
  <c r="N11" i="86" s="1"/>
  <c r="C11" i="86"/>
  <c r="T10" i="86"/>
  <c r="U10" i="86" s="1"/>
  <c r="R10" i="86"/>
  <c r="S10" i="86" s="1"/>
  <c r="L10" i="86"/>
  <c r="M10" i="86" s="1"/>
  <c r="C10" i="86"/>
  <c r="T9" i="86"/>
  <c r="U9" i="86" s="1"/>
  <c r="R9" i="86"/>
  <c r="S9" i="86" s="1"/>
  <c r="L9" i="86"/>
  <c r="M9" i="86" s="1"/>
  <c r="P9" i="86" s="1"/>
  <c r="Q9" i="86" s="1"/>
  <c r="C9" i="86"/>
  <c r="T8" i="86"/>
  <c r="U8" i="86" s="1"/>
  <c r="R8" i="86"/>
  <c r="S8" i="86" s="1"/>
  <c r="N8" i="86"/>
  <c r="O8" i="86" s="1"/>
  <c r="L8" i="86"/>
  <c r="M8" i="86" s="1"/>
  <c r="P8" i="86" s="1"/>
  <c r="Q8" i="86" s="1"/>
  <c r="C8" i="86"/>
  <c r="R7" i="86"/>
  <c r="S7" i="86" s="1"/>
  <c r="L7" i="86"/>
  <c r="M7" i="86" s="1"/>
  <c r="C7" i="86"/>
  <c r="T6" i="86"/>
  <c r="L6" i="86"/>
  <c r="C6" i="86"/>
  <c r="T5" i="86"/>
  <c r="U5" i="86" s="1"/>
  <c r="P5" i="86"/>
  <c r="Q5" i="86" s="1"/>
  <c r="L5" i="86"/>
  <c r="M5" i="86" s="1"/>
  <c r="C5" i="86"/>
  <c r="T4" i="86"/>
  <c r="U4" i="86" s="1"/>
  <c r="P4" i="86"/>
  <c r="Q4" i="86" s="1"/>
  <c r="L4" i="86"/>
  <c r="M4" i="86" s="1"/>
  <c r="N4" i="86" s="1"/>
  <c r="C4" i="86"/>
  <c r="D2" i="86"/>
  <c r="M71" i="177" l="1"/>
  <c r="M73" i="177"/>
  <c r="L61" i="177"/>
  <c r="D82" i="177"/>
  <c r="V82" i="177" s="1"/>
  <c r="W82" i="177" s="1"/>
  <c r="M72" i="177"/>
  <c r="M82" i="177" s="1"/>
  <c r="S82" i="177" s="1"/>
  <c r="L57" i="177"/>
  <c r="M74" i="176"/>
  <c r="M73" i="176"/>
  <c r="L67" i="176"/>
  <c r="L82" i="176" s="1"/>
  <c r="W82" i="176"/>
  <c r="M82" i="175"/>
  <c r="S82" i="175" s="1"/>
  <c r="H82" i="175"/>
  <c r="V82" i="175" s="1"/>
  <c r="W82" i="175" s="1"/>
  <c r="L61" i="175"/>
  <c r="L82" i="175" s="1"/>
  <c r="M82" i="174"/>
  <c r="S82" i="174" s="1"/>
  <c r="W9" i="174"/>
  <c r="O53" i="174"/>
  <c r="L67" i="174"/>
  <c r="S53" i="174"/>
  <c r="H61" i="174"/>
  <c r="H82" i="174" s="1"/>
  <c r="V82" i="174" s="1"/>
  <c r="W82" i="174" s="1"/>
  <c r="W4" i="174"/>
  <c r="W53" i="174" s="1"/>
  <c r="W57" i="174" s="1"/>
  <c r="W59" i="174" s="1"/>
  <c r="M73" i="173"/>
  <c r="M69" i="173"/>
  <c r="M74" i="173"/>
  <c r="M71" i="173"/>
  <c r="M72" i="173"/>
  <c r="D82" i="173"/>
  <c r="M70" i="173"/>
  <c r="G82" i="173"/>
  <c r="U82" i="173" s="1"/>
  <c r="S53" i="173"/>
  <c r="W4" i="173"/>
  <c r="W53" i="173" s="1"/>
  <c r="W57" i="173" s="1"/>
  <c r="W59" i="173" s="1"/>
  <c r="H61" i="173"/>
  <c r="H82" i="173" s="1"/>
  <c r="M69" i="172"/>
  <c r="M72" i="172"/>
  <c r="M64" i="172"/>
  <c r="M67" i="172"/>
  <c r="M66" i="172"/>
  <c r="M65" i="172"/>
  <c r="D82" i="172"/>
  <c r="V82" i="172" s="1"/>
  <c r="W82" i="172" s="1"/>
  <c r="M70" i="172"/>
  <c r="M68" i="172"/>
  <c r="M71" i="172"/>
  <c r="M73" i="172"/>
  <c r="W57" i="172"/>
  <c r="W59" i="172" s="1"/>
  <c r="L57" i="172"/>
  <c r="L82" i="172" s="1"/>
  <c r="M72" i="171"/>
  <c r="M70" i="171"/>
  <c r="M71" i="171"/>
  <c r="M69" i="171"/>
  <c r="M68" i="171"/>
  <c r="G82" i="171"/>
  <c r="U82" i="171" s="1"/>
  <c r="S53" i="171"/>
  <c r="H61" i="171"/>
  <c r="H82" i="171" s="1"/>
  <c r="V82" i="171" s="1"/>
  <c r="W4" i="171"/>
  <c r="W53" i="171" s="1"/>
  <c r="W57" i="171" s="1"/>
  <c r="W59" i="171" s="1"/>
  <c r="M68" i="170"/>
  <c r="L61" i="170"/>
  <c r="M75" i="170"/>
  <c r="M73" i="170"/>
  <c r="M74" i="170"/>
  <c r="M78" i="170"/>
  <c r="M71" i="170"/>
  <c r="M72" i="170"/>
  <c r="M69" i="170"/>
  <c r="D86" i="170"/>
  <c r="M76" i="170"/>
  <c r="M77" i="170"/>
  <c r="M70" i="170"/>
  <c r="S57" i="170"/>
  <c r="H65" i="170"/>
  <c r="H86" i="170" s="1"/>
  <c r="W4" i="170"/>
  <c r="W57" i="170" s="1"/>
  <c r="W61" i="170" s="1"/>
  <c r="W63" i="170" s="1"/>
  <c r="G86" i="170"/>
  <c r="U86" i="170" s="1"/>
  <c r="W61" i="169"/>
  <c r="W63" i="169" s="1"/>
  <c r="H86" i="169"/>
  <c r="V86" i="169" s="1"/>
  <c r="W86" i="169" s="1"/>
  <c r="L65" i="169"/>
  <c r="L86" i="169" s="1"/>
  <c r="M86" i="168"/>
  <c r="S86" i="168" s="1"/>
  <c r="S57" i="168"/>
  <c r="W4" i="168"/>
  <c r="W57" i="168" s="1"/>
  <c r="W61" i="168" s="1"/>
  <c r="W63" i="168" s="1"/>
  <c r="H65" i="168"/>
  <c r="H86" i="168" s="1"/>
  <c r="V86" i="168" s="1"/>
  <c r="W86" i="168" s="1"/>
  <c r="V57" i="167"/>
  <c r="U86" i="167"/>
  <c r="M86" i="167"/>
  <c r="S86" i="167" s="1"/>
  <c r="Q57" i="167"/>
  <c r="W4" i="167"/>
  <c r="W57" i="167" s="1"/>
  <c r="W61" i="167" s="1"/>
  <c r="W63" i="167" s="1"/>
  <c r="F65" i="167"/>
  <c r="M77" i="166"/>
  <c r="M73" i="166"/>
  <c r="M72" i="166"/>
  <c r="M76" i="166"/>
  <c r="U86" i="166"/>
  <c r="S57" i="166"/>
  <c r="H65" i="166"/>
  <c r="W4" i="166"/>
  <c r="W57" i="166" s="1"/>
  <c r="W61" i="166" s="1"/>
  <c r="W63" i="166" s="1"/>
  <c r="M68" i="165"/>
  <c r="M71" i="165"/>
  <c r="L61" i="165"/>
  <c r="O6" i="165"/>
  <c r="C65" i="165"/>
  <c r="C86" i="165" s="1"/>
  <c r="V6" i="165"/>
  <c r="V57" i="165" s="1"/>
  <c r="N57" i="165"/>
  <c r="U6" i="165"/>
  <c r="T57" i="165"/>
  <c r="I65" i="165"/>
  <c r="I86" i="165" s="1"/>
  <c r="S57" i="165"/>
  <c r="W4" i="165"/>
  <c r="H65" i="165"/>
  <c r="D86" i="164"/>
  <c r="M75" i="164"/>
  <c r="M76" i="164"/>
  <c r="R57" i="164"/>
  <c r="S4" i="164"/>
  <c r="V4" i="164"/>
  <c r="V57" i="164" s="1"/>
  <c r="G65" i="164"/>
  <c r="G86" i="164" s="1"/>
  <c r="U86" i="164" s="1"/>
  <c r="M70" i="164"/>
  <c r="M69" i="164"/>
  <c r="M68" i="164"/>
  <c r="L61" i="164"/>
  <c r="F86" i="164"/>
  <c r="M71" i="164"/>
  <c r="M72" i="164"/>
  <c r="M77" i="164"/>
  <c r="M73" i="164"/>
  <c r="M74" i="164"/>
  <c r="M78" i="164"/>
  <c r="O57" i="163"/>
  <c r="M74" i="163"/>
  <c r="M75" i="163"/>
  <c r="D86" i="163"/>
  <c r="M78" i="163"/>
  <c r="M76" i="163"/>
  <c r="M77" i="163"/>
  <c r="M73" i="163"/>
  <c r="R57" i="163"/>
  <c r="G65" i="163"/>
  <c r="G86" i="163" s="1"/>
  <c r="U86" i="163" s="1"/>
  <c r="S4" i="163"/>
  <c r="V4" i="163"/>
  <c r="V57" i="163" s="1"/>
  <c r="C65" i="162"/>
  <c r="T57" i="162"/>
  <c r="I65" i="162"/>
  <c r="I86" i="162" s="1"/>
  <c r="L73" i="151"/>
  <c r="C61" i="162"/>
  <c r="O8" i="162"/>
  <c r="U8" i="162"/>
  <c r="J65" i="162" s="1"/>
  <c r="N57" i="162"/>
  <c r="O4" i="162"/>
  <c r="D65" i="162" s="1"/>
  <c r="V4" i="162"/>
  <c r="V57" i="162" s="1"/>
  <c r="W8" i="162"/>
  <c r="M68" i="162"/>
  <c r="M77" i="162"/>
  <c r="M70" i="162"/>
  <c r="M69" i="162"/>
  <c r="M71" i="162"/>
  <c r="M72" i="162"/>
  <c r="M73" i="161"/>
  <c r="U86" i="161"/>
  <c r="M74" i="161"/>
  <c r="M77" i="161"/>
  <c r="M72" i="161"/>
  <c r="H65" i="161"/>
  <c r="S57" i="161"/>
  <c r="M78" i="161"/>
  <c r="M76" i="161"/>
  <c r="D86" i="161"/>
  <c r="L77" i="130"/>
  <c r="L73" i="130"/>
  <c r="L71" i="151"/>
  <c r="L77" i="99"/>
  <c r="L73" i="99"/>
  <c r="L69" i="99"/>
  <c r="L77" i="128"/>
  <c r="L73" i="128"/>
  <c r="L76" i="129"/>
  <c r="L72" i="129"/>
  <c r="L76" i="133"/>
  <c r="L72" i="133"/>
  <c r="L77" i="134"/>
  <c r="L73" i="134"/>
  <c r="L73" i="101"/>
  <c r="L79" i="128"/>
  <c r="L75" i="128"/>
  <c r="L71" i="128"/>
  <c r="L78" i="129"/>
  <c r="L74" i="129"/>
  <c r="L70" i="129"/>
  <c r="L78" i="133"/>
  <c r="L74" i="133"/>
  <c r="L70" i="133"/>
  <c r="L83" i="134"/>
  <c r="L76" i="135"/>
  <c r="L72" i="135"/>
  <c r="L76" i="151"/>
  <c r="L72" i="151"/>
  <c r="M68" i="114"/>
  <c r="L65" i="158"/>
  <c r="M76" i="159"/>
  <c r="L77" i="109"/>
  <c r="L73" i="109"/>
  <c r="L69" i="109"/>
  <c r="L73" i="110"/>
  <c r="L69" i="110"/>
  <c r="L75" i="111"/>
  <c r="L71" i="111"/>
  <c r="L78" i="112"/>
  <c r="L74" i="112"/>
  <c r="L75" i="113"/>
  <c r="L77" i="114"/>
  <c r="L73" i="114"/>
  <c r="L82" i="115"/>
  <c r="L77" i="115"/>
  <c r="L73" i="115"/>
  <c r="L69" i="115"/>
  <c r="L79" i="136"/>
  <c r="L75" i="136"/>
  <c r="L71" i="136"/>
  <c r="L83" i="140"/>
  <c r="L76" i="100"/>
  <c r="L71" i="107"/>
  <c r="L76" i="109"/>
  <c r="L72" i="109"/>
  <c r="L76" i="110"/>
  <c r="L72" i="110"/>
  <c r="L77" i="112"/>
  <c r="L73" i="112"/>
  <c r="L69" i="112"/>
  <c r="L78" i="113"/>
  <c r="L74" i="113"/>
  <c r="M67" i="114"/>
  <c r="L74" i="118"/>
  <c r="L79" i="120"/>
  <c r="L75" i="120"/>
  <c r="L71" i="120"/>
  <c r="L80" i="131"/>
  <c r="L71" i="99"/>
  <c r="L72" i="100"/>
  <c r="L75" i="109"/>
  <c r="L71" i="109"/>
  <c r="L73" i="111"/>
  <c r="L69" i="111"/>
  <c r="L76" i="112"/>
  <c r="L72" i="112"/>
  <c r="M66" i="114"/>
  <c r="L70" i="120"/>
  <c r="L77" i="136"/>
  <c r="L73" i="136"/>
  <c r="L83" i="139"/>
  <c r="L79" i="139"/>
  <c r="L71" i="139"/>
  <c r="J86" i="160"/>
  <c r="V86" i="160" s="1"/>
  <c r="M86" i="160"/>
  <c r="S86" i="160" s="1"/>
  <c r="W61" i="160"/>
  <c r="W63" i="160" s="1"/>
  <c r="L86" i="160"/>
  <c r="U86" i="160"/>
  <c r="M75" i="159"/>
  <c r="M72" i="159"/>
  <c r="M77" i="159"/>
  <c r="O11" i="159"/>
  <c r="N57" i="159"/>
  <c r="M78" i="159"/>
  <c r="L65" i="159"/>
  <c r="M74" i="159"/>
  <c r="M73" i="159"/>
  <c r="T57" i="159"/>
  <c r="U4" i="159"/>
  <c r="V4" i="159"/>
  <c r="V57" i="159" s="1"/>
  <c r="I61" i="159"/>
  <c r="L60" i="159"/>
  <c r="W6" i="158"/>
  <c r="M86" i="158"/>
  <c r="S86" i="158" s="1"/>
  <c r="U4" i="158"/>
  <c r="J60" i="158" s="1"/>
  <c r="L60" i="158" s="1"/>
  <c r="T57" i="158"/>
  <c r="V4" i="158"/>
  <c r="V57" i="158" s="1"/>
  <c r="I61" i="158"/>
  <c r="I86" i="158" s="1"/>
  <c r="U86" i="158" s="1"/>
  <c r="W11" i="157"/>
  <c r="D60" i="157"/>
  <c r="M67" i="157" s="1"/>
  <c r="U57" i="157"/>
  <c r="T57" i="157"/>
  <c r="O4" i="157"/>
  <c r="C61" i="157"/>
  <c r="C86" i="157" s="1"/>
  <c r="O8" i="157"/>
  <c r="V8" i="157"/>
  <c r="J61" i="157"/>
  <c r="J86" i="157" s="1"/>
  <c r="W8" i="157"/>
  <c r="R57" i="157"/>
  <c r="S4" i="157"/>
  <c r="H61" i="157" s="1"/>
  <c r="V4" i="157"/>
  <c r="V57" i="157" s="1"/>
  <c r="G65" i="157"/>
  <c r="G86" i="157" s="1"/>
  <c r="D86" i="155"/>
  <c r="M74" i="155"/>
  <c r="L82" i="132"/>
  <c r="L78" i="132"/>
  <c r="L74" i="132"/>
  <c r="L78" i="135"/>
  <c r="L74" i="135"/>
  <c r="L70" i="135"/>
  <c r="L79" i="138"/>
  <c r="L75" i="139"/>
  <c r="L82" i="100"/>
  <c r="L72" i="102"/>
  <c r="L83" i="137"/>
  <c r="M77" i="155"/>
  <c r="M72" i="155"/>
  <c r="V57" i="156"/>
  <c r="W61" i="156" s="1"/>
  <c r="W63" i="156" s="1"/>
  <c r="S57" i="156"/>
  <c r="H65" i="156"/>
  <c r="D86" i="156"/>
  <c r="M72" i="156"/>
  <c r="M75" i="156"/>
  <c r="M70" i="156"/>
  <c r="M68" i="156"/>
  <c r="M78" i="156"/>
  <c r="M73" i="156"/>
  <c r="M74" i="156"/>
  <c r="L61" i="156"/>
  <c r="M69" i="156"/>
  <c r="M76" i="156"/>
  <c r="M77" i="156"/>
  <c r="M71" i="156"/>
  <c r="U86" i="156"/>
  <c r="M73" i="155"/>
  <c r="M75" i="155"/>
  <c r="R57" i="155"/>
  <c r="S4" i="155"/>
  <c r="H61" i="155" s="1"/>
  <c r="L61" i="155" s="1"/>
  <c r="G65" i="155"/>
  <c r="V4" i="155"/>
  <c r="V57" i="155" s="1"/>
  <c r="C61" i="154"/>
  <c r="C86" i="154" s="1"/>
  <c r="O8" i="154"/>
  <c r="N57" i="154"/>
  <c r="V8" i="154"/>
  <c r="V57" i="154" s="1"/>
  <c r="U8" i="154"/>
  <c r="U57" i="154" s="1"/>
  <c r="T57" i="154"/>
  <c r="M77" i="154"/>
  <c r="M71" i="154"/>
  <c r="M70" i="154"/>
  <c r="M68" i="154"/>
  <c r="M75" i="154"/>
  <c r="M72" i="154"/>
  <c r="M78" i="154"/>
  <c r="M69" i="154"/>
  <c r="D86" i="154"/>
  <c r="M74" i="154"/>
  <c r="U86" i="154"/>
  <c r="M73" i="154"/>
  <c r="M76" i="154"/>
  <c r="S57" i="154"/>
  <c r="H65" i="154"/>
  <c r="H86" i="154" s="1"/>
  <c r="M69" i="153"/>
  <c r="M72" i="153"/>
  <c r="M77" i="153"/>
  <c r="M78" i="153"/>
  <c r="D86" i="153"/>
  <c r="M75" i="153"/>
  <c r="L61" i="153"/>
  <c r="M74" i="153"/>
  <c r="M68" i="153"/>
  <c r="M73" i="153"/>
  <c r="M70" i="153"/>
  <c r="M76" i="153"/>
  <c r="M71" i="153"/>
  <c r="R57" i="153"/>
  <c r="S4" i="153"/>
  <c r="V4" i="153"/>
  <c r="V57" i="153" s="1"/>
  <c r="G65" i="153"/>
  <c r="S4" i="152"/>
  <c r="G65" i="152"/>
  <c r="G86" i="152" s="1"/>
  <c r="O4" i="152"/>
  <c r="D65" i="152" s="1"/>
  <c r="C65" i="152"/>
  <c r="C86" i="152" s="1"/>
  <c r="E63" i="152"/>
  <c r="E65" i="152"/>
  <c r="V4" i="152"/>
  <c r="V57" i="152" s="1"/>
  <c r="P57" i="152"/>
  <c r="D70" i="152"/>
  <c r="Q4" i="152"/>
  <c r="Q57" i="152" s="1"/>
  <c r="W7" i="152"/>
  <c r="F63" i="152"/>
  <c r="Q4" i="151"/>
  <c r="E63" i="151"/>
  <c r="O7" i="151"/>
  <c r="C70" i="151"/>
  <c r="W6" i="151"/>
  <c r="H65" i="151"/>
  <c r="G65" i="151"/>
  <c r="G86" i="151" s="1"/>
  <c r="R57" i="151"/>
  <c r="S57" i="151"/>
  <c r="E65" i="151"/>
  <c r="E86" i="151" s="1"/>
  <c r="V6" i="151"/>
  <c r="N57" i="151"/>
  <c r="P57" i="151"/>
  <c r="L82" i="151"/>
  <c r="V7" i="151"/>
  <c r="L61" i="151"/>
  <c r="K86" i="151"/>
  <c r="T86" i="151" s="1"/>
  <c r="V10" i="151"/>
  <c r="V57" i="151" s="1"/>
  <c r="J86" i="151"/>
  <c r="C65" i="151"/>
  <c r="D65" i="151"/>
  <c r="M70" i="151"/>
  <c r="M71" i="151"/>
  <c r="L84" i="151"/>
  <c r="L80" i="151"/>
  <c r="H86" i="151"/>
  <c r="L66" i="151"/>
  <c r="L69" i="151"/>
  <c r="O57" i="151"/>
  <c r="L85" i="151"/>
  <c r="L67" i="151"/>
  <c r="L60" i="151"/>
  <c r="L64" i="151"/>
  <c r="L62" i="151"/>
  <c r="L81" i="151"/>
  <c r="I86" i="151"/>
  <c r="M69" i="151"/>
  <c r="L68" i="151"/>
  <c r="E65" i="150"/>
  <c r="E86" i="150" s="1"/>
  <c r="V21" i="150"/>
  <c r="W6" i="150"/>
  <c r="V16" i="150"/>
  <c r="V6" i="150"/>
  <c r="V14" i="150"/>
  <c r="W12" i="150"/>
  <c r="L60" i="150"/>
  <c r="V15" i="150"/>
  <c r="S9" i="150"/>
  <c r="W15" i="150"/>
  <c r="F65" i="150"/>
  <c r="F86" i="150" s="1"/>
  <c r="L82" i="150"/>
  <c r="V12" i="150"/>
  <c r="W16" i="150"/>
  <c r="V7" i="150"/>
  <c r="Q57" i="150"/>
  <c r="W18" i="150"/>
  <c r="V18" i="150"/>
  <c r="P57" i="150"/>
  <c r="V20" i="150"/>
  <c r="G65" i="150"/>
  <c r="G86" i="150" s="1"/>
  <c r="V5" i="150"/>
  <c r="T9" i="150"/>
  <c r="U9" i="150" s="1"/>
  <c r="J65" i="150" s="1"/>
  <c r="N9" i="150"/>
  <c r="C65" i="150" s="1"/>
  <c r="C86" i="150" s="1"/>
  <c r="W8" i="150"/>
  <c r="V8" i="150"/>
  <c r="V11" i="150"/>
  <c r="L63" i="150"/>
  <c r="L79" i="150"/>
  <c r="L64" i="150"/>
  <c r="K86" i="150"/>
  <c r="T86" i="150" s="1"/>
  <c r="L80" i="150"/>
  <c r="L74" i="150"/>
  <c r="L70" i="150"/>
  <c r="L69" i="150"/>
  <c r="L81" i="150"/>
  <c r="L71" i="150"/>
  <c r="L68" i="150"/>
  <c r="L66" i="150"/>
  <c r="L75" i="150"/>
  <c r="L77" i="150"/>
  <c r="L67" i="150"/>
  <c r="L76" i="150"/>
  <c r="L85" i="150"/>
  <c r="L72" i="150"/>
  <c r="L84" i="150"/>
  <c r="M71" i="150"/>
  <c r="L78" i="150"/>
  <c r="L73" i="150"/>
  <c r="M70" i="150"/>
  <c r="L83" i="150"/>
  <c r="M68" i="150"/>
  <c r="M69" i="150"/>
  <c r="L62" i="150"/>
  <c r="I61" i="150"/>
  <c r="R57" i="150"/>
  <c r="S4" i="150"/>
  <c r="M57" i="150"/>
  <c r="C61" i="149"/>
  <c r="C86" i="149" s="1"/>
  <c r="V6" i="149"/>
  <c r="N57" i="149"/>
  <c r="M70" i="149"/>
  <c r="M71" i="149"/>
  <c r="J61" i="149"/>
  <c r="I86" i="149"/>
  <c r="L62" i="149"/>
  <c r="G61" i="149"/>
  <c r="L74" i="149"/>
  <c r="L75" i="149"/>
  <c r="L83" i="149"/>
  <c r="V5" i="149"/>
  <c r="V57" i="149" s="1"/>
  <c r="O5" i="149"/>
  <c r="W5" i="149" s="1"/>
  <c r="L78" i="149"/>
  <c r="L79" i="149"/>
  <c r="L70" i="149"/>
  <c r="F86" i="149"/>
  <c r="L85" i="149"/>
  <c r="L73" i="149"/>
  <c r="L63" i="149"/>
  <c r="K86" i="149"/>
  <c r="T86" i="149" s="1"/>
  <c r="J65" i="149"/>
  <c r="L60" i="149"/>
  <c r="L81" i="149"/>
  <c r="E86" i="149"/>
  <c r="M68" i="149"/>
  <c r="M67" i="149"/>
  <c r="M69" i="149"/>
  <c r="D65" i="149"/>
  <c r="D86" i="149" s="1"/>
  <c r="L76" i="149"/>
  <c r="R57" i="149"/>
  <c r="S4" i="149"/>
  <c r="G65" i="149"/>
  <c r="L72" i="149"/>
  <c r="L77" i="149"/>
  <c r="L82" i="149"/>
  <c r="L71" i="149"/>
  <c r="D65" i="148"/>
  <c r="V5" i="148"/>
  <c r="C61" i="148"/>
  <c r="C86" i="148" s="1"/>
  <c r="O9" i="148"/>
  <c r="N57" i="148"/>
  <c r="U57" i="148"/>
  <c r="L68" i="148"/>
  <c r="L73" i="148"/>
  <c r="L66" i="148"/>
  <c r="L63" i="148"/>
  <c r="L71" i="148"/>
  <c r="L77" i="148"/>
  <c r="E86" i="148"/>
  <c r="J86" i="148"/>
  <c r="L84" i="148"/>
  <c r="I86" i="148"/>
  <c r="L64" i="148"/>
  <c r="L80" i="148"/>
  <c r="K86" i="148"/>
  <c r="T86" i="148" s="1"/>
  <c r="G86" i="148"/>
  <c r="O57" i="148"/>
  <c r="L75" i="148"/>
  <c r="L70" i="148"/>
  <c r="V4" i="148"/>
  <c r="V57" i="148" s="1"/>
  <c r="L85" i="148"/>
  <c r="L83" i="148"/>
  <c r="L76" i="148"/>
  <c r="L79" i="148"/>
  <c r="L81" i="148"/>
  <c r="L74" i="148"/>
  <c r="L62" i="148"/>
  <c r="F86" i="148"/>
  <c r="L60" i="148"/>
  <c r="L72" i="148"/>
  <c r="L67" i="148"/>
  <c r="L78" i="148"/>
  <c r="L69" i="148"/>
  <c r="R57" i="148"/>
  <c r="S4" i="148"/>
  <c r="D61" i="148"/>
  <c r="W9" i="148"/>
  <c r="V11" i="147"/>
  <c r="V9" i="147"/>
  <c r="V8" i="147"/>
  <c r="D61" i="147"/>
  <c r="M69" i="147" s="1"/>
  <c r="C61" i="147"/>
  <c r="L85" i="147"/>
  <c r="C65" i="147"/>
  <c r="L82" i="147"/>
  <c r="V7" i="147"/>
  <c r="O7" i="147"/>
  <c r="L63" i="147"/>
  <c r="L62" i="147"/>
  <c r="V21" i="147"/>
  <c r="N57" i="147"/>
  <c r="V24" i="147"/>
  <c r="V6" i="147"/>
  <c r="K86" i="147"/>
  <c r="T86" i="147" s="1"/>
  <c r="L64" i="147"/>
  <c r="G86" i="147"/>
  <c r="L83" i="147"/>
  <c r="L81" i="147"/>
  <c r="F65" i="147"/>
  <c r="F86" i="147" s="1"/>
  <c r="S57" i="147"/>
  <c r="H65" i="147"/>
  <c r="H86" i="147" s="1"/>
  <c r="L84" i="147"/>
  <c r="L80" i="147"/>
  <c r="E86" i="147"/>
  <c r="L66" i="147"/>
  <c r="J65" i="147"/>
  <c r="J86" i="147" s="1"/>
  <c r="O57" i="147"/>
  <c r="W4" i="147"/>
  <c r="L68" i="147"/>
  <c r="L67" i="147"/>
  <c r="I86" i="147"/>
  <c r="L69" i="147"/>
  <c r="M70" i="147"/>
  <c r="M67" i="147"/>
  <c r="L60" i="147"/>
  <c r="V57" i="147"/>
  <c r="I65" i="146"/>
  <c r="V20" i="146"/>
  <c r="W16" i="146"/>
  <c r="G60" i="146"/>
  <c r="O15" i="146"/>
  <c r="C60" i="146"/>
  <c r="I62" i="146"/>
  <c r="C62" i="146"/>
  <c r="W8" i="146"/>
  <c r="W7" i="146"/>
  <c r="V7" i="146"/>
  <c r="D65" i="146"/>
  <c r="O6" i="146"/>
  <c r="W6" i="146" s="1"/>
  <c r="C65" i="146"/>
  <c r="W5" i="146"/>
  <c r="J61" i="146"/>
  <c r="J86" i="146" s="1"/>
  <c r="G65" i="146"/>
  <c r="V16" i="146"/>
  <c r="V19" i="146"/>
  <c r="V15" i="146"/>
  <c r="W12" i="146"/>
  <c r="V12" i="146"/>
  <c r="N57" i="146"/>
  <c r="V23" i="146"/>
  <c r="V11" i="146"/>
  <c r="U57" i="146"/>
  <c r="V9" i="146"/>
  <c r="T57" i="146"/>
  <c r="W20" i="146"/>
  <c r="L81" i="146"/>
  <c r="L67" i="146"/>
  <c r="K86" i="146"/>
  <c r="T86" i="146" s="1"/>
  <c r="F86" i="146"/>
  <c r="E86" i="146"/>
  <c r="V10" i="146"/>
  <c r="O10" i="146"/>
  <c r="L80" i="146"/>
  <c r="L85" i="146"/>
  <c r="L84" i="146"/>
  <c r="S4" i="146"/>
  <c r="R57" i="146"/>
  <c r="L82" i="146"/>
  <c r="L68" i="146"/>
  <c r="L69" i="146"/>
  <c r="L66" i="146"/>
  <c r="L64" i="146"/>
  <c r="L63" i="146"/>
  <c r="W20" i="145"/>
  <c r="V19" i="145"/>
  <c r="T57" i="145"/>
  <c r="I61" i="145"/>
  <c r="I86" i="145" s="1"/>
  <c r="W15" i="145"/>
  <c r="G65" i="145"/>
  <c r="G86" i="145" s="1"/>
  <c r="W14" i="145"/>
  <c r="W13" i="145"/>
  <c r="V12" i="145"/>
  <c r="H61" i="145"/>
  <c r="V9" i="145"/>
  <c r="W9" i="145"/>
  <c r="V6" i="145"/>
  <c r="F61" i="145"/>
  <c r="F62" i="145"/>
  <c r="L62" i="145" s="1"/>
  <c r="L63" i="145"/>
  <c r="L82" i="145"/>
  <c r="W5" i="145"/>
  <c r="W24" i="145"/>
  <c r="W18" i="145"/>
  <c r="V21" i="145"/>
  <c r="V20" i="145"/>
  <c r="V10" i="145"/>
  <c r="V14" i="145"/>
  <c r="W12" i="145"/>
  <c r="D65" i="145"/>
  <c r="C65" i="145"/>
  <c r="V24" i="145"/>
  <c r="V18" i="145"/>
  <c r="C61" i="145"/>
  <c r="J61" i="145"/>
  <c r="J86" i="145" s="1"/>
  <c r="K86" i="145"/>
  <c r="T86" i="145" s="1"/>
  <c r="N57" i="145"/>
  <c r="U57" i="145"/>
  <c r="L84" i="145"/>
  <c r="L80" i="145"/>
  <c r="Q57" i="145"/>
  <c r="L66" i="145"/>
  <c r="E86" i="145"/>
  <c r="O57" i="145"/>
  <c r="L69" i="145"/>
  <c r="L60" i="145"/>
  <c r="R57" i="145"/>
  <c r="S4" i="145"/>
  <c r="L81" i="145"/>
  <c r="L85" i="145"/>
  <c r="L67" i="145"/>
  <c r="L64" i="145"/>
  <c r="L83" i="145"/>
  <c r="L68" i="145"/>
  <c r="D61" i="145"/>
  <c r="V4" i="145"/>
  <c r="W22" i="144"/>
  <c r="I65" i="144"/>
  <c r="V13" i="144"/>
  <c r="O13" i="144"/>
  <c r="W13" i="144" s="1"/>
  <c r="J65" i="144"/>
  <c r="F61" i="144"/>
  <c r="F86" i="144" s="1"/>
  <c r="W6" i="144"/>
  <c r="E86" i="144"/>
  <c r="C65" i="144"/>
  <c r="L62" i="144"/>
  <c r="O9" i="144"/>
  <c r="V8" i="144"/>
  <c r="L82" i="144"/>
  <c r="V15" i="144"/>
  <c r="T7" i="144"/>
  <c r="N7" i="144"/>
  <c r="C61" i="144" s="1"/>
  <c r="M67" i="144"/>
  <c r="L63" i="144"/>
  <c r="Q57" i="144"/>
  <c r="M57" i="144"/>
  <c r="R4" i="144"/>
  <c r="G65" i="144" s="1"/>
  <c r="T57" i="144"/>
  <c r="L84" i="144"/>
  <c r="L81" i="144"/>
  <c r="L68" i="144"/>
  <c r="L64" i="144"/>
  <c r="J66" i="144"/>
  <c r="L67" i="144"/>
  <c r="L80" i="144"/>
  <c r="L85" i="144"/>
  <c r="L69" i="144"/>
  <c r="K86" i="144"/>
  <c r="T86" i="144" s="1"/>
  <c r="V11" i="143"/>
  <c r="C63" i="143"/>
  <c r="W11" i="143"/>
  <c r="V10" i="143"/>
  <c r="C65" i="143"/>
  <c r="N57" i="143"/>
  <c r="V9" i="143"/>
  <c r="D65" i="143"/>
  <c r="M76" i="143" s="1"/>
  <c r="V7" i="143"/>
  <c r="M71" i="143"/>
  <c r="M70" i="143"/>
  <c r="L82" i="143"/>
  <c r="L83" i="143"/>
  <c r="L76" i="143"/>
  <c r="L72" i="143"/>
  <c r="L77" i="143"/>
  <c r="L73" i="143"/>
  <c r="F86" i="143"/>
  <c r="K86" i="143"/>
  <c r="T86" i="143" s="1"/>
  <c r="L78" i="143"/>
  <c r="L74" i="143"/>
  <c r="L70" i="143"/>
  <c r="L79" i="143"/>
  <c r="L75" i="143"/>
  <c r="L71" i="143"/>
  <c r="L84" i="143"/>
  <c r="L80" i="143"/>
  <c r="L69" i="143"/>
  <c r="L67" i="143"/>
  <c r="L81" i="143"/>
  <c r="J86" i="143"/>
  <c r="I86" i="143"/>
  <c r="L85" i="143"/>
  <c r="M68" i="143"/>
  <c r="M69" i="143"/>
  <c r="M67" i="143"/>
  <c r="M57" i="143"/>
  <c r="R4" i="143"/>
  <c r="G65" i="143" s="1"/>
  <c r="L68" i="143"/>
  <c r="L66" i="143"/>
  <c r="L64" i="143"/>
  <c r="L61" i="143"/>
  <c r="L60" i="143"/>
  <c r="E86" i="143"/>
  <c r="L62" i="143"/>
  <c r="O57" i="143"/>
  <c r="D65" i="142"/>
  <c r="C65" i="142"/>
  <c r="W18" i="142"/>
  <c r="E63" i="142"/>
  <c r="E86" i="142" s="1"/>
  <c r="V14" i="142"/>
  <c r="W14" i="142"/>
  <c r="Q57" i="142"/>
  <c r="V11" i="142"/>
  <c r="F63" i="142"/>
  <c r="F86" i="142" s="1"/>
  <c r="O9" i="142"/>
  <c r="W9" i="142" s="1"/>
  <c r="M57" i="142"/>
  <c r="T7" i="142"/>
  <c r="V6" i="142"/>
  <c r="L61" i="142"/>
  <c r="K86" i="142"/>
  <c r="T86" i="142" s="1"/>
  <c r="R7" i="142"/>
  <c r="S7" i="142" s="1"/>
  <c r="N7" i="142"/>
  <c r="C63" i="142" s="1"/>
  <c r="W10" i="142"/>
  <c r="V10" i="142"/>
  <c r="M69" i="142"/>
  <c r="W13" i="142"/>
  <c r="V12" i="142"/>
  <c r="L64" i="142"/>
  <c r="P57" i="142"/>
  <c r="V18" i="142"/>
  <c r="L84" i="142"/>
  <c r="L80" i="142"/>
  <c r="L68" i="142"/>
  <c r="L67" i="142"/>
  <c r="L60" i="142"/>
  <c r="L85" i="142"/>
  <c r="L82" i="142"/>
  <c r="L81" i="142"/>
  <c r="L62" i="142"/>
  <c r="V4" i="142"/>
  <c r="L66" i="142"/>
  <c r="L69" i="142"/>
  <c r="S4" i="142"/>
  <c r="W14" i="141"/>
  <c r="O5" i="141"/>
  <c r="C65" i="141"/>
  <c r="G65" i="141"/>
  <c r="G86" i="141" s="1"/>
  <c r="L80" i="141"/>
  <c r="V14" i="141"/>
  <c r="V13" i="141"/>
  <c r="W13" i="141"/>
  <c r="L66" i="141"/>
  <c r="L69" i="141"/>
  <c r="L68" i="141"/>
  <c r="L64" i="141"/>
  <c r="L84" i="141"/>
  <c r="L67" i="141"/>
  <c r="L84" i="131"/>
  <c r="M69" i="131"/>
  <c r="M67" i="131"/>
  <c r="L79" i="132"/>
  <c r="L75" i="132"/>
  <c r="L78" i="134"/>
  <c r="L74" i="134"/>
  <c r="L70" i="134"/>
  <c r="L83" i="135"/>
  <c r="L78" i="136"/>
  <c r="L74" i="136"/>
  <c r="L70" i="136"/>
  <c r="L80" i="121"/>
  <c r="L86" i="132"/>
  <c r="L81" i="132"/>
  <c r="L77" i="132"/>
  <c r="L73" i="132"/>
  <c r="L76" i="134"/>
  <c r="L72" i="134"/>
  <c r="L77" i="135"/>
  <c r="L73" i="135"/>
  <c r="L76" i="136"/>
  <c r="L72" i="136"/>
  <c r="L80" i="132"/>
  <c r="L76" i="132"/>
  <c r="L79" i="134"/>
  <c r="L75" i="134"/>
  <c r="L71" i="134"/>
  <c r="L83" i="136"/>
  <c r="V10" i="141"/>
  <c r="V57" i="141" s="1"/>
  <c r="V8" i="141"/>
  <c r="W8" i="141"/>
  <c r="V7" i="141"/>
  <c r="C63" i="141"/>
  <c r="V5" i="141"/>
  <c r="V4" i="141"/>
  <c r="L78" i="141"/>
  <c r="L76" i="141"/>
  <c r="L74" i="141"/>
  <c r="L72" i="141"/>
  <c r="L70" i="141"/>
  <c r="K86" i="141"/>
  <c r="T86" i="141" s="1"/>
  <c r="L61" i="141"/>
  <c r="O10" i="141"/>
  <c r="W10" i="141" s="1"/>
  <c r="L85" i="141"/>
  <c r="L83" i="141"/>
  <c r="L79" i="141"/>
  <c r="L77" i="141"/>
  <c r="L75" i="141"/>
  <c r="L73" i="141"/>
  <c r="L71" i="141"/>
  <c r="I86" i="141"/>
  <c r="N57" i="141"/>
  <c r="L81" i="141"/>
  <c r="M69" i="141"/>
  <c r="M68" i="141"/>
  <c r="M67" i="141"/>
  <c r="L62" i="141"/>
  <c r="J63" i="141"/>
  <c r="J86" i="141" s="1"/>
  <c r="U57" i="141"/>
  <c r="E63" i="141"/>
  <c r="E86" i="141" s="1"/>
  <c r="P57" i="141"/>
  <c r="Q4" i="141"/>
  <c r="F65" i="141" s="1"/>
  <c r="H86" i="141"/>
  <c r="O57" i="141"/>
  <c r="L82" i="141"/>
  <c r="L60" i="141"/>
  <c r="D63" i="141"/>
  <c r="V13" i="140"/>
  <c r="V12" i="140"/>
  <c r="W12" i="140"/>
  <c r="V8" i="140"/>
  <c r="F61" i="140"/>
  <c r="F86" i="140" s="1"/>
  <c r="N4" i="140"/>
  <c r="O4" i="140" s="1"/>
  <c r="T4" i="140"/>
  <c r="C61" i="140"/>
  <c r="O9" i="140"/>
  <c r="W9" i="140" s="1"/>
  <c r="L81" i="140"/>
  <c r="L62" i="140"/>
  <c r="L84" i="140"/>
  <c r="T5" i="140"/>
  <c r="N5" i="140"/>
  <c r="C60" i="140" s="1"/>
  <c r="Q57" i="140"/>
  <c r="V10" i="140"/>
  <c r="O10" i="140"/>
  <c r="W10" i="140" s="1"/>
  <c r="L85" i="140"/>
  <c r="L65" i="140"/>
  <c r="L82" i="140"/>
  <c r="L80" i="140"/>
  <c r="L67" i="140"/>
  <c r="E86" i="140"/>
  <c r="W6" i="140"/>
  <c r="K86" i="140"/>
  <c r="T86" i="140" s="1"/>
  <c r="L69" i="140"/>
  <c r="L68" i="140"/>
  <c r="M57" i="140"/>
  <c r="R4" i="140"/>
  <c r="G61" i="140" s="1"/>
  <c r="L64" i="140"/>
  <c r="L66" i="140"/>
  <c r="D65" i="139"/>
  <c r="L65" i="139" s="1"/>
  <c r="I61" i="139"/>
  <c r="I86" i="139" s="1"/>
  <c r="C61" i="139"/>
  <c r="C86" i="139" s="1"/>
  <c r="U57" i="139"/>
  <c r="W8" i="139"/>
  <c r="V8" i="139"/>
  <c r="N57" i="139"/>
  <c r="H63" i="139"/>
  <c r="H86" i="139" s="1"/>
  <c r="L62" i="139"/>
  <c r="V5" i="139"/>
  <c r="V57" i="139" s="1"/>
  <c r="O5" i="139"/>
  <c r="O57" i="139" s="1"/>
  <c r="J86" i="139"/>
  <c r="L67" i="139"/>
  <c r="L81" i="139"/>
  <c r="L64" i="139"/>
  <c r="L66" i="139"/>
  <c r="E63" i="139"/>
  <c r="E86" i="139" s="1"/>
  <c r="Q4" i="139"/>
  <c r="P57" i="139"/>
  <c r="W4" i="139"/>
  <c r="K86" i="139"/>
  <c r="T86" i="139" s="1"/>
  <c r="L60" i="139"/>
  <c r="L84" i="139"/>
  <c r="L80" i="139"/>
  <c r="L69" i="139"/>
  <c r="G86" i="139"/>
  <c r="L85" i="139"/>
  <c r="L68" i="139"/>
  <c r="L82" i="139"/>
  <c r="V6" i="138"/>
  <c r="L77" i="138"/>
  <c r="L73" i="138"/>
  <c r="W6" i="138"/>
  <c r="D60" i="138"/>
  <c r="M67" i="138" s="1"/>
  <c r="L76" i="138"/>
  <c r="L72" i="138"/>
  <c r="L83" i="138"/>
  <c r="L75" i="138"/>
  <c r="L71" i="138"/>
  <c r="L78" i="138"/>
  <c r="L74" i="138"/>
  <c r="L70" i="138"/>
  <c r="L62" i="138"/>
  <c r="H86" i="138"/>
  <c r="M57" i="138"/>
  <c r="N4" i="138"/>
  <c r="C63" i="138" s="1"/>
  <c r="V11" i="138"/>
  <c r="O11" i="138"/>
  <c r="W11" i="138" s="1"/>
  <c r="K86" i="138"/>
  <c r="T86" i="138" s="1"/>
  <c r="V10" i="138"/>
  <c r="O10" i="138"/>
  <c r="W10" i="138" s="1"/>
  <c r="T12" i="138"/>
  <c r="N12" i="138"/>
  <c r="L85" i="138"/>
  <c r="L65" i="138"/>
  <c r="L67" i="138"/>
  <c r="L81" i="138"/>
  <c r="I86" i="138"/>
  <c r="L66" i="138"/>
  <c r="L68" i="138"/>
  <c r="L84" i="138"/>
  <c r="L80" i="138"/>
  <c r="G86" i="138"/>
  <c r="E63" i="138"/>
  <c r="E86" i="138" s="1"/>
  <c r="P57" i="138"/>
  <c r="Q4" i="138"/>
  <c r="L69" i="138"/>
  <c r="L82" i="138"/>
  <c r="L64" i="138"/>
  <c r="D65" i="137"/>
  <c r="L65" i="137" s="1"/>
  <c r="C65" i="137"/>
  <c r="V11" i="137"/>
  <c r="W10" i="137"/>
  <c r="Q57" i="137"/>
  <c r="V8" i="137"/>
  <c r="V6" i="137"/>
  <c r="W6" i="137"/>
  <c r="W5" i="137"/>
  <c r="V5" i="137"/>
  <c r="G63" i="137"/>
  <c r="G86" i="137" s="1"/>
  <c r="T9" i="137"/>
  <c r="N9" i="137"/>
  <c r="C63" i="137" s="1"/>
  <c r="V15" i="137"/>
  <c r="V10" i="137"/>
  <c r="L82" i="137"/>
  <c r="L68" i="137"/>
  <c r="L62" i="137"/>
  <c r="F86" i="137"/>
  <c r="T57" i="137"/>
  <c r="L64" i="137"/>
  <c r="L67" i="137"/>
  <c r="L60" i="137"/>
  <c r="L81" i="137"/>
  <c r="D61" i="137"/>
  <c r="M57" i="137"/>
  <c r="K86" i="137"/>
  <c r="T86" i="137" s="1"/>
  <c r="L84" i="137"/>
  <c r="L80" i="137"/>
  <c r="M67" i="137"/>
  <c r="L69" i="137"/>
  <c r="L85" i="137"/>
  <c r="E86" i="137"/>
  <c r="R57" i="137"/>
  <c r="S4" i="137"/>
  <c r="H63" i="137" s="1"/>
  <c r="V10" i="135"/>
  <c r="V8" i="136"/>
  <c r="W6" i="136"/>
  <c r="M68" i="136"/>
  <c r="N57" i="136"/>
  <c r="D65" i="136"/>
  <c r="M76" i="136" s="1"/>
  <c r="C65" i="136"/>
  <c r="C86" i="136" s="1"/>
  <c r="V6" i="136"/>
  <c r="M69" i="136"/>
  <c r="J65" i="136"/>
  <c r="J86" i="136" s="1"/>
  <c r="L85" i="136"/>
  <c r="L82" i="136"/>
  <c r="L62" i="136"/>
  <c r="L68" i="136"/>
  <c r="L63" i="136"/>
  <c r="L60" i="136"/>
  <c r="F86" i="136"/>
  <c r="O57" i="136"/>
  <c r="L81" i="136"/>
  <c r="L64" i="136"/>
  <c r="L66" i="136"/>
  <c r="K86" i="136"/>
  <c r="T86" i="136" s="1"/>
  <c r="L69" i="136"/>
  <c r="L67" i="136"/>
  <c r="M70" i="136"/>
  <c r="M71" i="136"/>
  <c r="E86" i="136"/>
  <c r="L61" i="136"/>
  <c r="R4" i="136"/>
  <c r="M57" i="136"/>
  <c r="L84" i="136"/>
  <c r="L80" i="136"/>
  <c r="I86" i="136"/>
  <c r="D61" i="135"/>
  <c r="M68" i="135" s="1"/>
  <c r="C61" i="135"/>
  <c r="W8" i="135"/>
  <c r="V8" i="135"/>
  <c r="W7" i="135"/>
  <c r="V7" i="135"/>
  <c r="I65" i="135"/>
  <c r="I86" i="135" s="1"/>
  <c r="V6" i="135"/>
  <c r="U57" i="135"/>
  <c r="C65" i="135"/>
  <c r="C86" i="135" s="1"/>
  <c r="N57" i="135"/>
  <c r="W5" i="135"/>
  <c r="L81" i="135"/>
  <c r="D65" i="135"/>
  <c r="G65" i="135"/>
  <c r="G86" i="135" s="1"/>
  <c r="J63" i="135"/>
  <c r="V15" i="135"/>
  <c r="V9" i="135"/>
  <c r="W6" i="135"/>
  <c r="V5" i="135"/>
  <c r="L85" i="135"/>
  <c r="K86" i="135"/>
  <c r="T86" i="135" s="1"/>
  <c r="E86" i="135"/>
  <c r="L69" i="135"/>
  <c r="J66" i="135"/>
  <c r="L64" i="135"/>
  <c r="O57" i="135"/>
  <c r="L68" i="135"/>
  <c r="R57" i="135"/>
  <c r="S4" i="135"/>
  <c r="L60" i="135"/>
  <c r="L84" i="135"/>
  <c r="L80" i="135"/>
  <c r="L67" i="135"/>
  <c r="L82" i="135"/>
  <c r="L62" i="135"/>
  <c r="F86" i="135"/>
  <c r="D61" i="134"/>
  <c r="M68" i="134" s="1"/>
  <c r="V9" i="134"/>
  <c r="C65" i="134"/>
  <c r="C86" i="134" s="1"/>
  <c r="N57" i="134"/>
  <c r="V6" i="134"/>
  <c r="W6" i="134"/>
  <c r="D65" i="134"/>
  <c r="L84" i="134"/>
  <c r="L80" i="134"/>
  <c r="W5" i="134"/>
  <c r="S57" i="134"/>
  <c r="V5" i="134"/>
  <c r="R57" i="134"/>
  <c r="L69" i="134"/>
  <c r="L82" i="134"/>
  <c r="L62" i="134"/>
  <c r="G86" i="134"/>
  <c r="H86" i="134"/>
  <c r="K86" i="134"/>
  <c r="T86" i="134" s="1"/>
  <c r="L68" i="134"/>
  <c r="L67" i="134"/>
  <c r="E86" i="134"/>
  <c r="Q57" i="134"/>
  <c r="F61" i="134"/>
  <c r="L63" i="134"/>
  <c r="L85" i="134"/>
  <c r="L64" i="134"/>
  <c r="L81" i="134"/>
  <c r="O57" i="134"/>
  <c r="M57" i="134"/>
  <c r="T4" i="134"/>
  <c r="I66" i="134" s="1"/>
  <c r="L60" i="134"/>
  <c r="S60" i="132"/>
  <c r="V19" i="132"/>
  <c r="V15" i="132"/>
  <c r="W19" i="132"/>
  <c r="W15" i="132"/>
  <c r="V13" i="132"/>
  <c r="V8" i="131"/>
  <c r="E63" i="131"/>
  <c r="E86" i="131" s="1"/>
  <c r="V7" i="131"/>
  <c r="V11" i="131"/>
  <c r="W15" i="131"/>
  <c r="V15" i="131"/>
  <c r="M68" i="133"/>
  <c r="V8" i="133"/>
  <c r="M69" i="133"/>
  <c r="M67" i="133"/>
  <c r="W8" i="133"/>
  <c r="L61" i="133"/>
  <c r="L62" i="133"/>
  <c r="L68" i="133"/>
  <c r="L64" i="133"/>
  <c r="L66" i="133"/>
  <c r="F86" i="133"/>
  <c r="V57" i="133"/>
  <c r="L84" i="133"/>
  <c r="L80" i="133"/>
  <c r="L69" i="133"/>
  <c r="K86" i="133"/>
  <c r="T86" i="133" s="1"/>
  <c r="R57" i="133"/>
  <c r="S4" i="133"/>
  <c r="L85" i="133"/>
  <c r="L65" i="133"/>
  <c r="L82" i="133"/>
  <c r="M78" i="133"/>
  <c r="M77" i="133"/>
  <c r="M76" i="133"/>
  <c r="D86" i="133"/>
  <c r="M73" i="133"/>
  <c r="M71" i="133"/>
  <c r="M75" i="133"/>
  <c r="M74" i="133"/>
  <c r="M72" i="133"/>
  <c r="M70" i="133"/>
  <c r="E86" i="133"/>
  <c r="L81" i="133"/>
  <c r="L67" i="133"/>
  <c r="G86" i="133"/>
  <c r="O57" i="133"/>
  <c r="C86" i="133"/>
  <c r="L60" i="133"/>
  <c r="J86" i="133"/>
  <c r="I86" i="133"/>
  <c r="E66" i="132"/>
  <c r="E89" i="132" s="1"/>
  <c r="P60" i="132"/>
  <c r="V11" i="132"/>
  <c r="W11" i="132"/>
  <c r="R60" i="132"/>
  <c r="V9" i="132"/>
  <c r="M71" i="132"/>
  <c r="Q60" i="132"/>
  <c r="F66" i="132"/>
  <c r="F89" i="132" s="1"/>
  <c r="M72" i="132"/>
  <c r="C66" i="132"/>
  <c r="C89" i="132" s="1"/>
  <c r="O7" i="132"/>
  <c r="O60" i="132" s="1"/>
  <c r="L72" i="132"/>
  <c r="G89" i="132"/>
  <c r="L85" i="132"/>
  <c r="L64" i="132"/>
  <c r="N60" i="132"/>
  <c r="L83" i="132"/>
  <c r="H89" i="132"/>
  <c r="L65" i="132"/>
  <c r="V12" i="132"/>
  <c r="V7" i="132"/>
  <c r="L63" i="132"/>
  <c r="L87" i="132"/>
  <c r="L88" i="132"/>
  <c r="L84" i="132"/>
  <c r="K89" i="132"/>
  <c r="L69" i="132"/>
  <c r="L67" i="132"/>
  <c r="M70" i="132"/>
  <c r="L68" i="132"/>
  <c r="L71" i="132"/>
  <c r="L70" i="132"/>
  <c r="J89" i="132"/>
  <c r="I89" i="132"/>
  <c r="W9" i="131"/>
  <c r="Q57" i="131"/>
  <c r="V9" i="131"/>
  <c r="C63" i="131"/>
  <c r="C86" i="131" s="1"/>
  <c r="W7" i="131"/>
  <c r="P57" i="131"/>
  <c r="N57" i="131"/>
  <c r="J86" i="131"/>
  <c r="U57" i="131"/>
  <c r="V13" i="131"/>
  <c r="O13" i="131"/>
  <c r="W13" i="131" s="1"/>
  <c r="L85" i="131"/>
  <c r="V6" i="131"/>
  <c r="O6" i="131"/>
  <c r="W6" i="131" s="1"/>
  <c r="L76" i="131"/>
  <c r="L72" i="131"/>
  <c r="L79" i="131"/>
  <c r="L77" i="131"/>
  <c r="L75" i="131"/>
  <c r="L73" i="131"/>
  <c r="L71" i="131"/>
  <c r="V14" i="131"/>
  <c r="O14" i="131"/>
  <c r="W14" i="131" s="1"/>
  <c r="V5" i="131"/>
  <c r="O5" i="131"/>
  <c r="W5" i="131" s="1"/>
  <c r="L83" i="131"/>
  <c r="F86" i="131"/>
  <c r="L78" i="131"/>
  <c r="L74" i="131"/>
  <c r="L70" i="131"/>
  <c r="I86" i="131"/>
  <c r="L81" i="131"/>
  <c r="L82" i="131"/>
  <c r="L69" i="131"/>
  <c r="L67" i="131"/>
  <c r="L65" i="131"/>
  <c r="L60" i="131"/>
  <c r="W4" i="131"/>
  <c r="L66" i="131"/>
  <c r="L62" i="131"/>
  <c r="G86" i="131"/>
  <c r="L68" i="131"/>
  <c r="L61" i="131"/>
  <c r="K86" i="131"/>
  <c r="T86" i="131" s="1"/>
  <c r="H86" i="131"/>
  <c r="L64" i="131"/>
  <c r="W9" i="130"/>
  <c r="V9" i="130"/>
  <c r="V7" i="130"/>
  <c r="C63" i="130"/>
  <c r="C86" i="130" s="1"/>
  <c r="V6" i="130"/>
  <c r="V5" i="130"/>
  <c r="L81" i="130"/>
  <c r="V8" i="130"/>
  <c r="V57" i="130" s="1"/>
  <c r="O5" i="130"/>
  <c r="W5" i="130" s="1"/>
  <c r="N57" i="130"/>
  <c r="L62" i="130"/>
  <c r="G86" i="130"/>
  <c r="L85" i="130"/>
  <c r="L65" i="130"/>
  <c r="L68" i="130"/>
  <c r="L67" i="130"/>
  <c r="L82" i="130"/>
  <c r="E86" i="130"/>
  <c r="L66" i="130"/>
  <c r="M69" i="130"/>
  <c r="L64" i="130"/>
  <c r="I86" i="130"/>
  <c r="L60" i="130"/>
  <c r="F86" i="130"/>
  <c r="L84" i="130"/>
  <c r="L80" i="130"/>
  <c r="L69" i="130"/>
  <c r="H86" i="130"/>
  <c r="K86" i="130"/>
  <c r="T86" i="130" s="1"/>
  <c r="T57" i="130"/>
  <c r="U4" i="130"/>
  <c r="V9" i="129"/>
  <c r="O9" i="129"/>
  <c r="W9" i="129" s="1"/>
  <c r="M69" i="129"/>
  <c r="V57" i="129"/>
  <c r="U5" i="129"/>
  <c r="W5" i="129" s="1"/>
  <c r="L62" i="129"/>
  <c r="I86" i="129"/>
  <c r="L63" i="129"/>
  <c r="E86" i="129"/>
  <c r="H86" i="129"/>
  <c r="L69" i="129"/>
  <c r="L68" i="129"/>
  <c r="K86" i="129"/>
  <c r="T86" i="129" s="1"/>
  <c r="L81" i="129"/>
  <c r="L65" i="129"/>
  <c r="F86" i="129"/>
  <c r="L82" i="129"/>
  <c r="L66" i="129"/>
  <c r="G86" i="129"/>
  <c r="M78" i="129"/>
  <c r="M77" i="129"/>
  <c r="M76" i="129"/>
  <c r="M75" i="129"/>
  <c r="M74" i="129"/>
  <c r="M73" i="129"/>
  <c r="D86" i="129"/>
  <c r="M71" i="129"/>
  <c r="M72" i="129"/>
  <c r="M70" i="129"/>
  <c r="M67" i="129"/>
  <c r="L67" i="129"/>
  <c r="L84" i="129"/>
  <c r="L80" i="129"/>
  <c r="L64" i="129"/>
  <c r="C86" i="129"/>
  <c r="T57" i="129"/>
  <c r="U4" i="129"/>
  <c r="O57" i="129"/>
  <c r="W4" i="129"/>
  <c r="W57" i="129" s="1"/>
  <c r="W61" i="129" s="1"/>
  <c r="W63" i="129" s="1"/>
  <c r="L60" i="129"/>
  <c r="L85" i="129"/>
  <c r="V9" i="128"/>
  <c r="D66" i="128"/>
  <c r="C66" i="128"/>
  <c r="C61" i="128"/>
  <c r="V12" i="128"/>
  <c r="O12" i="128"/>
  <c r="W12" i="128" s="1"/>
  <c r="L80" i="128"/>
  <c r="L82" i="128"/>
  <c r="L63" i="128"/>
  <c r="V5" i="128"/>
  <c r="V13" i="128"/>
  <c r="V8" i="128"/>
  <c r="O8" i="128"/>
  <c r="K86" i="128"/>
  <c r="T86" i="128" s="1"/>
  <c r="R14" i="128"/>
  <c r="N14" i="128"/>
  <c r="N57" i="128" s="1"/>
  <c r="W11" i="128"/>
  <c r="L65" i="128"/>
  <c r="F61" i="128"/>
  <c r="F86" i="128" s="1"/>
  <c r="Q57" i="128"/>
  <c r="L84" i="128"/>
  <c r="L85" i="128"/>
  <c r="L67" i="128"/>
  <c r="L81" i="128"/>
  <c r="L68" i="128"/>
  <c r="M57" i="128"/>
  <c r="T4" i="128"/>
  <c r="L60" i="128"/>
  <c r="G86" i="128"/>
  <c r="L64" i="128"/>
  <c r="L69" i="128"/>
  <c r="H61" i="128"/>
  <c r="E86" i="128"/>
  <c r="L62" i="128"/>
  <c r="J63" i="124"/>
  <c r="J85" i="124" s="1"/>
  <c r="W4" i="124"/>
  <c r="C60" i="125"/>
  <c r="D60" i="125"/>
  <c r="M66" i="125" s="1"/>
  <c r="L82" i="125"/>
  <c r="L75" i="125"/>
  <c r="L71" i="125"/>
  <c r="V6" i="125"/>
  <c r="L71" i="124"/>
  <c r="L82" i="124"/>
  <c r="L78" i="124"/>
  <c r="L70" i="124"/>
  <c r="L77" i="124"/>
  <c r="L73" i="124"/>
  <c r="L74" i="124"/>
  <c r="D63" i="124"/>
  <c r="D85" i="124" s="1"/>
  <c r="L78" i="123"/>
  <c r="L74" i="123"/>
  <c r="L72" i="123"/>
  <c r="V11" i="127"/>
  <c r="L70" i="127"/>
  <c r="N57" i="127"/>
  <c r="L77" i="127"/>
  <c r="L78" i="127"/>
  <c r="L74" i="127"/>
  <c r="L69" i="127"/>
  <c r="L75" i="127"/>
  <c r="L71" i="127"/>
  <c r="K60" i="86"/>
  <c r="D78" i="91"/>
  <c r="H78" i="91"/>
  <c r="E71" i="89"/>
  <c r="J66" i="94"/>
  <c r="I65" i="86"/>
  <c r="D64" i="87"/>
  <c r="I65" i="87"/>
  <c r="F69" i="94"/>
  <c r="E64" i="87"/>
  <c r="F75" i="93"/>
  <c r="I81" i="93"/>
  <c r="J64" i="87"/>
  <c r="E60" i="92"/>
  <c r="J75" i="93"/>
  <c r="M66" i="122"/>
  <c r="L77" i="126"/>
  <c r="L73" i="126"/>
  <c r="L69" i="126"/>
  <c r="L82" i="127"/>
  <c r="L63" i="127"/>
  <c r="L77" i="100"/>
  <c r="L73" i="100"/>
  <c r="L69" i="100"/>
  <c r="L74" i="101"/>
  <c r="M66" i="118"/>
  <c r="L77" i="123"/>
  <c r="L73" i="123"/>
  <c r="L69" i="123"/>
  <c r="L69" i="124"/>
  <c r="L78" i="125"/>
  <c r="L74" i="125"/>
  <c r="L70" i="125"/>
  <c r="L76" i="126"/>
  <c r="L72" i="126"/>
  <c r="L73" i="127"/>
  <c r="D76" i="89"/>
  <c r="E60" i="93"/>
  <c r="K64" i="93"/>
  <c r="C66" i="94"/>
  <c r="E67" i="94"/>
  <c r="D69" i="94"/>
  <c r="I70" i="94"/>
  <c r="E81" i="94"/>
  <c r="M70" i="105"/>
  <c r="L76" i="123"/>
  <c r="L76" i="124"/>
  <c r="L72" i="124"/>
  <c r="L77" i="125"/>
  <c r="L73" i="125"/>
  <c r="L75" i="126"/>
  <c r="L71" i="126"/>
  <c r="L76" i="127"/>
  <c r="L72" i="127"/>
  <c r="K79" i="86"/>
  <c r="C66" i="90"/>
  <c r="I82" i="90"/>
  <c r="F64" i="93"/>
  <c r="K65" i="86"/>
  <c r="D74" i="90"/>
  <c r="E77" i="90"/>
  <c r="I75" i="92"/>
  <c r="F68" i="93"/>
  <c r="F66" i="94"/>
  <c r="E69" i="94"/>
  <c r="H81" i="94"/>
  <c r="L78" i="99"/>
  <c r="L74" i="99"/>
  <c r="L70" i="99"/>
  <c r="L64" i="119"/>
  <c r="L65" i="106"/>
  <c r="L75" i="123"/>
  <c r="L71" i="123"/>
  <c r="L75" i="124"/>
  <c r="L76" i="125"/>
  <c r="L72" i="125"/>
  <c r="L82" i="126"/>
  <c r="L78" i="126"/>
  <c r="L74" i="126"/>
  <c r="L70" i="126"/>
  <c r="K60" i="91"/>
  <c r="J80" i="93"/>
  <c r="L78" i="102"/>
  <c r="L74" i="102"/>
  <c r="L77" i="117"/>
  <c r="L73" i="117"/>
  <c r="L77" i="120"/>
  <c r="L73" i="120"/>
  <c r="J66" i="91"/>
  <c r="J77" i="92"/>
  <c r="D66" i="86"/>
  <c r="F84" i="90"/>
  <c r="J69" i="91"/>
  <c r="E76" i="91"/>
  <c r="D62" i="92"/>
  <c r="M69" i="104"/>
  <c r="L82" i="118"/>
  <c r="F81" i="86"/>
  <c r="J76" i="89"/>
  <c r="D60" i="91"/>
  <c r="C66" i="91"/>
  <c r="D77" i="92"/>
  <c r="J68" i="93"/>
  <c r="F80" i="93"/>
  <c r="L68" i="119"/>
  <c r="L82" i="122"/>
  <c r="L78" i="122"/>
  <c r="L74" i="122"/>
  <c r="L69" i="122"/>
  <c r="L62" i="127"/>
  <c r="L81" i="127"/>
  <c r="O10" i="127"/>
  <c r="V10" i="127"/>
  <c r="V57" i="127" s="1"/>
  <c r="L83" i="127"/>
  <c r="L79" i="127"/>
  <c r="L68" i="127"/>
  <c r="L66" i="127"/>
  <c r="L64" i="127"/>
  <c r="T57" i="127"/>
  <c r="U4" i="127"/>
  <c r="G85" i="127"/>
  <c r="E85" i="127"/>
  <c r="L84" i="127"/>
  <c r="F85" i="127"/>
  <c r="K85" i="127"/>
  <c r="T85" i="127" s="1"/>
  <c r="L67" i="127"/>
  <c r="L80" i="127"/>
  <c r="I61" i="127"/>
  <c r="I85" i="127" s="1"/>
  <c r="D60" i="127"/>
  <c r="O57" i="127"/>
  <c r="C85" i="127"/>
  <c r="H85" i="127"/>
  <c r="C60" i="126"/>
  <c r="C85" i="126" s="1"/>
  <c r="D63" i="126"/>
  <c r="D60" i="126"/>
  <c r="M66" i="126" s="1"/>
  <c r="R57" i="126"/>
  <c r="V7" i="126"/>
  <c r="V6" i="126"/>
  <c r="L62" i="126"/>
  <c r="V5" i="126"/>
  <c r="Q5" i="126"/>
  <c r="W5" i="126" s="1"/>
  <c r="N57" i="126"/>
  <c r="F63" i="126"/>
  <c r="O4" i="126"/>
  <c r="D61" i="126" s="1"/>
  <c r="K85" i="126"/>
  <c r="T85" i="126" s="1"/>
  <c r="V8" i="126"/>
  <c r="L80" i="126"/>
  <c r="L66" i="126"/>
  <c r="G85" i="126"/>
  <c r="L68" i="126"/>
  <c r="F61" i="126"/>
  <c r="F85" i="126" s="1"/>
  <c r="Q57" i="126"/>
  <c r="L81" i="126"/>
  <c r="L83" i="126"/>
  <c r="L79" i="126"/>
  <c r="L67" i="126"/>
  <c r="E85" i="126"/>
  <c r="L65" i="126"/>
  <c r="M57" i="126"/>
  <c r="T4" i="126"/>
  <c r="L64" i="126"/>
  <c r="S57" i="126"/>
  <c r="H61" i="126"/>
  <c r="H85" i="126" s="1"/>
  <c r="L84" i="126"/>
  <c r="M57" i="125"/>
  <c r="P5" i="125"/>
  <c r="K85" i="125"/>
  <c r="T85" i="125" s="1"/>
  <c r="L66" i="125"/>
  <c r="R5" i="125"/>
  <c r="R57" i="125" s="1"/>
  <c r="N5" i="125"/>
  <c r="L83" i="125"/>
  <c r="L79" i="125"/>
  <c r="L80" i="125"/>
  <c r="L84" i="125"/>
  <c r="L68" i="125"/>
  <c r="L61" i="125"/>
  <c r="M67" i="125"/>
  <c r="I85" i="125"/>
  <c r="L69" i="125"/>
  <c r="L65" i="125"/>
  <c r="L64" i="125"/>
  <c r="J85" i="125"/>
  <c r="L62" i="125"/>
  <c r="L81" i="125"/>
  <c r="L67" i="125"/>
  <c r="L60" i="125"/>
  <c r="E63" i="124"/>
  <c r="E85" i="124" s="1"/>
  <c r="V8" i="124"/>
  <c r="P57" i="124"/>
  <c r="F63" i="124"/>
  <c r="Q57" i="124"/>
  <c r="R57" i="124"/>
  <c r="T57" i="124"/>
  <c r="N57" i="124"/>
  <c r="V4" i="124"/>
  <c r="L62" i="124"/>
  <c r="L65" i="124"/>
  <c r="M68" i="124"/>
  <c r="L83" i="124"/>
  <c r="L79" i="124"/>
  <c r="G85" i="124"/>
  <c r="L84" i="124"/>
  <c r="L68" i="124"/>
  <c r="L61" i="124"/>
  <c r="L81" i="124"/>
  <c r="L80" i="124"/>
  <c r="M67" i="124"/>
  <c r="L66" i="124"/>
  <c r="I85" i="124"/>
  <c r="O57" i="124"/>
  <c r="C85" i="124"/>
  <c r="L60" i="124"/>
  <c r="L64" i="124"/>
  <c r="L67" i="124"/>
  <c r="H85" i="124"/>
  <c r="K85" i="124"/>
  <c r="T85" i="124" s="1"/>
  <c r="W57" i="124"/>
  <c r="V57" i="124"/>
  <c r="M66" i="124"/>
  <c r="N8" i="123"/>
  <c r="P8" i="123"/>
  <c r="O8" i="123"/>
  <c r="O6" i="123"/>
  <c r="C63" i="123"/>
  <c r="C85" i="123" s="1"/>
  <c r="V5" i="123"/>
  <c r="O4" i="123"/>
  <c r="D61" i="123" s="1"/>
  <c r="M68" i="123" s="1"/>
  <c r="L83" i="123"/>
  <c r="W4" i="123"/>
  <c r="L82" i="123"/>
  <c r="L66" i="123"/>
  <c r="L62" i="123"/>
  <c r="M57" i="123"/>
  <c r="N57" i="123"/>
  <c r="J85" i="123"/>
  <c r="L60" i="123"/>
  <c r="H85" i="123"/>
  <c r="K85" i="123"/>
  <c r="T85" i="123" s="1"/>
  <c r="L80" i="123"/>
  <c r="I85" i="123"/>
  <c r="L68" i="123"/>
  <c r="L65" i="123"/>
  <c r="L64" i="123"/>
  <c r="O57" i="123"/>
  <c r="G85" i="123"/>
  <c r="L67" i="123"/>
  <c r="L84" i="123"/>
  <c r="L79" i="123"/>
  <c r="L81" i="123"/>
  <c r="D70" i="123"/>
  <c r="W45" i="86"/>
  <c r="W40" i="87"/>
  <c r="V54" i="87"/>
  <c r="O54" i="87"/>
  <c r="W54" i="87" s="1"/>
  <c r="V37" i="90"/>
  <c r="O37" i="90"/>
  <c r="W37" i="90" s="1"/>
  <c r="V39" i="87"/>
  <c r="O39" i="87"/>
  <c r="W39" i="87" s="1"/>
  <c r="V32" i="91"/>
  <c r="O32" i="91"/>
  <c r="W32" i="91" s="1"/>
  <c r="O49" i="93"/>
  <c r="V49" i="93"/>
  <c r="V43" i="87"/>
  <c r="O43" i="87"/>
  <c r="W43" i="87" s="1"/>
  <c r="O39" i="91"/>
  <c r="V39" i="91"/>
  <c r="K80" i="89"/>
  <c r="C80" i="89"/>
  <c r="V42" i="91"/>
  <c r="O42" i="91"/>
  <c r="W42" i="91" s="1"/>
  <c r="O11" i="101"/>
  <c r="W11" i="101" s="1"/>
  <c r="V11" i="101"/>
  <c r="O15" i="104"/>
  <c r="W15" i="104" s="1"/>
  <c r="V15" i="104"/>
  <c r="O27" i="104"/>
  <c r="W27" i="104" s="1"/>
  <c r="V27" i="104"/>
  <c r="O23" i="105"/>
  <c r="W23" i="105" s="1"/>
  <c r="V23" i="105"/>
  <c r="W8" i="105"/>
  <c r="D65" i="105"/>
  <c r="L65" i="105" s="1"/>
  <c r="V21" i="105"/>
  <c r="N57" i="105"/>
  <c r="O16" i="106"/>
  <c r="W16" i="106" s="1"/>
  <c r="V16" i="106"/>
  <c r="O9" i="110"/>
  <c r="W9" i="110" s="1"/>
  <c r="V9" i="110"/>
  <c r="S8" i="109"/>
  <c r="W8" i="109" s="1"/>
  <c r="V8" i="109"/>
  <c r="J63" i="112"/>
  <c r="U57" i="112"/>
  <c r="S21" i="107"/>
  <c r="V21" i="107"/>
  <c r="S9" i="107"/>
  <c r="H65" i="107" s="1"/>
  <c r="G65" i="107"/>
  <c r="R57" i="107"/>
  <c r="Q6" i="115"/>
  <c r="F63" i="115" s="1"/>
  <c r="V6" i="115"/>
  <c r="E63" i="115"/>
  <c r="K68" i="89"/>
  <c r="J68" i="89"/>
  <c r="E68" i="89"/>
  <c r="T12" i="94"/>
  <c r="U12" i="94" s="1"/>
  <c r="N12" i="94"/>
  <c r="O12" i="94" s="1"/>
  <c r="P30" i="94"/>
  <c r="Q30" i="94" s="1"/>
  <c r="N30" i="94"/>
  <c r="W16" i="86"/>
  <c r="W32" i="86"/>
  <c r="O38" i="87"/>
  <c r="W38" i="87" s="1"/>
  <c r="W46" i="87"/>
  <c r="J69" i="87"/>
  <c r="H69" i="87"/>
  <c r="C71" i="87"/>
  <c r="H62" i="89"/>
  <c r="D62" i="89"/>
  <c r="N17" i="90"/>
  <c r="O17" i="90" s="1"/>
  <c r="V45" i="90"/>
  <c r="O43" i="91"/>
  <c r="V43" i="91"/>
  <c r="N30" i="92"/>
  <c r="O30" i="92" s="1"/>
  <c r="W45" i="92"/>
  <c r="W48" i="92"/>
  <c r="I82" i="92"/>
  <c r="E82" i="92"/>
  <c r="O48" i="93"/>
  <c r="W48" i="93" s="1"/>
  <c r="O16" i="95"/>
  <c r="V16" i="95"/>
  <c r="O7" i="95"/>
  <c r="W7" i="95" s="1"/>
  <c r="V7" i="95"/>
  <c r="T10" i="101"/>
  <c r="N10" i="101"/>
  <c r="U22" i="95"/>
  <c r="V22" i="95"/>
  <c r="O27" i="95"/>
  <c r="W27" i="95" s="1"/>
  <c r="V27" i="95"/>
  <c r="L75" i="102"/>
  <c r="L71" i="102"/>
  <c r="U15" i="109"/>
  <c r="V15" i="109"/>
  <c r="I61" i="109"/>
  <c r="S14" i="113"/>
  <c r="V14" i="113"/>
  <c r="S7" i="114"/>
  <c r="H63" i="114" s="1"/>
  <c r="V7" i="114"/>
  <c r="W6" i="115"/>
  <c r="K67" i="93"/>
  <c r="F67" i="93"/>
  <c r="W24" i="86"/>
  <c r="H80" i="86"/>
  <c r="P7" i="86"/>
  <c r="Q7" i="86" s="1"/>
  <c r="T7" i="86"/>
  <c r="U7" i="86" s="1"/>
  <c r="C69" i="87"/>
  <c r="I72" i="89"/>
  <c r="J72" i="89"/>
  <c r="D72" i="89"/>
  <c r="P22" i="90"/>
  <c r="Q22" i="90" s="1"/>
  <c r="N22" i="90"/>
  <c r="O22" i="90" s="1"/>
  <c r="O35" i="90"/>
  <c r="W35" i="90" s="1"/>
  <c r="Q44" i="90"/>
  <c r="O45" i="90"/>
  <c r="W45" i="90" s="1"/>
  <c r="V53" i="90"/>
  <c r="O53" i="90"/>
  <c r="W53" i="90" s="1"/>
  <c r="I69" i="90"/>
  <c r="F69" i="90"/>
  <c r="D69" i="90"/>
  <c r="K79" i="90"/>
  <c r="I79" i="90"/>
  <c r="E79" i="90"/>
  <c r="V38" i="91"/>
  <c r="O38" i="91"/>
  <c r="W38" i="91" s="1"/>
  <c r="W41" i="91"/>
  <c r="V47" i="91"/>
  <c r="W50" i="91"/>
  <c r="E61" i="92"/>
  <c r="V6" i="92"/>
  <c r="O6" i="92"/>
  <c r="W6" i="92" s="1"/>
  <c r="V18" i="92"/>
  <c r="V51" i="92"/>
  <c r="V37" i="93"/>
  <c r="O37" i="93"/>
  <c r="W37" i="93" s="1"/>
  <c r="O44" i="93"/>
  <c r="W44" i="93" s="1"/>
  <c r="F74" i="93"/>
  <c r="J74" i="93"/>
  <c r="V36" i="94"/>
  <c r="O36" i="94"/>
  <c r="W36" i="94" s="1"/>
  <c r="O40" i="94"/>
  <c r="W40" i="94" s="1"/>
  <c r="W42" i="94"/>
  <c r="S5" i="100"/>
  <c r="H65" i="100" s="1"/>
  <c r="R57" i="100"/>
  <c r="L76" i="101"/>
  <c r="L72" i="101"/>
  <c r="H70" i="101"/>
  <c r="S57" i="101"/>
  <c r="R57" i="116"/>
  <c r="G63" i="116"/>
  <c r="S4" i="116"/>
  <c r="W13" i="86"/>
  <c r="J71" i="87"/>
  <c r="D71" i="87"/>
  <c r="H84" i="87"/>
  <c r="I84" i="87"/>
  <c r="O45" i="93"/>
  <c r="V45" i="93"/>
  <c r="V52" i="86"/>
  <c r="H67" i="86"/>
  <c r="W12" i="86"/>
  <c r="V20" i="86"/>
  <c r="V28" i="86"/>
  <c r="T7" i="87"/>
  <c r="U7" i="87" s="1"/>
  <c r="W30" i="87"/>
  <c r="H83" i="87"/>
  <c r="H83" i="89"/>
  <c r="E83" i="89"/>
  <c r="W19" i="90"/>
  <c r="P21" i="90"/>
  <c r="N21" i="90"/>
  <c r="O21" i="90" s="1"/>
  <c r="R26" i="90"/>
  <c r="S26" i="90" s="1"/>
  <c r="N26" i="90"/>
  <c r="O26" i="90" s="1"/>
  <c r="C64" i="90"/>
  <c r="K67" i="90"/>
  <c r="E67" i="90"/>
  <c r="C79" i="90"/>
  <c r="W37" i="91"/>
  <c r="O46" i="91"/>
  <c r="W46" i="91" s="1"/>
  <c r="W54" i="91"/>
  <c r="I72" i="91"/>
  <c r="F72" i="91"/>
  <c r="D72" i="91"/>
  <c r="W24" i="92"/>
  <c r="P32" i="92"/>
  <c r="Q32" i="92" s="1"/>
  <c r="N32" i="92"/>
  <c r="O32" i="92" s="1"/>
  <c r="V44" i="92"/>
  <c r="Q44" i="92"/>
  <c r="W52" i="92"/>
  <c r="R25" i="94"/>
  <c r="S25" i="94" s="1"/>
  <c r="N25" i="94"/>
  <c r="O25" i="94" s="1"/>
  <c r="W46" i="94"/>
  <c r="W50" i="94"/>
  <c r="K80" i="94"/>
  <c r="D80" i="94"/>
  <c r="S8" i="99"/>
  <c r="G65" i="99"/>
  <c r="G85" i="99" s="1"/>
  <c r="W5" i="100"/>
  <c r="O14" i="101"/>
  <c r="W14" i="101" s="1"/>
  <c r="V14" i="101"/>
  <c r="O12" i="102"/>
  <c r="W12" i="102" s="1"/>
  <c r="V12" i="102"/>
  <c r="O27" i="102"/>
  <c r="W27" i="102" s="1"/>
  <c r="V27" i="102"/>
  <c r="O5" i="102"/>
  <c r="C64" i="102"/>
  <c r="V16" i="117"/>
  <c r="O16" i="117"/>
  <c r="W16" i="117" s="1"/>
  <c r="O15" i="117"/>
  <c r="W15" i="117" s="1"/>
  <c r="V15" i="117"/>
  <c r="Q9" i="117"/>
  <c r="V9" i="117"/>
  <c r="G61" i="92"/>
  <c r="V17" i="92"/>
  <c r="V21" i="92"/>
  <c r="W47" i="93"/>
  <c r="W51" i="93"/>
  <c r="L76" i="99"/>
  <c r="L72" i="99"/>
  <c r="L80" i="106"/>
  <c r="L82" i="107"/>
  <c r="L78" i="107"/>
  <c r="L74" i="107"/>
  <c r="V8" i="107"/>
  <c r="W9" i="107"/>
  <c r="L82" i="109"/>
  <c r="L75" i="110"/>
  <c r="L71" i="110"/>
  <c r="L82" i="111"/>
  <c r="L78" i="111"/>
  <c r="L74" i="111"/>
  <c r="L70" i="111"/>
  <c r="L82" i="113"/>
  <c r="L69" i="113"/>
  <c r="L76" i="114"/>
  <c r="L72" i="114"/>
  <c r="L76" i="115"/>
  <c r="L72" i="115"/>
  <c r="L81" i="116"/>
  <c r="M68" i="116"/>
  <c r="M67" i="116"/>
  <c r="L76" i="117"/>
  <c r="L72" i="117"/>
  <c r="L77" i="118"/>
  <c r="L73" i="118"/>
  <c r="D65" i="118"/>
  <c r="L67" i="119"/>
  <c r="W12" i="119"/>
  <c r="I61" i="119"/>
  <c r="W13" i="119"/>
  <c r="G66" i="119"/>
  <c r="G86" i="119" s="1"/>
  <c r="L76" i="120"/>
  <c r="L72" i="120"/>
  <c r="H66" i="120"/>
  <c r="V8" i="120"/>
  <c r="V9" i="120"/>
  <c r="L84" i="121"/>
  <c r="L69" i="121"/>
  <c r="L65" i="121"/>
  <c r="N57" i="121"/>
  <c r="V9" i="121"/>
  <c r="E63" i="121"/>
  <c r="E86" i="121" s="1"/>
  <c r="Q57" i="121"/>
  <c r="L77" i="122"/>
  <c r="L73" i="122"/>
  <c r="G65" i="104"/>
  <c r="W52" i="90"/>
  <c r="V18" i="91"/>
  <c r="V22" i="91"/>
  <c r="V26" i="91"/>
  <c r="D70" i="91"/>
  <c r="E77" i="91"/>
  <c r="K61" i="92"/>
  <c r="V16" i="92"/>
  <c r="O17" i="92"/>
  <c r="W17" i="92" s="1"/>
  <c r="W20" i="92"/>
  <c r="V22" i="92"/>
  <c r="N28" i="92"/>
  <c r="O28" i="92" s="1"/>
  <c r="W28" i="92" s="1"/>
  <c r="W42" i="92"/>
  <c r="E70" i="92"/>
  <c r="E73" i="92"/>
  <c r="D75" i="92"/>
  <c r="N13" i="93"/>
  <c r="N17" i="93"/>
  <c r="O17" i="93" s="1"/>
  <c r="N21" i="93"/>
  <c r="O21" i="93" s="1"/>
  <c r="W21" i="93" s="1"/>
  <c r="W54" i="93"/>
  <c r="N13" i="94"/>
  <c r="O13" i="94" s="1"/>
  <c r="N15" i="94"/>
  <c r="O15" i="94" s="1"/>
  <c r="C79" i="94"/>
  <c r="O12" i="95"/>
  <c r="W12" i="95" s="1"/>
  <c r="V7" i="96"/>
  <c r="V5" i="96"/>
  <c r="W17" i="97"/>
  <c r="W8" i="98"/>
  <c r="V6" i="99"/>
  <c r="V15" i="100"/>
  <c r="S57" i="100"/>
  <c r="L82" i="101"/>
  <c r="L69" i="101"/>
  <c r="V5" i="101"/>
  <c r="W13" i="97"/>
  <c r="L82" i="102"/>
  <c r="L77" i="102"/>
  <c r="L73" i="102"/>
  <c r="L69" i="102"/>
  <c r="D64" i="102"/>
  <c r="V26" i="104"/>
  <c r="W10" i="105"/>
  <c r="L77" i="107"/>
  <c r="L73" i="107"/>
  <c r="E63" i="107"/>
  <c r="E85" i="107" s="1"/>
  <c r="W8" i="107"/>
  <c r="J61" i="108"/>
  <c r="J86" i="108" s="1"/>
  <c r="V12" i="109"/>
  <c r="L78" i="110"/>
  <c r="L74" i="110"/>
  <c r="L70" i="110"/>
  <c r="L77" i="111"/>
  <c r="V6" i="111"/>
  <c r="P57" i="111"/>
  <c r="L82" i="112"/>
  <c r="H63" i="112"/>
  <c r="L77" i="113"/>
  <c r="L73" i="113"/>
  <c r="E63" i="111"/>
  <c r="L75" i="114"/>
  <c r="L69" i="114"/>
  <c r="V5" i="114"/>
  <c r="W5" i="114"/>
  <c r="L75" i="115"/>
  <c r="L71" i="115"/>
  <c r="V8" i="115"/>
  <c r="L71" i="117"/>
  <c r="W9" i="117"/>
  <c r="L76" i="118"/>
  <c r="L72" i="118"/>
  <c r="M68" i="118"/>
  <c r="G65" i="118"/>
  <c r="V9" i="118"/>
  <c r="L80" i="119"/>
  <c r="F66" i="119"/>
  <c r="F86" i="119" s="1"/>
  <c r="T57" i="119"/>
  <c r="W19" i="119"/>
  <c r="W14" i="119"/>
  <c r="W10" i="119"/>
  <c r="L83" i="120"/>
  <c r="I61" i="120"/>
  <c r="L68" i="121"/>
  <c r="L64" i="121"/>
  <c r="W17" i="121"/>
  <c r="W9" i="121"/>
  <c r="V15" i="121"/>
  <c r="L76" i="122"/>
  <c r="L72" i="122"/>
  <c r="V16" i="86"/>
  <c r="W20" i="86"/>
  <c r="V24" i="86"/>
  <c r="W28" i="86"/>
  <c r="V32" i="86"/>
  <c r="V48" i="90"/>
  <c r="E78" i="90"/>
  <c r="D82" i="90"/>
  <c r="P13" i="91"/>
  <c r="Q13" i="91" s="1"/>
  <c r="N14" i="91"/>
  <c r="O14" i="91" s="1"/>
  <c r="E69" i="91"/>
  <c r="E83" i="91"/>
  <c r="Q11" i="92"/>
  <c r="V12" i="92"/>
  <c r="W40" i="92"/>
  <c r="V53" i="92"/>
  <c r="F75" i="92"/>
  <c r="E78" i="92"/>
  <c r="I81" i="92"/>
  <c r="E83" i="92"/>
  <c r="N25" i="93"/>
  <c r="O25" i="93" s="1"/>
  <c r="W25" i="93" s="1"/>
  <c r="C64" i="93"/>
  <c r="C68" i="93"/>
  <c r="D75" i="93"/>
  <c r="D80" i="93"/>
  <c r="D81" i="93"/>
  <c r="G61" i="94"/>
  <c r="F65" i="94"/>
  <c r="I79" i="94"/>
  <c r="C81" i="94"/>
  <c r="H82" i="94"/>
  <c r="W18" i="95"/>
  <c r="W19" i="96"/>
  <c r="W9" i="97"/>
  <c r="V9" i="98"/>
  <c r="L82" i="99"/>
  <c r="L75" i="100"/>
  <c r="L71" i="100"/>
  <c r="V11" i="100"/>
  <c r="W7" i="100"/>
  <c r="L77" i="101"/>
  <c r="V12" i="101"/>
  <c r="L76" i="102"/>
  <c r="V4" i="102"/>
  <c r="Q4" i="102"/>
  <c r="F64" i="102" s="1"/>
  <c r="V24" i="102"/>
  <c r="V18" i="104"/>
  <c r="W14" i="104"/>
  <c r="L76" i="107"/>
  <c r="W12" i="109"/>
  <c r="W15" i="109"/>
  <c r="G63" i="110"/>
  <c r="V6" i="110"/>
  <c r="V11" i="110"/>
  <c r="L76" i="111"/>
  <c r="W6" i="111"/>
  <c r="L76" i="113"/>
  <c r="H63" i="113"/>
  <c r="V11" i="113"/>
  <c r="L82" i="114"/>
  <c r="L78" i="114"/>
  <c r="L74" i="114"/>
  <c r="W9" i="114"/>
  <c r="R57" i="114"/>
  <c r="G70" i="114"/>
  <c r="W7" i="114"/>
  <c r="L78" i="115"/>
  <c r="L74" i="115"/>
  <c r="L70" i="115"/>
  <c r="L78" i="117"/>
  <c r="L74" i="117"/>
  <c r="L75" i="118"/>
  <c r="L71" i="118"/>
  <c r="W8" i="118"/>
  <c r="L69" i="119"/>
  <c r="L65" i="119"/>
  <c r="P57" i="119"/>
  <c r="V18" i="119"/>
  <c r="V14" i="119"/>
  <c r="V10" i="119"/>
  <c r="G66" i="120"/>
  <c r="G86" i="120" s="1"/>
  <c r="V22" i="120"/>
  <c r="V7" i="120"/>
  <c r="L67" i="121"/>
  <c r="J61" i="121"/>
  <c r="J86" i="121" s="1"/>
  <c r="P57" i="121"/>
  <c r="V5" i="121"/>
  <c r="W12" i="121"/>
  <c r="L75" i="122"/>
  <c r="L71" i="122"/>
  <c r="V9" i="122"/>
  <c r="O8" i="122"/>
  <c r="C70" i="122"/>
  <c r="C85" i="122" s="1"/>
  <c r="Q8" i="122"/>
  <c r="F70" i="122" s="1"/>
  <c r="E70" i="122"/>
  <c r="E85" i="122" s="1"/>
  <c r="G63" i="122"/>
  <c r="G85" i="122" s="1"/>
  <c r="Q57" i="122"/>
  <c r="F63" i="122"/>
  <c r="L83" i="122"/>
  <c r="L79" i="122"/>
  <c r="J85" i="122"/>
  <c r="N57" i="122"/>
  <c r="V6" i="122"/>
  <c r="O6" i="122"/>
  <c r="V8" i="122"/>
  <c r="L61" i="122"/>
  <c r="K85" i="122"/>
  <c r="T85" i="122" s="1"/>
  <c r="P57" i="122"/>
  <c r="L80" i="122"/>
  <c r="L66" i="122"/>
  <c r="M68" i="122"/>
  <c r="R57" i="122"/>
  <c r="S4" i="122"/>
  <c r="L67" i="122"/>
  <c r="L81" i="122"/>
  <c r="L64" i="122"/>
  <c r="L62" i="122"/>
  <c r="I85" i="122"/>
  <c r="L65" i="122"/>
  <c r="L60" i="122"/>
  <c r="L68" i="122"/>
  <c r="L84" i="122"/>
  <c r="O57" i="122"/>
  <c r="V20" i="121"/>
  <c r="V19" i="121"/>
  <c r="D61" i="121"/>
  <c r="M69" i="121" s="1"/>
  <c r="T57" i="121"/>
  <c r="V16" i="121"/>
  <c r="I61" i="121"/>
  <c r="I86" i="121" s="1"/>
  <c r="V14" i="121"/>
  <c r="V12" i="121"/>
  <c r="V11" i="121"/>
  <c r="W10" i="121"/>
  <c r="D63" i="121"/>
  <c r="D66" i="121"/>
  <c r="W6" i="121"/>
  <c r="L77" i="121"/>
  <c r="K86" i="121"/>
  <c r="T86" i="121" s="1"/>
  <c r="U57" i="121"/>
  <c r="W7" i="121"/>
  <c r="L75" i="121"/>
  <c r="L85" i="121"/>
  <c r="L70" i="121"/>
  <c r="C86" i="121"/>
  <c r="L78" i="121"/>
  <c r="L76" i="121"/>
  <c r="L73" i="121"/>
  <c r="L79" i="121"/>
  <c r="L71" i="121"/>
  <c r="L83" i="121"/>
  <c r="L74" i="121"/>
  <c r="L72" i="121"/>
  <c r="L82" i="121"/>
  <c r="W5" i="121"/>
  <c r="M67" i="121"/>
  <c r="L81" i="121"/>
  <c r="L60" i="121"/>
  <c r="O57" i="121"/>
  <c r="R57" i="121"/>
  <c r="G86" i="121"/>
  <c r="S4" i="121"/>
  <c r="L62" i="121"/>
  <c r="F86" i="121"/>
  <c r="C61" i="120"/>
  <c r="C86" i="120" s="1"/>
  <c r="V5" i="120"/>
  <c r="I66" i="120"/>
  <c r="R14" i="120"/>
  <c r="S14" i="120" s="1"/>
  <c r="S57" i="120" s="1"/>
  <c r="N14" i="120"/>
  <c r="O7" i="120"/>
  <c r="W7" i="120" s="1"/>
  <c r="F86" i="120"/>
  <c r="V12" i="120"/>
  <c r="V11" i="120"/>
  <c r="K86" i="120"/>
  <c r="T86" i="120" s="1"/>
  <c r="N57" i="120"/>
  <c r="L84" i="120"/>
  <c r="L80" i="120"/>
  <c r="L68" i="120"/>
  <c r="L67" i="120"/>
  <c r="L69" i="120"/>
  <c r="L65" i="120"/>
  <c r="H61" i="120"/>
  <c r="H86" i="120" s="1"/>
  <c r="L85" i="120"/>
  <c r="L64" i="120"/>
  <c r="E86" i="120"/>
  <c r="L60" i="120"/>
  <c r="D61" i="120"/>
  <c r="D66" i="120"/>
  <c r="W11" i="120"/>
  <c r="Q57" i="120"/>
  <c r="T57" i="120"/>
  <c r="U4" i="120"/>
  <c r="J66" i="120" s="1"/>
  <c r="L81" i="120"/>
  <c r="L82" i="120"/>
  <c r="L62" i="120"/>
  <c r="L63" i="120"/>
  <c r="M57" i="120"/>
  <c r="D63" i="119"/>
  <c r="W11" i="119"/>
  <c r="D66" i="119"/>
  <c r="L66" i="119" s="1"/>
  <c r="V8" i="119"/>
  <c r="C61" i="119"/>
  <c r="C86" i="119" s="1"/>
  <c r="V7" i="119"/>
  <c r="O5" i="119"/>
  <c r="D61" i="119" s="1"/>
  <c r="N57" i="119"/>
  <c r="J86" i="119"/>
  <c r="U57" i="119"/>
  <c r="V6" i="119"/>
  <c r="L84" i="119"/>
  <c r="L83" i="119"/>
  <c r="K86" i="119"/>
  <c r="T86" i="119" s="1"/>
  <c r="E86" i="119"/>
  <c r="L85" i="119"/>
  <c r="L78" i="119"/>
  <c r="L74" i="119"/>
  <c r="L70" i="119"/>
  <c r="L81" i="119"/>
  <c r="L79" i="119"/>
  <c r="L75" i="119"/>
  <c r="L71" i="119"/>
  <c r="L62" i="119"/>
  <c r="O57" i="119"/>
  <c r="L82" i="119"/>
  <c r="L76" i="119"/>
  <c r="L72" i="119"/>
  <c r="I86" i="119"/>
  <c r="M67" i="119"/>
  <c r="L77" i="119"/>
  <c r="L73" i="119"/>
  <c r="L60" i="119"/>
  <c r="R57" i="119"/>
  <c r="S4" i="119"/>
  <c r="H61" i="119" s="1"/>
  <c r="C65" i="118"/>
  <c r="V8" i="118"/>
  <c r="P57" i="118"/>
  <c r="Q7" i="118"/>
  <c r="Q57" i="118" s="1"/>
  <c r="E63" i="118"/>
  <c r="E85" i="118" s="1"/>
  <c r="F63" i="118"/>
  <c r="F85" i="118" s="1"/>
  <c r="M57" i="118"/>
  <c r="L81" i="118"/>
  <c r="T7" i="118"/>
  <c r="I63" i="118" s="1"/>
  <c r="I85" i="118" s="1"/>
  <c r="N7" i="118"/>
  <c r="L60" i="118"/>
  <c r="R4" i="118"/>
  <c r="G63" i="118" s="1"/>
  <c r="N4" i="118"/>
  <c r="L83" i="118"/>
  <c r="L79" i="118"/>
  <c r="K85" i="118"/>
  <c r="T85" i="118" s="1"/>
  <c r="L84" i="118"/>
  <c r="L68" i="118"/>
  <c r="L62" i="118"/>
  <c r="D70" i="118"/>
  <c r="L80" i="118"/>
  <c r="L67" i="118"/>
  <c r="L66" i="118"/>
  <c r="L69" i="118"/>
  <c r="L64" i="118"/>
  <c r="L61" i="118"/>
  <c r="W8" i="117"/>
  <c r="V8" i="117"/>
  <c r="I70" i="117"/>
  <c r="T57" i="117"/>
  <c r="I63" i="117"/>
  <c r="U57" i="117"/>
  <c r="V5" i="117"/>
  <c r="P4" i="117"/>
  <c r="Q4" i="117" s="1"/>
  <c r="R4" i="117"/>
  <c r="W12" i="117"/>
  <c r="W5" i="117"/>
  <c r="V12" i="117"/>
  <c r="V6" i="117"/>
  <c r="V14" i="117"/>
  <c r="W6" i="117"/>
  <c r="D69" i="117"/>
  <c r="L69" i="117" s="1"/>
  <c r="L79" i="117"/>
  <c r="L60" i="117"/>
  <c r="J63" i="117"/>
  <c r="J85" i="117" s="1"/>
  <c r="K85" i="117"/>
  <c r="T85" i="117" s="1"/>
  <c r="Q14" i="117"/>
  <c r="F63" i="117" s="1"/>
  <c r="F85" i="117" s="1"/>
  <c r="L83" i="117"/>
  <c r="L68" i="117"/>
  <c r="L84" i="117"/>
  <c r="L66" i="117"/>
  <c r="L65" i="117"/>
  <c r="D75" i="117"/>
  <c r="L75" i="117" s="1"/>
  <c r="W17" i="117"/>
  <c r="L80" i="117"/>
  <c r="L62" i="117"/>
  <c r="L64" i="117"/>
  <c r="L61" i="117"/>
  <c r="L81" i="117"/>
  <c r="M57" i="117"/>
  <c r="N4" i="117"/>
  <c r="C63" i="117" s="1"/>
  <c r="L67" i="117"/>
  <c r="V6" i="116"/>
  <c r="C63" i="116"/>
  <c r="V5" i="116"/>
  <c r="V4" i="116"/>
  <c r="O4" i="116"/>
  <c r="D63" i="116" s="1"/>
  <c r="M69" i="116" s="1"/>
  <c r="E63" i="116"/>
  <c r="L77" i="116"/>
  <c r="L73" i="116"/>
  <c r="L76" i="116"/>
  <c r="L62" i="116"/>
  <c r="K85" i="116"/>
  <c r="T85" i="116" s="1"/>
  <c r="P9" i="116"/>
  <c r="Q9" i="116" s="1"/>
  <c r="N9" i="116"/>
  <c r="I85" i="116"/>
  <c r="L78" i="116"/>
  <c r="L80" i="116"/>
  <c r="L70" i="116"/>
  <c r="L67" i="116"/>
  <c r="W7" i="116"/>
  <c r="V7" i="116"/>
  <c r="G85" i="116"/>
  <c r="J85" i="116"/>
  <c r="L84" i="116"/>
  <c r="L69" i="116"/>
  <c r="L72" i="116"/>
  <c r="L68" i="116"/>
  <c r="L74" i="116"/>
  <c r="U57" i="116"/>
  <c r="E65" i="116"/>
  <c r="L64" i="116"/>
  <c r="L71" i="116"/>
  <c r="L60" i="116"/>
  <c r="L83" i="116"/>
  <c r="L75" i="116"/>
  <c r="L79" i="116"/>
  <c r="L66" i="116"/>
  <c r="Q4" i="116"/>
  <c r="V9" i="116"/>
  <c r="L82" i="116"/>
  <c r="W9" i="115"/>
  <c r="D65" i="115"/>
  <c r="L65" i="115" s="1"/>
  <c r="W8" i="115"/>
  <c r="Q57" i="115"/>
  <c r="P57" i="115"/>
  <c r="V5" i="115"/>
  <c r="H63" i="115"/>
  <c r="H85" i="115" s="1"/>
  <c r="M67" i="115"/>
  <c r="O4" i="115"/>
  <c r="D63" i="115" s="1"/>
  <c r="C63" i="115"/>
  <c r="C85" i="115" s="1"/>
  <c r="L83" i="115"/>
  <c r="M68" i="115"/>
  <c r="L62" i="115"/>
  <c r="N57" i="115"/>
  <c r="L81" i="115"/>
  <c r="L67" i="115"/>
  <c r="G85" i="115"/>
  <c r="L60" i="115"/>
  <c r="F85" i="115"/>
  <c r="W4" i="115"/>
  <c r="L68" i="115"/>
  <c r="L80" i="115"/>
  <c r="L61" i="115"/>
  <c r="K85" i="115"/>
  <c r="T85" i="115" s="1"/>
  <c r="L79" i="115"/>
  <c r="L84" i="115"/>
  <c r="L64" i="115"/>
  <c r="L66" i="115"/>
  <c r="V57" i="115"/>
  <c r="E85" i="115"/>
  <c r="J85" i="115"/>
  <c r="I85" i="115"/>
  <c r="P57" i="112"/>
  <c r="Q57" i="112"/>
  <c r="D65" i="114"/>
  <c r="M71" i="114" s="1"/>
  <c r="V9" i="114"/>
  <c r="N4" i="114"/>
  <c r="C70" i="114" s="1"/>
  <c r="T4" i="114"/>
  <c r="M74" i="114"/>
  <c r="L83" i="114"/>
  <c r="L79" i="114"/>
  <c r="D71" i="114"/>
  <c r="C71" i="114"/>
  <c r="S57" i="114"/>
  <c r="H71" i="114"/>
  <c r="K85" i="114"/>
  <c r="T85" i="114" s="1"/>
  <c r="L61" i="114"/>
  <c r="L67" i="114"/>
  <c r="L68" i="114"/>
  <c r="L62" i="114"/>
  <c r="L65" i="114"/>
  <c r="L81" i="114"/>
  <c r="M70" i="114"/>
  <c r="M69" i="114"/>
  <c r="J63" i="114"/>
  <c r="M57" i="114"/>
  <c r="P4" i="114"/>
  <c r="L84" i="114"/>
  <c r="M72" i="114"/>
  <c r="L80" i="114"/>
  <c r="L64" i="114"/>
  <c r="L66" i="114"/>
  <c r="G85" i="114"/>
  <c r="L60" i="114"/>
  <c r="F63" i="111"/>
  <c r="F85" i="111" s="1"/>
  <c r="W14" i="113"/>
  <c r="R57" i="113"/>
  <c r="W12" i="113"/>
  <c r="W9" i="113"/>
  <c r="D63" i="113"/>
  <c r="M72" i="113" s="1"/>
  <c r="C63" i="113"/>
  <c r="H70" i="113"/>
  <c r="M68" i="113"/>
  <c r="M67" i="113"/>
  <c r="L65" i="113"/>
  <c r="S57" i="113"/>
  <c r="V8" i="113"/>
  <c r="V9" i="113"/>
  <c r="L62" i="113"/>
  <c r="L61" i="113"/>
  <c r="L81" i="113"/>
  <c r="L83" i="113"/>
  <c r="L79" i="113"/>
  <c r="T6" i="113"/>
  <c r="U6" i="113" s="1"/>
  <c r="J70" i="113" s="1"/>
  <c r="N6" i="113"/>
  <c r="C70" i="113" s="1"/>
  <c r="L84" i="113"/>
  <c r="G85" i="113"/>
  <c r="I72" i="113"/>
  <c r="M57" i="113"/>
  <c r="L80" i="113"/>
  <c r="L68" i="113"/>
  <c r="L67" i="113"/>
  <c r="L66" i="113"/>
  <c r="L60" i="113"/>
  <c r="F72" i="113"/>
  <c r="L64" i="113"/>
  <c r="E63" i="113"/>
  <c r="E85" i="113" s="1"/>
  <c r="K85" i="113"/>
  <c r="T85" i="113" s="1"/>
  <c r="P57" i="113"/>
  <c r="Q4" i="113"/>
  <c r="W6" i="107"/>
  <c r="D72" i="107"/>
  <c r="L72" i="107" s="1"/>
  <c r="W21" i="107"/>
  <c r="U57" i="107"/>
  <c r="J85" i="112"/>
  <c r="H85" i="112"/>
  <c r="K85" i="112"/>
  <c r="T85" i="112" s="1"/>
  <c r="E85" i="112"/>
  <c r="L83" i="112"/>
  <c r="L79" i="112"/>
  <c r="L68" i="112"/>
  <c r="M68" i="112"/>
  <c r="F85" i="112"/>
  <c r="L84" i="112"/>
  <c r="L81" i="112"/>
  <c r="L80" i="112"/>
  <c r="M66" i="112"/>
  <c r="L62" i="112"/>
  <c r="L65" i="112"/>
  <c r="L70" i="112"/>
  <c r="L67" i="112"/>
  <c r="G85" i="112"/>
  <c r="L66" i="112"/>
  <c r="L64" i="112"/>
  <c r="L61" i="112"/>
  <c r="M57" i="112"/>
  <c r="N4" i="112"/>
  <c r="C63" i="112" s="1"/>
  <c r="C85" i="112" s="1"/>
  <c r="I85" i="112"/>
  <c r="L60" i="112"/>
  <c r="M67" i="112"/>
  <c r="J85" i="111"/>
  <c r="L79" i="111"/>
  <c r="K85" i="111"/>
  <c r="T85" i="111" s="1"/>
  <c r="L84" i="111"/>
  <c r="H85" i="111"/>
  <c r="L80" i="111"/>
  <c r="E85" i="111"/>
  <c r="L64" i="111"/>
  <c r="C85" i="111"/>
  <c r="G85" i="111"/>
  <c r="L68" i="111"/>
  <c r="L62" i="111"/>
  <c r="I85" i="111"/>
  <c r="L65" i="111"/>
  <c r="L61" i="111"/>
  <c r="L60" i="111"/>
  <c r="L83" i="111"/>
  <c r="L67" i="111"/>
  <c r="L66" i="111"/>
  <c r="M68" i="111"/>
  <c r="L81" i="111"/>
  <c r="N57" i="111"/>
  <c r="O4" i="111"/>
  <c r="D63" i="111" s="1"/>
  <c r="M76" i="111" s="1"/>
  <c r="V4" i="111"/>
  <c r="V57" i="111" s="1"/>
  <c r="V15" i="107"/>
  <c r="L68" i="107"/>
  <c r="M68" i="107"/>
  <c r="W7" i="110"/>
  <c r="O5" i="110"/>
  <c r="C63" i="110"/>
  <c r="L67" i="108"/>
  <c r="L69" i="108"/>
  <c r="L68" i="108"/>
  <c r="V16" i="108"/>
  <c r="V10" i="108"/>
  <c r="V7" i="108"/>
  <c r="L80" i="108"/>
  <c r="L64" i="108"/>
  <c r="T57" i="108"/>
  <c r="U57" i="108"/>
  <c r="C65" i="110"/>
  <c r="V12" i="110"/>
  <c r="D65" i="110"/>
  <c r="V10" i="110"/>
  <c r="V7" i="110"/>
  <c r="V5" i="110"/>
  <c r="L79" i="110"/>
  <c r="V16" i="110"/>
  <c r="V8" i="110"/>
  <c r="O8" i="110"/>
  <c r="W8" i="110" s="1"/>
  <c r="T17" i="110"/>
  <c r="U17" i="110" s="1"/>
  <c r="J60" i="110" s="1"/>
  <c r="J85" i="110" s="1"/>
  <c r="N17" i="110"/>
  <c r="F85" i="110"/>
  <c r="N57" i="110"/>
  <c r="V14" i="110"/>
  <c r="U14" i="110"/>
  <c r="L67" i="110"/>
  <c r="L62" i="110"/>
  <c r="I60" i="110"/>
  <c r="I85" i="110" s="1"/>
  <c r="L64" i="110"/>
  <c r="D61" i="110"/>
  <c r="L61" i="110" s="1"/>
  <c r="W11" i="110"/>
  <c r="M57" i="110"/>
  <c r="R4" i="110"/>
  <c r="G65" i="110" s="1"/>
  <c r="G85" i="110" s="1"/>
  <c r="L83" i="110"/>
  <c r="V17" i="110"/>
  <c r="L81" i="110"/>
  <c r="L84" i="110"/>
  <c r="L66" i="110"/>
  <c r="L68" i="110"/>
  <c r="L80" i="110"/>
  <c r="E85" i="110"/>
  <c r="K85" i="110"/>
  <c r="T85" i="110" s="1"/>
  <c r="V17" i="109"/>
  <c r="W17" i="109"/>
  <c r="W13" i="109"/>
  <c r="V13" i="109"/>
  <c r="C61" i="109"/>
  <c r="V11" i="109"/>
  <c r="D61" i="109"/>
  <c r="M67" i="109" s="1"/>
  <c r="W9" i="109"/>
  <c r="D65" i="109"/>
  <c r="V7" i="109"/>
  <c r="L64" i="109"/>
  <c r="L81" i="109"/>
  <c r="T5" i="109"/>
  <c r="I63" i="109" s="1"/>
  <c r="N5" i="109"/>
  <c r="C63" i="109" s="1"/>
  <c r="L62" i="109"/>
  <c r="O6" i="109"/>
  <c r="W6" i="109" s="1"/>
  <c r="V6" i="109"/>
  <c r="L84" i="109"/>
  <c r="L66" i="109"/>
  <c r="L80" i="109"/>
  <c r="L60" i="109"/>
  <c r="F85" i="109"/>
  <c r="L67" i="109"/>
  <c r="K85" i="109"/>
  <c r="T85" i="109" s="1"/>
  <c r="R4" i="109"/>
  <c r="G63" i="109" s="1"/>
  <c r="M57" i="109"/>
  <c r="L83" i="109"/>
  <c r="L79" i="109"/>
  <c r="L68" i="109"/>
  <c r="E85" i="109"/>
  <c r="W8" i="108"/>
  <c r="V8" i="108"/>
  <c r="W6" i="108"/>
  <c r="I61" i="108"/>
  <c r="I86" i="108" s="1"/>
  <c r="N4" i="108"/>
  <c r="R4" i="108"/>
  <c r="G63" i="108" s="1"/>
  <c r="G86" i="108" s="1"/>
  <c r="L82" i="108"/>
  <c r="L76" i="108"/>
  <c r="L72" i="108"/>
  <c r="L79" i="108"/>
  <c r="L75" i="108"/>
  <c r="L84" i="108"/>
  <c r="L77" i="108"/>
  <c r="L73" i="108"/>
  <c r="L70" i="108"/>
  <c r="K86" i="108"/>
  <c r="T86" i="108" s="1"/>
  <c r="W10" i="108"/>
  <c r="L71" i="108"/>
  <c r="L78" i="108"/>
  <c r="L74" i="108"/>
  <c r="V13" i="108"/>
  <c r="P5" i="108"/>
  <c r="N5" i="108"/>
  <c r="C61" i="108" s="1"/>
  <c r="V14" i="108"/>
  <c r="V6" i="108"/>
  <c r="L83" i="108"/>
  <c r="E66" i="108"/>
  <c r="Q4" i="108"/>
  <c r="F63" i="108" s="1"/>
  <c r="M67" i="108"/>
  <c r="L81" i="108"/>
  <c r="M57" i="108"/>
  <c r="L85" i="108"/>
  <c r="L60" i="108"/>
  <c r="L62" i="108"/>
  <c r="P14" i="107"/>
  <c r="Q14" i="107" s="1"/>
  <c r="F63" i="107" s="1"/>
  <c r="F85" i="107" s="1"/>
  <c r="N14" i="107"/>
  <c r="M67" i="107"/>
  <c r="M66" i="107"/>
  <c r="L79" i="107"/>
  <c r="V17" i="107"/>
  <c r="K85" i="107"/>
  <c r="T85" i="107" s="1"/>
  <c r="L61" i="107"/>
  <c r="L64" i="107"/>
  <c r="L83" i="107"/>
  <c r="L67" i="107"/>
  <c r="L60" i="107"/>
  <c r="L66" i="107"/>
  <c r="M57" i="107"/>
  <c r="N4" i="107"/>
  <c r="C63" i="107" s="1"/>
  <c r="L84" i="107"/>
  <c r="L81" i="107"/>
  <c r="I85" i="107"/>
  <c r="S57" i="107"/>
  <c r="H70" i="107"/>
  <c r="H85" i="107" s="1"/>
  <c r="L62" i="107"/>
  <c r="D75" i="107"/>
  <c r="L75" i="107" s="1"/>
  <c r="W17" i="107"/>
  <c r="L80" i="107"/>
  <c r="J85" i="107"/>
  <c r="N57" i="106"/>
  <c r="V17" i="106"/>
  <c r="L78" i="106"/>
  <c r="L74" i="106"/>
  <c r="L70" i="106"/>
  <c r="M69" i="106"/>
  <c r="L83" i="105"/>
  <c r="L79" i="105"/>
  <c r="L75" i="105"/>
  <c r="J71" i="105"/>
  <c r="J86" i="105" s="1"/>
  <c r="M68" i="105"/>
  <c r="W12" i="105"/>
  <c r="V22" i="105"/>
  <c r="L74" i="105"/>
  <c r="O21" i="105"/>
  <c r="W21" i="105" s="1"/>
  <c r="L78" i="105"/>
  <c r="M69" i="105"/>
  <c r="O17" i="105"/>
  <c r="W17" i="105" s="1"/>
  <c r="V18" i="105"/>
  <c r="U57" i="104"/>
  <c r="V14" i="104"/>
  <c r="L81" i="104"/>
  <c r="L80" i="104"/>
  <c r="I70" i="87"/>
  <c r="J66" i="92"/>
  <c r="D70" i="87"/>
  <c r="K62" i="89"/>
  <c r="F64" i="89"/>
  <c r="I73" i="91"/>
  <c r="H82" i="91"/>
  <c r="I64" i="92"/>
  <c r="E66" i="92"/>
  <c r="I68" i="92"/>
  <c r="E69" i="92"/>
  <c r="C66" i="86"/>
  <c r="K69" i="86"/>
  <c r="K71" i="86"/>
  <c r="K73" i="86"/>
  <c r="K75" i="86"/>
  <c r="K77" i="86"/>
  <c r="E79" i="86"/>
  <c r="H72" i="87"/>
  <c r="I62" i="87"/>
  <c r="I69" i="87"/>
  <c r="H70" i="87"/>
  <c r="E84" i="87"/>
  <c r="C62" i="89"/>
  <c r="C67" i="90"/>
  <c r="J69" i="90"/>
  <c r="F73" i="90"/>
  <c r="D77" i="90"/>
  <c r="J72" i="91"/>
  <c r="D76" i="91"/>
  <c r="D77" i="91"/>
  <c r="F66" i="92"/>
  <c r="F69" i="92"/>
  <c r="D81" i="92"/>
  <c r="J64" i="93"/>
  <c r="F69" i="93"/>
  <c r="E71" i="93"/>
  <c r="E74" i="93"/>
  <c r="E83" i="93"/>
  <c r="G64" i="94"/>
  <c r="D70" i="94"/>
  <c r="D75" i="94"/>
  <c r="D82" i="94"/>
  <c r="L78" i="101"/>
  <c r="L85" i="104"/>
  <c r="L62" i="104"/>
  <c r="L84" i="105"/>
  <c r="L80" i="105"/>
  <c r="L76" i="105"/>
  <c r="L72" i="105"/>
  <c r="L83" i="106"/>
  <c r="L79" i="106"/>
  <c r="L75" i="106"/>
  <c r="L71" i="106"/>
  <c r="M67" i="106"/>
  <c r="J73" i="90"/>
  <c r="J69" i="92"/>
  <c r="J61" i="86"/>
  <c r="H66" i="86"/>
  <c r="K70" i="86"/>
  <c r="K72" i="86"/>
  <c r="K74" i="86"/>
  <c r="K76" i="86"/>
  <c r="K78" i="86"/>
  <c r="K61" i="87"/>
  <c r="D69" i="87"/>
  <c r="C70" i="87"/>
  <c r="I71" i="87"/>
  <c r="E82" i="87"/>
  <c r="I83" i="87"/>
  <c r="J62" i="89"/>
  <c r="E64" i="89"/>
  <c r="F68" i="89"/>
  <c r="D69" i="89"/>
  <c r="D73" i="89"/>
  <c r="E75" i="89"/>
  <c r="E76" i="89"/>
  <c r="D78" i="89"/>
  <c r="I83" i="89"/>
  <c r="G64" i="90"/>
  <c r="J66" i="90"/>
  <c r="E69" i="90"/>
  <c r="D70" i="90"/>
  <c r="D73" i="90"/>
  <c r="F77" i="90"/>
  <c r="G64" i="91"/>
  <c r="I70" i="91"/>
  <c r="E72" i="91"/>
  <c r="D73" i="91"/>
  <c r="H76" i="91"/>
  <c r="I79" i="91"/>
  <c r="E82" i="91"/>
  <c r="I83" i="91"/>
  <c r="C61" i="92"/>
  <c r="C64" i="92"/>
  <c r="C66" i="92"/>
  <c r="K66" i="92"/>
  <c r="C68" i="92"/>
  <c r="D69" i="92"/>
  <c r="F77" i="92"/>
  <c r="J78" i="92"/>
  <c r="D80" i="92"/>
  <c r="E64" i="93"/>
  <c r="E82" i="93"/>
  <c r="J69" i="94"/>
  <c r="E74" i="94"/>
  <c r="E79" i="94"/>
  <c r="K81" i="94"/>
  <c r="L70" i="105"/>
  <c r="L67" i="105"/>
  <c r="L77" i="106"/>
  <c r="L73" i="106"/>
  <c r="I66" i="86"/>
  <c r="K82" i="87"/>
  <c r="I73" i="89"/>
  <c r="F75" i="89"/>
  <c r="E73" i="90"/>
  <c r="J77" i="90"/>
  <c r="L77" i="105"/>
  <c r="L73" i="105"/>
  <c r="L84" i="106"/>
  <c r="L76" i="106"/>
  <c r="L72" i="106"/>
  <c r="O8" i="97"/>
  <c r="W8" i="97" s="1"/>
  <c r="L62" i="106"/>
  <c r="H86" i="106"/>
  <c r="J86" i="106"/>
  <c r="O15" i="106"/>
  <c r="W15" i="106" s="1"/>
  <c r="V15" i="106"/>
  <c r="V18" i="106"/>
  <c r="O20" i="106"/>
  <c r="W20" i="106" s="1"/>
  <c r="V20" i="106"/>
  <c r="K86" i="106"/>
  <c r="T86" i="106" s="1"/>
  <c r="V16" i="96"/>
  <c r="L69" i="105"/>
  <c r="M78" i="105"/>
  <c r="F86" i="105"/>
  <c r="K86" i="105"/>
  <c r="T86" i="105" s="1"/>
  <c r="V20" i="105"/>
  <c r="V57" i="105" s="1"/>
  <c r="O20" i="105"/>
  <c r="W20" i="105" s="1"/>
  <c r="L60" i="105"/>
  <c r="V25" i="105"/>
  <c r="O25" i="105"/>
  <c r="W25" i="105" s="1"/>
  <c r="V25" i="104"/>
  <c r="O25" i="104"/>
  <c r="W25" i="104" s="1"/>
  <c r="L64" i="104"/>
  <c r="M68" i="104"/>
  <c r="V16" i="104"/>
  <c r="L67" i="104"/>
  <c r="M67" i="104"/>
  <c r="V22" i="104"/>
  <c r="V23" i="104"/>
  <c r="O23" i="104"/>
  <c r="W23" i="104" s="1"/>
  <c r="N57" i="104"/>
  <c r="V21" i="104"/>
  <c r="O21" i="104"/>
  <c r="W21" i="104" s="1"/>
  <c r="V17" i="104"/>
  <c r="O17" i="104"/>
  <c r="W17" i="104" s="1"/>
  <c r="L69" i="104"/>
  <c r="L68" i="104"/>
  <c r="V24" i="104"/>
  <c r="L81" i="106"/>
  <c r="G86" i="106"/>
  <c r="L69" i="106"/>
  <c r="C86" i="106"/>
  <c r="M68" i="106"/>
  <c r="L82" i="106"/>
  <c r="L68" i="106"/>
  <c r="L61" i="106"/>
  <c r="S57" i="106"/>
  <c r="O57" i="106"/>
  <c r="L67" i="106"/>
  <c r="L60" i="106"/>
  <c r="I86" i="106"/>
  <c r="L66" i="106"/>
  <c r="Q7" i="106"/>
  <c r="V7" i="106"/>
  <c r="E64" i="106"/>
  <c r="E86" i="106" s="1"/>
  <c r="P57" i="106"/>
  <c r="V4" i="106"/>
  <c r="Q4" i="106"/>
  <c r="L85" i="106"/>
  <c r="M78" i="106"/>
  <c r="D86" i="106"/>
  <c r="M77" i="106"/>
  <c r="M75" i="106"/>
  <c r="M73" i="106"/>
  <c r="M71" i="106"/>
  <c r="M76" i="106"/>
  <c r="M74" i="106"/>
  <c r="M72" i="106"/>
  <c r="M70" i="106"/>
  <c r="M57" i="106"/>
  <c r="L68" i="105"/>
  <c r="G86" i="105"/>
  <c r="L66" i="105"/>
  <c r="L85" i="105"/>
  <c r="D86" i="105"/>
  <c r="E86" i="105"/>
  <c r="L62" i="105"/>
  <c r="L81" i="105"/>
  <c r="I86" i="105"/>
  <c r="R57" i="105"/>
  <c r="S4" i="105"/>
  <c r="M76" i="105"/>
  <c r="L82" i="105"/>
  <c r="O57" i="105"/>
  <c r="M71" i="105"/>
  <c r="L64" i="105"/>
  <c r="L61" i="105"/>
  <c r="C86" i="105"/>
  <c r="L71" i="105"/>
  <c r="L83" i="104"/>
  <c r="L78" i="104"/>
  <c r="L74" i="104"/>
  <c r="L70" i="104"/>
  <c r="L73" i="104"/>
  <c r="L84" i="104"/>
  <c r="J86" i="104"/>
  <c r="K86" i="104"/>
  <c r="T86" i="104" s="1"/>
  <c r="L79" i="104"/>
  <c r="L71" i="104"/>
  <c r="E63" i="104"/>
  <c r="E86" i="104" s="1"/>
  <c r="Q8" i="104"/>
  <c r="F63" i="104" s="1"/>
  <c r="F86" i="104" s="1"/>
  <c r="L76" i="104"/>
  <c r="L72" i="104"/>
  <c r="L61" i="104"/>
  <c r="L77" i="104"/>
  <c r="P57" i="104"/>
  <c r="R57" i="104"/>
  <c r="G66" i="104"/>
  <c r="S4" i="104"/>
  <c r="H65" i="104" s="1"/>
  <c r="L65" i="104" s="1"/>
  <c r="L82" i="104"/>
  <c r="D63" i="104"/>
  <c r="W8" i="104"/>
  <c r="I86" i="104"/>
  <c r="C86" i="104"/>
  <c r="L60" i="104"/>
  <c r="L75" i="104"/>
  <c r="Q57" i="104"/>
  <c r="M57" i="104"/>
  <c r="N8" i="102"/>
  <c r="R8" i="102"/>
  <c r="W5" i="102"/>
  <c r="V5" i="102"/>
  <c r="P57" i="102"/>
  <c r="L68" i="102"/>
  <c r="T13" i="102"/>
  <c r="N13" i="102"/>
  <c r="L62" i="102"/>
  <c r="K85" i="102"/>
  <c r="T85" i="102" s="1"/>
  <c r="M57" i="102"/>
  <c r="T14" i="102"/>
  <c r="U14" i="102" s="1"/>
  <c r="J61" i="102" s="1"/>
  <c r="J85" i="102" s="1"/>
  <c r="N14" i="102"/>
  <c r="V17" i="102"/>
  <c r="Q57" i="102"/>
  <c r="V15" i="102"/>
  <c r="O15" i="102"/>
  <c r="W15" i="102" s="1"/>
  <c r="F85" i="102"/>
  <c r="L81" i="102"/>
  <c r="L67" i="102"/>
  <c r="L66" i="102"/>
  <c r="D70" i="102"/>
  <c r="L70" i="102" s="1"/>
  <c r="W19" i="102"/>
  <c r="W24" i="102"/>
  <c r="L80" i="102"/>
  <c r="D61" i="102"/>
  <c r="M68" i="102" s="1"/>
  <c r="L79" i="102"/>
  <c r="L84" i="102"/>
  <c r="L60" i="102"/>
  <c r="E85" i="102"/>
  <c r="S4" i="102"/>
  <c r="H64" i="102" s="1"/>
  <c r="L64" i="102" s="1"/>
  <c r="R57" i="102"/>
  <c r="L83" i="102"/>
  <c r="I85" i="102"/>
  <c r="V20" i="97"/>
  <c r="V17" i="97"/>
  <c r="C65" i="97"/>
  <c r="V9" i="97"/>
  <c r="L81" i="97"/>
  <c r="W6" i="97"/>
  <c r="D65" i="97"/>
  <c r="V5" i="97"/>
  <c r="D70" i="96"/>
  <c r="W18" i="96"/>
  <c r="V18" i="96"/>
  <c r="C63" i="96"/>
  <c r="I63" i="96"/>
  <c r="L82" i="96"/>
  <c r="L78" i="96"/>
  <c r="L74" i="96"/>
  <c r="L69" i="96"/>
  <c r="L77" i="96"/>
  <c r="L73" i="96"/>
  <c r="L76" i="96"/>
  <c r="L72" i="96"/>
  <c r="L75" i="96"/>
  <c r="L71" i="96"/>
  <c r="V24" i="95"/>
  <c r="L69" i="95"/>
  <c r="L77" i="95"/>
  <c r="L73" i="95"/>
  <c r="V21" i="95"/>
  <c r="L82" i="95"/>
  <c r="L78" i="95"/>
  <c r="L74" i="95"/>
  <c r="L76" i="95"/>
  <c r="L72" i="95"/>
  <c r="L75" i="95"/>
  <c r="L71" i="95"/>
  <c r="C63" i="101"/>
  <c r="V15" i="101"/>
  <c r="W17" i="101"/>
  <c r="D75" i="101"/>
  <c r="L75" i="101" s="1"/>
  <c r="I63" i="101"/>
  <c r="V13" i="101"/>
  <c r="V7" i="101"/>
  <c r="N57" i="101"/>
  <c r="V6" i="101"/>
  <c r="W6" i="101"/>
  <c r="M68" i="101"/>
  <c r="O4" i="101"/>
  <c r="C70" i="101"/>
  <c r="C85" i="101" s="1"/>
  <c r="M67" i="101"/>
  <c r="V16" i="101"/>
  <c r="O16" i="101"/>
  <c r="L67" i="101"/>
  <c r="G85" i="101"/>
  <c r="V8" i="101"/>
  <c r="O8" i="101"/>
  <c r="W8" i="101" s="1"/>
  <c r="L83" i="101"/>
  <c r="L79" i="101"/>
  <c r="K85" i="101"/>
  <c r="T85" i="101" s="1"/>
  <c r="L60" i="101"/>
  <c r="L84" i="101"/>
  <c r="L68" i="101"/>
  <c r="L61" i="101"/>
  <c r="L66" i="101"/>
  <c r="H85" i="101"/>
  <c r="L80" i="101"/>
  <c r="L64" i="101"/>
  <c r="L62" i="101"/>
  <c r="P4" i="101"/>
  <c r="E70" i="101" s="1"/>
  <c r="M57" i="101"/>
  <c r="L81" i="101"/>
  <c r="V14" i="100"/>
  <c r="W11" i="100"/>
  <c r="V10" i="100"/>
  <c r="O8" i="100"/>
  <c r="W8" i="100" s="1"/>
  <c r="V5" i="100"/>
  <c r="C65" i="100"/>
  <c r="N4" i="100"/>
  <c r="O4" i="100" s="1"/>
  <c r="D61" i="100" s="1"/>
  <c r="M67" i="100" s="1"/>
  <c r="T4" i="100"/>
  <c r="C61" i="100"/>
  <c r="L83" i="100"/>
  <c r="L79" i="100"/>
  <c r="H61" i="100"/>
  <c r="H85" i="100" s="1"/>
  <c r="L84" i="100"/>
  <c r="L64" i="100"/>
  <c r="K85" i="100"/>
  <c r="T85" i="100" s="1"/>
  <c r="V13" i="100"/>
  <c r="G85" i="100"/>
  <c r="V7" i="100"/>
  <c r="L68" i="100"/>
  <c r="L67" i="100"/>
  <c r="L81" i="100"/>
  <c r="L60" i="100"/>
  <c r="M57" i="100"/>
  <c r="P4" i="100"/>
  <c r="E61" i="100" s="1"/>
  <c r="L62" i="100"/>
  <c r="L66" i="100"/>
  <c r="L80" i="100"/>
  <c r="D65" i="100"/>
  <c r="W15" i="99"/>
  <c r="V15" i="99"/>
  <c r="V14" i="99"/>
  <c r="M57" i="99"/>
  <c r="T57" i="99"/>
  <c r="V11" i="99"/>
  <c r="N10" i="99"/>
  <c r="N57" i="99" s="1"/>
  <c r="R57" i="99"/>
  <c r="W8" i="99"/>
  <c r="C65" i="99"/>
  <c r="D65" i="99"/>
  <c r="V5" i="99"/>
  <c r="W5" i="99"/>
  <c r="E63" i="99"/>
  <c r="E85" i="99" s="1"/>
  <c r="Q4" i="99"/>
  <c r="L79" i="99"/>
  <c r="O4" i="99"/>
  <c r="D63" i="99" s="1"/>
  <c r="L68" i="99"/>
  <c r="V4" i="99"/>
  <c r="L83" i="99"/>
  <c r="L64" i="99"/>
  <c r="L84" i="99"/>
  <c r="L81" i="99"/>
  <c r="V13" i="99"/>
  <c r="V8" i="99"/>
  <c r="L62" i="99"/>
  <c r="J85" i="99"/>
  <c r="I85" i="99"/>
  <c r="L67" i="99"/>
  <c r="U57" i="99"/>
  <c r="L80" i="99"/>
  <c r="L66" i="99"/>
  <c r="L60" i="99"/>
  <c r="K85" i="99"/>
  <c r="T85" i="99" s="1"/>
  <c r="W14" i="98"/>
  <c r="C61" i="98"/>
  <c r="I61" i="98"/>
  <c r="I85" i="98" s="1"/>
  <c r="U57" i="98"/>
  <c r="V13" i="98"/>
  <c r="W13" i="98"/>
  <c r="L76" i="98"/>
  <c r="L72" i="98"/>
  <c r="L77" i="98"/>
  <c r="L73" i="98"/>
  <c r="L69" i="98"/>
  <c r="W6" i="98"/>
  <c r="L78" i="98"/>
  <c r="L74" i="98"/>
  <c r="L70" i="98"/>
  <c r="W5" i="98"/>
  <c r="L75" i="98"/>
  <c r="L71" i="98"/>
  <c r="J65" i="98"/>
  <c r="J85" i="98" s="1"/>
  <c r="G79" i="86"/>
  <c r="I80" i="86"/>
  <c r="C83" i="86"/>
  <c r="H83" i="86"/>
  <c r="J62" i="87"/>
  <c r="J65" i="87"/>
  <c r="D68" i="87"/>
  <c r="J68" i="87"/>
  <c r="H73" i="87"/>
  <c r="H74" i="87"/>
  <c r="H75" i="87"/>
  <c r="H77" i="87"/>
  <c r="E61" i="86"/>
  <c r="D64" i="86"/>
  <c r="I64" i="86"/>
  <c r="E66" i="86"/>
  <c r="K66" i="86"/>
  <c r="D68" i="86"/>
  <c r="I68" i="86"/>
  <c r="C69" i="86"/>
  <c r="C70" i="86"/>
  <c r="C71" i="86"/>
  <c r="C72" i="86"/>
  <c r="C73" i="86"/>
  <c r="C74" i="86"/>
  <c r="C75" i="86"/>
  <c r="C76" i="86"/>
  <c r="C77" i="86"/>
  <c r="C78" i="86"/>
  <c r="C79" i="86"/>
  <c r="H79" i="86"/>
  <c r="D80" i="86"/>
  <c r="G82" i="86"/>
  <c r="D83" i="86"/>
  <c r="I83" i="86"/>
  <c r="E84" i="86"/>
  <c r="F61" i="87"/>
  <c r="C62" i="87"/>
  <c r="F64" i="87"/>
  <c r="D65" i="87"/>
  <c r="E68" i="87"/>
  <c r="E69" i="87"/>
  <c r="K69" i="87"/>
  <c r="E70" i="87"/>
  <c r="K70" i="87"/>
  <c r="E71" i="87"/>
  <c r="K71" i="87"/>
  <c r="D73" i="87"/>
  <c r="I73" i="87"/>
  <c r="D74" i="87"/>
  <c r="I74" i="87"/>
  <c r="D75" i="87"/>
  <c r="I75" i="87"/>
  <c r="D76" i="87"/>
  <c r="I76" i="87"/>
  <c r="D77" i="87"/>
  <c r="I77" i="87"/>
  <c r="D78" i="87"/>
  <c r="I78" i="87"/>
  <c r="E79" i="87"/>
  <c r="E80" i="87"/>
  <c r="C82" i="87"/>
  <c r="H82" i="87"/>
  <c r="D83" i="87"/>
  <c r="F62" i="89"/>
  <c r="J64" i="89"/>
  <c r="C66" i="89"/>
  <c r="I69" i="89"/>
  <c r="F71" i="89"/>
  <c r="E72" i="89"/>
  <c r="F76" i="89"/>
  <c r="D77" i="89"/>
  <c r="E78" i="89"/>
  <c r="F79" i="89"/>
  <c r="F80" i="89"/>
  <c r="C81" i="89"/>
  <c r="H81" i="89"/>
  <c r="D82" i="89"/>
  <c r="E66" i="90"/>
  <c r="K66" i="90"/>
  <c r="I67" i="90"/>
  <c r="E70" i="90"/>
  <c r="D71" i="90"/>
  <c r="E74" i="90"/>
  <c r="D75" i="90"/>
  <c r="I78" i="90"/>
  <c r="D80" i="90"/>
  <c r="E81" i="90"/>
  <c r="K82" i="90"/>
  <c r="E82" i="90"/>
  <c r="H83" i="90"/>
  <c r="E83" i="90"/>
  <c r="E60" i="91"/>
  <c r="M60" i="91"/>
  <c r="C62" i="91"/>
  <c r="K66" i="91"/>
  <c r="I66" i="91"/>
  <c r="K67" i="91"/>
  <c r="I67" i="91"/>
  <c r="F69" i="91"/>
  <c r="D69" i="91"/>
  <c r="C80" i="91"/>
  <c r="D81" i="91"/>
  <c r="K81" i="91"/>
  <c r="K67" i="92"/>
  <c r="E67" i="92"/>
  <c r="F73" i="92"/>
  <c r="J73" i="92"/>
  <c r="D73" i="92"/>
  <c r="E70" i="93"/>
  <c r="J70" i="93"/>
  <c r="H73" i="93"/>
  <c r="C68" i="86"/>
  <c r="H68" i="86"/>
  <c r="F61" i="86"/>
  <c r="E64" i="86"/>
  <c r="K64" i="86"/>
  <c r="G66" i="86"/>
  <c r="E68" i="86"/>
  <c r="K68" i="86"/>
  <c r="G69" i="86"/>
  <c r="G70" i="86"/>
  <c r="G71" i="86"/>
  <c r="G72" i="86"/>
  <c r="G73" i="86"/>
  <c r="G74" i="86"/>
  <c r="G75" i="86"/>
  <c r="G76" i="86"/>
  <c r="G77" i="86"/>
  <c r="G78" i="86"/>
  <c r="D79" i="86"/>
  <c r="I79" i="86"/>
  <c r="E80" i="86"/>
  <c r="K82" i="86"/>
  <c r="E83" i="86"/>
  <c r="K83" i="86"/>
  <c r="H84" i="86"/>
  <c r="E62" i="87"/>
  <c r="E65" i="87"/>
  <c r="F68" i="87"/>
  <c r="G69" i="87"/>
  <c r="G70" i="87"/>
  <c r="G71" i="87"/>
  <c r="E73" i="87"/>
  <c r="K73" i="87"/>
  <c r="E74" i="87"/>
  <c r="K74" i="87"/>
  <c r="E75" i="87"/>
  <c r="K75" i="87"/>
  <c r="E76" i="87"/>
  <c r="K76" i="87"/>
  <c r="E77" i="87"/>
  <c r="K77" i="87"/>
  <c r="E78" i="87"/>
  <c r="K78" i="87"/>
  <c r="H79" i="87"/>
  <c r="I80" i="87"/>
  <c r="D82" i="87"/>
  <c r="I82" i="87"/>
  <c r="E83" i="87"/>
  <c r="I66" i="89"/>
  <c r="F72" i="89"/>
  <c r="H78" i="89"/>
  <c r="G80" i="89"/>
  <c r="D81" i="89"/>
  <c r="I81" i="89"/>
  <c r="E82" i="89"/>
  <c r="F66" i="90"/>
  <c r="J67" i="90"/>
  <c r="I70" i="90"/>
  <c r="H71" i="90"/>
  <c r="I74" i="90"/>
  <c r="I75" i="90"/>
  <c r="F62" i="91"/>
  <c r="F73" i="91"/>
  <c r="E73" i="91"/>
  <c r="F74" i="91"/>
  <c r="D74" i="91"/>
  <c r="K77" i="91"/>
  <c r="H77" i="91"/>
  <c r="K78" i="91"/>
  <c r="E78" i="91"/>
  <c r="G80" i="91"/>
  <c r="E81" i="91"/>
  <c r="K82" i="91"/>
  <c r="D82" i="91"/>
  <c r="J71" i="92"/>
  <c r="D71" i="92"/>
  <c r="I71" i="92"/>
  <c r="I72" i="93"/>
  <c r="D72" i="93"/>
  <c r="G68" i="86"/>
  <c r="G83" i="86"/>
  <c r="I84" i="86"/>
  <c r="G73" i="87"/>
  <c r="G74" i="87"/>
  <c r="G75" i="87"/>
  <c r="G76" i="87"/>
  <c r="G77" i="87"/>
  <c r="G78" i="87"/>
  <c r="I79" i="87"/>
  <c r="I78" i="89"/>
  <c r="E81" i="89"/>
  <c r="K81" i="89"/>
  <c r="H82" i="89"/>
  <c r="J70" i="90"/>
  <c r="J74" i="90"/>
  <c r="F78" i="90"/>
  <c r="D78" i="90"/>
  <c r="K80" i="90"/>
  <c r="H80" i="90"/>
  <c r="J81" i="90"/>
  <c r="I81" i="90"/>
  <c r="D81" i="90"/>
  <c r="H81" i="90"/>
  <c r="J60" i="91"/>
  <c r="H60" i="91"/>
  <c r="C60" i="91"/>
  <c r="I60" i="91"/>
  <c r="K80" i="91"/>
  <c r="F71" i="92"/>
  <c r="K79" i="92"/>
  <c r="E79" i="92"/>
  <c r="J81" i="92"/>
  <c r="H81" i="92"/>
  <c r="C81" i="92"/>
  <c r="K81" i="92"/>
  <c r="E81" i="92"/>
  <c r="K82" i="92"/>
  <c r="D82" i="92"/>
  <c r="H82" i="92"/>
  <c r="E67" i="93"/>
  <c r="J67" i="93"/>
  <c r="J71" i="93"/>
  <c r="D71" i="93"/>
  <c r="F71" i="93"/>
  <c r="H72" i="93"/>
  <c r="J78" i="93"/>
  <c r="F78" i="93"/>
  <c r="E78" i="93"/>
  <c r="G64" i="86"/>
  <c r="M64" i="86"/>
  <c r="C64" i="86"/>
  <c r="H64" i="86"/>
  <c r="C82" i="86"/>
  <c r="D84" i="86"/>
  <c r="C73" i="87"/>
  <c r="C74" i="87"/>
  <c r="C75" i="87"/>
  <c r="C76" i="87"/>
  <c r="H76" i="87"/>
  <c r="C77" i="87"/>
  <c r="C78" i="87"/>
  <c r="H78" i="87"/>
  <c r="D79" i="87"/>
  <c r="G82" i="87"/>
  <c r="G81" i="89"/>
  <c r="I82" i="89"/>
  <c r="C80" i="90"/>
  <c r="C81" i="90"/>
  <c r="K81" i="90"/>
  <c r="K62" i="91"/>
  <c r="D62" i="91"/>
  <c r="J62" i="91"/>
  <c r="J81" i="91"/>
  <c r="H81" i="91"/>
  <c r="C81" i="91"/>
  <c r="I81" i="91"/>
  <c r="F74" i="92"/>
  <c r="E74" i="92"/>
  <c r="H62" i="93"/>
  <c r="C62" i="93"/>
  <c r="J79" i="93"/>
  <c r="F79" i="93"/>
  <c r="E79" i="93"/>
  <c r="J79" i="90"/>
  <c r="I76" i="91"/>
  <c r="G62" i="92"/>
  <c r="F64" i="92"/>
  <c r="F68" i="92"/>
  <c r="J70" i="92"/>
  <c r="E77" i="92"/>
  <c r="J80" i="92"/>
  <c r="I83" i="92"/>
  <c r="E68" i="93"/>
  <c r="K68" i="93"/>
  <c r="E75" i="93"/>
  <c r="E81" i="93"/>
  <c r="K81" i="93"/>
  <c r="H82" i="93"/>
  <c r="I83" i="93"/>
  <c r="E61" i="94"/>
  <c r="K60" i="94"/>
  <c r="I64" i="94"/>
  <c r="E66" i="94"/>
  <c r="K66" i="94"/>
  <c r="I67" i="94"/>
  <c r="E70" i="94"/>
  <c r="D71" i="94"/>
  <c r="D73" i="94"/>
  <c r="J73" i="94"/>
  <c r="I74" i="94"/>
  <c r="I75" i="94"/>
  <c r="E77" i="94"/>
  <c r="D78" i="94"/>
  <c r="J79" i="94"/>
  <c r="H80" i="94"/>
  <c r="D81" i="94"/>
  <c r="I81" i="94"/>
  <c r="E82" i="94"/>
  <c r="E83" i="94"/>
  <c r="G81" i="93"/>
  <c r="I82" i="93"/>
  <c r="E60" i="94"/>
  <c r="J67" i="94"/>
  <c r="I71" i="94"/>
  <c r="E73" i="94"/>
  <c r="J74" i="94"/>
  <c r="F77" i="94"/>
  <c r="E78" i="94"/>
  <c r="J80" i="94"/>
  <c r="I83" i="94"/>
  <c r="K64" i="92"/>
  <c r="K68" i="92"/>
  <c r="K60" i="93"/>
  <c r="F77" i="93"/>
  <c r="C81" i="93"/>
  <c r="H81" i="93"/>
  <c r="D82" i="93"/>
  <c r="C67" i="94"/>
  <c r="J70" i="94"/>
  <c r="F73" i="94"/>
  <c r="D74" i="94"/>
  <c r="I78" i="94"/>
  <c r="C80" i="94"/>
  <c r="G81" i="94"/>
  <c r="I82" i="94"/>
  <c r="J78" i="94"/>
  <c r="N4" i="98"/>
  <c r="O4" i="98" s="1"/>
  <c r="D65" i="98" s="1"/>
  <c r="P4" i="98"/>
  <c r="K85" i="98"/>
  <c r="T85" i="98" s="1"/>
  <c r="N57" i="98"/>
  <c r="L83" i="98"/>
  <c r="L63" i="98"/>
  <c r="V14" i="98"/>
  <c r="V12" i="98"/>
  <c r="O12" i="98"/>
  <c r="V16" i="98"/>
  <c r="O16" i="98"/>
  <c r="W16" i="98" s="1"/>
  <c r="L81" i="98"/>
  <c r="L64" i="98"/>
  <c r="V6" i="98"/>
  <c r="V8" i="98"/>
  <c r="L79" i="98"/>
  <c r="L84" i="98"/>
  <c r="L82" i="98"/>
  <c r="L80" i="98"/>
  <c r="L66" i="98"/>
  <c r="L62" i="98"/>
  <c r="M57" i="98"/>
  <c r="R4" i="98"/>
  <c r="L68" i="98"/>
  <c r="L67" i="98"/>
  <c r="L60" i="98"/>
  <c r="N4" i="97"/>
  <c r="O4" i="97" s="1"/>
  <c r="D64" i="97" s="1"/>
  <c r="P4" i="97"/>
  <c r="C64" i="97"/>
  <c r="L69" i="97"/>
  <c r="T12" i="97"/>
  <c r="T57" i="97" s="1"/>
  <c r="N12" i="97"/>
  <c r="K85" i="97"/>
  <c r="T85" i="97" s="1"/>
  <c r="L76" i="97"/>
  <c r="V14" i="97"/>
  <c r="P7" i="97"/>
  <c r="E63" i="97" s="1"/>
  <c r="N7" i="97"/>
  <c r="C63" i="97" s="1"/>
  <c r="V15" i="97"/>
  <c r="L80" i="97"/>
  <c r="L62" i="97"/>
  <c r="V10" i="97"/>
  <c r="V6" i="97"/>
  <c r="V11" i="97"/>
  <c r="L83" i="97"/>
  <c r="L77" i="97"/>
  <c r="L82" i="97"/>
  <c r="L78" i="97"/>
  <c r="L73" i="97"/>
  <c r="L75" i="97"/>
  <c r="L79" i="97"/>
  <c r="L70" i="97"/>
  <c r="E65" i="97"/>
  <c r="L84" i="97"/>
  <c r="L71" i="97"/>
  <c r="L67" i="97"/>
  <c r="L74" i="97"/>
  <c r="L60" i="97"/>
  <c r="I61" i="97"/>
  <c r="I85" i="97" s="1"/>
  <c r="U12" i="97"/>
  <c r="L72" i="97"/>
  <c r="L68" i="97"/>
  <c r="L66" i="97"/>
  <c r="M57" i="97"/>
  <c r="R4" i="97"/>
  <c r="G64" i="97" s="1"/>
  <c r="G61" i="96"/>
  <c r="P10" i="96"/>
  <c r="T10" i="96"/>
  <c r="W6" i="96"/>
  <c r="D64" i="96"/>
  <c r="L64" i="96" s="1"/>
  <c r="O5" i="96"/>
  <c r="W5" i="96" s="1"/>
  <c r="L79" i="96"/>
  <c r="P8" i="96"/>
  <c r="E65" i="96" s="1"/>
  <c r="N8" i="96"/>
  <c r="C65" i="96" s="1"/>
  <c r="V12" i="96"/>
  <c r="V17" i="96"/>
  <c r="O17" i="96"/>
  <c r="W17" i="96" s="1"/>
  <c r="T13" i="96"/>
  <c r="I61" i="96" s="1"/>
  <c r="N13" i="96"/>
  <c r="C61" i="96" s="1"/>
  <c r="L83" i="96"/>
  <c r="L84" i="96"/>
  <c r="L80" i="96"/>
  <c r="L81" i="96"/>
  <c r="L62" i="96"/>
  <c r="W14" i="96"/>
  <c r="L68" i="96"/>
  <c r="L67" i="96"/>
  <c r="L66" i="96"/>
  <c r="J65" i="96"/>
  <c r="M57" i="96"/>
  <c r="R4" i="96"/>
  <c r="G63" i="96" s="1"/>
  <c r="K85" i="96"/>
  <c r="T85" i="96" s="1"/>
  <c r="W16" i="95"/>
  <c r="C61" i="95"/>
  <c r="V14" i="95"/>
  <c r="T11" i="95"/>
  <c r="U11" i="95" s="1"/>
  <c r="R11" i="95"/>
  <c r="C63" i="95"/>
  <c r="V8" i="95"/>
  <c r="N4" i="95"/>
  <c r="C65" i="95" s="1"/>
  <c r="R4" i="95"/>
  <c r="L79" i="95"/>
  <c r="K85" i="95"/>
  <c r="T85" i="95" s="1"/>
  <c r="L83" i="95"/>
  <c r="V17" i="95"/>
  <c r="O17" i="95"/>
  <c r="W17" i="95" s="1"/>
  <c r="V19" i="95"/>
  <c r="O19" i="95"/>
  <c r="V9" i="95"/>
  <c r="O9" i="95"/>
  <c r="W9" i="95" s="1"/>
  <c r="V20" i="95"/>
  <c r="V18" i="95"/>
  <c r="V13" i="95"/>
  <c r="O13" i="95"/>
  <c r="T6" i="95"/>
  <c r="I65" i="95" s="1"/>
  <c r="I85" i="95" s="1"/>
  <c r="N6" i="95"/>
  <c r="V10" i="95"/>
  <c r="V5" i="95"/>
  <c r="V15" i="95"/>
  <c r="O15" i="95"/>
  <c r="W15" i="95" s="1"/>
  <c r="L81" i="95"/>
  <c r="L68" i="95"/>
  <c r="L67" i="95"/>
  <c r="L80" i="95"/>
  <c r="L62" i="95"/>
  <c r="L66" i="95"/>
  <c r="M57" i="95"/>
  <c r="P4" i="95"/>
  <c r="L84" i="95"/>
  <c r="P30" i="89"/>
  <c r="Q30" i="89" s="1"/>
  <c r="P32" i="89"/>
  <c r="Q32" i="89" s="1"/>
  <c r="N7" i="91"/>
  <c r="T9" i="94"/>
  <c r="U9" i="94" s="1"/>
  <c r="K61" i="94"/>
  <c r="R8" i="94"/>
  <c r="S8" i="94" s="1"/>
  <c r="P4" i="93"/>
  <c r="T4" i="93"/>
  <c r="U4" i="93" s="1"/>
  <c r="T12" i="93"/>
  <c r="U12" i="93" s="1"/>
  <c r="P12" i="93"/>
  <c r="Q12" i="93" s="1"/>
  <c r="R7" i="93"/>
  <c r="S7" i="93" s="1"/>
  <c r="P8" i="93"/>
  <c r="Q8" i="93" s="1"/>
  <c r="K61" i="93"/>
  <c r="E61" i="93"/>
  <c r="V6" i="93"/>
  <c r="P10" i="93"/>
  <c r="Q10" i="93" s="1"/>
  <c r="V29" i="94"/>
  <c r="O29" i="94"/>
  <c r="T14" i="94"/>
  <c r="U14" i="94" s="1"/>
  <c r="N14" i="94"/>
  <c r="O14" i="94" s="1"/>
  <c r="W14" i="94" s="1"/>
  <c r="P23" i="94"/>
  <c r="Q23" i="94" s="1"/>
  <c r="N23" i="94"/>
  <c r="O23" i="94" s="1"/>
  <c r="W23" i="94" s="1"/>
  <c r="P24" i="94"/>
  <c r="Q24" i="94" s="1"/>
  <c r="N24" i="94"/>
  <c r="O24" i="94" s="1"/>
  <c r="P32" i="94"/>
  <c r="Q32" i="94" s="1"/>
  <c r="N32" i="94"/>
  <c r="W12" i="94"/>
  <c r="N4" i="94"/>
  <c r="O4" i="94" s="1"/>
  <c r="N6" i="94"/>
  <c r="O6" i="94" s="1"/>
  <c r="W6" i="94" s="1"/>
  <c r="N9" i="94"/>
  <c r="N16" i="94"/>
  <c r="O16" i="94" s="1"/>
  <c r="N18" i="94"/>
  <c r="O18" i="94" s="1"/>
  <c r="W18" i="94" s="1"/>
  <c r="N27" i="94"/>
  <c r="O27" i="94" s="1"/>
  <c r="O30" i="94"/>
  <c r="W30" i="94" s="1"/>
  <c r="W16" i="94"/>
  <c r="N7" i="94"/>
  <c r="O7" i="94" s="1"/>
  <c r="W7" i="94" s="1"/>
  <c r="N8" i="94"/>
  <c r="O8" i="94" s="1"/>
  <c r="W8" i="94" s="1"/>
  <c r="N10" i="94"/>
  <c r="O10" i="94" s="1"/>
  <c r="W10" i="94" s="1"/>
  <c r="Q11" i="94"/>
  <c r="W13" i="94"/>
  <c r="N17" i="94"/>
  <c r="N22" i="94"/>
  <c r="N26" i="94"/>
  <c r="N28" i="94"/>
  <c r="O28" i="94" s="1"/>
  <c r="N31" i="94"/>
  <c r="O31" i="94" s="1"/>
  <c r="W31" i="94" s="1"/>
  <c r="N33" i="94"/>
  <c r="N34" i="94"/>
  <c r="O34" i="94" s="1"/>
  <c r="V26" i="93"/>
  <c r="O26" i="93"/>
  <c r="W26" i="93" s="1"/>
  <c r="P31" i="93"/>
  <c r="Q31" i="93" s="1"/>
  <c r="N31" i="93"/>
  <c r="P32" i="93"/>
  <c r="Q32" i="93" s="1"/>
  <c r="N32" i="93"/>
  <c r="P30" i="93"/>
  <c r="Q30" i="93" s="1"/>
  <c r="N30" i="93"/>
  <c r="P27" i="93"/>
  <c r="Q27" i="93" s="1"/>
  <c r="N27" i="93"/>
  <c r="R34" i="93"/>
  <c r="S34" i="93" s="1"/>
  <c r="N34" i="93"/>
  <c r="R28" i="93"/>
  <c r="S28" i="93" s="1"/>
  <c r="N28" i="93"/>
  <c r="O6" i="93"/>
  <c r="N8" i="93"/>
  <c r="O8" i="93" s="1"/>
  <c r="N10" i="93"/>
  <c r="O10" i="93" s="1"/>
  <c r="W10" i="93" s="1"/>
  <c r="N12" i="93"/>
  <c r="O12" i="93" s="1"/>
  <c r="N14" i="93"/>
  <c r="O14" i="93" s="1"/>
  <c r="N16" i="93"/>
  <c r="O16" i="93" s="1"/>
  <c r="W16" i="93" s="1"/>
  <c r="N18" i="93"/>
  <c r="O18" i="93" s="1"/>
  <c r="N20" i="93"/>
  <c r="O20" i="93" s="1"/>
  <c r="W20" i="93" s="1"/>
  <c r="N24" i="93"/>
  <c r="O24" i="93" s="1"/>
  <c r="W24" i="93" s="1"/>
  <c r="N29" i="93"/>
  <c r="N33" i="93"/>
  <c r="O33" i="93" s="1"/>
  <c r="W33" i="93" s="1"/>
  <c r="N22" i="93"/>
  <c r="O22" i="93" s="1"/>
  <c r="W22" i="93" s="1"/>
  <c r="N23" i="93"/>
  <c r="V23" i="93" s="1"/>
  <c r="R26" i="92"/>
  <c r="N26" i="92"/>
  <c r="O26" i="92" s="1"/>
  <c r="P33" i="92"/>
  <c r="Q33" i="92" s="1"/>
  <c r="N33" i="92"/>
  <c r="O33" i="92" s="1"/>
  <c r="N27" i="92"/>
  <c r="O27" i="92" s="1"/>
  <c r="N29" i="92"/>
  <c r="O29" i="92" s="1"/>
  <c r="N31" i="92"/>
  <c r="O31" i="92" s="1"/>
  <c r="N34" i="92"/>
  <c r="W32" i="92"/>
  <c r="V29" i="92"/>
  <c r="P57" i="94"/>
  <c r="Q4" i="94"/>
  <c r="V13" i="94"/>
  <c r="M5" i="94"/>
  <c r="Q5" i="94"/>
  <c r="V10" i="94"/>
  <c r="M11" i="94"/>
  <c r="R11" i="94" s="1"/>
  <c r="R57" i="94" s="1"/>
  <c r="G60" i="94"/>
  <c r="V18" i="94"/>
  <c r="W21" i="94"/>
  <c r="W24" i="94"/>
  <c r="W25" i="94"/>
  <c r="W34" i="94"/>
  <c r="V39" i="94"/>
  <c r="O39" i="94"/>
  <c r="W39" i="94" s="1"/>
  <c r="O41" i="94"/>
  <c r="W41" i="94" s="1"/>
  <c r="V41" i="94"/>
  <c r="C60" i="94"/>
  <c r="W15" i="94"/>
  <c r="W19" i="94"/>
  <c r="O32" i="94"/>
  <c r="W32" i="94" s="1"/>
  <c r="V43" i="94"/>
  <c r="O43" i="94"/>
  <c r="W43" i="94" s="1"/>
  <c r="O45" i="94"/>
  <c r="W45" i="94" s="1"/>
  <c r="V45" i="94"/>
  <c r="H68" i="94"/>
  <c r="D68" i="94"/>
  <c r="K68" i="94"/>
  <c r="F68" i="94"/>
  <c r="J68" i="94"/>
  <c r="E68" i="94"/>
  <c r="I68" i="94"/>
  <c r="G68" i="94"/>
  <c r="C68" i="94"/>
  <c r="L57" i="94"/>
  <c r="K63" i="94"/>
  <c r="S5" i="94"/>
  <c r="H61" i="94" s="1"/>
  <c r="W27" i="94"/>
  <c r="W28" i="94"/>
  <c r="W29" i="94"/>
  <c r="V31" i="94"/>
  <c r="O33" i="94"/>
  <c r="W33" i="94" s="1"/>
  <c r="V33" i="94"/>
  <c r="V35" i="94"/>
  <c r="O35" i="94"/>
  <c r="W35" i="94" s="1"/>
  <c r="O37" i="94"/>
  <c r="W37" i="94" s="1"/>
  <c r="V37" i="94"/>
  <c r="V47" i="94"/>
  <c r="O47" i="94"/>
  <c r="W47" i="94" s="1"/>
  <c r="O49" i="94"/>
  <c r="W49" i="94" s="1"/>
  <c r="V49" i="94"/>
  <c r="V7" i="94"/>
  <c r="V12" i="94"/>
  <c r="V15" i="94"/>
  <c r="V16" i="94"/>
  <c r="V19" i="94"/>
  <c r="W20" i="94"/>
  <c r="V21" i="94"/>
  <c r="V25" i="94"/>
  <c r="V38" i="94"/>
  <c r="O38" i="94"/>
  <c r="W38" i="94" s="1"/>
  <c r="V51" i="94"/>
  <c r="O51" i="94"/>
  <c r="W51" i="94" s="1"/>
  <c r="V53" i="94"/>
  <c r="O53" i="94"/>
  <c r="W53" i="94" s="1"/>
  <c r="M62" i="94"/>
  <c r="I62" i="94"/>
  <c r="E62" i="94"/>
  <c r="J62" i="94"/>
  <c r="D62" i="94"/>
  <c r="H62" i="94"/>
  <c r="C62" i="94"/>
  <c r="K62" i="94"/>
  <c r="G62" i="94"/>
  <c r="F62" i="94"/>
  <c r="K65" i="94"/>
  <c r="V20" i="94"/>
  <c r="V24" i="94"/>
  <c r="V44" i="94"/>
  <c r="V48" i="94"/>
  <c r="V52" i="94"/>
  <c r="V54" i="94"/>
  <c r="G65" i="94"/>
  <c r="K72" i="94"/>
  <c r="G72" i="94"/>
  <c r="C72" i="94"/>
  <c r="F72" i="94"/>
  <c r="J72" i="94"/>
  <c r="E72" i="94"/>
  <c r="I72" i="94"/>
  <c r="D72" i="94"/>
  <c r="V34" i="94"/>
  <c r="H64" i="94"/>
  <c r="D64" i="94"/>
  <c r="K64" i="94"/>
  <c r="F64" i="94"/>
  <c r="J64" i="94"/>
  <c r="E64" i="94"/>
  <c r="M64" i="94"/>
  <c r="H72" i="94"/>
  <c r="V42" i="94"/>
  <c r="W44" i="94"/>
  <c r="V46" i="94"/>
  <c r="W48" i="94"/>
  <c r="V50" i="94"/>
  <c r="W52" i="94"/>
  <c r="H65" i="94"/>
  <c r="D65" i="94"/>
  <c r="J65" i="94"/>
  <c r="E65" i="94"/>
  <c r="I65" i="94"/>
  <c r="C65" i="94"/>
  <c r="M65" i="94"/>
  <c r="K76" i="94"/>
  <c r="G76" i="94"/>
  <c r="C76" i="94"/>
  <c r="F76" i="94"/>
  <c r="J76" i="94"/>
  <c r="E76" i="94"/>
  <c r="I76" i="94"/>
  <c r="D76" i="94"/>
  <c r="M63" i="94"/>
  <c r="E63" i="94"/>
  <c r="G63" i="94"/>
  <c r="H66" i="94"/>
  <c r="D66" i="94"/>
  <c r="G66" i="94"/>
  <c r="F67" i="94"/>
  <c r="K69" i="94"/>
  <c r="G69" i="94"/>
  <c r="C69" i="94"/>
  <c r="H69" i="94"/>
  <c r="E71" i="94"/>
  <c r="J71" i="94"/>
  <c r="K73" i="94"/>
  <c r="G73" i="94"/>
  <c r="C73" i="94"/>
  <c r="H73" i="94"/>
  <c r="E75" i="94"/>
  <c r="J75" i="94"/>
  <c r="K77" i="94"/>
  <c r="G77" i="94"/>
  <c r="C77" i="94"/>
  <c r="H77" i="94"/>
  <c r="F79" i="94"/>
  <c r="F80" i="94"/>
  <c r="I84" i="94"/>
  <c r="E84" i="94"/>
  <c r="H84" i="94"/>
  <c r="D84" i="94"/>
  <c r="K84" i="94"/>
  <c r="G84" i="94"/>
  <c r="C84" i="94"/>
  <c r="H67" i="94"/>
  <c r="D67" i="94"/>
  <c r="G67" i="94"/>
  <c r="K70" i="94"/>
  <c r="G70" i="94"/>
  <c r="C70" i="94"/>
  <c r="H70" i="94"/>
  <c r="K74" i="94"/>
  <c r="G74" i="94"/>
  <c r="C74" i="94"/>
  <c r="H74" i="94"/>
  <c r="D77" i="94"/>
  <c r="I77" i="94"/>
  <c r="K78" i="94"/>
  <c r="G78" i="94"/>
  <c r="C78" i="94"/>
  <c r="H78" i="94"/>
  <c r="H79" i="94"/>
  <c r="D79" i="94"/>
  <c r="G79" i="94"/>
  <c r="I80" i="94"/>
  <c r="E80" i="94"/>
  <c r="G80" i="94"/>
  <c r="F84" i="94"/>
  <c r="K71" i="94"/>
  <c r="G71" i="94"/>
  <c r="C71" i="94"/>
  <c r="H71" i="94"/>
  <c r="K75" i="94"/>
  <c r="G75" i="94"/>
  <c r="C75" i="94"/>
  <c r="H75" i="94"/>
  <c r="J84" i="94"/>
  <c r="F83" i="94"/>
  <c r="J83" i="94"/>
  <c r="F82" i="94"/>
  <c r="J82" i="94"/>
  <c r="C83" i="94"/>
  <c r="G83" i="94"/>
  <c r="K83" i="94"/>
  <c r="F60" i="94"/>
  <c r="F61" i="94"/>
  <c r="F81" i="94"/>
  <c r="C82" i="94"/>
  <c r="G82" i="94"/>
  <c r="D83" i="94"/>
  <c r="P57" i="93"/>
  <c r="Q4" i="93"/>
  <c r="G61" i="93"/>
  <c r="S5" i="93"/>
  <c r="H61" i="93" s="1"/>
  <c r="V9" i="93"/>
  <c r="V16" i="93"/>
  <c r="W17" i="93"/>
  <c r="V20" i="93"/>
  <c r="V21" i="93"/>
  <c r="V22" i="93"/>
  <c r="V24" i="93"/>
  <c r="V25" i="93"/>
  <c r="V39" i="93"/>
  <c r="O39" i="93"/>
  <c r="W39" i="93" s="1"/>
  <c r="K63" i="93"/>
  <c r="W6" i="93"/>
  <c r="V7" i="93"/>
  <c r="V14" i="93"/>
  <c r="V15" i="93"/>
  <c r="V18" i="93"/>
  <c r="V19" i="93"/>
  <c r="V27" i="93"/>
  <c r="V35" i="93"/>
  <c r="O35" i="93"/>
  <c r="W35" i="93" s="1"/>
  <c r="W41" i="93"/>
  <c r="O42" i="93"/>
  <c r="W42" i="93" s="1"/>
  <c r="V42" i="93"/>
  <c r="S13" i="93"/>
  <c r="W14" i="93"/>
  <c r="W18" i="93"/>
  <c r="V4" i="93"/>
  <c r="M5" i="93"/>
  <c r="Q5" i="93"/>
  <c r="O7" i="93"/>
  <c r="W7" i="93" s="1"/>
  <c r="O15" i="93"/>
  <c r="W15" i="93" s="1"/>
  <c r="O19" i="93"/>
  <c r="W19" i="93" s="1"/>
  <c r="O27" i="93"/>
  <c r="W27" i="93" s="1"/>
  <c r="O31" i="93"/>
  <c r="W31" i="93" s="1"/>
  <c r="O36" i="93"/>
  <c r="W36" i="93" s="1"/>
  <c r="O40" i="93"/>
  <c r="W40" i="93" s="1"/>
  <c r="G63" i="93"/>
  <c r="F66" i="93"/>
  <c r="V33" i="93"/>
  <c r="V38" i="93"/>
  <c r="O43" i="93"/>
  <c r="W43" i="93" s="1"/>
  <c r="M62" i="93"/>
  <c r="I62" i="93"/>
  <c r="E62" i="93"/>
  <c r="K62" i="93"/>
  <c r="F62" i="93"/>
  <c r="J62" i="93"/>
  <c r="D62" i="93"/>
  <c r="G66" i="93"/>
  <c r="K69" i="93"/>
  <c r="G69" i="93"/>
  <c r="C69" i="93"/>
  <c r="J69" i="93"/>
  <c r="E69" i="93"/>
  <c r="I69" i="93"/>
  <c r="D69" i="93"/>
  <c r="K72" i="93"/>
  <c r="G72" i="93"/>
  <c r="C72" i="93"/>
  <c r="F72" i="93"/>
  <c r="J72" i="93"/>
  <c r="E72" i="93"/>
  <c r="K76" i="93"/>
  <c r="G76" i="93"/>
  <c r="C76" i="93"/>
  <c r="I76" i="93"/>
  <c r="D76" i="93"/>
  <c r="F76" i="93"/>
  <c r="J76" i="93"/>
  <c r="E76" i="93"/>
  <c r="V13" i="93"/>
  <c r="V17" i="93"/>
  <c r="L57" i="93"/>
  <c r="O9" i="93"/>
  <c r="W9" i="93" s="1"/>
  <c r="M11" i="93"/>
  <c r="R11" i="93" s="1"/>
  <c r="G60" i="93" s="1"/>
  <c r="Q11" i="93"/>
  <c r="O13" i="93"/>
  <c r="W13" i="93" s="1"/>
  <c r="V41" i="93"/>
  <c r="W45" i="93"/>
  <c r="V47" i="93"/>
  <c r="W49" i="93"/>
  <c r="V51" i="93"/>
  <c r="V54" i="93"/>
  <c r="C60" i="93"/>
  <c r="M63" i="93"/>
  <c r="I63" i="93"/>
  <c r="J63" i="93"/>
  <c r="H63" i="93"/>
  <c r="K65" i="93"/>
  <c r="F65" i="93"/>
  <c r="E65" i="93"/>
  <c r="M65" i="93"/>
  <c r="K73" i="93"/>
  <c r="G73" i="93"/>
  <c r="C73" i="93"/>
  <c r="J73" i="93"/>
  <c r="E73" i="93"/>
  <c r="I73" i="93"/>
  <c r="D73" i="93"/>
  <c r="H76" i="93"/>
  <c r="M57" i="93"/>
  <c r="W38" i="93"/>
  <c r="O46" i="93"/>
  <c r="W46" i="93" s="1"/>
  <c r="V46" i="93"/>
  <c r="O50" i="93"/>
  <c r="W50" i="93" s="1"/>
  <c r="V50" i="93"/>
  <c r="V53" i="93"/>
  <c r="H66" i="93"/>
  <c r="D66" i="93"/>
  <c r="J66" i="93"/>
  <c r="E66" i="93"/>
  <c r="I66" i="93"/>
  <c r="C66" i="93"/>
  <c r="H67" i="93"/>
  <c r="D67" i="93"/>
  <c r="G67" i="93"/>
  <c r="K70" i="93"/>
  <c r="G70" i="93"/>
  <c r="C70" i="93"/>
  <c r="H70" i="93"/>
  <c r="K74" i="93"/>
  <c r="G74" i="93"/>
  <c r="C74" i="93"/>
  <c r="H74" i="93"/>
  <c r="D77" i="93"/>
  <c r="I77" i="93"/>
  <c r="K78" i="93"/>
  <c r="G78" i="93"/>
  <c r="C78" i="93"/>
  <c r="H78" i="93"/>
  <c r="H79" i="93"/>
  <c r="D79" i="93"/>
  <c r="G79" i="93"/>
  <c r="I80" i="93"/>
  <c r="E80" i="93"/>
  <c r="G80" i="93"/>
  <c r="H64" i="93"/>
  <c r="D64" i="93"/>
  <c r="G64" i="93"/>
  <c r="M64" i="93"/>
  <c r="C67" i="93"/>
  <c r="I67" i="93"/>
  <c r="H68" i="93"/>
  <c r="D68" i="93"/>
  <c r="G68" i="93"/>
  <c r="D70" i="93"/>
  <c r="I70" i="93"/>
  <c r="K71" i="93"/>
  <c r="G71" i="93"/>
  <c r="C71" i="93"/>
  <c r="H71" i="93"/>
  <c r="D74" i="93"/>
  <c r="I74" i="93"/>
  <c r="K75" i="93"/>
  <c r="G75" i="93"/>
  <c r="C75" i="93"/>
  <c r="H75" i="93"/>
  <c r="E77" i="93"/>
  <c r="D78" i="93"/>
  <c r="I78" i="93"/>
  <c r="C79" i="93"/>
  <c r="I79" i="93"/>
  <c r="C80" i="93"/>
  <c r="H80" i="93"/>
  <c r="K77" i="93"/>
  <c r="G77" i="93"/>
  <c r="C77" i="93"/>
  <c r="H77" i="93"/>
  <c r="F84" i="93"/>
  <c r="J84" i="93"/>
  <c r="F83" i="93"/>
  <c r="J83" i="93"/>
  <c r="C84" i="93"/>
  <c r="G84" i="93"/>
  <c r="K84" i="93"/>
  <c r="F82" i="93"/>
  <c r="J82" i="93"/>
  <c r="C83" i="93"/>
  <c r="G83" i="93"/>
  <c r="K83" i="93"/>
  <c r="D84" i="93"/>
  <c r="H84" i="93"/>
  <c r="F60" i="93"/>
  <c r="F61" i="93"/>
  <c r="F81" i="93"/>
  <c r="C82" i="93"/>
  <c r="G82" i="93"/>
  <c r="D83" i="93"/>
  <c r="E84" i="93"/>
  <c r="V10" i="92"/>
  <c r="W15" i="92"/>
  <c r="Q16" i="92"/>
  <c r="E65" i="92"/>
  <c r="W7" i="92"/>
  <c r="V9" i="92"/>
  <c r="W10" i="92"/>
  <c r="G65" i="92"/>
  <c r="S13" i="92"/>
  <c r="W13" i="92" s="1"/>
  <c r="S26" i="92"/>
  <c r="V26" i="92"/>
  <c r="V8" i="92"/>
  <c r="I60" i="92"/>
  <c r="U11" i="92"/>
  <c r="V13" i="92"/>
  <c r="J63" i="92"/>
  <c r="V7" i="92"/>
  <c r="C60" i="92"/>
  <c r="V11" i="92"/>
  <c r="V19" i="92"/>
  <c r="O11" i="92"/>
  <c r="S11" i="92"/>
  <c r="H60" i="92" s="1"/>
  <c r="V14" i="92"/>
  <c r="V15" i="92"/>
  <c r="O16" i="92"/>
  <c r="W16" i="92" s="1"/>
  <c r="W19" i="92"/>
  <c r="O21" i="92"/>
  <c r="W21" i="92" s="1"/>
  <c r="W23" i="92"/>
  <c r="O25" i="92"/>
  <c r="W25" i="92" s="1"/>
  <c r="W26" i="92"/>
  <c r="V28" i="92"/>
  <c r="S29" i="92"/>
  <c r="W29" i="92" s="1"/>
  <c r="W30" i="92"/>
  <c r="S33" i="92"/>
  <c r="H63" i="92" s="1"/>
  <c r="O39" i="92"/>
  <c r="W39" i="92" s="1"/>
  <c r="V39" i="92"/>
  <c r="O47" i="92"/>
  <c r="W47" i="92" s="1"/>
  <c r="V47" i="92"/>
  <c r="O8" i="92"/>
  <c r="W8" i="92" s="1"/>
  <c r="V20" i="92"/>
  <c r="V24" i="92"/>
  <c r="V30" i="92"/>
  <c r="V31" i="92"/>
  <c r="W36" i="92"/>
  <c r="W38" i="92"/>
  <c r="V38" i="92"/>
  <c r="V40" i="92"/>
  <c r="W41" i="92"/>
  <c r="W44" i="92"/>
  <c r="W46" i="92"/>
  <c r="V46" i="92"/>
  <c r="V48" i="92"/>
  <c r="W49" i="92"/>
  <c r="J65" i="92"/>
  <c r="V23" i="92"/>
  <c r="W27" i="92"/>
  <c r="V32" i="92"/>
  <c r="V42" i="92"/>
  <c r="O50" i="92"/>
  <c r="W50" i="92" s="1"/>
  <c r="V50" i="92"/>
  <c r="K63" i="92"/>
  <c r="N57" i="92"/>
  <c r="C63" i="92"/>
  <c r="R57" i="92"/>
  <c r="M5" i="92"/>
  <c r="T5" i="92" s="1"/>
  <c r="Q5" i="92"/>
  <c r="L57" i="92"/>
  <c r="P4" i="92"/>
  <c r="T57" i="92"/>
  <c r="O5" i="92"/>
  <c r="S5" i="92"/>
  <c r="H61" i="92" s="1"/>
  <c r="W14" i="92"/>
  <c r="W18" i="92"/>
  <c r="W22" i="92"/>
  <c r="V27" i="92"/>
  <c r="W31" i="92"/>
  <c r="W33" i="92"/>
  <c r="O35" i="92"/>
  <c r="W35" i="92" s="1"/>
  <c r="V35" i="92"/>
  <c r="O43" i="92"/>
  <c r="W43" i="92" s="1"/>
  <c r="V43" i="92"/>
  <c r="V52" i="92"/>
  <c r="O54" i="92"/>
  <c r="W54" i="92" s="1"/>
  <c r="V54" i="92"/>
  <c r="O51" i="92"/>
  <c r="W51" i="92" s="1"/>
  <c r="K72" i="92"/>
  <c r="G72" i="92"/>
  <c r="C72" i="92"/>
  <c r="F72" i="92"/>
  <c r="J72" i="92"/>
  <c r="E72" i="92"/>
  <c r="I72" i="92"/>
  <c r="D72" i="92"/>
  <c r="V37" i="92"/>
  <c r="V41" i="92"/>
  <c r="V45" i="92"/>
  <c r="V49" i="92"/>
  <c r="W53" i="92"/>
  <c r="J60" i="92"/>
  <c r="M62" i="92"/>
  <c r="I62" i="92"/>
  <c r="E62" i="92"/>
  <c r="K62" i="92"/>
  <c r="F62" i="92"/>
  <c r="H62" i="92"/>
  <c r="C62" i="92"/>
  <c r="H65" i="92"/>
  <c r="D65" i="92"/>
  <c r="K65" i="92"/>
  <c r="F65" i="92"/>
  <c r="I65" i="92"/>
  <c r="C65" i="92"/>
  <c r="M65" i="92"/>
  <c r="K76" i="92"/>
  <c r="G76" i="92"/>
  <c r="C76" i="92"/>
  <c r="F76" i="92"/>
  <c r="J76" i="92"/>
  <c r="E76" i="92"/>
  <c r="I76" i="92"/>
  <c r="D76" i="92"/>
  <c r="M63" i="92"/>
  <c r="I63" i="92"/>
  <c r="E63" i="92"/>
  <c r="G63" i="92"/>
  <c r="E64" i="92"/>
  <c r="H66" i="92"/>
  <c r="D66" i="92"/>
  <c r="G66" i="92"/>
  <c r="F67" i="92"/>
  <c r="E68" i="92"/>
  <c r="K69" i="92"/>
  <c r="G69" i="92"/>
  <c r="C69" i="92"/>
  <c r="H69" i="92"/>
  <c r="E71" i="92"/>
  <c r="K73" i="92"/>
  <c r="G73" i="92"/>
  <c r="C73" i="92"/>
  <c r="H73" i="92"/>
  <c r="E75" i="92"/>
  <c r="K77" i="92"/>
  <c r="G77" i="92"/>
  <c r="C77" i="92"/>
  <c r="H77" i="92"/>
  <c r="F79" i="92"/>
  <c r="F80" i="92"/>
  <c r="I84" i="92"/>
  <c r="E84" i="92"/>
  <c r="H84" i="92"/>
  <c r="D84" i="92"/>
  <c r="K84" i="92"/>
  <c r="G84" i="92"/>
  <c r="C84" i="92"/>
  <c r="H67" i="92"/>
  <c r="D67" i="92"/>
  <c r="G67" i="92"/>
  <c r="K70" i="92"/>
  <c r="G70" i="92"/>
  <c r="C70" i="92"/>
  <c r="H70" i="92"/>
  <c r="K74" i="92"/>
  <c r="G74" i="92"/>
  <c r="C74" i="92"/>
  <c r="H74" i="92"/>
  <c r="K78" i="92"/>
  <c r="G78" i="92"/>
  <c r="C78" i="92"/>
  <c r="H78" i="92"/>
  <c r="H79" i="92"/>
  <c r="D79" i="92"/>
  <c r="G79" i="92"/>
  <c r="I80" i="92"/>
  <c r="E80" i="92"/>
  <c r="G80" i="92"/>
  <c r="F84" i="92"/>
  <c r="H64" i="92"/>
  <c r="D64" i="92"/>
  <c r="G64" i="92"/>
  <c r="M64" i="92"/>
  <c r="C67" i="92"/>
  <c r="I67" i="92"/>
  <c r="H68" i="92"/>
  <c r="D68" i="92"/>
  <c r="G68" i="92"/>
  <c r="D70" i="92"/>
  <c r="I70" i="92"/>
  <c r="K71" i="92"/>
  <c r="G71" i="92"/>
  <c r="C71" i="92"/>
  <c r="H71" i="92"/>
  <c r="D74" i="92"/>
  <c r="I74" i="92"/>
  <c r="K75" i="92"/>
  <c r="G75" i="92"/>
  <c r="C75" i="92"/>
  <c r="H75" i="92"/>
  <c r="D78" i="92"/>
  <c r="I78" i="92"/>
  <c r="C79" i="92"/>
  <c r="I79" i="92"/>
  <c r="C80" i="92"/>
  <c r="H80" i="92"/>
  <c r="J84" i="92"/>
  <c r="F83" i="92"/>
  <c r="J83" i="92"/>
  <c r="F82" i="92"/>
  <c r="J82" i="92"/>
  <c r="C83" i="92"/>
  <c r="G83" i="92"/>
  <c r="K83" i="92"/>
  <c r="F60" i="92"/>
  <c r="F61" i="92"/>
  <c r="F81" i="92"/>
  <c r="C82" i="92"/>
  <c r="G82" i="92"/>
  <c r="D83" i="92"/>
  <c r="T7" i="91"/>
  <c r="U7" i="91" s="1"/>
  <c r="T6" i="91"/>
  <c r="U6" i="91" s="1"/>
  <c r="N6" i="91"/>
  <c r="O6" i="91" s="1"/>
  <c r="W6" i="91" s="1"/>
  <c r="T5" i="91"/>
  <c r="U5" i="91" s="1"/>
  <c r="W5" i="91" s="1"/>
  <c r="P4" i="91"/>
  <c r="Q4" i="91" s="1"/>
  <c r="P12" i="91"/>
  <c r="Q12" i="91" s="1"/>
  <c r="N12" i="91"/>
  <c r="O12" i="91" s="1"/>
  <c r="W12" i="91" s="1"/>
  <c r="N8" i="91"/>
  <c r="O8" i="91" s="1"/>
  <c r="W8" i="91" s="1"/>
  <c r="N9" i="91"/>
  <c r="O9" i="91" s="1"/>
  <c r="N11" i="91"/>
  <c r="N13" i="91"/>
  <c r="O13" i="91" s="1"/>
  <c r="W13" i="91" s="1"/>
  <c r="N10" i="91"/>
  <c r="O10" i="91" s="1"/>
  <c r="W10" i="91" s="1"/>
  <c r="W14" i="91"/>
  <c r="O15" i="91"/>
  <c r="W15" i="91" s="1"/>
  <c r="V15" i="91"/>
  <c r="O19" i="91"/>
  <c r="W19" i="91" s="1"/>
  <c r="V19" i="91"/>
  <c r="O23" i="91"/>
  <c r="W23" i="91" s="1"/>
  <c r="V23" i="91"/>
  <c r="O27" i="91"/>
  <c r="W27" i="91" s="1"/>
  <c r="V27" i="91"/>
  <c r="M57" i="91"/>
  <c r="T4" i="91"/>
  <c r="I63" i="91" s="1"/>
  <c r="G61" i="91"/>
  <c r="R57" i="91"/>
  <c r="S4" i="91"/>
  <c r="H63" i="91" s="1"/>
  <c r="O7" i="91"/>
  <c r="W7" i="91" s="1"/>
  <c r="O31" i="91"/>
  <c r="W31" i="91" s="1"/>
  <c r="V31" i="91"/>
  <c r="C61" i="91"/>
  <c r="O4" i="91"/>
  <c r="O17" i="91"/>
  <c r="W17" i="91" s="1"/>
  <c r="V17" i="91"/>
  <c r="O21" i="91"/>
  <c r="W21" i="91" s="1"/>
  <c r="V21" i="91"/>
  <c r="O25" i="91"/>
  <c r="W25" i="91" s="1"/>
  <c r="V25" i="91"/>
  <c r="O29" i="91"/>
  <c r="W29" i="91" s="1"/>
  <c r="V29" i="91"/>
  <c r="O16" i="91"/>
  <c r="W16" i="91" s="1"/>
  <c r="V16" i="91"/>
  <c r="O20" i="91"/>
  <c r="W20" i="91" s="1"/>
  <c r="V20" i="91"/>
  <c r="O24" i="91"/>
  <c r="W24" i="91" s="1"/>
  <c r="V24" i="91"/>
  <c r="O28" i="91"/>
  <c r="W28" i="91" s="1"/>
  <c r="V28" i="91"/>
  <c r="O30" i="91"/>
  <c r="W30" i="91" s="1"/>
  <c r="V30" i="91"/>
  <c r="O34" i="91"/>
  <c r="W34" i="91" s="1"/>
  <c r="V34" i="91"/>
  <c r="O35" i="91"/>
  <c r="W35" i="91" s="1"/>
  <c r="V35" i="91"/>
  <c r="O51" i="91"/>
  <c r="W51" i="91" s="1"/>
  <c r="V51" i="91"/>
  <c r="W9" i="91"/>
  <c r="O11" i="91"/>
  <c r="V11" i="91"/>
  <c r="V14" i="91"/>
  <c r="O18" i="91"/>
  <c r="W18" i="91" s="1"/>
  <c r="O22" i="91"/>
  <c r="W22" i="91" s="1"/>
  <c r="O26" i="91"/>
  <c r="W26" i="91" s="1"/>
  <c r="V9" i="91"/>
  <c r="E65" i="91"/>
  <c r="I65" i="91"/>
  <c r="V53" i="91"/>
  <c r="O53" i="91"/>
  <c r="W53" i="91" s="1"/>
  <c r="K63" i="91"/>
  <c r="K65" i="91"/>
  <c r="V33" i="91"/>
  <c r="L57" i="91"/>
  <c r="K61" i="91"/>
  <c r="P57" i="91"/>
  <c r="E61" i="91"/>
  <c r="Q11" i="91"/>
  <c r="F65" i="91" s="1"/>
  <c r="U11" i="91"/>
  <c r="J65" i="91" s="1"/>
  <c r="V50" i="91"/>
  <c r="H68" i="91"/>
  <c r="D68" i="91"/>
  <c r="K68" i="91"/>
  <c r="F68" i="91"/>
  <c r="J68" i="91"/>
  <c r="E68" i="91"/>
  <c r="I68" i="91"/>
  <c r="C68" i="91"/>
  <c r="K71" i="91"/>
  <c r="G71" i="91"/>
  <c r="C71" i="91"/>
  <c r="F71" i="91"/>
  <c r="J71" i="91"/>
  <c r="E71" i="91"/>
  <c r="I71" i="91"/>
  <c r="D71" i="91"/>
  <c r="W39" i="91"/>
  <c r="W43" i="91"/>
  <c r="W47" i="91"/>
  <c r="V54" i="91"/>
  <c r="G68" i="91"/>
  <c r="H71" i="91"/>
  <c r="O36" i="91"/>
  <c r="W36" i="91" s="1"/>
  <c r="V36" i="91"/>
  <c r="V37" i="91"/>
  <c r="O40" i="91"/>
  <c r="W40" i="91" s="1"/>
  <c r="V40" i="91"/>
  <c r="V41" i="91"/>
  <c r="O44" i="91"/>
  <c r="W44" i="91" s="1"/>
  <c r="V44" i="91"/>
  <c r="V45" i="91"/>
  <c r="O48" i="91"/>
  <c r="W48" i="91" s="1"/>
  <c r="V48" i="91"/>
  <c r="V49" i="91"/>
  <c r="O52" i="91"/>
  <c r="W52" i="91" s="1"/>
  <c r="V52" i="91"/>
  <c r="H64" i="91"/>
  <c r="D64" i="91"/>
  <c r="K64" i="91"/>
  <c r="F64" i="91"/>
  <c r="J64" i="91"/>
  <c r="E64" i="91"/>
  <c r="I64" i="91"/>
  <c r="C64" i="91"/>
  <c r="K75" i="91"/>
  <c r="G75" i="91"/>
  <c r="C75" i="91"/>
  <c r="F75" i="91"/>
  <c r="J75" i="91"/>
  <c r="E75" i="91"/>
  <c r="I75" i="91"/>
  <c r="D75" i="91"/>
  <c r="M62" i="91"/>
  <c r="I62" i="91"/>
  <c r="E62" i="91"/>
  <c r="G62" i="91"/>
  <c r="F63" i="91"/>
  <c r="H65" i="91"/>
  <c r="G65" i="91"/>
  <c r="M65" i="91"/>
  <c r="F66" i="91"/>
  <c r="E67" i="91"/>
  <c r="J67" i="91"/>
  <c r="E70" i="91"/>
  <c r="J70" i="91"/>
  <c r="K72" i="91"/>
  <c r="G72" i="91"/>
  <c r="C72" i="91"/>
  <c r="H72" i="91"/>
  <c r="E74" i="91"/>
  <c r="J74" i="91"/>
  <c r="H79" i="91"/>
  <c r="D79" i="91"/>
  <c r="K79" i="91"/>
  <c r="G79" i="91"/>
  <c r="C79" i="91"/>
  <c r="J79" i="91"/>
  <c r="I84" i="91"/>
  <c r="E84" i="91"/>
  <c r="H84" i="91"/>
  <c r="D84" i="91"/>
  <c r="K84" i="91"/>
  <c r="G84" i="91"/>
  <c r="C84" i="91"/>
  <c r="M63" i="91"/>
  <c r="E63" i="91"/>
  <c r="G63" i="91"/>
  <c r="H66" i="91"/>
  <c r="D66" i="91"/>
  <c r="G66" i="91"/>
  <c r="M66" i="91"/>
  <c r="F67" i="91"/>
  <c r="K69" i="91"/>
  <c r="G69" i="91"/>
  <c r="C69" i="91"/>
  <c r="H69" i="91"/>
  <c r="K73" i="91"/>
  <c r="G73" i="91"/>
  <c r="C73" i="91"/>
  <c r="H73" i="91"/>
  <c r="E79" i="91"/>
  <c r="I80" i="91"/>
  <c r="E80" i="91"/>
  <c r="H80" i="91"/>
  <c r="D80" i="91"/>
  <c r="J80" i="91"/>
  <c r="F84" i="91"/>
  <c r="H67" i="91"/>
  <c r="D67" i="91"/>
  <c r="G67" i="91"/>
  <c r="K70" i="91"/>
  <c r="G70" i="91"/>
  <c r="C70" i="91"/>
  <c r="H70" i="91"/>
  <c r="K74" i="91"/>
  <c r="G74" i="91"/>
  <c r="C74" i="91"/>
  <c r="H74" i="91"/>
  <c r="J84" i="91"/>
  <c r="F83" i="91"/>
  <c r="J83" i="91"/>
  <c r="F76" i="91"/>
  <c r="J76" i="91"/>
  <c r="F77" i="91"/>
  <c r="J77" i="91"/>
  <c r="F78" i="91"/>
  <c r="J78" i="91"/>
  <c r="F82" i="91"/>
  <c r="J82" i="91"/>
  <c r="C83" i="91"/>
  <c r="G83" i="91"/>
  <c r="K83" i="91"/>
  <c r="F60" i="91"/>
  <c r="F61" i="91"/>
  <c r="C76" i="91"/>
  <c r="G76" i="91"/>
  <c r="C77" i="91"/>
  <c r="G77" i="91"/>
  <c r="C78" i="91"/>
  <c r="G78" i="91"/>
  <c r="F81" i="91"/>
  <c r="C82" i="91"/>
  <c r="G82" i="91"/>
  <c r="D83" i="91"/>
  <c r="P14" i="90"/>
  <c r="Q14" i="90" s="1"/>
  <c r="F72" i="90" s="1"/>
  <c r="N10" i="90"/>
  <c r="O10" i="90" s="1"/>
  <c r="W10" i="90" s="1"/>
  <c r="N13" i="90"/>
  <c r="O13" i="90" s="1"/>
  <c r="P15" i="90"/>
  <c r="Q15" i="90" s="1"/>
  <c r="W15" i="90" s="1"/>
  <c r="T13" i="90"/>
  <c r="U13" i="90" s="1"/>
  <c r="R14" i="90"/>
  <c r="S14" i="90" s="1"/>
  <c r="H72" i="90" s="1"/>
  <c r="P6" i="90"/>
  <c r="Q6" i="90" s="1"/>
  <c r="K63" i="90"/>
  <c r="R7" i="90"/>
  <c r="S7" i="90" s="1"/>
  <c r="G61" i="90"/>
  <c r="T5" i="90"/>
  <c r="U5" i="90" s="1"/>
  <c r="N5" i="90"/>
  <c r="O5" i="90" s="1"/>
  <c r="T12" i="90"/>
  <c r="N12" i="90"/>
  <c r="O12" i="90" s="1"/>
  <c r="P16" i="90"/>
  <c r="N16" i="90"/>
  <c r="O16" i="90" s="1"/>
  <c r="P9" i="90"/>
  <c r="Q9" i="90" s="1"/>
  <c r="N9" i="90"/>
  <c r="O9" i="90" s="1"/>
  <c r="P20" i="90"/>
  <c r="N20" i="90"/>
  <c r="O20" i="90" s="1"/>
  <c r="N8" i="90"/>
  <c r="O8" i="90" s="1"/>
  <c r="W8" i="90" s="1"/>
  <c r="N14" i="90"/>
  <c r="O14" i="90" s="1"/>
  <c r="N18" i="90"/>
  <c r="O18" i="90" s="1"/>
  <c r="N24" i="90"/>
  <c r="O24" i="90" s="1"/>
  <c r="W24" i="90" s="1"/>
  <c r="N29" i="90"/>
  <c r="O29" i="90" s="1"/>
  <c r="N30" i="90"/>
  <c r="O30" i="90" s="1"/>
  <c r="N32" i="90"/>
  <c r="O32" i="90" s="1"/>
  <c r="W32" i="90" s="1"/>
  <c r="Q24" i="90"/>
  <c r="N6" i="90"/>
  <c r="O6" i="90" s="1"/>
  <c r="N7" i="90"/>
  <c r="O7" i="90" s="1"/>
  <c r="W7" i="90" s="1"/>
  <c r="W22" i="90"/>
  <c r="N25" i="90"/>
  <c r="O25" i="90" s="1"/>
  <c r="W25" i="90" s="1"/>
  <c r="N28" i="90"/>
  <c r="O28" i="90" s="1"/>
  <c r="W28" i="90" s="1"/>
  <c r="N31" i="90"/>
  <c r="O31" i="90" s="1"/>
  <c r="N33" i="90"/>
  <c r="O33" i="90" s="1"/>
  <c r="N34" i="90"/>
  <c r="O34" i="90" s="1"/>
  <c r="W34" i="90" s="1"/>
  <c r="S25" i="90"/>
  <c r="W18" i="90"/>
  <c r="W23" i="90"/>
  <c r="W30" i="90"/>
  <c r="Q33" i="90"/>
  <c r="S13" i="90"/>
  <c r="U17" i="90"/>
  <c r="V17" i="90"/>
  <c r="V21" i="90"/>
  <c r="Q21" i="90"/>
  <c r="W21" i="90" s="1"/>
  <c r="W27" i="90"/>
  <c r="Q29" i="90"/>
  <c r="Q31" i="90"/>
  <c r="V31" i="90"/>
  <c r="V10" i="90"/>
  <c r="V18" i="90"/>
  <c r="V22" i="90"/>
  <c r="V26" i="90"/>
  <c r="V27" i="90"/>
  <c r="V30" i="90"/>
  <c r="V46" i="90"/>
  <c r="O51" i="90"/>
  <c r="W51" i="90" s="1"/>
  <c r="V51" i="90"/>
  <c r="V15" i="90"/>
  <c r="V19" i="90"/>
  <c r="V23" i="90"/>
  <c r="V28" i="90"/>
  <c r="V32" i="90"/>
  <c r="W38" i="90"/>
  <c r="O39" i="90"/>
  <c r="W39" i="90" s="1"/>
  <c r="V39" i="90"/>
  <c r="W40" i="90"/>
  <c r="Q48" i="90"/>
  <c r="O49" i="90"/>
  <c r="W49" i="90" s="1"/>
  <c r="V50" i="90"/>
  <c r="E60" i="90"/>
  <c r="M62" i="90"/>
  <c r="I62" i="90"/>
  <c r="E62" i="90"/>
  <c r="J62" i="90"/>
  <c r="D62" i="90"/>
  <c r="H62" i="90"/>
  <c r="C62" i="90"/>
  <c r="K62" i="90"/>
  <c r="G62" i="90"/>
  <c r="H68" i="90"/>
  <c r="D68" i="90"/>
  <c r="K68" i="90"/>
  <c r="F68" i="90"/>
  <c r="J68" i="90"/>
  <c r="E68" i="90"/>
  <c r="I68" i="90"/>
  <c r="G68" i="90"/>
  <c r="C68" i="90"/>
  <c r="S5" i="90"/>
  <c r="H61" i="90" s="1"/>
  <c r="K60" i="90"/>
  <c r="M11" i="90"/>
  <c r="W17" i="90"/>
  <c r="W33" i="90"/>
  <c r="V36" i="90"/>
  <c r="V38" i="90"/>
  <c r="O43" i="90"/>
  <c r="W43" i="90" s="1"/>
  <c r="V43" i="90"/>
  <c r="W44" i="90"/>
  <c r="V52" i="90"/>
  <c r="V54" i="90"/>
  <c r="G60" i="90"/>
  <c r="F62" i="90"/>
  <c r="S4" i="90"/>
  <c r="L57" i="90"/>
  <c r="M4" i="90"/>
  <c r="K61" i="90"/>
  <c r="V40" i="90"/>
  <c r="O41" i="90"/>
  <c r="W41" i="90" s="1"/>
  <c r="V42" i="90"/>
  <c r="W46" i="90"/>
  <c r="O47" i="90"/>
  <c r="W47" i="90" s="1"/>
  <c r="V47" i="90"/>
  <c r="W48" i="90"/>
  <c r="K65" i="90"/>
  <c r="H64" i="90"/>
  <c r="D64" i="90"/>
  <c r="K64" i="90"/>
  <c r="F64" i="90"/>
  <c r="J64" i="90"/>
  <c r="E64" i="90"/>
  <c r="M64" i="90"/>
  <c r="K71" i="90"/>
  <c r="G71" i="90"/>
  <c r="C71" i="90"/>
  <c r="F71" i="90"/>
  <c r="J71" i="90"/>
  <c r="E71" i="90"/>
  <c r="M65" i="90"/>
  <c r="K72" i="90"/>
  <c r="G72" i="90"/>
  <c r="C72" i="90"/>
  <c r="J72" i="90"/>
  <c r="E72" i="90"/>
  <c r="I72" i="90"/>
  <c r="D72" i="90"/>
  <c r="K76" i="90"/>
  <c r="G76" i="90"/>
  <c r="C76" i="90"/>
  <c r="F76" i="90"/>
  <c r="J76" i="90"/>
  <c r="E76" i="90"/>
  <c r="I76" i="90"/>
  <c r="D76" i="90"/>
  <c r="M63" i="90"/>
  <c r="G63" i="90"/>
  <c r="H66" i="90"/>
  <c r="D66" i="90"/>
  <c r="G66" i="90"/>
  <c r="F67" i="90"/>
  <c r="K69" i="90"/>
  <c r="G69" i="90"/>
  <c r="C69" i="90"/>
  <c r="H69" i="90"/>
  <c r="K73" i="90"/>
  <c r="G73" i="90"/>
  <c r="C73" i="90"/>
  <c r="H73" i="90"/>
  <c r="E75" i="90"/>
  <c r="J75" i="90"/>
  <c r="K77" i="90"/>
  <c r="G77" i="90"/>
  <c r="C77" i="90"/>
  <c r="H77" i="90"/>
  <c r="F79" i="90"/>
  <c r="F80" i="90"/>
  <c r="I84" i="90"/>
  <c r="E84" i="90"/>
  <c r="H84" i="90"/>
  <c r="D84" i="90"/>
  <c r="K84" i="90"/>
  <c r="G84" i="90"/>
  <c r="C84" i="90"/>
  <c r="H67" i="90"/>
  <c r="D67" i="90"/>
  <c r="G67" i="90"/>
  <c r="K70" i="90"/>
  <c r="G70" i="90"/>
  <c r="C70" i="90"/>
  <c r="H70" i="90"/>
  <c r="K74" i="90"/>
  <c r="G74" i="90"/>
  <c r="C74" i="90"/>
  <c r="H74" i="90"/>
  <c r="K78" i="90"/>
  <c r="G78" i="90"/>
  <c r="C78" i="90"/>
  <c r="H78" i="90"/>
  <c r="H79" i="90"/>
  <c r="D79" i="90"/>
  <c r="G79" i="90"/>
  <c r="I80" i="90"/>
  <c r="E80" i="90"/>
  <c r="G80" i="90"/>
  <c r="K75" i="90"/>
  <c r="G75" i="90"/>
  <c r="C75" i="90"/>
  <c r="H75" i="90"/>
  <c r="F83" i="90"/>
  <c r="J83" i="90"/>
  <c r="F82" i="90"/>
  <c r="J82" i="90"/>
  <c r="C83" i="90"/>
  <c r="G83" i="90"/>
  <c r="K83" i="90"/>
  <c r="F60" i="90"/>
  <c r="F81" i="90"/>
  <c r="C82" i="90"/>
  <c r="G82" i="90"/>
  <c r="D83" i="90"/>
  <c r="R34" i="89"/>
  <c r="S34" i="89" s="1"/>
  <c r="W34" i="89" s="1"/>
  <c r="P33" i="89"/>
  <c r="Q33" i="89" s="1"/>
  <c r="O32" i="89"/>
  <c r="P31" i="89"/>
  <c r="Q31" i="89" s="1"/>
  <c r="P29" i="89"/>
  <c r="Q29" i="89" s="1"/>
  <c r="R28" i="89"/>
  <c r="S28" i="89" s="1"/>
  <c r="P27" i="89"/>
  <c r="Q27" i="89" s="1"/>
  <c r="O28" i="89"/>
  <c r="R26" i="89"/>
  <c r="S26" i="89" s="1"/>
  <c r="R25" i="89"/>
  <c r="S25" i="89" s="1"/>
  <c r="E65" i="89"/>
  <c r="V24" i="89"/>
  <c r="O24" i="89"/>
  <c r="W24" i="89" s="1"/>
  <c r="P22" i="89"/>
  <c r="Q22" i="89" s="1"/>
  <c r="N21" i="89"/>
  <c r="O21" i="89" s="1"/>
  <c r="P21" i="89"/>
  <c r="Q21" i="89" s="1"/>
  <c r="W21" i="89" s="1"/>
  <c r="V20" i="89"/>
  <c r="O20" i="89"/>
  <c r="W20" i="89" s="1"/>
  <c r="P18" i="89"/>
  <c r="Q18" i="89" s="1"/>
  <c r="T14" i="89"/>
  <c r="U14" i="89" s="1"/>
  <c r="W14" i="89" s="1"/>
  <c r="N11" i="89"/>
  <c r="O11" i="89" s="1"/>
  <c r="N10" i="89"/>
  <c r="O10" i="89" s="1"/>
  <c r="N8" i="89"/>
  <c r="O8" i="89" s="1"/>
  <c r="W8" i="89" s="1"/>
  <c r="H63" i="89"/>
  <c r="T5" i="89"/>
  <c r="U5" i="89" s="1"/>
  <c r="N5" i="89"/>
  <c r="R6" i="89"/>
  <c r="S6" i="89" s="1"/>
  <c r="N6" i="89"/>
  <c r="T13" i="89"/>
  <c r="U13" i="89" s="1"/>
  <c r="N13" i="89"/>
  <c r="V15" i="89"/>
  <c r="O15" i="89"/>
  <c r="W15" i="89" s="1"/>
  <c r="T17" i="89"/>
  <c r="U17" i="89" s="1"/>
  <c r="W17" i="89" s="1"/>
  <c r="N17" i="89"/>
  <c r="O17" i="89" s="1"/>
  <c r="U6" i="89"/>
  <c r="W11" i="89"/>
  <c r="N12" i="89"/>
  <c r="O12" i="89" s="1"/>
  <c r="N14" i="89"/>
  <c r="O14" i="89" s="1"/>
  <c r="N7" i="89"/>
  <c r="O7" i="89" s="1"/>
  <c r="W7" i="89" s="1"/>
  <c r="N9" i="89"/>
  <c r="V12" i="89"/>
  <c r="N16" i="89"/>
  <c r="C65" i="89" s="1"/>
  <c r="V8" i="89"/>
  <c r="E60" i="89"/>
  <c r="V5" i="89"/>
  <c r="C60" i="89"/>
  <c r="H60" i="89"/>
  <c r="W10" i="89"/>
  <c r="V11" i="89"/>
  <c r="O18" i="89"/>
  <c r="W18" i="89" s="1"/>
  <c r="O22" i="89"/>
  <c r="W22" i="89" s="1"/>
  <c r="V22" i="89"/>
  <c r="O26" i="89"/>
  <c r="O30" i="89"/>
  <c r="W30" i="89" s="1"/>
  <c r="V30" i="89"/>
  <c r="V40" i="89"/>
  <c r="O40" i="89"/>
  <c r="W40" i="89" s="1"/>
  <c r="O47" i="89"/>
  <c r="W47" i="89" s="1"/>
  <c r="V47" i="89"/>
  <c r="V49" i="89"/>
  <c r="O49" i="89"/>
  <c r="W49" i="89" s="1"/>
  <c r="O50" i="89"/>
  <c r="W50" i="89" s="1"/>
  <c r="V50" i="89"/>
  <c r="V54" i="89"/>
  <c r="O54" i="89"/>
  <c r="W54" i="89" s="1"/>
  <c r="K65" i="89"/>
  <c r="Q6" i="89"/>
  <c r="F65" i="89" s="1"/>
  <c r="S12" i="89"/>
  <c r="V21" i="89"/>
  <c r="V25" i="89"/>
  <c r="O35" i="89"/>
  <c r="W35" i="89" s="1"/>
  <c r="V35" i="89"/>
  <c r="V37" i="89"/>
  <c r="O37" i="89"/>
  <c r="W37" i="89" s="1"/>
  <c r="W38" i="89"/>
  <c r="O43" i="89"/>
  <c r="W43" i="89" s="1"/>
  <c r="V43" i="89"/>
  <c r="V45" i="89"/>
  <c r="O45" i="89"/>
  <c r="W45" i="89" s="1"/>
  <c r="O46" i="89"/>
  <c r="W46" i="89" s="1"/>
  <c r="V46" i="89"/>
  <c r="V52" i="89"/>
  <c r="O52" i="89"/>
  <c r="W52" i="89" s="1"/>
  <c r="O39" i="89"/>
  <c r="W39" i="89" s="1"/>
  <c r="V39" i="89"/>
  <c r="V41" i="89"/>
  <c r="O41" i="89"/>
  <c r="W41" i="89" s="1"/>
  <c r="O42" i="89"/>
  <c r="W42" i="89" s="1"/>
  <c r="V42" i="89"/>
  <c r="V48" i="89"/>
  <c r="O48" i="89"/>
  <c r="W48" i="89" s="1"/>
  <c r="L57" i="89"/>
  <c r="K60" i="89"/>
  <c r="M4" i="89"/>
  <c r="G60" i="89"/>
  <c r="O6" i="89"/>
  <c r="O19" i="89"/>
  <c r="W19" i="89" s="1"/>
  <c r="V19" i="89"/>
  <c r="O23" i="89"/>
  <c r="W23" i="89" s="1"/>
  <c r="V23" i="89"/>
  <c r="W25" i="89"/>
  <c r="O27" i="89"/>
  <c r="W29" i="89"/>
  <c r="O31" i="89"/>
  <c r="W31" i="89" s="1"/>
  <c r="V33" i="89"/>
  <c r="O33" i="89"/>
  <c r="V36" i="89"/>
  <c r="O36" i="89"/>
  <c r="W36" i="89" s="1"/>
  <c r="V38" i="89"/>
  <c r="V44" i="89"/>
  <c r="O44" i="89"/>
  <c r="W44" i="89" s="1"/>
  <c r="O51" i="89"/>
  <c r="W51" i="89" s="1"/>
  <c r="V51" i="89"/>
  <c r="V10" i="89"/>
  <c r="K61" i="89"/>
  <c r="E61" i="89"/>
  <c r="H67" i="89"/>
  <c r="D67" i="89"/>
  <c r="K67" i="89"/>
  <c r="F67" i="89"/>
  <c r="J67" i="89"/>
  <c r="E67" i="89"/>
  <c r="I67" i="89"/>
  <c r="C67" i="89"/>
  <c r="K70" i="89"/>
  <c r="G70" i="89"/>
  <c r="C70" i="89"/>
  <c r="F70" i="89"/>
  <c r="J70" i="89"/>
  <c r="E70" i="89"/>
  <c r="I70" i="89"/>
  <c r="D70" i="89"/>
  <c r="V53" i="89"/>
  <c r="O53" i="89"/>
  <c r="W53" i="89" s="1"/>
  <c r="K63" i="89"/>
  <c r="H70" i="89"/>
  <c r="K74" i="89"/>
  <c r="G74" i="89"/>
  <c r="C74" i="89"/>
  <c r="F74" i="89"/>
  <c r="J74" i="89"/>
  <c r="E74" i="89"/>
  <c r="I74" i="89"/>
  <c r="D74" i="89"/>
  <c r="H64" i="89"/>
  <c r="D64" i="89"/>
  <c r="G64" i="89"/>
  <c r="M64" i="89"/>
  <c r="E66" i="89"/>
  <c r="J66" i="89"/>
  <c r="H68" i="89"/>
  <c r="D68" i="89"/>
  <c r="G68" i="89"/>
  <c r="E69" i="89"/>
  <c r="J69" i="89"/>
  <c r="K71" i="89"/>
  <c r="G71" i="89"/>
  <c r="C71" i="89"/>
  <c r="H71" i="89"/>
  <c r="E73" i="89"/>
  <c r="J73" i="89"/>
  <c r="K75" i="89"/>
  <c r="G75" i="89"/>
  <c r="C75" i="89"/>
  <c r="H75" i="89"/>
  <c r="E77" i="89"/>
  <c r="H79" i="89"/>
  <c r="D79" i="89"/>
  <c r="K79" i="89"/>
  <c r="G79" i="89"/>
  <c r="C79" i="89"/>
  <c r="J79" i="89"/>
  <c r="I84" i="89"/>
  <c r="E84" i="89"/>
  <c r="H84" i="89"/>
  <c r="D84" i="89"/>
  <c r="K84" i="89"/>
  <c r="G84" i="89"/>
  <c r="C84" i="89"/>
  <c r="M62" i="89"/>
  <c r="I62" i="89"/>
  <c r="E62" i="89"/>
  <c r="G62" i="89"/>
  <c r="C64" i="89"/>
  <c r="I64" i="89"/>
  <c r="H65" i="89"/>
  <c r="G65" i="89"/>
  <c r="M65" i="89"/>
  <c r="F66" i="89"/>
  <c r="C68" i="89"/>
  <c r="I68" i="89"/>
  <c r="D71" i="89"/>
  <c r="I71" i="89"/>
  <c r="K72" i="89"/>
  <c r="G72" i="89"/>
  <c r="C72" i="89"/>
  <c r="H72" i="89"/>
  <c r="D75" i="89"/>
  <c r="I75" i="89"/>
  <c r="K76" i="89"/>
  <c r="G76" i="89"/>
  <c r="C76" i="89"/>
  <c r="H76" i="89"/>
  <c r="F77" i="89"/>
  <c r="E79" i="89"/>
  <c r="I80" i="89"/>
  <c r="E80" i="89"/>
  <c r="H80" i="89"/>
  <c r="D80" i="89"/>
  <c r="J80" i="89"/>
  <c r="F84" i="89"/>
  <c r="M63" i="89"/>
  <c r="G63" i="89"/>
  <c r="H66" i="89"/>
  <c r="D66" i="89"/>
  <c r="G66" i="89"/>
  <c r="K69" i="89"/>
  <c r="G69" i="89"/>
  <c r="C69" i="89"/>
  <c r="H69" i="89"/>
  <c r="K73" i="89"/>
  <c r="G73" i="89"/>
  <c r="C73" i="89"/>
  <c r="H73" i="89"/>
  <c r="K77" i="89"/>
  <c r="G77" i="89"/>
  <c r="C77" i="89"/>
  <c r="J77" i="89"/>
  <c r="H77" i="89"/>
  <c r="J84" i="89"/>
  <c r="F83" i="89"/>
  <c r="J83" i="89"/>
  <c r="F78" i="89"/>
  <c r="J78" i="89"/>
  <c r="F82" i="89"/>
  <c r="J82" i="89"/>
  <c r="C83" i="89"/>
  <c r="G83" i="89"/>
  <c r="K83" i="89"/>
  <c r="F60" i="89"/>
  <c r="F61" i="89"/>
  <c r="C78" i="89"/>
  <c r="G78" i="89"/>
  <c r="F81" i="89"/>
  <c r="C82" i="89"/>
  <c r="G82" i="89"/>
  <c r="D83" i="89"/>
  <c r="I72" i="87"/>
  <c r="E72" i="87"/>
  <c r="K72" i="87"/>
  <c r="J72" i="87"/>
  <c r="G72" i="87"/>
  <c r="N5" i="87"/>
  <c r="O5" i="87" s="1"/>
  <c r="W5" i="87" s="1"/>
  <c r="N6" i="87"/>
  <c r="O6" i="87" s="1"/>
  <c r="L57" i="87"/>
  <c r="I63" i="87"/>
  <c r="N7" i="87"/>
  <c r="N8" i="87"/>
  <c r="O8" i="87" s="1"/>
  <c r="O9" i="87"/>
  <c r="W9" i="87" s="1"/>
  <c r="V9" i="87"/>
  <c r="O10" i="87"/>
  <c r="W10" i="87" s="1"/>
  <c r="V10" i="87"/>
  <c r="V13" i="87"/>
  <c r="O13" i="87"/>
  <c r="W13" i="87" s="1"/>
  <c r="O14" i="87"/>
  <c r="W14" i="87" s="1"/>
  <c r="V14" i="87"/>
  <c r="O17" i="87"/>
  <c r="W17" i="87" s="1"/>
  <c r="V17" i="87"/>
  <c r="O18" i="87"/>
  <c r="W18" i="87" s="1"/>
  <c r="V18" i="87"/>
  <c r="O21" i="87"/>
  <c r="W21" i="87" s="1"/>
  <c r="V21" i="87"/>
  <c r="O22" i="87"/>
  <c r="W22" i="87" s="1"/>
  <c r="V22" i="87"/>
  <c r="O41" i="87"/>
  <c r="W41" i="87" s="1"/>
  <c r="V41" i="87"/>
  <c r="U57" i="87"/>
  <c r="V5" i="87"/>
  <c r="W6" i="87"/>
  <c r="V25" i="87"/>
  <c r="O25" i="87"/>
  <c r="W25" i="87" s="1"/>
  <c r="O27" i="87"/>
  <c r="W27" i="87" s="1"/>
  <c r="V27" i="87"/>
  <c r="O28" i="87"/>
  <c r="W28" i="87" s="1"/>
  <c r="V28" i="87"/>
  <c r="V33" i="87"/>
  <c r="O33" i="87"/>
  <c r="W33" i="87" s="1"/>
  <c r="O35" i="87"/>
  <c r="W35" i="87" s="1"/>
  <c r="V35" i="87"/>
  <c r="O36" i="87"/>
  <c r="W36" i="87" s="1"/>
  <c r="V36" i="87"/>
  <c r="O45" i="87"/>
  <c r="W45" i="87" s="1"/>
  <c r="V45" i="87"/>
  <c r="V11" i="87"/>
  <c r="O11" i="87"/>
  <c r="W11" i="87" s="1"/>
  <c r="O12" i="87"/>
  <c r="W12" i="87" s="1"/>
  <c r="V12" i="87"/>
  <c r="V15" i="87"/>
  <c r="O15" i="87"/>
  <c r="W15" i="87" s="1"/>
  <c r="O16" i="87"/>
  <c r="W16" i="87" s="1"/>
  <c r="V16" i="87"/>
  <c r="V19" i="87"/>
  <c r="O19" i="87"/>
  <c r="W19" i="87" s="1"/>
  <c r="O20" i="87"/>
  <c r="W20" i="87" s="1"/>
  <c r="V20" i="87"/>
  <c r="W8" i="87"/>
  <c r="O23" i="87"/>
  <c r="W23" i="87" s="1"/>
  <c r="V23" i="87"/>
  <c r="O24" i="87"/>
  <c r="W24" i="87" s="1"/>
  <c r="V24" i="87"/>
  <c r="V29" i="87"/>
  <c r="O29" i="87"/>
  <c r="W29" i="87" s="1"/>
  <c r="O31" i="87"/>
  <c r="W31" i="87" s="1"/>
  <c r="V31" i="87"/>
  <c r="O32" i="87"/>
  <c r="W32" i="87" s="1"/>
  <c r="V32" i="87"/>
  <c r="O37" i="87"/>
  <c r="W37" i="87" s="1"/>
  <c r="V37" i="87"/>
  <c r="V49" i="87"/>
  <c r="O49" i="87"/>
  <c r="W49" i="87" s="1"/>
  <c r="W50" i="87"/>
  <c r="O51" i="87"/>
  <c r="W51" i="87" s="1"/>
  <c r="V51" i="87"/>
  <c r="V26" i="87"/>
  <c r="V30" i="87"/>
  <c r="V34" i="87"/>
  <c r="V40" i="87"/>
  <c r="V44" i="87"/>
  <c r="V48" i="87"/>
  <c r="O48" i="87"/>
  <c r="W48" i="87" s="1"/>
  <c r="G60" i="87"/>
  <c r="D66" i="87"/>
  <c r="V47" i="87"/>
  <c r="V52" i="87"/>
  <c r="O52" i="87"/>
  <c r="W52" i="87" s="1"/>
  <c r="T57" i="87"/>
  <c r="K63" i="87"/>
  <c r="J63" i="87"/>
  <c r="E63" i="87"/>
  <c r="M63" i="87"/>
  <c r="P57" i="87"/>
  <c r="V50" i="87"/>
  <c r="V53" i="87"/>
  <c r="O53" i="87"/>
  <c r="W53" i="87" s="1"/>
  <c r="M60" i="87"/>
  <c r="I60" i="87"/>
  <c r="E60" i="87"/>
  <c r="K60" i="87"/>
  <c r="F60" i="87"/>
  <c r="J60" i="87"/>
  <c r="D60" i="87"/>
  <c r="K67" i="87"/>
  <c r="G67" i="87"/>
  <c r="C67" i="87"/>
  <c r="F67" i="87"/>
  <c r="J67" i="87"/>
  <c r="E67" i="87"/>
  <c r="I67" i="87"/>
  <c r="D67" i="87"/>
  <c r="M4" i="87"/>
  <c r="N4" i="87" s="1"/>
  <c r="O4" i="87" s="1"/>
  <c r="Q4" i="87"/>
  <c r="Q57" i="87" s="1"/>
  <c r="V42" i="87"/>
  <c r="V46" i="87"/>
  <c r="C60" i="87"/>
  <c r="M61" i="87"/>
  <c r="I61" i="87"/>
  <c r="E61" i="87"/>
  <c r="J61" i="87"/>
  <c r="D61" i="87"/>
  <c r="H61" i="87"/>
  <c r="C61" i="87"/>
  <c r="K66" i="87"/>
  <c r="G66" i="87"/>
  <c r="C66" i="87"/>
  <c r="H66" i="87"/>
  <c r="F66" i="87"/>
  <c r="J66" i="87"/>
  <c r="E66" i="87"/>
  <c r="H67" i="87"/>
  <c r="I81" i="87"/>
  <c r="E81" i="87"/>
  <c r="H81" i="87"/>
  <c r="D81" i="87"/>
  <c r="K81" i="87"/>
  <c r="G81" i="87"/>
  <c r="C81" i="87"/>
  <c r="F62" i="87"/>
  <c r="K64" i="87"/>
  <c r="G64" i="87"/>
  <c r="C64" i="87"/>
  <c r="H64" i="87"/>
  <c r="M64" i="87"/>
  <c r="K68" i="87"/>
  <c r="G68" i="87"/>
  <c r="C68" i="87"/>
  <c r="H68" i="87"/>
  <c r="F81" i="87"/>
  <c r="H62" i="87"/>
  <c r="D62" i="87"/>
  <c r="G62" i="87"/>
  <c r="M62" i="87"/>
  <c r="K65" i="87"/>
  <c r="G65" i="87"/>
  <c r="C65" i="87"/>
  <c r="H65" i="87"/>
  <c r="M65" i="87"/>
  <c r="J81" i="87"/>
  <c r="F80" i="87"/>
  <c r="J80" i="87"/>
  <c r="F84" i="87"/>
  <c r="J84" i="87"/>
  <c r="F79" i="87"/>
  <c r="J79" i="87"/>
  <c r="C80" i="87"/>
  <c r="G80" i="87"/>
  <c r="K80" i="87"/>
  <c r="F83" i="87"/>
  <c r="J83" i="87"/>
  <c r="C84" i="87"/>
  <c r="G84" i="87"/>
  <c r="K84" i="87"/>
  <c r="F69" i="87"/>
  <c r="F70" i="87"/>
  <c r="F71" i="87"/>
  <c r="F72" i="87"/>
  <c r="F73" i="87"/>
  <c r="L73" i="87" s="1"/>
  <c r="F74" i="87"/>
  <c r="F75" i="87"/>
  <c r="F76" i="87"/>
  <c r="F77" i="87"/>
  <c r="L77" i="87" s="1"/>
  <c r="F78" i="87"/>
  <c r="C79" i="87"/>
  <c r="G79" i="87"/>
  <c r="D80" i="87"/>
  <c r="F82" i="87"/>
  <c r="C83" i="87"/>
  <c r="G83" i="87"/>
  <c r="D84" i="87"/>
  <c r="N9" i="86"/>
  <c r="I67" i="86"/>
  <c r="E67" i="86"/>
  <c r="K67" i="86"/>
  <c r="J67" i="86"/>
  <c r="G67" i="86"/>
  <c r="R4" i="86"/>
  <c r="V4" i="86" s="1"/>
  <c r="P10" i="86"/>
  <c r="Q10" i="86" s="1"/>
  <c r="W10" i="86" s="1"/>
  <c r="N10" i="86"/>
  <c r="O10" i="86" s="1"/>
  <c r="R5" i="86"/>
  <c r="S5" i="86" s="1"/>
  <c r="N5" i="86"/>
  <c r="N7" i="86"/>
  <c r="V7" i="86" s="1"/>
  <c r="W8" i="86"/>
  <c r="O11" i="86"/>
  <c r="W11" i="86" s="1"/>
  <c r="V11" i="86"/>
  <c r="O14" i="86"/>
  <c r="W14" i="86" s="1"/>
  <c r="V14" i="86"/>
  <c r="V13" i="86"/>
  <c r="L57" i="86"/>
  <c r="T57" i="86"/>
  <c r="V8" i="86"/>
  <c r="V12" i="86"/>
  <c r="O15" i="86"/>
  <c r="W15" i="86" s="1"/>
  <c r="V15" i="86"/>
  <c r="V40" i="86"/>
  <c r="O40" i="86"/>
  <c r="W40" i="86" s="1"/>
  <c r="O42" i="86"/>
  <c r="W42" i="86" s="1"/>
  <c r="V42" i="86"/>
  <c r="O47" i="86"/>
  <c r="W47" i="86" s="1"/>
  <c r="V47" i="86"/>
  <c r="V49" i="86"/>
  <c r="O49" i="86"/>
  <c r="W49" i="86" s="1"/>
  <c r="O50" i="86"/>
  <c r="W50" i="86" s="1"/>
  <c r="V50" i="86"/>
  <c r="O18" i="86"/>
  <c r="W18" i="86" s="1"/>
  <c r="V18" i="86"/>
  <c r="O19" i="86"/>
  <c r="W19" i="86" s="1"/>
  <c r="V19" i="86"/>
  <c r="O23" i="86"/>
  <c r="W23" i="86" s="1"/>
  <c r="V23" i="86"/>
  <c r="O27" i="86"/>
  <c r="W27" i="86" s="1"/>
  <c r="V27" i="86"/>
  <c r="O31" i="86"/>
  <c r="W31" i="86" s="1"/>
  <c r="V31" i="86"/>
  <c r="O35" i="86"/>
  <c r="W35" i="86" s="1"/>
  <c r="V35" i="86"/>
  <c r="V44" i="86"/>
  <c r="O44" i="86"/>
  <c r="W44" i="86" s="1"/>
  <c r="O46" i="86"/>
  <c r="W46" i="86" s="1"/>
  <c r="V46" i="86"/>
  <c r="V48" i="86"/>
  <c r="O48" i="86"/>
  <c r="W48" i="86" s="1"/>
  <c r="V51" i="86"/>
  <c r="O51" i="86"/>
  <c r="W51" i="86" s="1"/>
  <c r="V53" i="86"/>
  <c r="O53" i="86"/>
  <c r="W53" i="86" s="1"/>
  <c r="O54" i="86"/>
  <c r="W54" i="86" s="1"/>
  <c r="V54" i="86"/>
  <c r="O26" i="86"/>
  <c r="W26" i="86" s="1"/>
  <c r="V26" i="86"/>
  <c r="O30" i="86"/>
  <c r="W30" i="86" s="1"/>
  <c r="V30" i="86"/>
  <c r="O34" i="86"/>
  <c r="W34" i="86" s="1"/>
  <c r="V34" i="86"/>
  <c r="O39" i="86"/>
  <c r="W39" i="86" s="1"/>
  <c r="V39" i="86"/>
  <c r="O22" i="86"/>
  <c r="W22" i="86" s="1"/>
  <c r="V22" i="86"/>
  <c r="O4" i="86"/>
  <c r="M6" i="86"/>
  <c r="P6" i="86" s="1"/>
  <c r="E65" i="86" s="1"/>
  <c r="U6" i="86"/>
  <c r="U57" i="86" s="1"/>
  <c r="V17" i="86"/>
  <c r="V21" i="86"/>
  <c r="V25" i="86"/>
  <c r="V29" i="86"/>
  <c r="V33" i="86"/>
  <c r="V36" i="86"/>
  <c r="O36" i="86"/>
  <c r="W36" i="86" s="1"/>
  <c r="W37" i="86"/>
  <c r="O38" i="86"/>
  <c r="W38" i="86" s="1"/>
  <c r="V38" i="86"/>
  <c r="O43" i="86"/>
  <c r="W43" i="86" s="1"/>
  <c r="V43" i="86"/>
  <c r="V37" i="86"/>
  <c r="V41" i="86"/>
  <c r="V45" i="86"/>
  <c r="K62" i="86"/>
  <c r="G62" i="86"/>
  <c r="C62" i="86"/>
  <c r="H62" i="86"/>
  <c r="M62" i="86"/>
  <c r="O52" i="86"/>
  <c r="W52" i="86" s="1"/>
  <c r="H60" i="86"/>
  <c r="D60" i="86"/>
  <c r="G60" i="86"/>
  <c r="M60" i="86"/>
  <c r="D62" i="86"/>
  <c r="I62" i="86"/>
  <c r="K63" i="86"/>
  <c r="M63" i="86"/>
  <c r="J65" i="86"/>
  <c r="C60" i="86"/>
  <c r="I60" i="86"/>
  <c r="H61" i="86"/>
  <c r="D61" i="86"/>
  <c r="G61" i="86"/>
  <c r="M61" i="86"/>
  <c r="E62" i="86"/>
  <c r="J62" i="86"/>
  <c r="I63" i="86"/>
  <c r="E60" i="86"/>
  <c r="J60" i="86"/>
  <c r="C61" i="86"/>
  <c r="I61" i="86"/>
  <c r="F62" i="86"/>
  <c r="I81" i="86"/>
  <c r="E81" i="86"/>
  <c r="H81" i="86"/>
  <c r="D81" i="86"/>
  <c r="K81" i="86"/>
  <c r="G81" i="86"/>
  <c r="C81" i="86"/>
  <c r="D69" i="86"/>
  <c r="H69" i="86"/>
  <c r="D70" i="86"/>
  <c r="H70" i="86"/>
  <c r="D71" i="86"/>
  <c r="H71" i="86"/>
  <c r="D72" i="86"/>
  <c r="H72" i="86"/>
  <c r="D73" i="86"/>
  <c r="H73" i="86"/>
  <c r="D74" i="86"/>
  <c r="H74" i="86"/>
  <c r="D75" i="86"/>
  <c r="H75" i="86"/>
  <c r="D76" i="86"/>
  <c r="H76" i="86"/>
  <c r="D77" i="86"/>
  <c r="H77" i="86"/>
  <c r="D78" i="86"/>
  <c r="H78" i="86"/>
  <c r="F80" i="86"/>
  <c r="J80" i="86"/>
  <c r="D82" i="86"/>
  <c r="H82" i="86"/>
  <c r="F84" i="86"/>
  <c r="J84" i="86"/>
  <c r="F64" i="86"/>
  <c r="F66" i="86"/>
  <c r="F67" i="86"/>
  <c r="F68" i="86"/>
  <c r="E69" i="86"/>
  <c r="I69" i="86"/>
  <c r="E70" i="86"/>
  <c r="I70" i="86"/>
  <c r="E71" i="86"/>
  <c r="I71" i="86"/>
  <c r="E72" i="86"/>
  <c r="I72" i="86"/>
  <c r="E73" i="86"/>
  <c r="I73" i="86"/>
  <c r="E74" i="86"/>
  <c r="I74" i="86"/>
  <c r="E75" i="86"/>
  <c r="I75" i="86"/>
  <c r="E76" i="86"/>
  <c r="I76" i="86"/>
  <c r="E77" i="86"/>
  <c r="I77" i="86"/>
  <c r="E78" i="86"/>
  <c r="I78" i="86"/>
  <c r="F79" i="86"/>
  <c r="C80" i="86"/>
  <c r="G80" i="86"/>
  <c r="E82" i="86"/>
  <c r="I82" i="86"/>
  <c r="F83" i="86"/>
  <c r="C84" i="86"/>
  <c r="G84" i="86"/>
  <c r="F69" i="86"/>
  <c r="F70" i="86"/>
  <c r="F71" i="86"/>
  <c r="F72" i="86"/>
  <c r="F73" i="86"/>
  <c r="F74" i="86"/>
  <c r="F75" i="86"/>
  <c r="F76" i="86"/>
  <c r="F77" i="86"/>
  <c r="F78" i="86"/>
  <c r="F82" i="86"/>
  <c r="B84" i="85"/>
  <c r="I84" i="85" s="1"/>
  <c r="B83" i="85"/>
  <c r="K83" i="85" s="1"/>
  <c r="B82" i="85"/>
  <c r="J82" i="85" s="1"/>
  <c r="B81" i="85"/>
  <c r="B80" i="85"/>
  <c r="H80" i="85" s="1"/>
  <c r="B79" i="85"/>
  <c r="E79" i="85" s="1"/>
  <c r="B78" i="85"/>
  <c r="D78" i="85" s="1"/>
  <c r="B77" i="85"/>
  <c r="D77" i="85" s="1"/>
  <c r="B76" i="85"/>
  <c r="D76" i="85" s="1"/>
  <c r="B75" i="85"/>
  <c r="D75" i="85" s="1"/>
  <c r="B74" i="85"/>
  <c r="D74" i="85" s="1"/>
  <c r="B73" i="85"/>
  <c r="D73" i="85" s="1"/>
  <c r="B72" i="85"/>
  <c r="D72" i="85" s="1"/>
  <c r="B71" i="85"/>
  <c r="D71" i="85" s="1"/>
  <c r="B70" i="85"/>
  <c r="D70" i="85" s="1"/>
  <c r="B69" i="85"/>
  <c r="D69" i="85" s="1"/>
  <c r="P68" i="85"/>
  <c r="B68" i="85"/>
  <c r="H68" i="85" s="1"/>
  <c r="B67" i="85"/>
  <c r="F67" i="85" s="1"/>
  <c r="B66" i="85"/>
  <c r="I66" i="85" s="1"/>
  <c r="B65" i="85"/>
  <c r="B64" i="85"/>
  <c r="B63" i="85"/>
  <c r="B62" i="85"/>
  <c r="B61" i="85"/>
  <c r="K61" i="85" s="1"/>
  <c r="B60" i="85"/>
  <c r="H57" i="85"/>
  <c r="T54" i="85"/>
  <c r="U54" i="85" s="1"/>
  <c r="S54" i="85"/>
  <c r="R54" i="85"/>
  <c r="P54" i="85"/>
  <c r="Q54" i="85" s="1"/>
  <c r="M54" i="85"/>
  <c r="N54" i="85" s="1"/>
  <c r="L54" i="85"/>
  <c r="C54" i="85"/>
  <c r="T53" i="85"/>
  <c r="U53" i="85" s="1"/>
  <c r="S53" i="85"/>
  <c r="R53" i="85"/>
  <c r="P53" i="85"/>
  <c r="Q53" i="85" s="1"/>
  <c r="O53" i="85"/>
  <c r="W53" i="85" s="1"/>
  <c r="N53" i="85"/>
  <c r="L53" i="85"/>
  <c r="M53" i="85" s="1"/>
  <c r="C53" i="85"/>
  <c r="U52" i="85"/>
  <c r="T52" i="85"/>
  <c r="R52" i="85"/>
  <c r="S52" i="85" s="1"/>
  <c r="Q52" i="85"/>
  <c r="P52" i="85"/>
  <c r="L52" i="85"/>
  <c r="M52" i="85" s="1"/>
  <c r="N52" i="85" s="1"/>
  <c r="C52" i="85"/>
  <c r="U51" i="85"/>
  <c r="T51" i="85"/>
  <c r="R51" i="85"/>
  <c r="S51" i="85" s="1"/>
  <c r="P51" i="85"/>
  <c r="Q51" i="85" s="1"/>
  <c r="L51" i="85"/>
  <c r="M51" i="85" s="1"/>
  <c r="N51" i="85" s="1"/>
  <c r="C51" i="85"/>
  <c r="T50" i="85"/>
  <c r="U50" i="85" s="1"/>
  <c r="R50" i="85"/>
  <c r="S50" i="85" s="1"/>
  <c r="P50" i="85"/>
  <c r="Q50" i="85" s="1"/>
  <c r="L50" i="85"/>
  <c r="M50" i="85" s="1"/>
  <c r="N50" i="85" s="1"/>
  <c r="C50" i="85"/>
  <c r="T49" i="85"/>
  <c r="U49" i="85" s="1"/>
  <c r="R49" i="85"/>
  <c r="S49" i="85" s="1"/>
  <c r="P49" i="85"/>
  <c r="Q49" i="85" s="1"/>
  <c r="L49" i="85"/>
  <c r="M49" i="85" s="1"/>
  <c r="N49" i="85" s="1"/>
  <c r="O49" i="85" s="1"/>
  <c r="W49" i="85" s="1"/>
  <c r="C49" i="85"/>
  <c r="U48" i="85"/>
  <c r="T48" i="85"/>
  <c r="R48" i="85"/>
  <c r="S48" i="85" s="1"/>
  <c r="Q48" i="85"/>
  <c r="P48" i="85"/>
  <c r="L48" i="85"/>
  <c r="M48" i="85" s="1"/>
  <c r="N48" i="85" s="1"/>
  <c r="C48" i="85"/>
  <c r="T47" i="85"/>
  <c r="U47" i="85" s="1"/>
  <c r="R47" i="85"/>
  <c r="S47" i="85" s="1"/>
  <c r="P47" i="85"/>
  <c r="Q47" i="85" s="1"/>
  <c r="L47" i="85"/>
  <c r="M47" i="85" s="1"/>
  <c r="N47" i="85" s="1"/>
  <c r="C47" i="85"/>
  <c r="T46" i="85"/>
  <c r="U46" i="85" s="1"/>
  <c r="R46" i="85"/>
  <c r="S46" i="85" s="1"/>
  <c r="P46" i="85"/>
  <c r="Q46" i="85" s="1"/>
  <c r="M46" i="85"/>
  <c r="N46" i="85" s="1"/>
  <c r="L46" i="85"/>
  <c r="C46" i="85"/>
  <c r="T45" i="85"/>
  <c r="U45" i="85" s="1"/>
  <c r="R45" i="85"/>
  <c r="S45" i="85" s="1"/>
  <c r="P45" i="85"/>
  <c r="Q45" i="85" s="1"/>
  <c r="L45" i="85"/>
  <c r="M45" i="85" s="1"/>
  <c r="N45" i="85" s="1"/>
  <c r="O45" i="85" s="1"/>
  <c r="C45" i="85"/>
  <c r="T44" i="85"/>
  <c r="U44" i="85" s="1"/>
  <c r="R44" i="85"/>
  <c r="S44" i="85" s="1"/>
  <c r="P44" i="85"/>
  <c r="Q44" i="85" s="1"/>
  <c r="O44" i="85"/>
  <c r="L44" i="85"/>
  <c r="M44" i="85" s="1"/>
  <c r="N44" i="85" s="1"/>
  <c r="C44" i="85"/>
  <c r="T43" i="85"/>
  <c r="U43" i="85" s="1"/>
  <c r="S43" i="85"/>
  <c r="R43" i="85"/>
  <c r="P43" i="85"/>
  <c r="Q43" i="85" s="1"/>
  <c r="L43" i="85"/>
  <c r="M43" i="85" s="1"/>
  <c r="N43" i="85" s="1"/>
  <c r="C43" i="85"/>
  <c r="T42" i="85"/>
  <c r="U42" i="85" s="1"/>
  <c r="R42" i="85"/>
  <c r="S42" i="85" s="1"/>
  <c r="Q42" i="85"/>
  <c r="P42" i="85"/>
  <c r="L42" i="85"/>
  <c r="M42" i="85" s="1"/>
  <c r="N42" i="85" s="1"/>
  <c r="C42" i="85"/>
  <c r="T41" i="85"/>
  <c r="U41" i="85" s="1"/>
  <c r="R41" i="85"/>
  <c r="S41" i="85" s="1"/>
  <c r="Q41" i="85"/>
  <c r="P41" i="85"/>
  <c r="L41" i="85"/>
  <c r="M41" i="85" s="1"/>
  <c r="N41" i="85" s="1"/>
  <c r="O41" i="85" s="1"/>
  <c r="W41" i="85" s="1"/>
  <c r="C41" i="85"/>
  <c r="T40" i="85"/>
  <c r="U40" i="85" s="1"/>
  <c r="R40" i="85"/>
  <c r="S40" i="85" s="1"/>
  <c r="P40" i="85"/>
  <c r="Q40" i="85" s="1"/>
  <c r="L40" i="85"/>
  <c r="M40" i="85" s="1"/>
  <c r="N40" i="85" s="1"/>
  <c r="C40" i="85"/>
  <c r="T39" i="85"/>
  <c r="U39" i="85" s="1"/>
  <c r="R39" i="85"/>
  <c r="S39" i="85" s="1"/>
  <c r="P39" i="85"/>
  <c r="Q39" i="85" s="1"/>
  <c r="L39" i="85"/>
  <c r="M39" i="85" s="1"/>
  <c r="N39" i="85" s="1"/>
  <c r="C39" i="85"/>
  <c r="T38" i="85"/>
  <c r="U38" i="85" s="1"/>
  <c r="R38" i="85"/>
  <c r="S38" i="85" s="1"/>
  <c r="P38" i="85"/>
  <c r="Q38" i="85" s="1"/>
  <c r="M38" i="85"/>
  <c r="N38" i="85" s="1"/>
  <c r="L38" i="85"/>
  <c r="C38" i="85"/>
  <c r="T37" i="85"/>
  <c r="U37" i="85" s="1"/>
  <c r="R37" i="85"/>
  <c r="S37" i="85" s="1"/>
  <c r="P37" i="85"/>
  <c r="Q37" i="85" s="1"/>
  <c r="L37" i="85"/>
  <c r="M37" i="85" s="1"/>
  <c r="N37" i="85" s="1"/>
  <c r="O37" i="85" s="1"/>
  <c r="W37" i="85" s="1"/>
  <c r="C37" i="85"/>
  <c r="T36" i="85"/>
  <c r="U36" i="85" s="1"/>
  <c r="R36" i="85"/>
  <c r="S36" i="85" s="1"/>
  <c r="P36" i="85"/>
  <c r="Q36" i="85" s="1"/>
  <c r="O36" i="85"/>
  <c r="L36" i="85"/>
  <c r="M36" i="85" s="1"/>
  <c r="N36" i="85" s="1"/>
  <c r="C36" i="85"/>
  <c r="T35" i="85"/>
  <c r="U35" i="85" s="1"/>
  <c r="S35" i="85"/>
  <c r="R35" i="85"/>
  <c r="P35" i="85"/>
  <c r="Q35" i="85" s="1"/>
  <c r="L35" i="85"/>
  <c r="M35" i="85" s="1"/>
  <c r="N35" i="85" s="1"/>
  <c r="C35" i="85"/>
  <c r="T34" i="85"/>
  <c r="U34" i="85" s="1"/>
  <c r="R34" i="85"/>
  <c r="S34" i="85" s="1"/>
  <c r="Q34" i="85"/>
  <c r="P34" i="85"/>
  <c r="L34" i="85"/>
  <c r="M34" i="85" s="1"/>
  <c r="N34" i="85" s="1"/>
  <c r="C34" i="85"/>
  <c r="T33" i="85"/>
  <c r="U33" i="85" s="1"/>
  <c r="R33" i="85"/>
  <c r="S33" i="85" s="1"/>
  <c r="Q33" i="85"/>
  <c r="P33" i="85"/>
  <c r="L33" i="85"/>
  <c r="M33" i="85" s="1"/>
  <c r="N33" i="85" s="1"/>
  <c r="O33" i="85" s="1"/>
  <c r="W33" i="85" s="1"/>
  <c r="C33" i="85"/>
  <c r="T32" i="85"/>
  <c r="U32" i="85" s="1"/>
  <c r="R32" i="85"/>
  <c r="S32" i="85" s="1"/>
  <c r="P32" i="85"/>
  <c r="Q32" i="85" s="1"/>
  <c r="L32" i="85"/>
  <c r="M32" i="85" s="1"/>
  <c r="N32" i="85" s="1"/>
  <c r="C32" i="85"/>
  <c r="T31" i="85"/>
  <c r="U31" i="85" s="1"/>
  <c r="R31" i="85"/>
  <c r="S31" i="85" s="1"/>
  <c r="P31" i="85"/>
  <c r="Q31" i="85" s="1"/>
  <c r="L31" i="85"/>
  <c r="M31" i="85" s="1"/>
  <c r="N31" i="85" s="1"/>
  <c r="C31" i="85"/>
  <c r="T30" i="85"/>
  <c r="U30" i="85" s="1"/>
  <c r="R30" i="85"/>
  <c r="S30" i="85" s="1"/>
  <c r="P30" i="85"/>
  <c r="Q30" i="85" s="1"/>
  <c r="M30" i="85"/>
  <c r="N30" i="85" s="1"/>
  <c r="L30" i="85"/>
  <c r="C30" i="85"/>
  <c r="T29" i="85"/>
  <c r="U29" i="85" s="1"/>
  <c r="R29" i="85"/>
  <c r="S29" i="85" s="1"/>
  <c r="P29" i="85"/>
  <c r="Q29" i="85" s="1"/>
  <c r="L29" i="85"/>
  <c r="M29" i="85" s="1"/>
  <c r="N29" i="85" s="1"/>
  <c r="O29" i="85" s="1"/>
  <c r="C29" i="85"/>
  <c r="T28" i="85"/>
  <c r="U28" i="85" s="1"/>
  <c r="R28" i="85"/>
  <c r="S28" i="85" s="1"/>
  <c r="P28" i="85"/>
  <c r="Q28" i="85" s="1"/>
  <c r="O28" i="85"/>
  <c r="L28" i="85"/>
  <c r="M28" i="85" s="1"/>
  <c r="N28" i="85" s="1"/>
  <c r="C28" i="85"/>
  <c r="T27" i="85"/>
  <c r="U27" i="85" s="1"/>
  <c r="S27" i="85"/>
  <c r="R27" i="85"/>
  <c r="P27" i="85"/>
  <c r="Q27" i="85" s="1"/>
  <c r="L27" i="85"/>
  <c r="M27" i="85" s="1"/>
  <c r="N27" i="85" s="1"/>
  <c r="C27" i="85"/>
  <c r="T26" i="85"/>
  <c r="U26" i="85" s="1"/>
  <c r="R26" i="85"/>
  <c r="S26" i="85" s="1"/>
  <c r="Q26" i="85"/>
  <c r="P26" i="85"/>
  <c r="L26" i="85"/>
  <c r="M26" i="85" s="1"/>
  <c r="N26" i="85" s="1"/>
  <c r="C26" i="85"/>
  <c r="T25" i="85"/>
  <c r="U25" i="85" s="1"/>
  <c r="R25" i="85"/>
  <c r="S25" i="85" s="1"/>
  <c r="Q25" i="85"/>
  <c r="P25" i="85"/>
  <c r="L25" i="85"/>
  <c r="M25" i="85" s="1"/>
  <c r="N25" i="85" s="1"/>
  <c r="O25" i="85" s="1"/>
  <c r="W25" i="85" s="1"/>
  <c r="C25" i="85"/>
  <c r="T24" i="85"/>
  <c r="U24" i="85" s="1"/>
  <c r="R24" i="85"/>
  <c r="S24" i="85" s="1"/>
  <c r="P24" i="85"/>
  <c r="Q24" i="85" s="1"/>
  <c r="L24" i="85"/>
  <c r="M24" i="85" s="1"/>
  <c r="N24" i="85" s="1"/>
  <c r="C24" i="85"/>
  <c r="T23" i="85"/>
  <c r="U23" i="85" s="1"/>
  <c r="R23" i="85"/>
  <c r="S23" i="85" s="1"/>
  <c r="P23" i="85"/>
  <c r="Q23" i="85" s="1"/>
  <c r="L23" i="85"/>
  <c r="M23" i="85" s="1"/>
  <c r="N23" i="85" s="1"/>
  <c r="C23" i="85"/>
  <c r="T22" i="85"/>
  <c r="U22" i="85" s="1"/>
  <c r="R22" i="85"/>
  <c r="S22" i="85" s="1"/>
  <c r="L22" i="85"/>
  <c r="M22" i="85" s="1"/>
  <c r="C22" i="85"/>
  <c r="U21" i="85"/>
  <c r="T21" i="85"/>
  <c r="R21" i="85"/>
  <c r="S21" i="85" s="1"/>
  <c r="L21" i="85"/>
  <c r="M21" i="85" s="1"/>
  <c r="P21" i="85" s="1"/>
  <c r="C21" i="85"/>
  <c r="T20" i="85"/>
  <c r="U20" i="85" s="1"/>
  <c r="R20" i="85"/>
  <c r="S20" i="85" s="1"/>
  <c r="L20" i="85"/>
  <c r="M20" i="85" s="1"/>
  <c r="C20" i="85"/>
  <c r="U19" i="85"/>
  <c r="T19" i="85"/>
  <c r="R19" i="85"/>
  <c r="S19" i="85" s="1"/>
  <c r="L19" i="85"/>
  <c r="M19" i="85" s="1"/>
  <c r="P19" i="85" s="1"/>
  <c r="Q19" i="85" s="1"/>
  <c r="C19" i="85"/>
  <c r="R18" i="85"/>
  <c r="S18" i="85" s="1"/>
  <c r="P18" i="85"/>
  <c r="Q18" i="85" s="1"/>
  <c r="L18" i="85"/>
  <c r="M18" i="85" s="1"/>
  <c r="C18" i="85"/>
  <c r="T17" i="85"/>
  <c r="U17" i="85" s="1"/>
  <c r="P17" i="85"/>
  <c r="Q17" i="85" s="1"/>
  <c r="L17" i="85"/>
  <c r="M17" i="85" s="1"/>
  <c r="R17" i="85" s="1"/>
  <c r="S17" i="85" s="1"/>
  <c r="C17" i="85"/>
  <c r="T16" i="85"/>
  <c r="U16" i="85" s="1"/>
  <c r="R16" i="85"/>
  <c r="S16" i="85" s="1"/>
  <c r="L16" i="85"/>
  <c r="M16" i="85" s="1"/>
  <c r="P16" i="85" s="1"/>
  <c r="Q16" i="85" s="1"/>
  <c r="C16" i="85"/>
  <c r="T15" i="85"/>
  <c r="U15" i="85" s="1"/>
  <c r="P15" i="85"/>
  <c r="Q15" i="85" s="1"/>
  <c r="L15" i="85"/>
  <c r="M15" i="85" s="1"/>
  <c r="R15" i="85" s="1"/>
  <c r="S15" i="85" s="1"/>
  <c r="C15" i="85"/>
  <c r="T14" i="85"/>
  <c r="U14" i="85" s="1"/>
  <c r="R14" i="85"/>
  <c r="S14" i="85" s="1"/>
  <c r="L14" i="85"/>
  <c r="M14" i="85" s="1"/>
  <c r="P14" i="85" s="1"/>
  <c r="Q14" i="85" s="1"/>
  <c r="C14" i="85"/>
  <c r="T13" i="85"/>
  <c r="U13" i="85" s="1"/>
  <c r="R13" i="85"/>
  <c r="S13" i="85" s="1"/>
  <c r="L13" i="85"/>
  <c r="M13" i="85" s="1"/>
  <c r="P13" i="85" s="1"/>
  <c r="Q13" i="85" s="1"/>
  <c r="C13" i="85"/>
  <c r="T12" i="85"/>
  <c r="U12" i="85" s="1"/>
  <c r="P12" i="85"/>
  <c r="Q12" i="85" s="1"/>
  <c r="L12" i="85"/>
  <c r="M12" i="85" s="1"/>
  <c r="R12" i="85" s="1"/>
  <c r="S12" i="85" s="1"/>
  <c r="C12" i="85"/>
  <c r="T11" i="85"/>
  <c r="U11" i="85" s="1"/>
  <c r="R11" i="85"/>
  <c r="S11" i="85" s="1"/>
  <c r="L11" i="85"/>
  <c r="M11" i="85" s="1"/>
  <c r="C11" i="85"/>
  <c r="T10" i="85"/>
  <c r="U10" i="85" s="1"/>
  <c r="R10" i="85"/>
  <c r="S10" i="85" s="1"/>
  <c r="L10" i="85"/>
  <c r="M10" i="85" s="1"/>
  <c r="P10" i="85" s="1"/>
  <c r="Q10" i="85" s="1"/>
  <c r="C10" i="85"/>
  <c r="T9" i="85"/>
  <c r="U9" i="85" s="1"/>
  <c r="R9" i="85"/>
  <c r="S9" i="85" s="1"/>
  <c r="L9" i="85"/>
  <c r="M9" i="85" s="1"/>
  <c r="P9" i="85" s="1"/>
  <c r="Q9" i="85" s="1"/>
  <c r="C9" i="85"/>
  <c r="T8" i="85"/>
  <c r="U8" i="85" s="1"/>
  <c r="L8" i="85"/>
  <c r="M8" i="85" s="1"/>
  <c r="R8" i="85" s="1"/>
  <c r="S8" i="85" s="1"/>
  <c r="C8" i="85"/>
  <c r="T7" i="85"/>
  <c r="U7" i="85" s="1"/>
  <c r="R7" i="85"/>
  <c r="S7" i="85" s="1"/>
  <c r="L7" i="85"/>
  <c r="M7" i="85" s="1"/>
  <c r="C7" i="85"/>
  <c r="T6" i="85"/>
  <c r="U6" i="85" s="1"/>
  <c r="P6" i="85"/>
  <c r="Q6" i="85" s="1"/>
  <c r="L6" i="85"/>
  <c r="M6" i="85" s="1"/>
  <c r="R6" i="85" s="1"/>
  <c r="S6" i="85" s="1"/>
  <c r="C6" i="85"/>
  <c r="T5" i="85"/>
  <c r="U5" i="85" s="1"/>
  <c r="L5" i="85"/>
  <c r="M5" i="85" s="1"/>
  <c r="P5" i="85" s="1"/>
  <c r="Q5" i="85" s="1"/>
  <c r="C5" i="85"/>
  <c r="T4" i="85"/>
  <c r="L4" i="85"/>
  <c r="C4" i="85"/>
  <c r="D2" i="85"/>
  <c r="L4" i="84"/>
  <c r="M4" i="84" s="1"/>
  <c r="R4" i="84" s="1"/>
  <c r="S4" i="84" s="1"/>
  <c r="N4" i="84"/>
  <c r="O4" i="84" s="1"/>
  <c r="P4" i="84"/>
  <c r="Q4" i="84" s="1"/>
  <c r="T4" i="84"/>
  <c r="U4" i="84" s="1"/>
  <c r="L5" i="84"/>
  <c r="M5" i="84" s="1"/>
  <c r="R5" i="84" s="1"/>
  <c r="S5" i="84" s="1"/>
  <c r="N5" i="84"/>
  <c r="O5" i="84"/>
  <c r="P5" i="84"/>
  <c r="Q5" i="84" s="1"/>
  <c r="T5" i="84"/>
  <c r="U5" i="84" s="1"/>
  <c r="L6" i="84"/>
  <c r="M6" i="84" s="1"/>
  <c r="R6" i="84" s="1"/>
  <c r="S6" i="84" s="1"/>
  <c r="N6" i="84"/>
  <c r="O6" i="84"/>
  <c r="P6" i="84"/>
  <c r="Q6" i="84" s="1"/>
  <c r="T6" i="84"/>
  <c r="U6" i="84" s="1"/>
  <c r="L8" i="84"/>
  <c r="M8" i="84" s="1"/>
  <c r="R8" i="84" s="1"/>
  <c r="S8" i="84" s="1"/>
  <c r="N8" i="84"/>
  <c r="O8" i="84"/>
  <c r="P8" i="84"/>
  <c r="Q8" i="84" s="1"/>
  <c r="T8" i="84"/>
  <c r="U8" i="84" s="1"/>
  <c r="L9" i="84"/>
  <c r="M9" i="84" s="1"/>
  <c r="N9" i="84" s="1"/>
  <c r="P9" i="84"/>
  <c r="Q9" i="84" s="1"/>
  <c r="R9" i="84"/>
  <c r="S9" i="84"/>
  <c r="T9" i="84"/>
  <c r="U9" i="84" s="1"/>
  <c r="C4" i="84"/>
  <c r="C5" i="84"/>
  <c r="C6" i="84"/>
  <c r="C8" i="84"/>
  <c r="C9" i="84"/>
  <c r="B84" i="84"/>
  <c r="I84" i="84" s="1"/>
  <c r="B83" i="84"/>
  <c r="K83" i="84" s="1"/>
  <c r="B82" i="84"/>
  <c r="J82" i="84" s="1"/>
  <c r="B81" i="84"/>
  <c r="F81" i="84" s="1"/>
  <c r="B80" i="84"/>
  <c r="J80" i="84" s="1"/>
  <c r="B79" i="84"/>
  <c r="K79" i="84" s="1"/>
  <c r="B78" i="84"/>
  <c r="J78" i="84" s="1"/>
  <c r="B77" i="84"/>
  <c r="J77" i="84" s="1"/>
  <c r="B76" i="84"/>
  <c r="J76" i="84" s="1"/>
  <c r="B75" i="84"/>
  <c r="J75" i="84" s="1"/>
  <c r="B74" i="84"/>
  <c r="J74" i="84" s="1"/>
  <c r="B73" i="84"/>
  <c r="J73" i="84" s="1"/>
  <c r="B72" i="84"/>
  <c r="J72" i="84" s="1"/>
  <c r="B71" i="84"/>
  <c r="J71" i="84" s="1"/>
  <c r="B70" i="84"/>
  <c r="J70" i="84" s="1"/>
  <c r="B69" i="84"/>
  <c r="J69" i="84" s="1"/>
  <c r="P68" i="84"/>
  <c r="B68" i="84"/>
  <c r="E68" i="84" s="1"/>
  <c r="B67" i="84"/>
  <c r="B66" i="84"/>
  <c r="H66" i="84" s="1"/>
  <c r="B65" i="84"/>
  <c r="B64" i="84"/>
  <c r="B63" i="84"/>
  <c r="M63" i="84" s="1"/>
  <c r="B62" i="84"/>
  <c r="K62" i="84" s="1"/>
  <c r="B61" i="84"/>
  <c r="K61" i="84" s="1"/>
  <c r="B60" i="84"/>
  <c r="G60" i="84" s="1"/>
  <c r="H57" i="84"/>
  <c r="U54" i="84"/>
  <c r="T54" i="84"/>
  <c r="R54" i="84"/>
  <c r="S54" i="84" s="1"/>
  <c r="Q54" i="84"/>
  <c r="P54" i="84"/>
  <c r="L54" i="84"/>
  <c r="M54" i="84" s="1"/>
  <c r="N54" i="84" s="1"/>
  <c r="O54" i="84" s="1"/>
  <c r="C54" i="84"/>
  <c r="T53" i="84"/>
  <c r="U53" i="84" s="1"/>
  <c r="R53" i="84"/>
  <c r="S53" i="84" s="1"/>
  <c r="P53" i="84"/>
  <c r="Q53" i="84" s="1"/>
  <c r="L53" i="84"/>
  <c r="M53" i="84" s="1"/>
  <c r="N53" i="84" s="1"/>
  <c r="C53" i="84"/>
  <c r="T52" i="84"/>
  <c r="U52" i="84" s="1"/>
  <c r="S52" i="84"/>
  <c r="R52" i="84"/>
  <c r="P52" i="84"/>
  <c r="Q52" i="84" s="1"/>
  <c r="L52" i="84"/>
  <c r="M52" i="84" s="1"/>
  <c r="N52" i="84" s="1"/>
  <c r="O52" i="84" s="1"/>
  <c r="C52" i="84"/>
  <c r="T51" i="84"/>
  <c r="U51" i="84" s="1"/>
  <c r="R51" i="84"/>
  <c r="S51" i="84" s="1"/>
  <c r="Q51" i="84"/>
  <c r="P51" i="84"/>
  <c r="L51" i="84"/>
  <c r="M51" i="84" s="1"/>
  <c r="N51" i="84" s="1"/>
  <c r="C51" i="84"/>
  <c r="T50" i="84"/>
  <c r="U50" i="84" s="1"/>
  <c r="R50" i="84"/>
  <c r="S50" i="84" s="1"/>
  <c r="Q50" i="84"/>
  <c r="P50" i="84"/>
  <c r="L50" i="84"/>
  <c r="M50" i="84" s="1"/>
  <c r="N50" i="84" s="1"/>
  <c r="C50" i="84"/>
  <c r="T49" i="84"/>
  <c r="U49" i="84" s="1"/>
  <c r="R49" i="84"/>
  <c r="S49" i="84" s="1"/>
  <c r="P49" i="84"/>
  <c r="Q49" i="84" s="1"/>
  <c r="L49" i="84"/>
  <c r="M49" i="84" s="1"/>
  <c r="N49" i="84" s="1"/>
  <c r="O49" i="84" s="1"/>
  <c r="C49" i="84"/>
  <c r="T48" i="84"/>
  <c r="U48" i="84" s="1"/>
  <c r="S48" i="84"/>
  <c r="R48" i="84"/>
  <c r="P48" i="84"/>
  <c r="Q48" i="84" s="1"/>
  <c r="L48" i="84"/>
  <c r="M48" i="84" s="1"/>
  <c r="N48" i="84" s="1"/>
  <c r="O48" i="84" s="1"/>
  <c r="C48" i="84"/>
  <c r="T47" i="84"/>
  <c r="U47" i="84" s="1"/>
  <c r="R47" i="84"/>
  <c r="S47" i="84" s="1"/>
  <c r="Q47" i="84"/>
  <c r="P47" i="84"/>
  <c r="M47" i="84"/>
  <c r="N47" i="84" s="1"/>
  <c r="L47" i="84"/>
  <c r="C47" i="84"/>
  <c r="T46" i="84"/>
  <c r="U46" i="84" s="1"/>
  <c r="S46" i="84"/>
  <c r="R46" i="84"/>
  <c r="P46" i="84"/>
  <c r="Q46" i="84" s="1"/>
  <c r="L46" i="84"/>
  <c r="M46" i="84" s="1"/>
  <c r="N46" i="84" s="1"/>
  <c r="V46" i="84" s="1"/>
  <c r="C46" i="84"/>
  <c r="T45" i="84"/>
  <c r="U45" i="84" s="1"/>
  <c r="S45" i="84"/>
  <c r="R45" i="84"/>
  <c r="P45" i="84"/>
  <c r="Q45" i="84" s="1"/>
  <c r="L45" i="84"/>
  <c r="M45" i="84" s="1"/>
  <c r="N45" i="84" s="1"/>
  <c r="C45" i="84"/>
  <c r="T44" i="84"/>
  <c r="U44" i="84" s="1"/>
  <c r="R44" i="84"/>
  <c r="S44" i="84" s="1"/>
  <c r="P44" i="84"/>
  <c r="Q44" i="84" s="1"/>
  <c r="L44" i="84"/>
  <c r="M44" i="84" s="1"/>
  <c r="N44" i="84" s="1"/>
  <c r="O44" i="84" s="1"/>
  <c r="C44" i="84"/>
  <c r="U43" i="84"/>
  <c r="T43" i="84"/>
  <c r="R43" i="84"/>
  <c r="S43" i="84" s="1"/>
  <c r="Q43" i="84"/>
  <c r="P43" i="84"/>
  <c r="N43" i="84"/>
  <c r="V43" i="84" s="1"/>
  <c r="M43" i="84"/>
  <c r="L43" i="84"/>
  <c r="C43" i="84"/>
  <c r="T42" i="84"/>
  <c r="U42" i="84" s="1"/>
  <c r="S42" i="84"/>
  <c r="R42" i="84"/>
  <c r="P42" i="84"/>
  <c r="Q42" i="84" s="1"/>
  <c r="N42" i="84"/>
  <c r="V42" i="84" s="1"/>
  <c r="L42" i="84"/>
  <c r="M42" i="84" s="1"/>
  <c r="C42" i="84"/>
  <c r="T41" i="84"/>
  <c r="U41" i="84" s="1"/>
  <c r="S41" i="84"/>
  <c r="R41" i="84"/>
  <c r="P41" i="84"/>
  <c r="Q41" i="84" s="1"/>
  <c r="L41" i="84"/>
  <c r="M41" i="84" s="1"/>
  <c r="N41" i="84" s="1"/>
  <c r="C41" i="84"/>
  <c r="T40" i="84"/>
  <c r="U40" i="84" s="1"/>
  <c r="R40" i="84"/>
  <c r="S40" i="84" s="1"/>
  <c r="P40" i="84"/>
  <c r="Q40" i="84" s="1"/>
  <c r="L40" i="84"/>
  <c r="M40" i="84" s="1"/>
  <c r="N40" i="84" s="1"/>
  <c r="O40" i="84" s="1"/>
  <c r="C40" i="84"/>
  <c r="T39" i="84"/>
  <c r="U39" i="84" s="1"/>
  <c r="S39" i="84"/>
  <c r="R39" i="84"/>
  <c r="P39" i="84"/>
  <c r="Q39" i="84" s="1"/>
  <c r="L39" i="84"/>
  <c r="M39" i="84" s="1"/>
  <c r="N39" i="84" s="1"/>
  <c r="C39" i="84"/>
  <c r="T38" i="84"/>
  <c r="U38" i="84" s="1"/>
  <c r="R38" i="84"/>
  <c r="S38" i="84" s="1"/>
  <c r="P38" i="84"/>
  <c r="Q38" i="84" s="1"/>
  <c r="N38" i="84"/>
  <c r="L38" i="84"/>
  <c r="M38" i="84" s="1"/>
  <c r="C38" i="84"/>
  <c r="U37" i="84"/>
  <c r="T37" i="84"/>
  <c r="R37" i="84"/>
  <c r="S37" i="84" s="1"/>
  <c r="Q37" i="84"/>
  <c r="P37" i="84"/>
  <c r="L37" i="84"/>
  <c r="M37" i="84" s="1"/>
  <c r="N37" i="84" s="1"/>
  <c r="C37" i="84"/>
  <c r="T36" i="84"/>
  <c r="U36" i="84" s="1"/>
  <c r="R36" i="84"/>
  <c r="S36" i="84" s="1"/>
  <c r="P36" i="84"/>
  <c r="Q36" i="84" s="1"/>
  <c r="M36" i="84"/>
  <c r="N36" i="84" s="1"/>
  <c r="O36" i="84" s="1"/>
  <c r="L36" i="84"/>
  <c r="C36" i="84"/>
  <c r="T35" i="84"/>
  <c r="U35" i="84" s="1"/>
  <c r="S35" i="84"/>
  <c r="R35" i="84"/>
  <c r="P35" i="84"/>
  <c r="Q35" i="84" s="1"/>
  <c r="L35" i="84"/>
  <c r="M35" i="84" s="1"/>
  <c r="N35" i="84" s="1"/>
  <c r="C35" i="84"/>
  <c r="T34" i="84"/>
  <c r="U34" i="84" s="1"/>
  <c r="R34" i="84"/>
  <c r="S34" i="84" s="1"/>
  <c r="P34" i="84"/>
  <c r="Q34" i="84" s="1"/>
  <c r="L34" i="84"/>
  <c r="M34" i="84" s="1"/>
  <c r="N34" i="84" s="1"/>
  <c r="V34" i="84" s="1"/>
  <c r="C34" i="84"/>
  <c r="U33" i="84"/>
  <c r="T33" i="84"/>
  <c r="R33" i="84"/>
  <c r="S33" i="84" s="1"/>
  <c r="Q33" i="84"/>
  <c r="P33" i="84"/>
  <c r="L33" i="84"/>
  <c r="M33" i="84" s="1"/>
  <c r="N33" i="84" s="1"/>
  <c r="C33" i="84"/>
  <c r="T32" i="84"/>
  <c r="U32" i="84" s="1"/>
  <c r="R32" i="84"/>
  <c r="S32" i="84" s="1"/>
  <c r="P32" i="84"/>
  <c r="Q32" i="84" s="1"/>
  <c r="L32" i="84"/>
  <c r="M32" i="84" s="1"/>
  <c r="N32" i="84" s="1"/>
  <c r="O32" i="84" s="1"/>
  <c r="C32" i="84"/>
  <c r="U31" i="84"/>
  <c r="T31" i="84"/>
  <c r="R31" i="84"/>
  <c r="S31" i="84" s="1"/>
  <c r="Q31" i="84"/>
  <c r="P31" i="84"/>
  <c r="N31" i="84"/>
  <c r="V31" i="84" s="1"/>
  <c r="M31" i="84"/>
  <c r="L31" i="84"/>
  <c r="C31" i="84"/>
  <c r="T30" i="84"/>
  <c r="U30" i="84" s="1"/>
  <c r="S30" i="84"/>
  <c r="R30" i="84"/>
  <c r="P30" i="84"/>
  <c r="Q30" i="84" s="1"/>
  <c r="N30" i="84"/>
  <c r="V30" i="84" s="1"/>
  <c r="L30" i="84"/>
  <c r="M30" i="84" s="1"/>
  <c r="C30" i="84"/>
  <c r="T29" i="84"/>
  <c r="U29" i="84" s="1"/>
  <c r="S29" i="84"/>
  <c r="R29" i="84"/>
  <c r="P29" i="84"/>
  <c r="Q29" i="84" s="1"/>
  <c r="L29" i="84"/>
  <c r="M29" i="84" s="1"/>
  <c r="N29" i="84" s="1"/>
  <c r="C29" i="84"/>
  <c r="T28" i="84"/>
  <c r="U28" i="84" s="1"/>
  <c r="R28" i="84"/>
  <c r="S28" i="84" s="1"/>
  <c r="Q28" i="84"/>
  <c r="P28" i="84"/>
  <c r="M28" i="84"/>
  <c r="N28" i="84" s="1"/>
  <c r="O28" i="84" s="1"/>
  <c r="L28" i="84"/>
  <c r="C28" i="84"/>
  <c r="T27" i="84"/>
  <c r="U27" i="84" s="1"/>
  <c r="S27" i="84"/>
  <c r="R27" i="84"/>
  <c r="P27" i="84"/>
  <c r="Q27" i="84" s="1"/>
  <c r="L27" i="84"/>
  <c r="M27" i="84" s="1"/>
  <c r="N27" i="84" s="1"/>
  <c r="C27" i="84"/>
  <c r="T26" i="84"/>
  <c r="U26" i="84" s="1"/>
  <c r="R26" i="84"/>
  <c r="S26" i="84" s="1"/>
  <c r="P26" i="84"/>
  <c r="Q26" i="84" s="1"/>
  <c r="L26" i="84"/>
  <c r="M26" i="84" s="1"/>
  <c r="N26" i="84" s="1"/>
  <c r="V26" i="84" s="1"/>
  <c r="C26" i="84"/>
  <c r="U25" i="84"/>
  <c r="T25" i="84"/>
  <c r="R25" i="84"/>
  <c r="S25" i="84" s="1"/>
  <c r="Q25" i="84"/>
  <c r="P25" i="84"/>
  <c r="L25" i="84"/>
  <c r="M25" i="84" s="1"/>
  <c r="N25" i="84" s="1"/>
  <c r="C25" i="84"/>
  <c r="T24" i="84"/>
  <c r="U24" i="84" s="1"/>
  <c r="R24" i="84"/>
  <c r="S24" i="84" s="1"/>
  <c r="P24" i="84"/>
  <c r="Q24" i="84" s="1"/>
  <c r="L24" i="84"/>
  <c r="M24" i="84" s="1"/>
  <c r="N24" i="84" s="1"/>
  <c r="O24" i="84" s="1"/>
  <c r="C24" i="84"/>
  <c r="U23" i="84"/>
  <c r="T23" i="84"/>
  <c r="R23" i="84"/>
  <c r="S23" i="84" s="1"/>
  <c r="Q23" i="84"/>
  <c r="P23" i="84"/>
  <c r="N23" i="84"/>
  <c r="V23" i="84" s="1"/>
  <c r="M23" i="84"/>
  <c r="L23" i="84"/>
  <c r="C23" i="84"/>
  <c r="T22" i="84"/>
  <c r="U22" i="84" s="1"/>
  <c r="S22" i="84"/>
  <c r="R22" i="84"/>
  <c r="L22" i="84"/>
  <c r="M22" i="84" s="1"/>
  <c r="P22" i="84" s="1"/>
  <c r="Q22" i="84" s="1"/>
  <c r="C22" i="84"/>
  <c r="T21" i="84"/>
  <c r="U21" i="84" s="1"/>
  <c r="R21" i="84"/>
  <c r="S21" i="84" s="1"/>
  <c r="M21" i="84"/>
  <c r="P21" i="84" s="1"/>
  <c r="Q21" i="84" s="1"/>
  <c r="L21" i="84"/>
  <c r="C21" i="84"/>
  <c r="T20" i="84"/>
  <c r="U20" i="84" s="1"/>
  <c r="R20" i="84"/>
  <c r="S20" i="84" s="1"/>
  <c r="L20" i="84"/>
  <c r="M20" i="84" s="1"/>
  <c r="C20" i="84"/>
  <c r="T19" i="84"/>
  <c r="U19" i="84" s="1"/>
  <c r="S19" i="84"/>
  <c r="R19" i="84"/>
  <c r="L19" i="84"/>
  <c r="M19" i="84" s="1"/>
  <c r="C19" i="84"/>
  <c r="R18" i="84"/>
  <c r="S18" i="84" s="1"/>
  <c r="P18" i="84"/>
  <c r="Q18" i="84" s="1"/>
  <c r="N18" i="84"/>
  <c r="O18" i="84" s="1"/>
  <c r="L18" i="84"/>
  <c r="M18" i="84" s="1"/>
  <c r="T18" i="84" s="1"/>
  <c r="U18" i="84" s="1"/>
  <c r="C18" i="84"/>
  <c r="T17" i="84"/>
  <c r="U17" i="84" s="1"/>
  <c r="Q17" i="84"/>
  <c r="P17" i="84"/>
  <c r="M17" i="84"/>
  <c r="R17" i="84" s="1"/>
  <c r="S17" i="84" s="1"/>
  <c r="L17" i="84"/>
  <c r="C17" i="84"/>
  <c r="T16" i="84"/>
  <c r="U16" i="84" s="1"/>
  <c r="R16" i="84"/>
  <c r="S16" i="84" s="1"/>
  <c r="L16" i="84"/>
  <c r="M16" i="84" s="1"/>
  <c r="P16" i="84" s="1"/>
  <c r="Q16" i="84" s="1"/>
  <c r="C16" i="84"/>
  <c r="T15" i="84"/>
  <c r="U15" i="84" s="1"/>
  <c r="R15" i="84"/>
  <c r="S15" i="84" s="1"/>
  <c r="P15" i="84"/>
  <c r="Q15" i="84" s="1"/>
  <c r="L15" i="84"/>
  <c r="M15" i="84" s="1"/>
  <c r="N15" i="84" s="1"/>
  <c r="C15" i="84"/>
  <c r="T14" i="84"/>
  <c r="U14" i="84" s="1"/>
  <c r="R14" i="84"/>
  <c r="S14" i="84" s="1"/>
  <c r="P14" i="84"/>
  <c r="Q14" i="84" s="1"/>
  <c r="L14" i="84"/>
  <c r="M14" i="84" s="1"/>
  <c r="N14" i="84" s="1"/>
  <c r="O14" i="84" s="1"/>
  <c r="C14" i="84"/>
  <c r="U13" i="84"/>
  <c r="T13" i="84"/>
  <c r="R13" i="84"/>
  <c r="S13" i="84" s="1"/>
  <c r="M13" i="84"/>
  <c r="P13" i="84" s="1"/>
  <c r="Q13" i="84" s="1"/>
  <c r="L13" i="84"/>
  <c r="C13" i="84"/>
  <c r="T12" i="84"/>
  <c r="U12" i="84" s="1"/>
  <c r="R12" i="84"/>
  <c r="S12" i="84" s="1"/>
  <c r="P12" i="84"/>
  <c r="Q12" i="84" s="1"/>
  <c r="L12" i="84"/>
  <c r="M12" i="84" s="1"/>
  <c r="N12" i="84" s="1"/>
  <c r="O12" i="84" s="1"/>
  <c r="C12" i="84"/>
  <c r="T11" i="84"/>
  <c r="U11" i="84" s="1"/>
  <c r="S11" i="84"/>
  <c r="R11" i="84"/>
  <c r="L11" i="84"/>
  <c r="M11" i="84" s="1"/>
  <c r="C11" i="84"/>
  <c r="T10" i="84"/>
  <c r="U10" i="84" s="1"/>
  <c r="R10" i="84"/>
  <c r="S10" i="84" s="1"/>
  <c r="P10" i="84"/>
  <c r="Q10" i="84" s="1"/>
  <c r="L10" i="84"/>
  <c r="M10" i="84" s="1"/>
  <c r="N10" i="84" s="1"/>
  <c r="O10" i="84" s="1"/>
  <c r="C10" i="84"/>
  <c r="T7" i="84"/>
  <c r="U7" i="84" s="1"/>
  <c r="L7" i="84"/>
  <c r="M7" i="84" s="1"/>
  <c r="C7" i="84"/>
  <c r="D2" i="84"/>
  <c r="L5" i="83"/>
  <c r="M5" i="83" s="1"/>
  <c r="P5" i="83" s="1"/>
  <c r="N5" i="83"/>
  <c r="O5" i="83"/>
  <c r="R5" i="83"/>
  <c r="S5" i="83" s="1"/>
  <c r="T5" i="83"/>
  <c r="U5" i="83" s="1"/>
  <c r="C4" i="83"/>
  <c r="C13" i="83"/>
  <c r="C5" i="83"/>
  <c r="C6" i="83"/>
  <c r="C7" i="83"/>
  <c r="C8" i="83"/>
  <c r="C9" i="83"/>
  <c r="C10" i="83"/>
  <c r="C11" i="83"/>
  <c r="C12" i="83"/>
  <c r="C14" i="83"/>
  <c r="C15" i="83"/>
  <c r="C16" i="83"/>
  <c r="C17" i="83"/>
  <c r="C18" i="83"/>
  <c r="C19" i="83"/>
  <c r="C20" i="83"/>
  <c r="C21" i="83"/>
  <c r="C22" i="83"/>
  <c r="C23" i="83"/>
  <c r="C24" i="83"/>
  <c r="B84" i="83"/>
  <c r="H84" i="83" s="1"/>
  <c r="B83" i="83"/>
  <c r="J83" i="83" s="1"/>
  <c r="B82" i="83"/>
  <c r="J82" i="83" s="1"/>
  <c r="B81" i="83"/>
  <c r="F81" i="83" s="1"/>
  <c r="B80" i="83"/>
  <c r="E80" i="83" s="1"/>
  <c r="B79" i="83"/>
  <c r="H79" i="83" s="1"/>
  <c r="B78" i="83"/>
  <c r="B77" i="83"/>
  <c r="G77" i="83" s="1"/>
  <c r="B76" i="83"/>
  <c r="G76" i="83" s="1"/>
  <c r="B75" i="83"/>
  <c r="C75" i="83" s="1"/>
  <c r="B74" i="83"/>
  <c r="B73" i="83"/>
  <c r="G73" i="83" s="1"/>
  <c r="B72" i="83"/>
  <c r="G72" i="83" s="1"/>
  <c r="B71" i="83"/>
  <c r="B70" i="83"/>
  <c r="B69" i="83"/>
  <c r="J69" i="83" s="1"/>
  <c r="P68" i="83"/>
  <c r="B68" i="83"/>
  <c r="K68" i="83" s="1"/>
  <c r="B67" i="83"/>
  <c r="K67" i="83" s="1"/>
  <c r="B66" i="83"/>
  <c r="D66" i="83" s="1"/>
  <c r="B65" i="83"/>
  <c r="M65" i="83" s="1"/>
  <c r="B64" i="83"/>
  <c r="G64" i="83" s="1"/>
  <c r="B63" i="83"/>
  <c r="M63" i="83" s="1"/>
  <c r="B62" i="83"/>
  <c r="J62" i="83" s="1"/>
  <c r="B61" i="83"/>
  <c r="C61" i="83" s="1"/>
  <c r="B60" i="83"/>
  <c r="G60" i="83" s="1"/>
  <c r="H57" i="83"/>
  <c r="T54" i="83"/>
  <c r="U54" i="83" s="1"/>
  <c r="R54" i="83"/>
  <c r="S54" i="83" s="1"/>
  <c r="P54" i="83"/>
  <c r="Q54" i="83" s="1"/>
  <c r="L54" i="83"/>
  <c r="M54" i="83" s="1"/>
  <c r="N54" i="83" s="1"/>
  <c r="C54" i="83"/>
  <c r="U53" i="83"/>
  <c r="T53" i="83"/>
  <c r="R53" i="83"/>
  <c r="S53" i="83" s="1"/>
  <c r="Q53" i="83"/>
  <c r="P53" i="83"/>
  <c r="L53" i="83"/>
  <c r="M53" i="83" s="1"/>
  <c r="N53" i="83" s="1"/>
  <c r="O53" i="83" s="1"/>
  <c r="W53" i="83" s="1"/>
  <c r="C53" i="83"/>
  <c r="T52" i="83"/>
  <c r="U52" i="83" s="1"/>
  <c r="R52" i="83"/>
  <c r="S52" i="83" s="1"/>
  <c r="P52" i="83"/>
  <c r="Q52" i="83" s="1"/>
  <c r="L52" i="83"/>
  <c r="M52" i="83" s="1"/>
  <c r="N52" i="83" s="1"/>
  <c r="C52" i="83"/>
  <c r="T51" i="83"/>
  <c r="U51" i="83" s="1"/>
  <c r="S51" i="83"/>
  <c r="R51" i="83"/>
  <c r="P51" i="83"/>
  <c r="Q51" i="83" s="1"/>
  <c r="L51" i="83"/>
  <c r="M51" i="83" s="1"/>
  <c r="N51" i="83" s="1"/>
  <c r="C51" i="83"/>
  <c r="T50" i="83"/>
  <c r="U50" i="83" s="1"/>
  <c r="R50" i="83"/>
  <c r="S50" i="83" s="1"/>
  <c r="P50" i="83"/>
  <c r="Q50" i="83" s="1"/>
  <c r="L50" i="83"/>
  <c r="M50" i="83" s="1"/>
  <c r="N50" i="83" s="1"/>
  <c r="C50" i="83"/>
  <c r="U49" i="83"/>
  <c r="T49" i="83"/>
  <c r="R49" i="83"/>
  <c r="S49" i="83" s="1"/>
  <c r="Q49" i="83"/>
  <c r="P49" i="83"/>
  <c r="L49" i="83"/>
  <c r="M49" i="83" s="1"/>
  <c r="N49" i="83" s="1"/>
  <c r="O49" i="83" s="1"/>
  <c r="C49" i="83"/>
  <c r="T48" i="83"/>
  <c r="U48" i="83" s="1"/>
  <c r="R48" i="83"/>
  <c r="S48" i="83" s="1"/>
  <c r="P48" i="83"/>
  <c r="Q48" i="83" s="1"/>
  <c r="L48" i="83"/>
  <c r="M48" i="83" s="1"/>
  <c r="N48" i="83" s="1"/>
  <c r="C48" i="83"/>
  <c r="T47" i="83"/>
  <c r="U47" i="83" s="1"/>
  <c r="S47" i="83"/>
  <c r="R47" i="83"/>
  <c r="P47" i="83"/>
  <c r="Q47" i="83" s="1"/>
  <c r="M47" i="83"/>
  <c r="N47" i="83" s="1"/>
  <c r="L47" i="83"/>
  <c r="C47" i="83"/>
  <c r="T46" i="83"/>
  <c r="U46" i="83" s="1"/>
  <c r="R46" i="83"/>
  <c r="S46" i="83" s="1"/>
  <c r="P46" i="83"/>
  <c r="Q46" i="83" s="1"/>
  <c r="L46" i="83"/>
  <c r="M46" i="83" s="1"/>
  <c r="N46" i="83" s="1"/>
  <c r="O46" i="83" s="1"/>
  <c r="W46" i="83" s="1"/>
  <c r="C46" i="83"/>
  <c r="T45" i="83"/>
  <c r="U45" i="83" s="1"/>
  <c r="S45" i="83"/>
  <c r="R45" i="83"/>
  <c r="P45" i="83"/>
  <c r="Q45" i="83" s="1"/>
  <c r="M45" i="83"/>
  <c r="N45" i="83" s="1"/>
  <c r="V45" i="83" s="1"/>
  <c r="L45" i="83"/>
  <c r="C45" i="83"/>
  <c r="T44" i="83"/>
  <c r="U44" i="83" s="1"/>
  <c r="R44" i="83"/>
  <c r="S44" i="83" s="1"/>
  <c r="P44" i="83"/>
  <c r="Q44" i="83" s="1"/>
  <c r="L44" i="83"/>
  <c r="M44" i="83" s="1"/>
  <c r="N44" i="83" s="1"/>
  <c r="C44" i="83"/>
  <c r="U43" i="83"/>
  <c r="T43" i="83"/>
  <c r="R43" i="83"/>
  <c r="S43" i="83" s="1"/>
  <c r="Q43" i="83"/>
  <c r="P43" i="83"/>
  <c r="L43" i="83"/>
  <c r="M43" i="83" s="1"/>
  <c r="N43" i="83" s="1"/>
  <c r="C43" i="83"/>
  <c r="T42" i="83"/>
  <c r="U42" i="83" s="1"/>
  <c r="R42" i="83"/>
  <c r="S42" i="83" s="1"/>
  <c r="P42" i="83"/>
  <c r="Q42" i="83" s="1"/>
  <c r="N42" i="83"/>
  <c r="O42" i="83" s="1"/>
  <c r="L42" i="83"/>
  <c r="M42" i="83" s="1"/>
  <c r="C42" i="83"/>
  <c r="U41" i="83"/>
  <c r="T41" i="83"/>
  <c r="R41" i="83"/>
  <c r="S41" i="83" s="1"/>
  <c r="Q41" i="83"/>
  <c r="P41" i="83"/>
  <c r="L41" i="83"/>
  <c r="M41" i="83" s="1"/>
  <c r="N41" i="83" s="1"/>
  <c r="V41" i="83" s="1"/>
  <c r="C41" i="83"/>
  <c r="T40" i="83"/>
  <c r="U40" i="83" s="1"/>
  <c r="R40" i="83"/>
  <c r="S40" i="83" s="1"/>
  <c r="P40" i="83"/>
  <c r="Q40" i="83" s="1"/>
  <c r="L40" i="83"/>
  <c r="M40" i="83" s="1"/>
  <c r="N40" i="83" s="1"/>
  <c r="C40" i="83"/>
  <c r="T39" i="83"/>
  <c r="U39" i="83" s="1"/>
  <c r="S39" i="83"/>
  <c r="R39" i="83"/>
  <c r="P39" i="83"/>
  <c r="Q39" i="83" s="1"/>
  <c r="O39" i="83"/>
  <c r="M39" i="83"/>
  <c r="N39" i="83" s="1"/>
  <c r="L39" i="83"/>
  <c r="C39" i="83"/>
  <c r="T38" i="83"/>
  <c r="U38" i="83" s="1"/>
  <c r="R38" i="83"/>
  <c r="S38" i="83" s="1"/>
  <c r="P38" i="83"/>
  <c r="Q38" i="83" s="1"/>
  <c r="L38" i="83"/>
  <c r="M38" i="83" s="1"/>
  <c r="N38" i="83" s="1"/>
  <c r="O38" i="83" s="1"/>
  <c r="W38" i="83" s="1"/>
  <c r="C38" i="83"/>
  <c r="T37" i="83"/>
  <c r="U37" i="83" s="1"/>
  <c r="S37" i="83"/>
  <c r="R37" i="83"/>
  <c r="P37" i="83"/>
  <c r="Q37" i="83" s="1"/>
  <c r="M37" i="83"/>
  <c r="N37" i="83" s="1"/>
  <c r="V37" i="83" s="1"/>
  <c r="L37" i="83"/>
  <c r="C37" i="83"/>
  <c r="T36" i="83"/>
  <c r="U36" i="83" s="1"/>
  <c r="R36" i="83"/>
  <c r="S36" i="83" s="1"/>
  <c r="P36" i="83"/>
  <c r="Q36" i="83" s="1"/>
  <c r="L36" i="83"/>
  <c r="M36" i="83" s="1"/>
  <c r="N36" i="83" s="1"/>
  <c r="C36" i="83"/>
  <c r="U35" i="83"/>
  <c r="T35" i="83"/>
  <c r="R35" i="83"/>
  <c r="S35" i="83" s="1"/>
  <c r="Q35" i="83"/>
  <c r="P35" i="83"/>
  <c r="L35" i="83"/>
  <c r="M35" i="83" s="1"/>
  <c r="N35" i="83" s="1"/>
  <c r="C35" i="83"/>
  <c r="T34" i="83"/>
  <c r="U34" i="83" s="1"/>
  <c r="R34" i="83"/>
  <c r="S34" i="83" s="1"/>
  <c r="P34" i="83"/>
  <c r="Q34" i="83" s="1"/>
  <c r="N34" i="83"/>
  <c r="O34" i="83" s="1"/>
  <c r="L34" i="83"/>
  <c r="M34" i="83" s="1"/>
  <c r="C34" i="83"/>
  <c r="U33" i="83"/>
  <c r="T33" i="83"/>
  <c r="R33" i="83"/>
  <c r="S33" i="83" s="1"/>
  <c r="Q33" i="83"/>
  <c r="P33" i="83"/>
  <c r="L33" i="83"/>
  <c r="M33" i="83" s="1"/>
  <c r="N33" i="83" s="1"/>
  <c r="V33" i="83" s="1"/>
  <c r="C33" i="83"/>
  <c r="T32" i="83"/>
  <c r="U32" i="83" s="1"/>
  <c r="R32" i="83"/>
  <c r="S32" i="83" s="1"/>
  <c r="P32" i="83"/>
  <c r="Q32" i="83" s="1"/>
  <c r="L32" i="83"/>
  <c r="M32" i="83" s="1"/>
  <c r="N32" i="83" s="1"/>
  <c r="C32" i="83"/>
  <c r="T31" i="83"/>
  <c r="U31" i="83" s="1"/>
  <c r="S31" i="83"/>
  <c r="R31" i="83"/>
  <c r="P31" i="83"/>
  <c r="Q31" i="83" s="1"/>
  <c r="O31" i="83"/>
  <c r="M31" i="83"/>
  <c r="N31" i="83" s="1"/>
  <c r="L31" i="83"/>
  <c r="C31" i="83"/>
  <c r="T30" i="83"/>
  <c r="U30" i="83" s="1"/>
  <c r="R30" i="83"/>
  <c r="S30" i="83" s="1"/>
  <c r="P30" i="83"/>
  <c r="Q30" i="83" s="1"/>
  <c r="L30" i="83"/>
  <c r="M30" i="83" s="1"/>
  <c r="N30" i="83" s="1"/>
  <c r="O30" i="83" s="1"/>
  <c r="W30" i="83" s="1"/>
  <c r="C30" i="83"/>
  <c r="T29" i="83"/>
  <c r="U29" i="83" s="1"/>
  <c r="S29" i="83"/>
  <c r="R29" i="83"/>
  <c r="P29" i="83"/>
  <c r="Q29" i="83" s="1"/>
  <c r="M29" i="83"/>
  <c r="N29" i="83" s="1"/>
  <c r="V29" i="83" s="1"/>
  <c r="L29" i="83"/>
  <c r="C29" i="83"/>
  <c r="T28" i="83"/>
  <c r="U28" i="83" s="1"/>
  <c r="R28" i="83"/>
  <c r="S28" i="83" s="1"/>
  <c r="P28" i="83"/>
  <c r="Q28" i="83" s="1"/>
  <c r="L28" i="83"/>
  <c r="M28" i="83" s="1"/>
  <c r="N28" i="83" s="1"/>
  <c r="C28" i="83"/>
  <c r="U27" i="83"/>
  <c r="T27" i="83"/>
  <c r="R27" i="83"/>
  <c r="S27" i="83" s="1"/>
  <c r="Q27" i="83"/>
  <c r="P27" i="83"/>
  <c r="L27" i="83"/>
  <c r="M27" i="83" s="1"/>
  <c r="N27" i="83" s="1"/>
  <c r="C27" i="83"/>
  <c r="T26" i="83"/>
  <c r="U26" i="83" s="1"/>
  <c r="R26" i="83"/>
  <c r="S26" i="83" s="1"/>
  <c r="P26" i="83"/>
  <c r="Q26" i="83" s="1"/>
  <c r="N26" i="83"/>
  <c r="O26" i="83" s="1"/>
  <c r="L26" i="83"/>
  <c r="M26" i="83" s="1"/>
  <c r="C26" i="83"/>
  <c r="U25" i="83"/>
  <c r="T25" i="83"/>
  <c r="R25" i="83"/>
  <c r="S25" i="83" s="1"/>
  <c r="Q25" i="83"/>
  <c r="P25" i="83"/>
  <c r="L25" i="83"/>
  <c r="M25" i="83" s="1"/>
  <c r="N25" i="83" s="1"/>
  <c r="V25" i="83" s="1"/>
  <c r="C25" i="83"/>
  <c r="T24" i="83"/>
  <c r="U24" i="83" s="1"/>
  <c r="R24" i="83"/>
  <c r="S24" i="83" s="1"/>
  <c r="P24" i="83"/>
  <c r="Q24" i="83" s="1"/>
  <c r="N24" i="83"/>
  <c r="O24" i="83" s="1"/>
  <c r="L24" i="83"/>
  <c r="M24" i="83" s="1"/>
  <c r="T23" i="83"/>
  <c r="U23" i="83" s="1"/>
  <c r="S23" i="83"/>
  <c r="R23" i="83"/>
  <c r="L23" i="83"/>
  <c r="M23" i="83" s="1"/>
  <c r="P23" i="83" s="1"/>
  <c r="Q23" i="83" s="1"/>
  <c r="T22" i="83"/>
  <c r="U22" i="83" s="1"/>
  <c r="R22" i="83"/>
  <c r="S22" i="83" s="1"/>
  <c r="L22" i="83"/>
  <c r="M22" i="83" s="1"/>
  <c r="P22" i="83" s="1"/>
  <c r="T21" i="83"/>
  <c r="U21" i="83" s="1"/>
  <c r="R21" i="83"/>
  <c r="S21" i="83" s="1"/>
  <c r="L21" i="83"/>
  <c r="M21" i="83" s="1"/>
  <c r="T20" i="83"/>
  <c r="U20" i="83" s="1"/>
  <c r="R20" i="83"/>
  <c r="S20" i="83" s="1"/>
  <c r="P20" i="83"/>
  <c r="Q20" i="83" s="1"/>
  <c r="L20" i="83"/>
  <c r="M20" i="83" s="1"/>
  <c r="N20" i="83" s="1"/>
  <c r="O20" i="83" s="1"/>
  <c r="T19" i="83"/>
  <c r="U19" i="83" s="1"/>
  <c r="R19" i="83"/>
  <c r="S19" i="83" s="1"/>
  <c r="L19" i="83"/>
  <c r="M19" i="83" s="1"/>
  <c r="T18" i="83"/>
  <c r="U18" i="83" s="1"/>
  <c r="R18" i="83"/>
  <c r="S18" i="83" s="1"/>
  <c r="N18" i="83"/>
  <c r="O18" i="83" s="1"/>
  <c r="L18" i="83"/>
  <c r="M18" i="83" s="1"/>
  <c r="P18" i="83" s="1"/>
  <c r="T17" i="83"/>
  <c r="U17" i="83" s="1"/>
  <c r="P17" i="83"/>
  <c r="Q17" i="83" s="1"/>
  <c r="N17" i="83"/>
  <c r="O17" i="83" s="1"/>
  <c r="L17" i="83"/>
  <c r="M17" i="83" s="1"/>
  <c r="R17" i="83" s="1"/>
  <c r="S17" i="83" s="1"/>
  <c r="T16" i="83"/>
  <c r="U16" i="83" s="1"/>
  <c r="R16" i="83"/>
  <c r="S16" i="83" s="1"/>
  <c r="L16" i="83"/>
  <c r="M16" i="83" s="1"/>
  <c r="T15" i="83"/>
  <c r="U15" i="83" s="1"/>
  <c r="R15" i="83"/>
  <c r="S15" i="83" s="1"/>
  <c r="L15" i="83"/>
  <c r="M15" i="83" s="1"/>
  <c r="P15" i="83" s="1"/>
  <c r="Q15" i="83" s="1"/>
  <c r="T14" i="83"/>
  <c r="U14" i="83" s="1"/>
  <c r="R14" i="83"/>
  <c r="S14" i="83" s="1"/>
  <c r="N14" i="83"/>
  <c r="V14" i="83" s="1"/>
  <c r="L14" i="83"/>
  <c r="M14" i="83" s="1"/>
  <c r="P14" i="83" s="1"/>
  <c r="Q14" i="83" s="1"/>
  <c r="T13" i="83"/>
  <c r="U13" i="83" s="1"/>
  <c r="R13" i="83"/>
  <c r="S13" i="83" s="1"/>
  <c r="L13" i="83"/>
  <c r="M13" i="83" s="1"/>
  <c r="P13" i="83" s="1"/>
  <c r="Q13" i="83" s="1"/>
  <c r="T12" i="83"/>
  <c r="U12" i="83" s="1"/>
  <c r="N12" i="83"/>
  <c r="O12" i="83" s="1"/>
  <c r="L12" i="83"/>
  <c r="M12" i="83" s="1"/>
  <c r="R11" i="83"/>
  <c r="S11" i="83" s="1"/>
  <c r="P11" i="83"/>
  <c r="Q11" i="83" s="1"/>
  <c r="L11" i="83"/>
  <c r="M11" i="83" s="1"/>
  <c r="T11" i="83" s="1"/>
  <c r="U11" i="83" s="1"/>
  <c r="R10" i="83"/>
  <c r="S10" i="83" s="1"/>
  <c r="N10" i="83"/>
  <c r="L10" i="83"/>
  <c r="M10" i="83" s="1"/>
  <c r="T10" i="83" s="1"/>
  <c r="U10" i="83" s="1"/>
  <c r="R9" i="83"/>
  <c r="S9" i="83" s="1"/>
  <c r="N9" i="83"/>
  <c r="O9" i="83" s="1"/>
  <c r="L9" i="83"/>
  <c r="M9" i="83" s="1"/>
  <c r="T9" i="83" s="1"/>
  <c r="U9" i="83" s="1"/>
  <c r="R8" i="83"/>
  <c r="S8" i="83" s="1"/>
  <c r="L8" i="83"/>
  <c r="M8" i="83" s="1"/>
  <c r="P8" i="83" s="1"/>
  <c r="Q8" i="83" s="1"/>
  <c r="R7" i="83"/>
  <c r="S7" i="83" s="1"/>
  <c r="L7" i="83"/>
  <c r="M7" i="83" s="1"/>
  <c r="T7" i="83" s="1"/>
  <c r="U7" i="83" s="1"/>
  <c r="P6" i="83"/>
  <c r="Q6" i="83" s="1"/>
  <c r="L6" i="83"/>
  <c r="M6" i="83" s="1"/>
  <c r="T6" i="83" s="1"/>
  <c r="U6" i="83" s="1"/>
  <c r="R4" i="83"/>
  <c r="L4" i="83"/>
  <c r="M4" i="83" s="1"/>
  <c r="N4" i="83" s="1"/>
  <c r="D2" i="83"/>
  <c r="C6" i="82"/>
  <c r="C4" i="82"/>
  <c r="C5" i="82"/>
  <c r="C7" i="82"/>
  <c r="C8" i="82"/>
  <c r="C9" i="82"/>
  <c r="C10" i="82"/>
  <c r="C11" i="82"/>
  <c r="C12" i="82"/>
  <c r="C13" i="82"/>
  <c r="C14" i="82"/>
  <c r="C15" i="82"/>
  <c r="C16" i="82"/>
  <c r="C17" i="82"/>
  <c r="C18" i="82"/>
  <c r="C19" i="82"/>
  <c r="C20" i="82"/>
  <c r="C21" i="82"/>
  <c r="C22" i="82"/>
  <c r="C23" i="82"/>
  <c r="C24" i="82"/>
  <c r="B84" i="82"/>
  <c r="H84" i="82" s="1"/>
  <c r="B83" i="82"/>
  <c r="B82" i="82"/>
  <c r="G82" i="82" s="1"/>
  <c r="B81" i="82"/>
  <c r="B80" i="82"/>
  <c r="I80" i="82" s="1"/>
  <c r="B79" i="82"/>
  <c r="H79" i="82" s="1"/>
  <c r="B78" i="82"/>
  <c r="E78" i="82" s="1"/>
  <c r="B77" i="82"/>
  <c r="C77" i="82" s="1"/>
  <c r="B76" i="82"/>
  <c r="E76" i="82" s="1"/>
  <c r="B75" i="82"/>
  <c r="K75" i="82" s="1"/>
  <c r="B74" i="82"/>
  <c r="E74" i="82" s="1"/>
  <c r="B73" i="82"/>
  <c r="K73" i="82" s="1"/>
  <c r="B72" i="82"/>
  <c r="E72" i="82" s="1"/>
  <c r="B71" i="82"/>
  <c r="K71" i="82" s="1"/>
  <c r="B70" i="82"/>
  <c r="B69" i="82"/>
  <c r="I69" i="82" s="1"/>
  <c r="P68" i="82"/>
  <c r="B68" i="82"/>
  <c r="B67" i="82"/>
  <c r="F67" i="82" s="1"/>
  <c r="B66" i="82"/>
  <c r="E66" i="82" s="1"/>
  <c r="B65" i="82"/>
  <c r="F65" i="82" s="1"/>
  <c r="B64" i="82"/>
  <c r="B63" i="82"/>
  <c r="B62" i="82"/>
  <c r="E62" i="82" s="1"/>
  <c r="B61" i="82"/>
  <c r="H61" i="82" s="1"/>
  <c r="B60" i="82"/>
  <c r="H60" i="82" s="1"/>
  <c r="H57" i="82"/>
  <c r="U54" i="82"/>
  <c r="T54" i="82"/>
  <c r="R54" i="82"/>
  <c r="S54" i="82" s="1"/>
  <c r="Q54" i="82"/>
  <c r="P54" i="82"/>
  <c r="L54" i="82"/>
  <c r="M54" i="82" s="1"/>
  <c r="N54" i="82" s="1"/>
  <c r="V54" i="82" s="1"/>
  <c r="C54" i="82"/>
  <c r="T53" i="82"/>
  <c r="U53" i="82" s="1"/>
  <c r="R53" i="82"/>
  <c r="S53" i="82" s="1"/>
  <c r="P53" i="82"/>
  <c r="Q53" i="82" s="1"/>
  <c r="L53" i="82"/>
  <c r="M53" i="82" s="1"/>
  <c r="N53" i="82" s="1"/>
  <c r="V53" i="82" s="1"/>
  <c r="C53" i="82"/>
  <c r="U52" i="82"/>
  <c r="T52" i="82"/>
  <c r="R52" i="82"/>
  <c r="S52" i="82" s="1"/>
  <c r="Q52" i="82"/>
  <c r="P52" i="82"/>
  <c r="L52" i="82"/>
  <c r="M52" i="82" s="1"/>
  <c r="N52" i="82" s="1"/>
  <c r="C52" i="82"/>
  <c r="T51" i="82"/>
  <c r="U51" i="82" s="1"/>
  <c r="R51" i="82"/>
  <c r="S51" i="82" s="1"/>
  <c r="P51" i="82"/>
  <c r="Q51" i="82" s="1"/>
  <c r="L51" i="82"/>
  <c r="M51" i="82" s="1"/>
  <c r="N51" i="82" s="1"/>
  <c r="C51" i="82"/>
  <c r="T50" i="82"/>
  <c r="U50" i="82" s="1"/>
  <c r="S50" i="82"/>
  <c r="R50" i="82"/>
  <c r="P50" i="82"/>
  <c r="Q50" i="82" s="1"/>
  <c r="M50" i="82"/>
  <c r="N50" i="82" s="1"/>
  <c r="L50" i="82"/>
  <c r="C50" i="82"/>
  <c r="T49" i="82"/>
  <c r="U49" i="82" s="1"/>
  <c r="S49" i="82"/>
  <c r="R49" i="82"/>
  <c r="P49" i="82"/>
  <c r="Q49" i="82" s="1"/>
  <c r="N49" i="82"/>
  <c r="V49" i="82" s="1"/>
  <c r="L49" i="82"/>
  <c r="M49" i="82" s="1"/>
  <c r="C49" i="82"/>
  <c r="T48" i="82"/>
  <c r="U48" i="82" s="1"/>
  <c r="S48" i="82"/>
  <c r="R48" i="82"/>
  <c r="P48" i="82"/>
  <c r="Q48" i="82" s="1"/>
  <c r="M48" i="82"/>
  <c r="N48" i="82" s="1"/>
  <c r="L48" i="82"/>
  <c r="C48" i="82"/>
  <c r="T47" i="82"/>
  <c r="U47" i="82" s="1"/>
  <c r="R47" i="82"/>
  <c r="S47" i="82" s="1"/>
  <c r="P47" i="82"/>
  <c r="Q47" i="82" s="1"/>
  <c r="L47" i="82"/>
  <c r="M47" i="82" s="1"/>
  <c r="N47" i="82" s="1"/>
  <c r="C47" i="82"/>
  <c r="U46" i="82"/>
  <c r="T46" i="82"/>
  <c r="R46" i="82"/>
  <c r="S46" i="82" s="1"/>
  <c r="Q46" i="82"/>
  <c r="P46" i="82"/>
  <c r="L46" i="82"/>
  <c r="M46" i="82" s="1"/>
  <c r="N46" i="82" s="1"/>
  <c r="C46" i="82"/>
  <c r="U45" i="82"/>
  <c r="T45" i="82"/>
  <c r="R45" i="82"/>
  <c r="S45" i="82" s="1"/>
  <c r="P45" i="82"/>
  <c r="Q45" i="82" s="1"/>
  <c r="L45" i="82"/>
  <c r="M45" i="82" s="1"/>
  <c r="N45" i="82" s="1"/>
  <c r="O45" i="82" s="1"/>
  <c r="C45" i="82"/>
  <c r="T44" i="82"/>
  <c r="U44" i="82" s="1"/>
  <c r="R44" i="82"/>
  <c r="S44" i="82" s="1"/>
  <c r="P44" i="82"/>
  <c r="Q44" i="82" s="1"/>
  <c r="L44" i="82"/>
  <c r="M44" i="82" s="1"/>
  <c r="N44" i="82" s="1"/>
  <c r="C44" i="82"/>
  <c r="T43" i="82"/>
  <c r="U43" i="82" s="1"/>
  <c r="R43" i="82"/>
  <c r="S43" i="82" s="1"/>
  <c r="P43" i="82"/>
  <c r="Q43" i="82" s="1"/>
  <c r="L43" i="82"/>
  <c r="M43" i="82" s="1"/>
  <c r="N43" i="82" s="1"/>
  <c r="C43" i="82"/>
  <c r="U42" i="82"/>
  <c r="T42" i="82"/>
  <c r="R42" i="82"/>
  <c r="S42" i="82" s="1"/>
  <c r="P42" i="82"/>
  <c r="Q42" i="82" s="1"/>
  <c r="L42" i="82"/>
  <c r="M42" i="82" s="1"/>
  <c r="N42" i="82" s="1"/>
  <c r="C42" i="82"/>
  <c r="T41" i="82"/>
  <c r="U41" i="82" s="1"/>
  <c r="R41" i="82"/>
  <c r="S41" i="82" s="1"/>
  <c r="P41" i="82"/>
  <c r="Q41" i="82" s="1"/>
  <c r="N41" i="82"/>
  <c r="O41" i="82" s="1"/>
  <c r="M41" i="82"/>
  <c r="L41" i="82"/>
  <c r="C41" i="82"/>
  <c r="T40" i="82"/>
  <c r="U40" i="82" s="1"/>
  <c r="R40" i="82"/>
  <c r="S40" i="82" s="1"/>
  <c r="P40" i="82"/>
  <c r="Q40" i="82" s="1"/>
  <c r="L40" i="82"/>
  <c r="M40" i="82" s="1"/>
  <c r="N40" i="82" s="1"/>
  <c r="C40" i="82"/>
  <c r="T39" i="82"/>
  <c r="U39" i="82" s="1"/>
  <c r="R39" i="82"/>
  <c r="S39" i="82" s="1"/>
  <c r="P39" i="82"/>
  <c r="Q39" i="82" s="1"/>
  <c r="L39" i="82"/>
  <c r="M39" i="82" s="1"/>
  <c r="N39" i="82" s="1"/>
  <c r="C39" i="82"/>
  <c r="T38" i="82"/>
  <c r="U38" i="82" s="1"/>
  <c r="R38" i="82"/>
  <c r="S38" i="82" s="1"/>
  <c r="P38" i="82"/>
  <c r="Q38" i="82" s="1"/>
  <c r="L38" i="82"/>
  <c r="M38" i="82" s="1"/>
  <c r="N38" i="82" s="1"/>
  <c r="C38" i="82"/>
  <c r="T37" i="82"/>
  <c r="U37" i="82" s="1"/>
  <c r="R37" i="82"/>
  <c r="S37" i="82" s="1"/>
  <c r="Q37" i="82"/>
  <c r="P37" i="82"/>
  <c r="M37" i="82"/>
  <c r="N37" i="82" s="1"/>
  <c r="O37" i="82" s="1"/>
  <c r="W37" i="82" s="1"/>
  <c r="L37" i="82"/>
  <c r="C37" i="82"/>
  <c r="T36" i="82"/>
  <c r="U36" i="82" s="1"/>
  <c r="R36" i="82"/>
  <c r="S36" i="82" s="1"/>
  <c r="P36" i="82"/>
  <c r="Q36" i="82" s="1"/>
  <c r="L36" i="82"/>
  <c r="M36" i="82" s="1"/>
  <c r="N36" i="82" s="1"/>
  <c r="C36" i="82"/>
  <c r="T35" i="82"/>
  <c r="U35" i="82" s="1"/>
  <c r="S35" i="82"/>
  <c r="R35" i="82"/>
  <c r="P35" i="82"/>
  <c r="Q35" i="82" s="1"/>
  <c r="L35" i="82"/>
  <c r="M35" i="82" s="1"/>
  <c r="N35" i="82" s="1"/>
  <c r="V35" i="82" s="1"/>
  <c r="C35" i="82"/>
  <c r="T34" i="82"/>
  <c r="U34" i="82" s="1"/>
  <c r="R34" i="82"/>
  <c r="S34" i="82" s="1"/>
  <c r="Q34" i="82"/>
  <c r="P34" i="82"/>
  <c r="L34" i="82"/>
  <c r="M34" i="82" s="1"/>
  <c r="N34" i="82" s="1"/>
  <c r="C34" i="82"/>
  <c r="U33" i="82"/>
  <c r="T33" i="82"/>
  <c r="R33" i="82"/>
  <c r="S33" i="82" s="1"/>
  <c r="Q33" i="82"/>
  <c r="P33" i="82"/>
  <c r="L33" i="82"/>
  <c r="M33" i="82" s="1"/>
  <c r="N33" i="82" s="1"/>
  <c r="C33" i="82"/>
  <c r="T32" i="82"/>
  <c r="U32" i="82" s="1"/>
  <c r="R32" i="82"/>
  <c r="S32" i="82" s="1"/>
  <c r="P32" i="82"/>
  <c r="Q32" i="82" s="1"/>
  <c r="L32" i="82"/>
  <c r="M32" i="82" s="1"/>
  <c r="N32" i="82" s="1"/>
  <c r="C32" i="82"/>
  <c r="T31" i="82"/>
  <c r="U31" i="82" s="1"/>
  <c r="R31" i="82"/>
  <c r="S31" i="82" s="1"/>
  <c r="P31" i="82"/>
  <c r="Q31" i="82" s="1"/>
  <c r="L31" i="82"/>
  <c r="M31" i="82" s="1"/>
  <c r="N31" i="82" s="1"/>
  <c r="C31" i="82"/>
  <c r="U30" i="82"/>
  <c r="T30" i="82"/>
  <c r="R30" i="82"/>
  <c r="S30" i="82" s="1"/>
  <c r="P30" i="82"/>
  <c r="Q30" i="82" s="1"/>
  <c r="L30" i="82"/>
  <c r="M30" i="82" s="1"/>
  <c r="N30" i="82" s="1"/>
  <c r="C30" i="82"/>
  <c r="T29" i="82"/>
  <c r="U29" i="82" s="1"/>
  <c r="S29" i="82"/>
  <c r="R29" i="82"/>
  <c r="P29" i="82"/>
  <c r="Q29" i="82" s="1"/>
  <c r="M29" i="82"/>
  <c r="N29" i="82" s="1"/>
  <c r="L29" i="82"/>
  <c r="C29" i="82"/>
  <c r="T28" i="82"/>
  <c r="U28" i="82" s="1"/>
  <c r="S28" i="82"/>
  <c r="R28" i="82"/>
  <c r="P28" i="82"/>
  <c r="Q28" i="82" s="1"/>
  <c r="O28" i="82"/>
  <c r="W28" i="82" s="1"/>
  <c r="N28" i="82"/>
  <c r="L28" i="82"/>
  <c r="M28" i="82" s="1"/>
  <c r="C28" i="82"/>
  <c r="U27" i="82"/>
  <c r="T27" i="82"/>
  <c r="R27" i="82"/>
  <c r="S27" i="82" s="1"/>
  <c r="Q27" i="82"/>
  <c r="P27" i="82"/>
  <c r="L27" i="82"/>
  <c r="M27" i="82" s="1"/>
  <c r="N27" i="82" s="1"/>
  <c r="V27" i="82" s="1"/>
  <c r="C27" i="82"/>
  <c r="U26" i="82"/>
  <c r="T26" i="82"/>
  <c r="R26" i="82"/>
  <c r="S26" i="82" s="1"/>
  <c r="P26" i="82"/>
  <c r="Q26" i="82" s="1"/>
  <c r="L26" i="82"/>
  <c r="M26" i="82" s="1"/>
  <c r="N26" i="82" s="1"/>
  <c r="C26" i="82"/>
  <c r="T25" i="82"/>
  <c r="U25" i="82" s="1"/>
  <c r="S25" i="82"/>
  <c r="R25" i="82"/>
  <c r="P25" i="82"/>
  <c r="Q25" i="82" s="1"/>
  <c r="M25" i="82"/>
  <c r="N25" i="82" s="1"/>
  <c r="L25" i="82"/>
  <c r="C25" i="82"/>
  <c r="T24" i="82"/>
  <c r="U24" i="82" s="1"/>
  <c r="R24" i="82"/>
  <c r="S24" i="82" s="1"/>
  <c r="P24" i="82"/>
  <c r="Q24" i="82" s="1"/>
  <c r="L24" i="82"/>
  <c r="M24" i="82" s="1"/>
  <c r="N24" i="82" s="1"/>
  <c r="O24" i="82" s="1"/>
  <c r="T23" i="82"/>
  <c r="U23" i="82" s="1"/>
  <c r="R23" i="82"/>
  <c r="S23" i="82" s="1"/>
  <c r="L23" i="82"/>
  <c r="M23" i="82" s="1"/>
  <c r="T22" i="82"/>
  <c r="U22" i="82" s="1"/>
  <c r="S22" i="82"/>
  <c r="R22" i="82"/>
  <c r="L22" i="82"/>
  <c r="M22" i="82" s="1"/>
  <c r="P22" i="82" s="1"/>
  <c r="Q22" i="82" s="1"/>
  <c r="T21" i="82"/>
  <c r="U21" i="82" s="1"/>
  <c r="R21" i="82"/>
  <c r="S21" i="82" s="1"/>
  <c r="N21" i="82"/>
  <c r="O21" i="82" s="1"/>
  <c r="L21" i="82"/>
  <c r="M21" i="82" s="1"/>
  <c r="P21" i="82" s="1"/>
  <c r="Q21" i="82" s="1"/>
  <c r="T20" i="82"/>
  <c r="U20" i="82" s="1"/>
  <c r="R20" i="82"/>
  <c r="S20" i="82" s="1"/>
  <c r="L20" i="82"/>
  <c r="M20" i="82" s="1"/>
  <c r="P20" i="82" s="1"/>
  <c r="Q20" i="82" s="1"/>
  <c r="T19" i="82"/>
  <c r="U19" i="82" s="1"/>
  <c r="R19" i="82"/>
  <c r="S19" i="82" s="1"/>
  <c r="L19" i="82"/>
  <c r="M19" i="82" s="1"/>
  <c r="R18" i="82"/>
  <c r="S18" i="82" s="1"/>
  <c r="N18" i="82"/>
  <c r="L18" i="82"/>
  <c r="M18" i="82" s="1"/>
  <c r="P18" i="82" s="1"/>
  <c r="Q18" i="82" s="1"/>
  <c r="T17" i="82"/>
  <c r="U17" i="82" s="1"/>
  <c r="P17" i="82"/>
  <c r="Q17" i="82" s="1"/>
  <c r="N17" i="82"/>
  <c r="O17" i="82" s="1"/>
  <c r="L17" i="82"/>
  <c r="M17" i="82" s="1"/>
  <c r="R17" i="82" s="1"/>
  <c r="S17" i="82" s="1"/>
  <c r="T16" i="82"/>
  <c r="U16" i="82" s="1"/>
  <c r="R16" i="82"/>
  <c r="S16" i="82" s="1"/>
  <c r="L16" i="82"/>
  <c r="M16" i="82" s="1"/>
  <c r="T15" i="82"/>
  <c r="U15" i="82" s="1"/>
  <c r="L15" i="82"/>
  <c r="M15" i="82" s="1"/>
  <c r="R15" i="82" s="1"/>
  <c r="S15" i="82" s="1"/>
  <c r="T14" i="82"/>
  <c r="U14" i="82" s="1"/>
  <c r="R14" i="82"/>
  <c r="S14" i="82" s="1"/>
  <c r="L14" i="82"/>
  <c r="M14" i="82" s="1"/>
  <c r="P14" i="82" s="1"/>
  <c r="Q14" i="82" s="1"/>
  <c r="T13" i="82"/>
  <c r="U13" i="82" s="1"/>
  <c r="R13" i="82"/>
  <c r="S13" i="82" s="1"/>
  <c r="L13" i="82"/>
  <c r="M13" i="82" s="1"/>
  <c r="P13" i="82" s="1"/>
  <c r="Q13" i="82" s="1"/>
  <c r="T12" i="82"/>
  <c r="L12" i="82"/>
  <c r="M12" i="82" s="1"/>
  <c r="R12" i="82" s="1"/>
  <c r="S12" i="82" s="1"/>
  <c r="R11" i="82"/>
  <c r="S11" i="82" s="1"/>
  <c r="L11" i="82"/>
  <c r="M11" i="82" s="1"/>
  <c r="P11" i="82" s="1"/>
  <c r="Q11" i="82" s="1"/>
  <c r="R10" i="82"/>
  <c r="S10" i="82" s="1"/>
  <c r="P10" i="82"/>
  <c r="Q10" i="82" s="1"/>
  <c r="L10" i="82"/>
  <c r="M10" i="82" s="1"/>
  <c r="T10" i="82" s="1"/>
  <c r="U10" i="82" s="1"/>
  <c r="R9" i="82"/>
  <c r="S9" i="82" s="1"/>
  <c r="L9" i="82"/>
  <c r="M9" i="82" s="1"/>
  <c r="T9" i="82" s="1"/>
  <c r="U9" i="82" s="1"/>
  <c r="P8" i="82"/>
  <c r="Q8" i="82" s="1"/>
  <c r="L8" i="82"/>
  <c r="M8" i="82" s="1"/>
  <c r="R8" i="82" s="1"/>
  <c r="S8" i="82" s="1"/>
  <c r="R7" i="82"/>
  <c r="S7" i="82" s="1"/>
  <c r="L7" i="82"/>
  <c r="M7" i="82" s="1"/>
  <c r="P7" i="82" s="1"/>
  <c r="Q7" i="82" s="1"/>
  <c r="P6" i="82"/>
  <c r="Q6" i="82" s="1"/>
  <c r="L6" i="82"/>
  <c r="M6" i="82" s="1"/>
  <c r="T6" i="82" s="1"/>
  <c r="U6" i="82" s="1"/>
  <c r="R5" i="82"/>
  <c r="S5" i="82" s="1"/>
  <c r="L5" i="82"/>
  <c r="M5" i="82" s="1"/>
  <c r="T5" i="82" s="1"/>
  <c r="U5" i="82" s="1"/>
  <c r="R4" i="82"/>
  <c r="L4" i="82"/>
  <c r="M4" i="82" s="1"/>
  <c r="P4" i="82" s="1"/>
  <c r="Q4" i="82" s="1"/>
  <c r="D2" i="82"/>
  <c r="C4" i="81"/>
  <c r="C5" i="81"/>
  <c r="C6" i="81"/>
  <c r="C7" i="81"/>
  <c r="C8" i="81"/>
  <c r="C9" i="81"/>
  <c r="C10" i="81"/>
  <c r="C11" i="81"/>
  <c r="C12" i="81"/>
  <c r="C13" i="81"/>
  <c r="C14" i="81"/>
  <c r="C15" i="81"/>
  <c r="C16" i="81"/>
  <c r="C17" i="81"/>
  <c r="B84" i="81"/>
  <c r="H84" i="81" s="1"/>
  <c r="B83" i="81"/>
  <c r="H83" i="81" s="1"/>
  <c r="B82" i="81"/>
  <c r="E82" i="81" s="1"/>
  <c r="B81" i="81"/>
  <c r="B80" i="81"/>
  <c r="B79" i="81"/>
  <c r="B78" i="81"/>
  <c r="I78" i="81" s="1"/>
  <c r="B77" i="81"/>
  <c r="G77" i="81" s="1"/>
  <c r="B76" i="81"/>
  <c r="I76" i="81" s="1"/>
  <c r="B75" i="81"/>
  <c r="G75" i="81" s="1"/>
  <c r="B74" i="81"/>
  <c r="I74" i="81" s="1"/>
  <c r="B73" i="81"/>
  <c r="G73" i="81" s="1"/>
  <c r="B72" i="81"/>
  <c r="I72" i="81" s="1"/>
  <c r="B71" i="81"/>
  <c r="G71" i="81" s="1"/>
  <c r="B70" i="81"/>
  <c r="B69" i="81"/>
  <c r="C69" i="81" s="1"/>
  <c r="P68" i="81"/>
  <c r="B68" i="81"/>
  <c r="H68" i="81" s="1"/>
  <c r="B67" i="81"/>
  <c r="I67" i="81" s="1"/>
  <c r="B66" i="81"/>
  <c r="I66" i="81" s="1"/>
  <c r="B65" i="81"/>
  <c r="B64" i="81"/>
  <c r="M64" i="81" s="1"/>
  <c r="B63" i="81"/>
  <c r="B62" i="81"/>
  <c r="K62" i="81" s="1"/>
  <c r="B61" i="81"/>
  <c r="B60" i="81"/>
  <c r="F60" i="81" s="1"/>
  <c r="H57" i="81"/>
  <c r="T54" i="81"/>
  <c r="U54" i="81" s="1"/>
  <c r="S54" i="81"/>
  <c r="R54" i="81"/>
  <c r="P54" i="81"/>
  <c r="Q54" i="81" s="1"/>
  <c r="M54" i="81"/>
  <c r="N54" i="81" s="1"/>
  <c r="L54" i="81"/>
  <c r="C54" i="81"/>
  <c r="T53" i="81"/>
  <c r="U53" i="81" s="1"/>
  <c r="S53" i="81"/>
  <c r="R53" i="81"/>
  <c r="P53" i="81"/>
  <c r="Q53" i="81" s="1"/>
  <c r="N53" i="81"/>
  <c r="O53" i="81" s="1"/>
  <c r="W53" i="81" s="1"/>
  <c r="L53" i="81"/>
  <c r="M53" i="81" s="1"/>
  <c r="C53" i="81"/>
  <c r="T52" i="81"/>
  <c r="U52" i="81" s="1"/>
  <c r="S52" i="81"/>
  <c r="R52" i="81"/>
  <c r="P52" i="81"/>
  <c r="Q52" i="81" s="1"/>
  <c r="M52" i="81"/>
  <c r="N52" i="81" s="1"/>
  <c r="L52" i="81"/>
  <c r="C52" i="81"/>
  <c r="U51" i="81"/>
  <c r="T51" i="81"/>
  <c r="R51" i="81"/>
  <c r="S51" i="81" s="1"/>
  <c r="P51" i="81"/>
  <c r="L51" i="81"/>
  <c r="M51" i="81" s="1"/>
  <c r="N51" i="81" s="1"/>
  <c r="O51" i="81" s="1"/>
  <c r="C51" i="81"/>
  <c r="T50" i="81"/>
  <c r="U50" i="81" s="1"/>
  <c r="S50" i="81"/>
  <c r="R50" i="81"/>
  <c r="P50" i="81"/>
  <c r="Q50" i="81" s="1"/>
  <c r="M50" i="81"/>
  <c r="N50" i="81" s="1"/>
  <c r="L50" i="81"/>
  <c r="C50" i="81"/>
  <c r="T49" i="81"/>
  <c r="U49" i="81" s="1"/>
  <c r="S49" i="81"/>
  <c r="R49" i="81"/>
  <c r="P49" i="81"/>
  <c r="Q49" i="81" s="1"/>
  <c r="L49" i="81"/>
  <c r="M49" i="81" s="1"/>
  <c r="N49" i="81" s="1"/>
  <c r="O49" i="81" s="1"/>
  <c r="W49" i="81" s="1"/>
  <c r="C49" i="81"/>
  <c r="T48" i="81"/>
  <c r="U48" i="81" s="1"/>
  <c r="S48" i="81"/>
  <c r="R48" i="81"/>
  <c r="P48" i="81"/>
  <c r="Q48" i="81" s="1"/>
  <c r="L48" i="81"/>
  <c r="M48" i="81" s="1"/>
  <c r="N48" i="81" s="1"/>
  <c r="C48" i="81"/>
  <c r="T47" i="81"/>
  <c r="U47" i="81" s="1"/>
  <c r="R47" i="81"/>
  <c r="S47" i="81" s="1"/>
  <c r="Q47" i="81"/>
  <c r="P47" i="81"/>
  <c r="L47" i="81"/>
  <c r="M47" i="81" s="1"/>
  <c r="N47" i="81" s="1"/>
  <c r="C47" i="81"/>
  <c r="T46" i="81"/>
  <c r="U46" i="81" s="1"/>
  <c r="R46" i="81"/>
  <c r="S46" i="81" s="1"/>
  <c r="P46" i="81"/>
  <c r="Q46" i="81" s="1"/>
  <c r="L46" i="81"/>
  <c r="M46" i="81" s="1"/>
  <c r="N46" i="81" s="1"/>
  <c r="C46" i="81"/>
  <c r="U45" i="81"/>
  <c r="T45" i="81"/>
  <c r="R45" i="81"/>
  <c r="S45" i="81" s="1"/>
  <c r="Q45" i="81"/>
  <c r="P45" i="81"/>
  <c r="L45" i="81"/>
  <c r="M45" i="81" s="1"/>
  <c r="N45" i="81" s="1"/>
  <c r="C45" i="81"/>
  <c r="T44" i="81"/>
  <c r="U44" i="81" s="1"/>
  <c r="R44" i="81"/>
  <c r="S44" i="81" s="1"/>
  <c r="P44" i="81"/>
  <c r="Q44" i="81" s="1"/>
  <c r="L44" i="81"/>
  <c r="M44" i="81" s="1"/>
  <c r="N44" i="81" s="1"/>
  <c r="V44" i="81" s="1"/>
  <c r="C44" i="81"/>
  <c r="U43" i="81"/>
  <c r="T43" i="81"/>
  <c r="R43" i="81"/>
  <c r="S43" i="81" s="1"/>
  <c r="Q43" i="81"/>
  <c r="P43" i="81"/>
  <c r="L43" i="81"/>
  <c r="M43" i="81" s="1"/>
  <c r="N43" i="81" s="1"/>
  <c r="C43" i="81"/>
  <c r="T42" i="81"/>
  <c r="U42" i="81" s="1"/>
  <c r="R42" i="81"/>
  <c r="S42" i="81" s="1"/>
  <c r="P42" i="81"/>
  <c r="Q42" i="81" s="1"/>
  <c r="L42" i="81"/>
  <c r="M42" i="81" s="1"/>
  <c r="N42" i="81" s="1"/>
  <c r="C42" i="81"/>
  <c r="T41" i="81"/>
  <c r="U41" i="81" s="1"/>
  <c r="S41" i="81"/>
  <c r="R41" i="81"/>
  <c r="P41" i="81"/>
  <c r="Q41" i="81" s="1"/>
  <c r="M41" i="81"/>
  <c r="N41" i="81" s="1"/>
  <c r="L41" i="81"/>
  <c r="C41" i="81"/>
  <c r="T40" i="81"/>
  <c r="U40" i="81" s="1"/>
  <c r="S40" i="81"/>
  <c r="R40" i="81"/>
  <c r="P40" i="81"/>
  <c r="Q40" i="81" s="1"/>
  <c r="N40" i="81"/>
  <c r="V40" i="81" s="1"/>
  <c r="L40" i="81"/>
  <c r="M40" i="81" s="1"/>
  <c r="C40" i="81"/>
  <c r="T39" i="81"/>
  <c r="U39" i="81" s="1"/>
  <c r="S39" i="81"/>
  <c r="R39" i="81"/>
  <c r="P39" i="81"/>
  <c r="Q39" i="81" s="1"/>
  <c r="L39" i="81"/>
  <c r="M39" i="81" s="1"/>
  <c r="N39" i="81" s="1"/>
  <c r="C39" i="81"/>
  <c r="T38" i="81"/>
  <c r="U38" i="81" s="1"/>
  <c r="R38" i="81"/>
  <c r="S38" i="81" s="1"/>
  <c r="Q38" i="81"/>
  <c r="P38" i="81"/>
  <c r="L38" i="81"/>
  <c r="M38" i="81" s="1"/>
  <c r="N38" i="81" s="1"/>
  <c r="C38" i="81"/>
  <c r="U37" i="81"/>
  <c r="T37" i="81"/>
  <c r="R37" i="81"/>
  <c r="S37" i="81" s="1"/>
  <c r="Q37" i="81"/>
  <c r="P37" i="81"/>
  <c r="L37" i="81"/>
  <c r="M37" i="81" s="1"/>
  <c r="N37" i="81" s="1"/>
  <c r="C37" i="81"/>
  <c r="T36" i="81"/>
  <c r="U36" i="81" s="1"/>
  <c r="R36" i="81"/>
  <c r="S36" i="81" s="1"/>
  <c r="P36" i="81"/>
  <c r="Q36" i="81" s="1"/>
  <c r="L36" i="81"/>
  <c r="M36" i="81" s="1"/>
  <c r="N36" i="81" s="1"/>
  <c r="V36" i="81" s="1"/>
  <c r="C36" i="81"/>
  <c r="U35" i="81"/>
  <c r="T35" i="81"/>
  <c r="R35" i="81"/>
  <c r="S35" i="81" s="1"/>
  <c r="Q35" i="81"/>
  <c r="P35" i="81"/>
  <c r="L35" i="81"/>
  <c r="M35" i="81" s="1"/>
  <c r="N35" i="81" s="1"/>
  <c r="C35" i="81"/>
  <c r="T34" i="81"/>
  <c r="U34" i="81" s="1"/>
  <c r="R34" i="81"/>
  <c r="S34" i="81" s="1"/>
  <c r="P34" i="81"/>
  <c r="Q34" i="81" s="1"/>
  <c r="L34" i="81"/>
  <c r="M34" i="81" s="1"/>
  <c r="N34" i="81" s="1"/>
  <c r="C34" i="81"/>
  <c r="T33" i="81"/>
  <c r="U33" i="81" s="1"/>
  <c r="S33" i="81"/>
  <c r="R33" i="81"/>
  <c r="P33" i="81"/>
  <c r="Q33" i="81" s="1"/>
  <c r="M33" i="81"/>
  <c r="N33" i="81" s="1"/>
  <c r="L33" i="81"/>
  <c r="C33" i="81"/>
  <c r="T32" i="81"/>
  <c r="U32" i="81" s="1"/>
  <c r="S32" i="81"/>
  <c r="R32" i="81"/>
  <c r="P32" i="81"/>
  <c r="Q32" i="81" s="1"/>
  <c r="N32" i="81"/>
  <c r="V32" i="81" s="1"/>
  <c r="L32" i="81"/>
  <c r="M32" i="81" s="1"/>
  <c r="C32" i="81"/>
  <c r="T31" i="81"/>
  <c r="U31" i="81" s="1"/>
  <c r="S31" i="81"/>
  <c r="R31" i="81"/>
  <c r="P31" i="81"/>
  <c r="Q31" i="81" s="1"/>
  <c r="L31" i="81"/>
  <c r="M31" i="81" s="1"/>
  <c r="N31" i="81" s="1"/>
  <c r="C31" i="81"/>
  <c r="T30" i="81"/>
  <c r="U30" i="81" s="1"/>
  <c r="R30" i="81"/>
  <c r="S30" i="81" s="1"/>
  <c r="Q30" i="81"/>
  <c r="P30" i="81"/>
  <c r="L30" i="81"/>
  <c r="M30" i="81" s="1"/>
  <c r="N30" i="81" s="1"/>
  <c r="C30" i="81"/>
  <c r="U29" i="81"/>
  <c r="T29" i="81"/>
  <c r="R29" i="81"/>
  <c r="S29" i="81" s="1"/>
  <c r="Q29" i="81"/>
  <c r="P29" i="81"/>
  <c r="L29" i="81"/>
  <c r="M29" i="81" s="1"/>
  <c r="N29" i="81" s="1"/>
  <c r="C29" i="81"/>
  <c r="T28" i="81"/>
  <c r="U28" i="81" s="1"/>
  <c r="R28" i="81"/>
  <c r="S28" i="81" s="1"/>
  <c r="P28" i="81"/>
  <c r="Q28" i="81" s="1"/>
  <c r="L28" i="81"/>
  <c r="M28" i="81" s="1"/>
  <c r="N28" i="81" s="1"/>
  <c r="V28" i="81" s="1"/>
  <c r="C28" i="81"/>
  <c r="U27" i="81"/>
  <c r="T27" i="81"/>
  <c r="R27" i="81"/>
  <c r="S27" i="81" s="1"/>
  <c r="Q27" i="81"/>
  <c r="P27" i="81"/>
  <c r="L27" i="81"/>
  <c r="M27" i="81" s="1"/>
  <c r="N27" i="81" s="1"/>
  <c r="C27" i="81"/>
  <c r="T26" i="81"/>
  <c r="U26" i="81" s="1"/>
  <c r="R26" i="81"/>
  <c r="S26" i="81" s="1"/>
  <c r="P26" i="81"/>
  <c r="Q26" i="81" s="1"/>
  <c r="L26" i="81"/>
  <c r="M26" i="81" s="1"/>
  <c r="N26" i="81" s="1"/>
  <c r="C26" i="81"/>
  <c r="T25" i="81"/>
  <c r="U25" i="81" s="1"/>
  <c r="S25" i="81"/>
  <c r="R25" i="81"/>
  <c r="P25" i="81"/>
  <c r="Q25" i="81" s="1"/>
  <c r="M25" i="81"/>
  <c r="N25" i="81" s="1"/>
  <c r="L25" i="81"/>
  <c r="C25" i="81"/>
  <c r="T24" i="81"/>
  <c r="U24" i="81" s="1"/>
  <c r="R24" i="81"/>
  <c r="S24" i="81" s="1"/>
  <c r="L24" i="81"/>
  <c r="M24" i="81" s="1"/>
  <c r="N24" i="81" s="1"/>
  <c r="C24" i="81"/>
  <c r="T23" i="81"/>
  <c r="U23" i="81" s="1"/>
  <c r="R23" i="81"/>
  <c r="S23" i="81" s="1"/>
  <c r="P23" i="81"/>
  <c r="Q23" i="81" s="1"/>
  <c r="L23" i="81"/>
  <c r="M23" i="81" s="1"/>
  <c r="N23" i="81" s="1"/>
  <c r="C23" i="81"/>
  <c r="T22" i="81"/>
  <c r="U22" i="81" s="1"/>
  <c r="S22" i="81"/>
  <c r="R22" i="81"/>
  <c r="L22" i="81"/>
  <c r="M22" i="81" s="1"/>
  <c r="C22" i="81"/>
  <c r="T21" i="81"/>
  <c r="U21" i="81" s="1"/>
  <c r="R21" i="81"/>
  <c r="S21" i="81" s="1"/>
  <c r="L21" i="81"/>
  <c r="M21" i="81" s="1"/>
  <c r="N21" i="81" s="1"/>
  <c r="C21" i="81"/>
  <c r="T20" i="81"/>
  <c r="U20" i="81" s="1"/>
  <c r="R20" i="81"/>
  <c r="S20" i="81" s="1"/>
  <c r="L20" i="81"/>
  <c r="M20" i="81" s="1"/>
  <c r="C20" i="81"/>
  <c r="T19" i="81"/>
  <c r="U19" i="81" s="1"/>
  <c r="R19" i="81"/>
  <c r="S19" i="81" s="1"/>
  <c r="L19" i="81"/>
  <c r="M19" i="81" s="1"/>
  <c r="N19" i="81" s="1"/>
  <c r="C19" i="81"/>
  <c r="T18" i="81"/>
  <c r="U18" i="81" s="1"/>
  <c r="R18" i="81"/>
  <c r="S18" i="81" s="1"/>
  <c r="L18" i="81"/>
  <c r="M18" i="81" s="1"/>
  <c r="N18" i="81" s="1"/>
  <c r="C18" i="81"/>
  <c r="T17" i="81"/>
  <c r="U17" i="81" s="1"/>
  <c r="R17" i="81"/>
  <c r="S17" i="81" s="1"/>
  <c r="P17" i="81"/>
  <c r="Q17" i="81" s="1"/>
  <c r="L17" i="81"/>
  <c r="M17" i="81" s="1"/>
  <c r="N17" i="81" s="1"/>
  <c r="R16" i="81"/>
  <c r="S16" i="81" s="1"/>
  <c r="L16" i="81"/>
  <c r="M16" i="81" s="1"/>
  <c r="P16" i="81" s="1"/>
  <c r="Q16" i="81" s="1"/>
  <c r="R15" i="81"/>
  <c r="S15" i="81" s="1"/>
  <c r="L15" i="81"/>
  <c r="M15" i="81" s="1"/>
  <c r="T15" i="81" s="1"/>
  <c r="U15" i="81" s="1"/>
  <c r="R14" i="81"/>
  <c r="S14" i="81" s="1"/>
  <c r="L14" i="81"/>
  <c r="M14" i="81" s="1"/>
  <c r="P14" i="81" s="1"/>
  <c r="Q14" i="81" s="1"/>
  <c r="R13" i="81"/>
  <c r="S13" i="81" s="1"/>
  <c r="L13" i="81"/>
  <c r="M13" i="81" s="1"/>
  <c r="T13" i="81" s="1"/>
  <c r="U13" i="81" s="1"/>
  <c r="R12" i="81"/>
  <c r="S12" i="81" s="1"/>
  <c r="L12" i="81"/>
  <c r="R11" i="81"/>
  <c r="S11" i="81" s="1"/>
  <c r="L11" i="81"/>
  <c r="M11" i="81" s="1"/>
  <c r="P11" i="81" s="1"/>
  <c r="Q11" i="81" s="1"/>
  <c r="P10" i="81"/>
  <c r="Q10" i="81" s="1"/>
  <c r="L10" i="81"/>
  <c r="M10" i="81" s="1"/>
  <c r="R10" i="81" s="1"/>
  <c r="S10" i="81" s="1"/>
  <c r="P9" i="81"/>
  <c r="Q9" i="81" s="1"/>
  <c r="N9" i="81"/>
  <c r="L9" i="81"/>
  <c r="M9" i="81" s="1"/>
  <c r="R9" i="81" s="1"/>
  <c r="S9" i="81" s="1"/>
  <c r="R8" i="81"/>
  <c r="S8" i="81" s="1"/>
  <c r="L8" i="81"/>
  <c r="M8" i="81" s="1"/>
  <c r="P8" i="81" s="1"/>
  <c r="Q8" i="81" s="1"/>
  <c r="P7" i="81"/>
  <c r="Q7" i="81" s="1"/>
  <c r="L7" i="81"/>
  <c r="P6" i="81"/>
  <c r="Q6" i="81" s="1"/>
  <c r="L6" i="81"/>
  <c r="M6" i="81" s="1"/>
  <c r="P5" i="81"/>
  <c r="Q5" i="81" s="1"/>
  <c r="N5" i="81"/>
  <c r="O5" i="81" s="1"/>
  <c r="L5" i="81"/>
  <c r="M5" i="81" s="1"/>
  <c r="R5" i="81" s="1"/>
  <c r="S5" i="81" s="1"/>
  <c r="P4" i="81"/>
  <c r="L4" i="81"/>
  <c r="M4" i="81" s="1"/>
  <c r="D2" i="81"/>
  <c r="C4" i="80"/>
  <c r="C5" i="80"/>
  <c r="C6" i="80"/>
  <c r="C7" i="80"/>
  <c r="C8" i="80"/>
  <c r="C9" i="80"/>
  <c r="C10" i="80"/>
  <c r="C11" i="80"/>
  <c r="C12" i="80"/>
  <c r="C13" i="80"/>
  <c r="C14" i="80"/>
  <c r="C15" i="80"/>
  <c r="C16" i="80"/>
  <c r="B84" i="80"/>
  <c r="H84" i="80" s="1"/>
  <c r="B83" i="80"/>
  <c r="F83" i="80" s="1"/>
  <c r="B82" i="80"/>
  <c r="J82" i="80" s="1"/>
  <c r="B81" i="80"/>
  <c r="J81" i="80" s="1"/>
  <c r="B80" i="80"/>
  <c r="C80" i="80" s="1"/>
  <c r="B79" i="80"/>
  <c r="I79" i="80" s="1"/>
  <c r="B78" i="80"/>
  <c r="I78" i="80" s="1"/>
  <c r="B77" i="80"/>
  <c r="J77" i="80" s="1"/>
  <c r="B76" i="80"/>
  <c r="B75" i="80"/>
  <c r="F75" i="80" s="1"/>
  <c r="B74" i="80"/>
  <c r="J74" i="80" s="1"/>
  <c r="B73" i="80"/>
  <c r="F73" i="80" s="1"/>
  <c r="B72" i="80"/>
  <c r="F72" i="80" s="1"/>
  <c r="B71" i="80"/>
  <c r="I71" i="80" s="1"/>
  <c r="B70" i="80"/>
  <c r="B69" i="80"/>
  <c r="F69" i="80" s="1"/>
  <c r="P68" i="80"/>
  <c r="B68" i="80"/>
  <c r="I68" i="80" s="1"/>
  <c r="B67" i="80"/>
  <c r="J67" i="80" s="1"/>
  <c r="B66" i="80"/>
  <c r="G66" i="80" s="1"/>
  <c r="B65" i="80"/>
  <c r="B64" i="80"/>
  <c r="I64" i="80" s="1"/>
  <c r="B63" i="80"/>
  <c r="B62" i="80"/>
  <c r="B61" i="80"/>
  <c r="M61" i="80" s="1"/>
  <c r="B60" i="80"/>
  <c r="J60" i="80" s="1"/>
  <c r="H57" i="80"/>
  <c r="T54" i="80"/>
  <c r="U54" i="80" s="1"/>
  <c r="R54" i="80"/>
  <c r="S54" i="80" s="1"/>
  <c r="P54" i="80"/>
  <c r="Q54" i="80" s="1"/>
  <c r="L54" i="80"/>
  <c r="M54" i="80" s="1"/>
  <c r="N54" i="80" s="1"/>
  <c r="C54" i="80"/>
  <c r="T53" i="80"/>
  <c r="U53" i="80" s="1"/>
  <c r="S53" i="80"/>
  <c r="R53" i="80"/>
  <c r="P53" i="80"/>
  <c r="Q53" i="80" s="1"/>
  <c r="L53" i="80"/>
  <c r="M53" i="80" s="1"/>
  <c r="N53" i="80" s="1"/>
  <c r="C53" i="80"/>
  <c r="T52" i="80"/>
  <c r="U52" i="80" s="1"/>
  <c r="R52" i="80"/>
  <c r="S52" i="80" s="1"/>
  <c r="P52" i="80"/>
  <c r="Q52" i="80" s="1"/>
  <c r="L52" i="80"/>
  <c r="M52" i="80" s="1"/>
  <c r="N52" i="80" s="1"/>
  <c r="C52" i="80"/>
  <c r="T51" i="80"/>
  <c r="U51" i="80" s="1"/>
  <c r="R51" i="80"/>
  <c r="S51" i="80" s="1"/>
  <c r="P51" i="80"/>
  <c r="Q51" i="80" s="1"/>
  <c r="L51" i="80"/>
  <c r="M51" i="80" s="1"/>
  <c r="N51" i="80" s="1"/>
  <c r="C51" i="80"/>
  <c r="T50" i="80"/>
  <c r="U50" i="80" s="1"/>
  <c r="S50" i="80"/>
  <c r="R50" i="80"/>
  <c r="P50" i="80"/>
  <c r="Q50" i="80" s="1"/>
  <c r="L50" i="80"/>
  <c r="M50" i="80" s="1"/>
  <c r="N50" i="80" s="1"/>
  <c r="C50" i="80"/>
  <c r="U49" i="80"/>
  <c r="T49" i="80"/>
  <c r="R49" i="80"/>
  <c r="S49" i="80" s="1"/>
  <c r="Q49" i="80"/>
  <c r="P49" i="80"/>
  <c r="L49" i="80"/>
  <c r="M49" i="80" s="1"/>
  <c r="N49" i="80" s="1"/>
  <c r="C49" i="80"/>
  <c r="T48" i="80"/>
  <c r="U48" i="80" s="1"/>
  <c r="R48" i="80"/>
  <c r="S48" i="80" s="1"/>
  <c r="Q48" i="80"/>
  <c r="P48" i="80"/>
  <c r="M48" i="80"/>
  <c r="N48" i="80" s="1"/>
  <c r="L48" i="80"/>
  <c r="C48" i="80"/>
  <c r="T47" i="80"/>
  <c r="U47" i="80" s="1"/>
  <c r="S47" i="80"/>
  <c r="R47" i="80"/>
  <c r="P47" i="80"/>
  <c r="Q47" i="80" s="1"/>
  <c r="L47" i="80"/>
  <c r="M47" i="80" s="1"/>
  <c r="N47" i="80" s="1"/>
  <c r="V47" i="80" s="1"/>
  <c r="C47" i="80"/>
  <c r="T46" i="80"/>
  <c r="U46" i="80" s="1"/>
  <c r="R46" i="80"/>
  <c r="S46" i="80" s="1"/>
  <c r="P46" i="80"/>
  <c r="Q46" i="80" s="1"/>
  <c r="L46" i="80"/>
  <c r="M46" i="80" s="1"/>
  <c r="N46" i="80" s="1"/>
  <c r="C46" i="80"/>
  <c r="T45" i="80"/>
  <c r="U45" i="80" s="1"/>
  <c r="R45" i="80"/>
  <c r="S45" i="80" s="1"/>
  <c r="P45" i="80"/>
  <c r="Q45" i="80" s="1"/>
  <c r="L45" i="80"/>
  <c r="M45" i="80" s="1"/>
  <c r="N45" i="80" s="1"/>
  <c r="C45" i="80"/>
  <c r="T44" i="80"/>
  <c r="U44" i="80" s="1"/>
  <c r="R44" i="80"/>
  <c r="S44" i="80" s="1"/>
  <c r="Q44" i="80"/>
  <c r="P44" i="80"/>
  <c r="M44" i="80"/>
  <c r="N44" i="80" s="1"/>
  <c r="L44" i="80"/>
  <c r="C44" i="80"/>
  <c r="T43" i="80"/>
  <c r="U43" i="80" s="1"/>
  <c r="S43" i="80"/>
  <c r="R43" i="80"/>
  <c r="P43" i="80"/>
  <c r="Q43" i="80" s="1"/>
  <c r="L43" i="80"/>
  <c r="M43" i="80" s="1"/>
  <c r="N43" i="80" s="1"/>
  <c r="V43" i="80" s="1"/>
  <c r="C43" i="80"/>
  <c r="T42" i="80"/>
  <c r="U42" i="80" s="1"/>
  <c r="R42" i="80"/>
  <c r="S42" i="80" s="1"/>
  <c r="P42" i="80"/>
  <c r="Q42" i="80" s="1"/>
  <c r="L42" i="80"/>
  <c r="M42" i="80" s="1"/>
  <c r="N42" i="80" s="1"/>
  <c r="O42" i="80" s="1"/>
  <c r="C42" i="80"/>
  <c r="T41" i="80"/>
  <c r="U41" i="80" s="1"/>
  <c r="R41" i="80"/>
  <c r="S41" i="80" s="1"/>
  <c r="P41" i="80"/>
  <c r="Q41" i="80" s="1"/>
  <c r="M41" i="80"/>
  <c r="N41" i="80" s="1"/>
  <c r="L41" i="80"/>
  <c r="C41" i="80"/>
  <c r="U40" i="80"/>
  <c r="T40" i="80"/>
  <c r="R40" i="80"/>
  <c r="S40" i="80" s="1"/>
  <c r="P40" i="80"/>
  <c r="Q40" i="80" s="1"/>
  <c r="M40" i="80"/>
  <c r="N40" i="80" s="1"/>
  <c r="L40" i="80"/>
  <c r="C40" i="80"/>
  <c r="T39" i="80"/>
  <c r="U39" i="80" s="1"/>
  <c r="S39" i="80"/>
  <c r="R39" i="80"/>
  <c r="P39" i="80"/>
  <c r="Q39" i="80" s="1"/>
  <c r="N39" i="80"/>
  <c r="V39" i="80" s="1"/>
  <c r="L39" i="80"/>
  <c r="M39" i="80" s="1"/>
  <c r="C39" i="80"/>
  <c r="T38" i="80"/>
  <c r="U38" i="80" s="1"/>
  <c r="S38" i="80"/>
  <c r="R38" i="80"/>
  <c r="P38" i="80"/>
  <c r="Q38" i="80" s="1"/>
  <c r="L38" i="80"/>
  <c r="M38" i="80" s="1"/>
  <c r="N38" i="80" s="1"/>
  <c r="O38" i="80" s="1"/>
  <c r="W38" i="80" s="1"/>
  <c r="C38" i="80"/>
  <c r="T37" i="80"/>
  <c r="U37" i="80" s="1"/>
  <c r="R37" i="80"/>
  <c r="S37" i="80" s="1"/>
  <c r="Q37" i="80"/>
  <c r="P37" i="80"/>
  <c r="L37" i="80"/>
  <c r="M37" i="80" s="1"/>
  <c r="N37" i="80" s="1"/>
  <c r="C37" i="80"/>
  <c r="U36" i="80"/>
  <c r="T36" i="80"/>
  <c r="R36" i="80"/>
  <c r="S36" i="80" s="1"/>
  <c r="Q36" i="80"/>
  <c r="P36" i="80"/>
  <c r="L36" i="80"/>
  <c r="M36" i="80" s="1"/>
  <c r="N36" i="80" s="1"/>
  <c r="C36" i="80"/>
  <c r="T35" i="80"/>
  <c r="U35" i="80" s="1"/>
  <c r="R35" i="80"/>
  <c r="S35" i="80" s="1"/>
  <c r="P35" i="80"/>
  <c r="Q35" i="80" s="1"/>
  <c r="N35" i="80"/>
  <c r="L35" i="80"/>
  <c r="M35" i="80" s="1"/>
  <c r="C35" i="80"/>
  <c r="U34" i="80"/>
  <c r="T34" i="80"/>
  <c r="R34" i="80"/>
  <c r="S34" i="80" s="1"/>
  <c r="Q34" i="80"/>
  <c r="P34" i="80"/>
  <c r="L34" i="80"/>
  <c r="M34" i="80" s="1"/>
  <c r="N34" i="80" s="1"/>
  <c r="C34" i="80"/>
  <c r="T33" i="80"/>
  <c r="U33" i="80" s="1"/>
  <c r="R33" i="80"/>
  <c r="S33" i="80" s="1"/>
  <c r="P33" i="80"/>
  <c r="Q33" i="80" s="1"/>
  <c r="L33" i="80"/>
  <c r="M33" i="80" s="1"/>
  <c r="N33" i="80" s="1"/>
  <c r="C33" i="80"/>
  <c r="U32" i="80"/>
  <c r="T32" i="80"/>
  <c r="R32" i="80"/>
  <c r="S32" i="80" s="1"/>
  <c r="Q32" i="80"/>
  <c r="P32" i="80"/>
  <c r="L32" i="80"/>
  <c r="M32" i="80" s="1"/>
  <c r="N32" i="80" s="1"/>
  <c r="C32" i="80"/>
  <c r="T31" i="80"/>
  <c r="U31" i="80" s="1"/>
  <c r="R31" i="80"/>
  <c r="S31" i="80" s="1"/>
  <c r="P31" i="80"/>
  <c r="Q31" i="80" s="1"/>
  <c r="L31" i="80"/>
  <c r="M31" i="80" s="1"/>
  <c r="N31" i="80" s="1"/>
  <c r="C31" i="80"/>
  <c r="T30" i="80"/>
  <c r="U30" i="80" s="1"/>
  <c r="S30" i="80"/>
  <c r="R30" i="80"/>
  <c r="P30" i="80"/>
  <c r="Q30" i="80" s="1"/>
  <c r="M30" i="80"/>
  <c r="N30" i="80" s="1"/>
  <c r="L30" i="80"/>
  <c r="C30" i="80"/>
  <c r="T29" i="80"/>
  <c r="U29" i="80" s="1"/>
  <c r="R29" i="80"/>
  <c r="S29" i="80" s="1"/>
  <c r="P29" i="80"/>
  <c r="Q29" i="80" s="1"/>
  <c r="L29" i="80"/>
  <c r="M29" i="80" s="1"/>
  <c r="N29" i="80" s="1"/>
  <c r="C29" i="80"/>
  <c r="U28" i="80"/>
  <c r="T28" i="80"/>
  <c r="R28" i="80"/>
  <c r="S28" i="80" s="1"/>
  <c r="Q28" i="80"/>
  <c r="P28" i="80"/>
  <c r="L28" i="80"/>
  <c r="M28" i="80" s="1"/>
  <c r="N28" i="80" s="1"/>
  <c r="C28" i="80"/>
  <c r="T27" i="80"/>
  <c r="U27" i="80" s="1"/>
  <c r="R27" i="80"/>
  <c r="S27" i="80" s="1"/>
  <c r="P27" i="80"/>
  <c r="Q27" i="80" s="1"/>
  <c r="L27" i="80"/>
  <c r="M27" i="80" s="1"/>
  <c r="N27" i="80" s="1"/>
  <c r="C27" i="80"/>
  <c r="T26" i="80"/>
  <c r="U26" i="80" s="1"/>
  <c r="S26" i="80"/>
  <c r="R26" i="80"/>
  <c r="P26" i="80"/>
  <c r="Q26" i="80" s="1"/>
  <c r="M26" i="80"/>
  <c r="N26" i="80" s="1"/>
  <c r="L26" i="80"/>
  <c r="C26" i="80"/>
  <c r="R25" i="80"/>
  <c r="S25" i="80" s="1"/>
  <c r="P25" i="80"/>
  <c r="Q25" i="80" s="1"/>
  <c r="L25" i="80"/>
  <c r="M25" i="80" s="1"/>
  <c r="N25" i="80" s="1"/>
  <c r="C25" i="80"/>
  <c r="R24" i="80"/>
  <c r="S24" i="80" s="1"/>
  <c r="P24" i="80"/>
  <c r="Q24" i="80" s="1"/>
  <c r="L24" i="80"/>
  <c r="M24" i="80" s="1"/>
  <c r="N24" i="80" s="1"/>
  <c r="C24" i="80"/>
  <c r="R23" i="80"/>
  <c r="S23" i="80" s="1"/>
  <c r="P23" i="80"/>
  <c r="Q23" i="80" s="1"/>
  <c r="L23" i="80"/>
  <c r="M23" i="80" s="1"/>
  <c r="N23" i="80" s="1"/>
  <c r="C23" i="80"/>
  <c r="R22" i="80"/>
  <c r="S22" i="80" s="1"/>
  <c r="P22" i="80"/>
  <c r="Q22" i="80" s="1"/>
  <c r="L22" i="80"/>
  <c r="M22" i="80" s="1"/>
  <c r="C22" i="80"/>
  <c r="R21" i="80"/>
  <c r="S21" i="80" s="1"/>
  <c r="P21" i="80"/>
  <c r="Q21" i="80" s="1"/>
  <c r="L21" i="80"/>
  <c r="M21" i="80" s="1"/>
  <c r="N21" i="80" s="1"/>
  <c r="C21" i="80"/>
  <c r="R20" i="80"/>
  <c r="S20" i="80" s="1"/>
  <c r="P20" i="80"/>
  <c r="Q20" i="80" s="1"/>
  <c r="L20" i="80"/>
  <c r="M20" i="80" s="1"/>
  <c r="N20" i="80" s="1"/>
  <c r="C20" i="80"/>
  <c r="R19" i="80"/>
  <c r="S19" i="80" s="1"/>
  <c r="P19" i="80"/>
  <c r="Q19" i="80" s="1"/>
  <c r="L19" i="80"/>
  <c r="M19" i="80" s="1"/>
  <c r="N19" i="80" s="1"/>
  <c r="C19" i="80"/>
  <c r="T18" i="80"/>
  <c r="U18" i="80" s="1"/>
  <c r="R18" i="80"/>
  <c r="S18" i="80" s="1"/>
  <c r="P18" i="80"/>
  <c r="Q18" i="80" s="1"/>
  <c r="L18" i="80"/>
  <c r="M18" i="80" s="1"/>
  <c r="N18" i="80" s="1"/>
  <c r="C18" i="80"/>
  <c r="T17" i="80"/>
  <c r="U17" i="80" s="1"/>
  <c r="P17" i="80"/>
  <c r="Q17" i="80" s="1"/>
  <c r="L17" i="80"/>
  <c r="M17" i="80" s="1"/>
  <c r="N17" i="80" s="1"/>
  <c r="C17" i="80"/>
  <c r="P16" i="80"/>
  <c r="Q16" i="80" s="1"/>
  <c r="L16" i="80"/>
  <c r="M16" i="80" s="1"/>
  <c r="T16" i="80" s="1"/>
  <c r="U16" i="80" s="1"/>
  <c r="P15" i="80"/>
  <c r="Q15" i="80" s="1"/>
  <c r="L15" i="80"/>
  <c r="M15" i="80" s="1"/>
  <c r="T15" i="80" s="1"/>
  <c r="U15" i="80" s="1"/>
  <c r="Q14" i="80"/>
  <c r="P14" i="80"/>
  <c r="L14" i="80"/>
  <c r="M14" i="80" s="1"/>
  <c r="R14" i="80" s="1"/>
  <c r="S14" i="80" s="1"/>
  <c r="R13" i="80"/>
  <c r="S13" i="80" s="1"/>
  <c r="P13" i="80"/>
  <c r="Q13" i="80" s="1"/>
  <c r="L13" i="80"/>
  <c r="M13" i="80" s="1"/>
  <c r="T13" i="80" s="1"/>
  <c r="U13" i="80" s="1"/>
  <c r="T12" i="80"/>
  <c r="U12" i="80" s="1"/>
  <c r="P12" i="80"/>
  <c r="Q12" i="80" s="1"/>
  <c r="L12" i="80"/>
  <c r="M12" i="80" s="1"/>
  <c r="T11" i="80"/>
  <c r="U11" i="80" s="1"/>
  <c r="P11" i="80"/>
  <c r="Q11" i="80" s="1"/>
  <c r="L11" i="80"/>
  <c r="M11" i="80" s="1"/>
  <c r="R11" i="80" s="1"/>
  <c r="S11" i="80" s="1"/>
  <c r="T10" i="80"/>
  <c r="U10" i="80" s="1"/>
  <c r="P10" i="80"/>
  <c r="Q10" i="80" s="1"/>
  <c r="L10" i="80"/>
  <c r="M10" i="80" s="1"/>
  <c r="T9" i="80"/>
  <c r="U9" i="80" s="1"/>
  <c r="P9" i="80"/>
  <c r="Q9" i="80" s="1"/>
  <c r="L9" i="80"/>
  <c r="M9" i="80" s="1"/>
  <c r="R9" i="80" s="1"/>
  <c r="S9" i="80" s="1"/>
  <c r="R8" i="80"/>
  <c r="S8" i="80" s="1"/>
  <c r="L8" i="80"/>
  <c r="M8" i="80" s="1"/>
  <c r="T8" i="80" s="1"/>
  <c r="T7" i="80"/>
  <c r="U7" i="80" s="1"/>
  <c r="P7" i="80"/>
  <c r="Q7" i="80" s="1"/>
  <c r="L7" i="80"/>
  <c r="M7" i="80" s="1"/>
  <c r="R7" i="80" s="1"/>
  <c r="S7" i="80" s="1"/>
  <c r="T6" i="80"/>
  <c r="U6" i="80" s="1"/>
  <c r="P6" i="80"/>
  <c r="Q6" i="80" s="1"/>
  <c r="L6" i="80"/>
  <c r="M6" i="80" s="1"/>
  <c r="R6" i="80" s="1"/>
  <c r="S6" i="80" s="1"/>
  <c r="T5" i="80"/>
  <c r="U5" i="80" s="1"/>
  <c r="L5" i="80"/>
  <c r="M5" i="80" s="1"/>
  <c r="R5" i="80" s="1"/>
  <c r="S5" i="80" s="1"/>
  <c r="T4" i="80"/>
  <c r="R4" i="80"/>
  <c r="S4" i="80" s="1"/>
  <c r="L4" i="80"/>
  <c r="D2" i="80"/>
  <c r="B84" i="79"/>
  <c r="H84" i="79" s="1"/>
  <c r="B83" i="79"/>
  <c r="K83" i="79" s="1"/>
  <c r="B82" i="79"/>
  <c r="J82" i="79" s="1"/>
  <c r="B81" i="79"/>
  <c r="B80" i="79"/>
  <c r="H80" i="79" s="1"/>
  <c r="B79" i="79"/>
  <c r="I79" i="79" s="1"/>
  <c r="B78" i="79"/>
  <c r="B77" i="79"/>
  <c r="G77" i="79" s="1"/>
  <c r="B76" i="79"/>
  <c r="B75" i="79"/>
  <c r="G75" i="79" s="1"/>
  <c r="B74" i="79"/>
  <c r="B73" i="79"/>
  <c r="G73" i="79" s="1"/>
  <c r="B72" i="79"/>
  <c r="B71" i="79"/>
  <c r="G71" i="79" s="1"/>
  <c r="B70" i="79"/>
  <c r="B69" i="79"/>
  <c r="G69" i="79" s="1"/>
  <c r="P68" i="79"/>
  <c r="B68" i="79"/>
  <c r="I68" i="79" s="1"/>
  <c r="B67" i="79"/>
  <c r="F67" i="79" s="1"/>
  <c r="B66" i="79"/>
  <c r="B65" i="79"/>
  <c r="B64" i="79"/>
  <c r="I64" i="79" s="1"/>
  <c r="B63" i="79"/>
  <c r="G63" i="79" s="1"/>
  <c r="B62" i="79"/>
  <c r="K62" i="79" s="1"/>
  <c r="B61" i="79"/>
  <c r="B60" i="79"/>
  <c r="H57" i="79"/>
  <c r="T54" i="79"/>
  <c r="U54" i="79" s="1"/>
  <c r="R54" i="79"/>
  <c r="S54" i="79" s="1"/>
  <c r="P54" i="79"/>
  <c r="Q54" i="79" s="1"/>
  <c r="N54" i="79"/>
  <c r="O54" i="79" s="1"/>
  <c r="M54" i="79"/>
  <c r="L54" i="79"/>
  <c r="C54" i="79"/>
  <c r="T53" i="79"/>
  <c r="U53" i="79" s="1"/>
  <c r="R53" i="79"/>
  <c r="S53" i="79" s="1"/>
  <c r="P53" i="79"/>
  <c r="Q53" i="79" s="1"/>
  <c r="L53" i="79"/>
  <c r="M53" i="79" s="1"/>
  <c r="N53" i="79" s="1"/>
  <c r="C53" i="79"/>
  <c r="T52" i="79"/>
  <c r="U52" i="79" s="1"/>
  <c r="R52" i="79"/>
  <c r="S52" i="79" s="1"/>
  <c r="P52" i="79"/>
  <c r="Q52" i="79" s="1"/>
  <c r="L52" i="79"/>
  <c r="M52" i="79" s="1"/>
  <c r="N52" i="79" s="1"/>
  <c r="C52" i="79"/>
  <c r="T51" i="79"/>
  <c r="U51" i="79" s="1"/>
  <c r="R51" i="79"/>
  <c r="S51" i="79" s="1"/>
  <c r="Q51" i="79"/>
  <c r="P51" i="79"/>
  <c r="L51" i="79"/>
  <c r="M51" i="79" s="1"/>
  <c r="N51" i="79" s="1"/>
  <c r="C51" i="79"/>
  <c r="T50" i="79"/>
  <c r="U50" i="79" s="1"/>
  <c r="R50" i="79"/>
  <c r="S50" i="79" s="1"/>
  <c r="P50" i="79"/>
  <c r="Q50" i="79" s="1"/>
  <c r="N50" i="79"/>
  <c r="O50" i="79" s="1"/>
  <c r="M50" i="79"/>
  <c r="L50" i="79"/>
  <c r="C50" i="79"/>
  <c r="T49" i="79"/>
  <c r="U49" i="79" s="1"/>
  <c r="R49" i="79"/>
  <c r="S49" i="79" s="1"/>
  <c r="P49" i="79"/>
  <c r="Q49" i="79" s="1"/>
  <c r="L49" i="79"/>
  <c r="M49" i="79" s="1"/>
  <c r="N49" i="79" s="1"/>
  <c r="C49" i="79"/>
  <c r="T48" i="79"/>
  <c r="U48" i="79" s="1"/>
  <c r="R48" i="79"/>
  <c r="S48" i="79" s="1"/>
  <c r="P48" i="79"/>
  <c r="Q48" i="79" s="1"/>
  <c r="L48" i="79"/>
  <c r="M48" i="79" s="1"/>
  <c r="N48" i="79" s="1"/>
  <c r="C48" i="79"/>
  <c r="T47" i="79"/>
  <c r="U47" i="79" s="1"/>
  <c r="R47" i="79"/>
  <c r="S47" i="79" s="1"/>
  <c r="Q47" i="79"/>
  <c r="P47" i="79"/>
  <c r="M47" i="79"/>
  <c r="N47" i="79" s="1"/>
  <c r="L47" i="79"/>
  <c r="C47" i="79"/>
  <c r="T46" i="79"/>
  <c r="U46" i="79" s="1"/>
  <c r="S46" i="79"/>
  <c r="R46" i="79"/>
  <c r="P46" i="79"/>
  <c r="Q46" i="79" s="1"/>
  <c r="L46" i="79"/>
  <c r="M46" i="79" s="1"/>
  <c r="N46" i="79" s="1"/>
  <c r="V46" i="79" s="1"/>
  <c r="C46" i="79"/>
  <c r="T45" i="79"/>
  <c r="U45" i="79" s="1"/>
  <c r="R45" i="79"/>
  <c r="S45" i="79" s="1"/>
  <c r="P45" i="79"/>
  <c r="Q45" i="79" s="1"/>
  <c r="L45" i="79"/>
  <c r="M45" i="79" s="1"/>
  <c r="N45" i="79" s="1"/>
  <c r="C45" i="79"/>
  <c r="T44" i="79"/>
  <c r="U44" i="79" s="1"/>
  <c r="R44" i="79"/>
  <c r="S44" i="79" s="1"/>
  <c r="P44" i="79"/>
  <c r="Q44" i="79" s="1"/>
  <c r="M44" i="79"/>
  <c r="N44" i="79" s="1"/>
  <c r="L44" i="79"/>
  <c r="C44" i="79"/>
  <c r="U43" i="79"/>
  <c r="T43" i="79"/>
  <c r="R43" i="79"/>
  <c r="S43" i="79" s="1"/>
  <c r="P43" i="79"/>
  <c r="Q43" i="79" s="1"/>
  <c r="L43" i="79"/>
  <c r="M43" i="79" s="1"/>
  <c r="N43" i="79" s="1"/>
  <c r="C43" i="79"/>
  <c r="T42" i="79"/>
  <c r="U42" i="79" s="1"/>
  <c r="R42" i="79"/>
  <c r="S42" i="79" s="1"/>
  <c r="P42" i="79"/>
  <c r="Q42" i="79" s="1"/>
  <c r="L42" i="79"/>
  <c r="M42" i="79" s="1"/>
  <c r="N42" i="79" s="1"/>
  <c r="C42" i="79"/>
  <c r="T41" i="79"/>
  <c r="U41" i="79" s="1"/>
  <c r="S41" i="79"/>
  <c r="R41" i="79"/>
  <c r="P41" i="79"/>
  <c r="Q41" i="79" s="1"/>
  <c r="L41" i="79"/>
  <c r="M41" i="79" s="1"/>
  <c r="N41" i="79" s="1"/>
  <c r="C41" i="79"/>
  <c r="T40" i="79"/>
  <c r="U40" i="79" s="1"/>
  <c r="R40" i="79"/>
  <c r="S40" i="79" s="1"/>
  <c r="Q40" i="79"/>
  <c r="P40" i="79"/>
  <c r="M40" i="79"/>
  <c r="N40" i="79" s="1"/>
  <c r="O40" i="79" s="1"/>
  <c r="L40" i="79"/>
  <c r="C40" i="79"/>
  <c r="T39" i="79"/>
  <c r="U39" i="79" s="1"/>
  <c r="S39" i="79"/>
  <c r="R39" i="79"/>
  <c r="P39" i="79"/>
  <c r="Q39" i="79" s="1"/>
  <c r="L39" i="79"/>
  <c r="M39" i="79" s="1"/>
  <c r="N39" i="79" s="1"/>
  <c r="C39" i="79"/>
  <c r="T38" i="79"/>
  <c r="U38" i="79" s="1"/>
  <c r="R38" i="79"/>
  <c r="S38" i="79" s="1"/>
  <c r="P38" i="79"/>
  <c r="Q38" i="79" s="1"/>
  <c r="L38" i="79"/>
  <c r="M38" i="79" s="1"/>
  <c r="N38" i="79" s="1"/>
  <c r="C38" i="79"/>
  <c r="T37" i="79"/>
  <c r="U37" i="79" s="1"/>
  <c r="S37" i="79"/>
  <c r="R37" i="79"/>
  <c r="P37" i="79"/>
  <c r="Q37" i="79" s="1"/>
  <c r="M37" i="79"/>
  <c r="N37" i="79" s="1"/>
  <c r="L37" i="79"/>
  <c r="C37" i="79"/>
  <c r="T36" i="79"/>
  <c r="U36" i="79" s="1"/>
  <c r="R36" i="79"/>
  <c r="S36" i="79" s="1"/>
  <c r="P36" i="79"/>
  <c r="Q36" i="79" s="1"/>
  <c r="N36" i="79"/>
  <c r="O36" i="79" s="1"/>
  <c r="M36" i="79"/>
  <c r="L36" i="79"/>
  <c r="C36" i="79"/>
  <c r="U35" i="79"/>
  <c r="T35" i="79"/>
  <c r="R35" i="79"/>
  <c r="S35" i="79" s="1"/>
  <c r="Q35" i="79"/>
  <c r="P35" i="79"/>
  <c r="M35" i="79"/>
  <c r="N35" i="79" s="1"/>
  <c r="L35" i="79"/>
  <c r="C35" i="79"/>
  <c r="T34" i="79"/>
  <c r="U34" i="79" s="1"/>
  <c r="S34" i="79"/>
  <c r="R34" i="79"/>
  <c r="P34" i="79"/>
  <c r="Q34" i="79" s="1"/>
  <c r="L34" i="79"/>
  <c r="M34" i="79" s="1"/>
  <c r="N34" i="79" s="1"/>
  <c r="V34" i="79" s="1"/>
  <c r="C34" i="79"/>
  <c r="T33" i="79"/>
  <c r="U33" i="79" s="1"/>
  <c r="R33" i="79"/>
  <c r="S33" i="79" s="1"/>
  <c r="P33" i="79"/>
  <c r="Q33" i="79" s="1"/>
  <c r="M33" i="79"/>
  <c r="N33" i="79" s="1"/>
  <c r="L33" i="79"/>
  <c r="C33" i="79"/>
  <c r="U32" i="79"/>
  <c r="T32" i="79"/>
  <c r="R32" i="79"/>
  <c r="S32" i="79" s="1"/>
  <c r="P32" i="79"/>
  <c r="Q32" i="79" s="1"/>
  <c r="L32" i="79"/>
  <c r="M32" i="79" s="1"/>
  <c r="N32" i="79" s="1"/>
  <c r="C32" i="79"/>
  <c r="T31" i="79"/>
  <c r="U31" i="79" s="1"/>
  <c r="S31" i="79"/>
  <c r="R31" i="79"/>
  <c r="P31" i="79"/>
  <c r="Q31" i="79" s="1"/>
  <c r="M31" i="79"/>
  <c r="N31" i="79" s="1"/>
  <c r="L31" i="79"/>
  <c r="C31" i="79"/>
  <c r="T30" i="79"/>
  <c r="U30" i="79" s="1"/>
  <c r="S30" i="79"/>
  <c r="R30" i="79"/>
  <c r="P30" i="79"/>
  <c r="Q30" i="79" s="1"/>
  <c r="N30" i="79"/>
  <c r="V30" i="79" s="1"/>
  <c r="L30" i="79"/>
  <c r="M30" i="79" s="1"/>
  <c r="C30" i="79"/>
  <c r="T29" i="79"/>
  <c r="U29" i="79" s="1"/>
  <c r="S29" i="79"/>
  <c r="R29" i="79"/>
  <c r="P29" i="79"/>
  <c r="Q29" i="79" s="1"/>
  <c r="M29" i="79"/>
  <c r="N29" i="79" s="1"/>
  <c r="L29" i="79"/>
  <c r="C29" i="79"/>
  <c r="U28" i="79"/>
  <c r="T28" i="79"/>
  <c r="R28" i="79"/>
  <c r="S28" i="79" s="1"/>
  <c r="P28" i="79"/>
  <c r="Q28" i="79" s="1"/>
  <c r="L28" i="79"/>
  <c r="M28" i="79" s="1"/>
  <c r="N28" i="79" s="1"/>
  <c r="C28" i="79"/>
  <c r="T27" i="79"/>
  <c r="U27" i="79" s="1"/>
  <c r="S27" i="79"/>
  <c r="R27" i="79"/>
  <c r="P27" i="79"/>
  <c r="Q27" i="79" s="1"/>
  <c r="M27" i="79"/>
  <c r="N27" i="79" s="1"/>
  <c r="L27" i="79"/>
  <c r="C27" i="79"/>
  <c r="T26" i="79"/>
  <c r="U26" i="79" s="1"/>
  <c r="S26" i="79"/>
  <c r="R26" i="79"/>
  <c r="P26" i="79"/>
  <c r="Q26" i="79" s="1"/>
  <c r="L26" i="79"/>
  <c r="M26" i="79" s="1"/>
  <c r="N26" i="79" s="1"/>
  <c r="C26" i="79"/>
  <c r="T25" i="79"/>
  <c r="U25" i="79" s="1"/>
  <c r="S25" i="79"/>
  <c r="R25" i="79"/>
  <c r="P25" i="79"/>
  <c r="Q25" i="79" s="1"/>
  <c r="L25" i="79"/>
  <c r="M25" i="79" s="1"/>
  <c r="N25" i="79" s="1"/>
  <c r="C25" i="79"/>
  <c r="T24" i="79"/>
  <c r="U24" i="79" s="1"/>
  <c r="R24" i="79"/>
  <c r="S24" i="79" s="1"/>
  <c r="P24" i="79"/>
  <c r="Q24" i="79" s="1"/>
  <c r="N24" i="79"/>
  <c r="L24" i="79"/>
  <c r="M24" i="79" s="1"/>
  <c r="C24" i="79"/>
  <c r="U23" i="79"/>
  <c r="T23" i="79"/>
  <c r="R23" i="79"/>
  <c r="S23" i="79" s="1"/>
  <c r="Q23" i="79"/>
  <c r="P23" i="79"/>
  <c r="L23" i="79"/>
  <c r="M23" i="79" s="1"/>
  <c r="N23" i="79" s="1"/>
  <c r="C23" i="79"/>
  <c r="T22" i="79"/>
  <c r="U22" i="79" s="1"/>
  <c r="R22" i="79"/>
  <c r="S22" i="79" s="1"/>
  <c r="P22" i="79"/>
  <c r="Q22" i="79" s="1"/>
  <c r="L22" i="79"/>
  <c r="M22" i="79" s="1"/>
  <c r="N22" i="79" s="1"/>
  <c r="C22" i="79"/>
  <c r="T21" i="79"/>
  <c r="U21" i="79" s="1"/>
  <c r="R21" i="79"/>
  <c r="S21" i="79" s="1"/>
  <c r="P21" i="79"/>
  <c r="Q21" i="79" s="1"/>
  <c r="L21" i="79"/>
  <c r="M21" i="79" s="1"/>
  <c r="N21" i="79" s="1"/>
  <c r="C21" i="79"/>
  <c r="T20" i="79"/>
  <c r="U20" i="79" s="1"/>
  <c r="R20" i="79"/>
  <c r="S20" i="79" s="1"/>
  <c r="Q20" i="79"/>
  <c r="P20" i="79"/>
  <c r="L20" i="79"/>
  <c r="M20" i="79" s="1"/>
  <c r="N20" i="79" s="1"/>
  <c r="C20" i="79"/>
  <c r="T19" i="79"/>
  <c r="U19" i="79" s="1"/>
  <c r="R19" i="79"/>
  <c r="S19" i="79" s="1"/>
  <c r="P19" i="79"/>
  <c r="Q19" i="79" s="1"/>
  <c r="N19" i="79"/>
  <c r="O19" i="79" s="1"/>
  <c r="L19" i="79"/>
  <c r="M19" i="79" s="1"/>
  <c r="C19" i="79"/>
  <c r="T18" i="79"/>
  <c r="U18" i="79" s="1"/>
  <c r="S18" i="79"/>
  <c r="R18" i="79"/>
  <c r="P18" i="79"/>
  <c r="Q18" i="79" s="1"/>
  <c r="O18" i="79"/>
  <c r="W18" i="79" s="1"/>
  <c r="L18" i="79"/>
  <c r="M18" i="79" s="1"/>
  <c r="N18" i="79" s="1"/>
  <c r="C18" i="79"/>
  <c r="T17" i="79"/>
  <c r="U17" i="79" s="1"/>
  <c r="R17" i="79"/>
  <c r="S17" i="79" s="1"/>
  <c r="P17" i="79"/>
  <c r="Q17" i="79" s="1"/>
  <c r="L17" i="79"/>
  <c r="M17" i="79" s="1"/>
  <c r="N17" i="79" s="1"/>
  <c r="C17" i="79"/>
  <c r="R16" i="79"/>
  <c r="S16" i="79" s="1"/>
  <c r="P16" i="79"/>
  <c r="Q16" i="79" s="1"/>
  <c r="L16" i="79"/>
  <c r="M16" i="79" s="1"/>
  <c r="C16" i="79"/>
  <c r="R15" i="79"/>
  <c r="S15" i="79" s="1"/>
  <c r="P15" i="79"/>
  <c r="Q15" i="79" s="1"/>
  <c r="N15" i="79"/>
  <c r="O15" i="79" s="1"/>
  <c r="L15" i="79"/>
  <c r="M15" i="79" s="1"/>
  <c r="T15" i="79" s="1"/>
  <c r="U15" i="79" s="1"/>
  <c r="C15" i="79"/>
  <c r="R14" i="79"/>
  <c r="S14" i="79" s="1"/>
  <c r="P14" i="79"/>
  <c r="Q14" i="79" s="1"/>
  <c r="L14" i="79"/>
  <c r="M14" i="79" s="1"/>
  <c r="T14" i="79" s="1"/>
  <c r="U14" i="79" s="1"/>
  <c r="C14" i="79"/>
  <c r="R13" i="79"/>
  <c r="S13" i="79" s="1"/>
  <c r="P13" i="79"/>
  <c r="Q13" i="79" s="1"/>
  <c r="L13" i="79"/>
  <c r="M13" i="79" s="1"/>
  <c r="T13" i="79" s="1"/>
  <c r="U13" i="79" s="1"/>
  <c r="C13" i="79"/>
  <c r="P12" i="79"/>
  <c r="Q12" i="79" s="1"/>
  <c r="L12" i="79"/>
  <c r="M12" i="79" s="1"/>
  <c r="T12" i="79" s="1"/>
  <c r="U12" i="79" s="1"/>
  <c r="C12" i="79"/>
  <c r="T11" i="79"/>
  <c r="U11" i="79" s="1"/>
  <c r="L11" i="79"/>
  <c r="M11" i="79" s="1"/>
  <c r="P11" i="79" s="1"/>
  <c r="Q11" i="79" s="1"/>
  <c r="C11" i="79"/>
  <c r="T10" i="79"/>
  <c r="U10" i="79" s="1"/>
  <c r="P10" i="79"/>
  <c r="Q10" i="79" s="1"/>
  <c r="L10" i="79"/>
  <c r="M10" i="79" s="1"/>
  <c r="R10" i="79" s="1"/>
  <c r="S10" i="79" s="1"/>
  <c r="C10" i="79"/>
  <c r="U9" i="79"/>
  <c r="T9" i="79"/>
  <c r="P9" i="79"/>
  <c r="Q9" i="79" s="1"/>
  <c r="L9" i="79"/>
  <c r="M9" i="79" s="1"/>
  <c r="R9" i="79" s="1"/>
  <c r="S9" i="79" s="1"/>
  <c r="C9" i="79"/>
  <c r="R8" i="79"/>
  <c r="S8" i="79" s="1"/>
  <c r="L8" i="79"/>
  <c r="M8" i="79" s="1"/>
  <c r="T8" i="79" s="1"/>
  <c r="U8" i="79" s="1"/>
  <c r="C8" i="79"/>
  <c r="T7" i="79"/>
  <c r="U7" i="79" s="1"/>
  <c r="P7" i="79"/>
  <c r="Q7" i="79" s="1"/>
  <c r="N7" i="79"/>
  <c r="O7" i="79" s="1"/>
  <c r="L7" i="79"/>
  <c r="M7" i="79" s="1"/>
  <c r="R7" i="79" s="1"/>
  <c r="S7" i="79" s="1"/>
  <c r="C7" i="79"/>
  <c r="T6" i="79"/>
  <c r="U6" i="79" s="1"/>
  <c r="P6" i="79"/>
  <c r="Q6" i="79" s="1"/>
  <c r="L6" i="79"/>
  <c r="M6" i="79" s="1"/>
  <c r="R6" i="79" s="1"/>
  <c r="S6" i="79" s="1"/>
  <c r="C6" i="79"/>
  <c r="T5" i="79"/>
  <c r="U5" i="79" s="1"/>
  <c r="P5" i="79"/>
  <c r="Q5" i="79" s="1"/>
  <c r="N5" i="79"/>
  <c r="O5" i="79" s="1"/>
  <c r="L5" i="79"/>
  <c r="M5" i="79" s="1"/>
  <c r="R5" i="79" s="1"/>
  <c r="S5" i="79" s="1"/>
  <c r="C5" i="79"/>
  <c r="T4" i="79"/>
  <c r="U4" i="79" s="1"/>
  <c r="L4" i="79"/>
  <c r="M4" i="79" s="1"/>
  <c r="N4" i="79" s="1"/>
  <c r="C4" i="79"/>
  <c r="D2" i="79"/>
  <c r="C13" i="78"/>
  <c r="C12" i="78"/>
  <c r="B84" i="78"/>
  <c r="H84" i="78" s="1"/>
  <c r="B83" i="78"/>
  <c r="B82" i="78"/>
  <c r="J82" i="78" s="1"/>
  <c r="B81" i="78"/>
  <c r="I81" i="78" s="1"/>
  <c r="B80" i="78"/>
  <c r="H80" i="78" s="1"/>
  <c r="B79" i="78"/>
  <c r="B78" i="78"/>
  <c r="I78" i="78" s="1"/>
  <c r="B77" i="78"/>
  <c r="J77" i="78" s="1"/>
  <c r="B76" i="78"/>
  <c r="F76" i="78" s="1"/>
  <c r="B75" i="78"/>
  <c r="B74" i="78"/>
  <c r="I74" i="78" s="1"/>
  <c r="B73" i="78"/>
  <c r="F73" i="78" s="1"/>
  <c r="B72" i="78"/>
  <c r="B71" i="78"/>
  <c r="J71" i="78" s="1"/>
  <c r="B70" i="78"/>
  <c r="B69" i="78"/>
  <c r="F69" i="78" s="1"/>
  <c r="P68" i="78"/>
  <c r="B68" i="78"/>
  <c r="J68" i="78" s="1"/>
  <c r="B67" i="78"/>
  <c r="I67" i="78" s="1"/>
  <c r="B66" i="78"/>
  <c r="K66" i="78" s="1"/>
  <c r="B65" i="78"/>
  <c r="B64" i="78"/>
  <c r="J64" i="78" s="1"/>
  <c r="B63" i="78"/>
  <c r="K63" i="78" s="1"/>
  <c r="B62" i="78"/>
  <c r="K62" i="78" s="1"/>
  <c r="B61" i="78"/>
  <c r="M61" i="78" s="1"/>
  <c r="B60" i="78"/>
  <c r="J60" i="78" s="1"/>
  <c r="H57" i="78"/>
  <c r="T54" i="78"/>
  <c r="U54" i="78" s="1"/>
  <c r="R54" i="78"/>
  <c r="S54" i="78" s="1"/>
  <c r="P54" i="78"/>
  <c r="Q54" i="78" s="1"/>
  <c r="L54" i="78"/>
  <c r="M54" i="78" s="1"/>
  <c r="N54" i="78" s="1"/>
  <c r="C54" i="78"/>
  <c r="T53" i="78"/>
  <c r="U53" i="78" s="1"/>
  <c r="R53" i="78"/>
  <c r="S53" i="78" s="1"/>
  <c r="P53" i="78"/>
  <c r="Q53" i="78" s="1"/>
  <c r="L53" i="78"/>
  <c r="M53" i="78" s="1"/>
  <c r="N53" i="78" s="1"/>
  <c r="O53" i="78" s="1"/>
  <c r="C53" i="78"/>
  <c r="U52" i="78"/>
  <c r="T52" i="78"/>
  <c r="R52" i="78"/>
  <c r="S52" i="78" s="1"/>
  <c r="P52" i="78"/>
  <c r="Q52" i="78" s="1"/>
  <c r="L52" i="78"/>
  <c r="M52" i="78" s="1"/>
  <c r="N52" i="78" s="1"/>
  <c r="C52" i="78"/>
  <c r="U51" i="78"/>
  <c r="T51" i="78"/>
  <c r="R51" i="78"/>
  <c r="S51" i="78" s="1"/>
  <c r="P51" i="78"/>
  <c r="Q51" i="78" s="1"/>
  <c r="L51" i="78"/>
  <c r="M51" i="78" s="1"/>
  <c r="N51" i="78" s="1"/>
  <c r="O51" i="78" s="1"/>
  <c r="C51" i="78"/>
  <c r="T50" i="78"/>
  <c r="U50" i="78" s="1"/>
  <c r="R50" i="78"/>
  <c r="S50" i="78" s="1"/>
  <c r="P50" i="78"/>
  <c r="Q50" i="78" s="1"/>
  <c r="L50" i="78"/>
  <c r="M50" i="78" s="1"/>
  <c r="N50" i="78" s="1"/>
  <c r="C50" i="78"/>
  <c r="T49" i="78"/>
  <c r="U49" i="78" s="1"/>
  <c r="R49" i="78"/>
  <c r="S49" i="78" s="1"/>
  <c r="P49" i="78"/>
  <c r="Q49" i="78" s="1"/>
  <c r="L49" i="78"/>
  <c r="M49" i="78" s="1"/>
  <c r="N49" i="78" s="1"/>
  <c r="C49" i="78"/>
  <c r="U48" i="78"/>
  <c r="T48" i="78"/>
  <c r="R48" i="78"/>
  <c r="S48" i="78" s="1"/>
  <c r="P48" i="78"/>
  <c r="Q48" i="78" s="1"/>
  <c r="L48" i="78"/>
  <c r="M48" i="78" s="1"/>
  <c r="N48" i="78" s="1"/>
  <c r="O48" i="78" s="1"/>
  <c r="C48" i="78"/>
  <c r="T47" i="78"/>
  <c r="U47" i="78" s="1"/>
  <c r="R47" i="78"/>
  <c r="S47" i="78" s="1"/>
  <c r="P47" i="78"/>
  <c r="Q47" i="78" s="1"/>
  <c r="L47" i="78"/>
  <c r="M47" i="78" s="1"/>
  <c r="N47" i="78" s="1"/>
  <c r="C47" i="78"/>
  <c r="T46" i="78"/>
  <c r="U46" i="78" s="1"/>
  <c r="R46" i="78"/>
  <c r="S46" i="78" s="1"/>
  <c r="P46" i="78"/>
  <c r="Q46" i="78" s="1"/>
  <c r="O46" i="78"/>
  <c r="L46" i="78"/>
  <c r="M46" i="78" s="1"/>
  <c r="N46" i="78" s="1"/>
  <c r="C46" i="78"/>
  <c r="T45" i="78"/>
  <c r="U45" i="78" s="1"/>
  <c r="R45" i="78"/>
  <c r="S45" i="78" s="1"/>
  <c r="P45" i="78"/>
  <c r="Q45" i="78" s="1"/>
  <c r="L45" i="78"/>
  <c r="M45" i="78" s="1"/>
  <c r="N45" i="78" s="1"/>
  <c r="C45" i="78"/>
  <c r="T44" i="78"/>
  <c r="U44" i="78" s="1"/>
  <c r="R44" i="78"/>
  <c r="S44" i="78" s="1"/>
  <c r="P44" i="78"/>
  <c r="Q44" i="78" s="1"/>
  <c r="M44" i="78"/>
  <c r="N44" i="78" s="1"/>
  <c r="O44" i="78" s="1"/>
  <c r="L44" i="78"/>
  <c r="C44" i="78"/>
  <c r="T43" i="78"/>
  <c r="U43" i="78" s="1"/>
  <c r="S43" i="78"/>
  <c r="R43" i="78"/>
  <c r="P43" i="78"/>
  <c r="Q43" i="78" s="1"/>
  <c r="L43" i="78"/>
  <c r="M43" i="78" s="1"/>
  <c r="N43" i="78" s="1"/>
  <c r="C43" i="78"/>
  <c r="T42" i="78"/>
  <c r="U42" i="78" s="1"/>
  <c r="R42" i="78"/>
  <c r="S42" i="78" s="1"/>
  <c r="P42" i="78"/>
  <c r="Q42" i="78" s="1"/>
  <c r="L42" i="78"/>
  <c r="M42" i="78" s="1"/>
  <c r="N42" i="78" s="1"/>
  <c r="O42" i="78" s="1"/>
  <c r="C42" i="78"/>
  <c r="T41" i="78"/>
  <c r="U41" i="78" s="1"/>
  <c r="R41" i="78"/>
  <c r="S41" i="78" s="1"/>
  <c r="P41" i="78"/>
  <c r="Q41" i="78" s="1"/>
  <c r="L41" i="78"/>
  <c r="M41" i="78" s="1"/>
  <c r="N41" i="78" s="1"/>
  <c r="C41" i="78"/>
  <c r="U40" i="78"/>
  <c r="T40" i="78"/>
  <c r="R40" i="78"/>
  <c r="S40" i="78" s="1"/>
  <c r="P40" i="78"/>
  <c r="Q40" i="78" s="1"/>
  <c r="L40" i="78"/>
  <c r="M40" i="78" s="1"/>
  <c r="N40" i="78" s="1"/>
  <c r="C40" i="78"/>
  <c r="T39" i="78"/>
  <c r="U39" i="78" s="1"/>
  <c r="R39" i="78"/>
  <c r="S39" i="78" s="1"/>
  <c r="P39" i="78"/>
  <c r="Q39" i="78" s="1"/>
  <c r="N39" i="78"/>
  <c r="L39" i="78"/>
  <c r="M39" i="78" s="1"/>
  <c r="C39" i="78"/>
  <c r="T38" i="78"/>
  <c r="U38" i="78" s="1"/>
  <c r="S38" i="78"/>
  <c r="R38" i="78"/>
  <c r="P38" i="78"/>
  <c r="Q38" i="78" s="1"/>
  <c r="L38" i="78"/>
  <c r="M38" i="78" s="1"/>
  <c r="N38" i="78" s="1"/>
  <c r="O38" i="78" s="1"/>
  <c r="W38" i="78" s="1"/>
  <c r="C38" i="78"/>
  <c r="T37" i="78"/>
  <c r="U37" i="78" s="1"/>
  <c r="R37" i="78"/>
  <c r="S37" i="78" s="1"/>
  <c r="Q37" i="78"/>
  <c r="P37" i="78"/>
  <c r="L37" i="78"/>
  <c r="M37" i="78" s="1"/>
  <c r="N37" i="78" s="1"/>
  <c r="C37" i="78"/>
  <c r="T36" i="78"/>
  <c r="U36" i="78" s="1"/>
  <c r="R36" i="78"/>
  <c r="S36" i="78" s="1"/>
  <c r="P36" i="78"/>
  <c r="Q36" i="78" s="1"/>
  <c r="L36" i="78"/>
  <c r="M36" i="78" s="1"/>
  <c r="N36" i="78" s="1"/>
  <c r="C36" i="78"/>
  <c r="T35" i="78"/>
  <c r="U35" i="78" s="1"/>
  <c r="R35" i="78"/>
  <c r="S35" i="78" s="1"/>
  <c r="P35" i="78"/>
  <c r="Q35" i="78" s="1"/>
  <c r="L35" i="78"/>
  <c r="M35" i="78" s="1"/>
  <c r="N35" i="78" s="1"/>
  <c r="C35" i="78"/>
  <c r="T34" i="78"/>
  <c r="U34" i="78" s="1"/>
  <c r="R34" i="78"/>
  <c r="S34" i="78" s="1"/>
  <c r="P34" i="78"/>
  <c r="Q34" i="78" s="1"/>
  <c r="L34" i="78"/>
  <c r="M34" i="78" s="1"/>
  <c r="N34" i="78" s="1"/>
  <c r="C34" i="78"/>
  <c r="T33" i="78"/>
  <c r="U33" i="78" s="1"/>
  <c r="R33" i="78"/>
  <c r="S33" i="78" s="1"/>
  <c r="P33" i="78"/>
  <c r="Q33" i="78" s="1"/>
  <c r="L33" i="78"/>
  <c r="M33" i="78" s="1"/>
  <c r="N33" i="78" s="1"/>
  <c r="C33" i="78"/>
  <c r="T32" i="78"/>
  <c r="U32" i="78" s="1"/>
  <c r="R32" i="78"/>
  <c r="S32" i="78" s="1"/>
  <c r="P32" i="78"/>
  <c r="Q32" i="78" s="1"/>
  <c r="L32" i="78"/>
  <c r="M32" i="78" s="1"/>
  <c r="N32" i="78" s="1"/>
  <c r="C32" i="78"/>
  <c r="T31" i="78"/>
  <c r="U31" i="78" s="1"/>
  <c r="R31" i="78"/>
  <c r="S31" i="78" s="1"/>
  <c r="P31" i="78"/>
  <c r="Q31" i="78" s="1"/>
  <c r="L31" i="78"/>
  <c r="M31" i="78" s="1"/>
  <c r="N31" i="78" s="1"/>
  <c r="C31" i="78"/>
  <c r="T30" i="78"/>
  <c r="U30" i="78" s="1"/>
  <c r="S30" i="78"/>
  <c r="R30" i="78"/>
  <c r="P30" i="78"/>
  <c r="Q30" i="78" s="1"/>
  <c r="M30" i="78"/>
  <c r="N30" i="78" s="1"/>
  <c r="L30" i="78"/>
  <c r="C30" i="78"/>
  <c r="T29" i="78"/>
  <c r="U29" i="78" s="1"/>
  <c r="R29" i="78"/>
  <c r="S29" i="78" s="1"/>
  <c r="P29" i="78"/>
  <c r="Q29" i="78" s="1"/>
  <c r="L29" i="78"/>
  <c r="M29" i="78" s="1"/>
  <c r="N29" i="78" s="1"/>
  <c r="C29" i="78"/>
  <c r="U28" i="78"/>
  <c r="T28" i="78"/>
  <c r="R28" i="78"/>
  <c r="S28" i="78" s="1"/>
  <c r="Q28" i="78"/>
  <c r="P28" i="78"/>
  <c r="L28" i="78"/>
  <c r="M28" i="78" s="1"/>
  <c r="N28" i="78" s="1"/>
  <c r="C28" i="78"/>
  <c r="T27" i="78"/>
  <c r="U27" i="78" s="1"/>
  <c r="R27" i="78"/>
  <c r="S27" i="78" s="1"/>
  <c r="P27" i="78"/>
  <c r="Q27" i="78" s="1"/>
  <c r="L27" i="78"/>
  <c r="M27" i="78" s="1"/>
  <c r="N27" i="78" s="1"/>
  <c r="C27" i="78"/>
  <c r="T26" i="78"/>
  <c r="U26" i="78" s="1"/>
  <c r="R26" i="78"/>
  <c r="S26" i="78" s="1"/>
  <c r="P26" i="78"/>
  <c r="Q26" i="78" s="1"/>
  <c r="L26" i="78"/>
  <c r="M26" i="78" s="1"/>
  <c r="N26" i="78" s="1"/>
  <c r="C26" i="78"/>
  <c r="T25" i="78"/>
  <c r="U25" i="78" s="1"/>
  <c r="R25" i="78"/>
  <c r="S25" i="78" s="1"/>
  <c r="P25" i="78"/>
  <c r="Q25" i="78" s="1"/>
  <c r="L25" i="78"/>
  <c r="M25" i="78" s="1"/>
  <c r="N25" i="78" s="1"/>
  <c r="C25" i="78"/>
  <c r="T24" i="78"/>
  <c r="U24" i="78" s="1"/>
  <c r="R24" i="78"/>
  <c r="S24" i="78" s="1"/>
  <c r="P24" i="78"/>
  <c r="Q24" i="78" s="1"/>
  <c r="M24" i="78"/>
  <c r="N24" i="78" s="1"/>
  <c r="V24" i="78" s="1"/>
  <c r="L24" i="78"/>
  <c r="C24" i="78"/>
  <c r="T23" i="78"/>
  <c r="U23" i="78" s="1"/>
  <c r="R23" i="78"/>
  <c r="S23" i="78" s="1"/>
  <c r="P23" i="78"/>
  <c r="Q23" i="78" s="1"/>
  <c r="L23" i="78"/>
  <c r="M23" i="78" s="1"/>
  <c r="N23" i="78" s="1"/>
  <c r="C23" i="78"/>
  <c r="U22" i="78"/>
  <c r="T22" i="78"/>
  <c r="R22" i="78"/>
  <c r="S22" i="78" s="1"/>
  <c r="Q22" i="78"/>
  <c r="P22" i="78"/>
  <c r="L22" i="78"/>
  <c r="M22" i="78" s="1"/>
  <c r="N22" i="78" s="1"/>
  <c r="C22" i="78"/>
  <c r="T21" i="78"/>
  <c r="U21" i="78" s="1"/>
  <c r="R21" i="78"/>
  <c r="S21" i="78" s="1"/>
  <c r="P21" i="78"/>
  <c r="Q21" i="78" s="1"/>
  <c r="L21" i="78"/>
  <c r="M21" i="78" s="1"/>
  <c r="N21" i="78" s="1"/>
  <c r="C21" i="78"/>
  <c r="T20" i="78"/>
  <c r="U20" i="78" s="1"/>
  <c r="S20" i="78"/>
  <c r="R20" i="78"/>
  <c r="P20" i="78"/>
  <c r="Q20" i="78" s="1"/>
  <c r="L20" i="78"/>
  <c r="M20" i="78" s="1"/>
  <c r="N20" i="78" s="1"/>
  <c r="C20" i="78"/>
  <c r="T19" i="78"/>
  <c r="U19" i="78" s="1"/>
  <c r="R19" i="78"/>
  <c r="S19" i="78" s="1"/>
  <c r="P19" i="78"/>
  <c r="Q19" i="78" s="1"/>
  <c r="L19" i="78"/>
  <c r="M19" i="78" s="1"/>
  <c r="N19" i="78" s="1"/>
  <c r="C19" i="78"/>
  <c r="T18" i="78"/>
  <c r="U18" i="78" s="1"/>
  <c r="R18" i="78"/>
  <c r="S18" i="78" s="1"/>
  <c r="P18" i="78"/>
  <c r="Q18" i="78" s="1"/>
  <c r="L18" i="78"/>
  <c r="M18" i="78" s="1"/>
  <c r="N18" i="78" s="1"/>
  <c r="C18" i="78"/>
  <c r="T17" i="78"/>
  <c r="U17" i="78" s="1"/>
  <c r="R17" i="78"/>
  <c r="S17" i="78" s="1"/>
  <c r="P17" i="78"/>
  <c r="Q17" i="78" s="1"/>
  <c r="L17" i="78"/>
  <c r="M17" i="78" s="1"/>
  <c r="N17" i="78" s="1"/>
  <c r="C17" i="78"/>
  <c r="R16" i="78"/>
  <c r="S16" i="78" s="1"/>
  <c r="P16" i="78"/>
  <c r="Q16" i="78" s="1"/>
  <c r="L16" i="78"/>
  <c r="M16" i="78" s="1"/>
  <c r="C16" i="78"/>
  <c r="R15" i="78"/>
  <c r="S15" i="78" s="1"/>
  <c r="P15" i="78"/>
  <c r="Q15" i="78" s="1"/>
  <c r="L15" i="78"/>
  <c r="M15" i="78" s="1"/>
  <c r="N15" i="78" s="1"/>
  <c r="C15" i="78"/>
  <c r="R14" i="78"/>
  <c r="S14" i="78" s="1"/>
  <c r="P14" i="78"/>
  <c r="Q14" i="78" s="1"/>
  <c r="L14" i="78"/>
  <c r="M14" i="78" s="1"/>
  <c r="N14" i="78" s="1"/>
  <c r="C14" i="78"/>
  <c r="R13" i="78"/>
  <c r="S13" i="78" s="1"/>
  <c r="P13" i="78"/>
  <c r="Q13" i="78" s="1"/>
  <c r="L13" i="78"/>
  <c r="M13" i="78" s="1"/>
  <c r="N13" i="78" s="1"/>
  <c r="P12" i="78"/>
  <c r="Q12" i="78" s="1"/>
  <c r="L12" i="78"/>
  <c r="M12" i="78" s="1"/>
  <c r="T12" i="78" s="1"/>
  <c r="U12" i="78" s="1"/>
  <c r="T11" i="78"/>
  <c r="U11" i="78" s="1"/>
  <c r="L11" i="78"/>
  <c r="M11" i="78" s="1"/>
  <c r="R11" i="78" s="1"/>
  <c r="S11" i="78" s="1"/>
  <c r="C11" i="78"/>
  <c r="T10" i="78"/>
  <c r="U10" i="78" s="1"/>
  <c r="P10" i="78"/>
  <c r="Q10" i="78" s="1"/>
  <c r="L10" i="78"/>
  <c r="M10" i="78" s="1"/>
  <c r="R10" i="78" s="1"/>
  <c r="S10" i="78" s="1"/>
  <c r="C10" i="78"/>
  <c r="T9" i="78"/>
  <c r="U9" i="78" s="1"/>
  <c r="P9" i="78"/>
  <c r="Q9" i="78" s="1"/>
  <c r="L9" i="78"/>
  <c r="M9" i="78" s="1"/>
  <c r="C9" i="78"/>
  <c r="T8" i="78"/>
  <c r="U8" i="78" s="1"/>
  <c r="R8" i="78"/>
  <c r="S8" i="78" s="1"/>
  <c r="L8" i="78"/>
  <c r="M8" i="78" s="1"/>
  <c r="C8" i="78"/>
  <c r="T7" i="78"/>
  <c r="U7" i="78" s="1"/>
  <c r="L7" i="78"/>
  <c r="M7" i="78" s="1"/>
  <c r="P7" i="78" s="1"/>
  <c r="Q7" i="78" s="1"/>
  <c r="C7" i="78"/>
  <c r="T6" i="78"/>
  <c r="U6" i="78" s="1"/>
  <c r="P6" i="78"/>
  <c r="Q6" i="78" s="1"/>
  <c r="L6" i="78"/>
  <c r="C6" i="78"/>
  <c r="T5" i="78"/>
  <c r="P5" i="78"/>
  <c r="L5" i="78"/>
  <c r="M5" i="78" s="1"/>
  <c r="C5" i="78"/>
  <c r="P4" i="78"/>
  <c r="Q4" i="78" s="1"/>
  <c r="L4" i="78"/>
  <c r="M4" i="78" s="1"/>
  <c r="N4" i="78" s="1"/>
  <c r="C4" i="78"/>
  <c r="D2" i="78"/>
  <c r="C10" i="77"/>
  <c r="B84" i="77"/>
  <c r="B83" i="77"/>
  <c r="B82" i="77"/>
  <c r="K82" i="77" s="1"/>
  <c r="B81" i="77"/>
  <c r="J81" i="77" s="1"/>
  <c r="B80" i="77"/>
  <c r="H80" i="77" s="1"/>
  <c r="B79" i="77"/>
  <c r="I79" i="77" s="1"/>
  <c r="B78" i="77"/>
  <c r="I78" i="77" s="1"/>
  <c r="B77" i="77"/>
  <c r="F77" i="77" s="1"/>
  <c r="B76" i="77"/>
  <c r="H76" i="77" s="1"/>
  <c r="B75" i="77"/>
  <c r="F75" i="77" s="1"/>
  <c r="B74" i="77"/>
  <c r="I74" i="77" s="1"/>
  <c r="B73" i="77"/>
  <c r="F73" i="77" s="1"/>
  <c r="B72" i="77"/>
  <c r="H72" i="77" s="1"/>
  <c r="B71" i="77"/>
  <c r="J71" i="77" s="1"/>
  <c r="B70" i="77"/>
  <c r="B69" i="77"/>
  <c r="F69" i="77" s="1"/>
  <c r="P68" i="77"/>
  <c r="B68" i="77"/>
  <c r="K68" i="77" s="1"/>
  <c r="B67" i="77"/>
  <c r="I67" i="77" s="1"/>
  <c r="B66" i="77"/>
  <c r="K66" i="77" s="1"/>
  <c r="B65" i="77"/>
  <c r="M65" i="77" s="1"/>
  <c r="B64" i="77"/>
  <c r="K64" i="77" s="1"/>
  <c r="B63" i="77"/>
  <c r="B62" i="77"/>
  <c r="G62" i="77" s="1"/>
  <c r="B61" i="77"/>
  <c r="J61" i="77" s="1"/>
  <c r="B60" i="77"/>
  <c r="J60" i="77" s="1"/>
  <c r="H57" i="77"/>
  <c r="T54" i="77"/>
  <c r="U54" i="77" s="1"/>
  <c r="R54" i="77"/>
  <c r="S54" i="77" s="1"/>
  <c r="P54" i="77"/>
  <c r="Q54" i="77" s="1"/>
  <c r="L54" i="77"/>
  <c r="M54" i="77" s="1"/>
  <c r="N54" i="77" s="1"/>
  <c r="O54" i="77" s="1"/>
  <c r="C54" i="77"/>
  <c r="T53" i="77"/>
  <c r="U53" i="77" s="1"/>
  <c r="S53" i="77"/>
  <c r="R53" i="77"/>
  <c r="P53" i="77"/>
  <c r="Q53" i="77" s="1"/>
  <c r="M53" i="77"/>
  <c r="N53" i="77" s="1"/>
  <c r="O53" i="77" s="1"/>
  <c r="L53" i="77"/>
  <c r="C53" i="77"/>
  <c r="T52" i="77"/>
  <c r="U52" i="77" s="1"/>
  <c r="R52" i="77"/>
  <c r="S52" i="77" s="1"/>
  <c r="P52" i="77"/>
  <c r="Q52" i="77" s="1"/>
  <c r="L52" i="77"/>
  <c r="M52" i="77" s="1"/>
  <c r="N52" i="77" s="1"/>
  <c r="O52" i="77" s="1"/>
  <c r="W52" i="77" s="1"/>
  <c r="C52" i="77"/>
  <c r="T51" i="77"/>
  <c r="U51" i="77" s="1"/>
  <c r="R51" i="77"/>
  <c r="S51" i="77" s="1"/>
  <c r="P51" i="77"/>
  <c r="Q51" i="77" s="1"/>
  <c r="O51" i="77"/>
  <c r="L51" i="77"/>
  <c r="M51" i="77" s="1"/>
  <c r="N51" i="77" s="1"/>
  <c r="C51" i="77"/>
  <c r="T50" i="77"/>
  <c r="U50" i="77" s="1"/>
  <c r="S50" i="77"/>
  <c r="R50" i="77"/>
  <c r="P50" i="77"/>
  <c r="Q50" i="77" s="1"/>
  <c r="L50" i="77"/>
  <c r="M50" i="77" s="1"/>
  <c r="N50" i="77" s="1"/>
  <c r="C50" i="77"/>
  <c r="T49" i="77"/>
  <c r="U49" i="77" s="1"/>
  <c r="R49" i="77"/>
  <c r="S49" i="77" s="1"/>
  <c r="Q49" i="77"/>
  <c r="P49" i="77"/>
  <c r="L49" i="77"/>
  <c r="M49" i="77" s="1"/>
  <c r="N49" i="77" s="1"/>
  <c r="C49" i="77"/>
  <c r="T48" i="77"/>
  <c r="U48" i="77" s="1"/>
  <c r="R48" i="77"/>
  <c r="S48" i="77" s="1"/>
  <c r="P48" i="77"/>
  <c r="Q48" i="77" s="1"/>
  <c r="L48" i="77"/>
  <c r="M48" i="77" s="1"/>
  <c r="N48" i="77" s="1"/>
  <c r="C48" i="77"/>
  <c r="T47" i="77"/>
  <c r="U47" i="77" s="1"/>
  <c r="R47" i="77"/>
  <c r="S47" i="77" s="1"/>
  <c r="P47" i="77"/>
  <c r="Q47" i="77" s="1"/>
  <c r="L47" i="77"/>
  <c r="M47" i="77" s="1"/>
  <c r="N47" i="77" s="1"/>
  <c r="C47" i="77"/>
  <c r="T46" i="77"/>
  <c r="U46" i="77" s="1"/>
  <c r="R46" i="77"/>
  <c r="S46" i="77" s="1"/>
  <c r="P46" i="77"/>
  <c r="Q46" i="77" s="1"/>
  <c r="L46" i="77"/>
  <c r="M46" i="77" s="1"/>
  <c r="N46" i="77" s="1"/>
  <c r="C46" i="77"/>
  <c r="T45" i="77"/>
  <c r="U45" i="77" s="1"/>
  <c r="R45" i="77"/>
  <c r="S45" i="77" s="1"/>
  <c r="Q45" i="77"/>
  <c r="P45" i="77"/>
  <c r="L45" i="77"/>
  <c r="M45" i="77" s="1"/>
  <c r="N45" i="77" s="1"/>
  <c r="C45" i="77"/>
  <c r="T44" i="77"/>
  <c r="U44" i="77" s="1"/>
  <c r="R44" i="77"/>
  <c r="S44" i="77" s="1"/>
  <c r="P44" i="77"/>
  <c r="Q44" i="77" s="1"/>
  <c r="L44" i="77"/>
  <c r="M44" i="77" s="1"/>
  <c r="N44" i="77" s="1"/>
  <c r="C44" i="77"/>
  <c r="T43" i="77"/>
  <c r="U43" i="77" s="1"/>
  <c r="R43" i="77"/>
  <c r="S43" i="77" s="1"/>
  <c r="P43" i="77"/>
  <c r="Q43" i="77" s="1"/>
  <c r="L43" i="77"/>
  <c r="M43" i="77" s="1"/>
  <c r="N43" i="77" s="1"/>
  <c r="C43" i="77"/>
  <c r="T42" i="77"/>
  <c r="U42" i="77" s="1"/>
  <c r="R42" i="77"/>
  <c r="S42" i="77" s="1"/>
  <c r="P42" i="77"/>
  <c r="Q42" i="77" s="1"/>
  <c r="L42" i="77"/>
  <c r="M42" i="77" s="1"/>
  <c r="N42" i="77" s="1"/>
  <c r="C42" i="77"/>
  <c r="T41" i="77"/>
  <c r="U41" i="77" s="1"/>
  <c r="R41" i="77"/>
  <c r="S41" i="77" s="1"/>
  <c r="Q41" i="77"/>
  <c r="P41" i="77"/>
  <c r="L41" i="77"/>
  <c r="M41" i="77" s="1"/>
  <c r="N41" i="77" s="1"/>
  <c r="C41" i="77"/>
  <c r="T40" i="77"/>
  <c r="U40" i="77" s="1"/>
  <c r="R40" i="77"/>
  <c r="S40" i="77" s="1"/>
  <c r="P40" i="77"/>
  <c r="Q40" i="77" s="1"/>
  <c r="L40" i="77"/>
  <c r="M40" i="77" s="1"/>
  <c r="N40" i="77" s="1"/>
  <c r="C40" i="77"/>
  <c r="T39" i="77"/>
  <c r="U39" i="77" s="1"/>
  <c r="R39" i="77"/>
  <c r="S39" i="77" s="1"/>
  <c r="P39" i="77"/>
  <c r="Q39" i="77" s="1"/>
  <c r="L39" i="77"/>
  <c r="M39" i="77" s="1"/>
  <c r="N39" i="77" s="1"/>
  <c r="C39" i="77"/>
  <c r="T38" i="77"/>
  <c r="U38" i="77" s="1"/>
  <c r="R38" i="77"/>
  <c r="S38" i="77" s="1"/>
  <c r="P38" i="77"/>
  <c r="Q38" i="77" s="1"/>
  <c r="L38" i="77"/>
  <c r="M38" i="77" s="1"/>
  <c r="N38" i="77" s="1"/>
  <c r="C38" i="77"/>
  <c r="T37" i="77"/>
  <c r="U37" i="77" s="1"/>
  <c r="R37" i="77"/>
  <c r="S37" i="77" s="1"/>
  <c r="Q37" i="77"/>
  <c r="P37" i="77"/>
  <c r="L37" i="77"/>
  <c r="M37" i="77" s="1"/>
  <c r="N37" i="77" s="1"/>
  <c r="C37" i="77"/>
  <c r="T36" i="77"/>
  <c r="U36" i="77" s="1"/>
  <c r="R36" i="77"/>
  <c r="S36" i="77" s="1"/>
  <c r="P36" i="77"/>
  <c r="Q36" i="77" s="1"/>
  <c r="L36" i="77"/>
  <c r="M36" i="77" s="1"/>
  <c r="N36" i="77" s="1"/>
  <c r="C36" i="77"/>
  <c r="T35" i="77"/>
  <c r="U35" i="77" s="1"/>
  <c r="R35" i="77"/>
  <c r="S35" i="77" s="1"/>
  <c r="P35" i="77"/>
  <c r="Q35" i="77" s="1"/>
  <c r="L35" i="77"/>
  <c r="M35" i="77" s="1"/>
  <c r="N35" i="77" s="1"/>
  <c r="C35" i="77"/>
  <c r="T34" i="77"/>
  <c r="U34" i="77" s="1"/>
  <c r="R34" i="77"/>
  <c r="S34" i="77" s="1"/>
  <c r="P34" i="77"/>
  <c r="Q34" i="77" s="1"/>
  <c r="M34" i="77"/>
  <c r="N34" i="77" s="1"/>
  <c r="L34" i="77"/>
  <c r="C34" i="77"/>
  <c r="T33" i="77"/>
  <c r="U33" i="77" s="1"/>
  <c r="R33" i="77"/>
  <c r="S33" i="77" s="1"/>
  <c r="P33" i="77"/>
  <c r="Q33" i="77" s="1"/>
  <c r="L33" i="77"/>
  <c r="M33" i="77" s="1"/>
  <c r="N33" i="77" s="1"/>
  <c r="O33" i="77" s="1"/>
  <c r="C33" i="77"/>
  <c r="T32" i="77"/>
  <c r="U32" i="77" s="1"/>
  <c r="R32" i="77"/>
  <c r="S32" i="77" s="1"/>
  <c r="P32" i="77"/>
  <c r="Q32" i="77" s="1"/>
  <c r="L32" i="77"/>
  <c r="M32" i="77" s="1"/>
  <c r="N32" i="77" s="1"/>
  <c r="C32" i="77"/>
  <c r="T31" i="77"/>
  <c r="U31" i="77" s="1"/>
  <c r="R31" i="77"/>
  <c r="S31" i="77" s="1"/>
  <c r="P31" i="77"/>
  <c r="Q31" i="77" s="1"/>
  <c r="L31" i="77"/>
  <c r="M31" i="77" s="1"/>
  <c r="N31" i="77" s="1"/>
  <c r="C31" i="77"/>
  <c r="T30" i="77"/>
  <c r="U30" i="77" s="1"/>
  <c r="R30" i="77"/>
  <c r="S30" i="77" s="1"/>
  <c r="P30" i="77"/>
  <c r="Q30" i="77" s="1"/>
  <c r="L30" i="77"/>
  <c r="M30" i="77" s="1"/>
  <c r="N30" i="77" s="1"/>
  <c r="C30" i="77"/>
  <c r="T29" i="77"/>
  <c r="U29" i="77" s="1"/>
  <c r="R29" i="77"/>
  <c r="S29" i="77" s="1"/>
  <c r="P29" i="77"/>
  <c r="Q29" i="77" s="1"/>
  <c r="M29" i="77"/>
  <c r="N29" i="77" s="1"/>
  <c r="O29" i="77" s="1"/>
  <c r="W29" i="77" s="1"/>
  <c r="L29" i="77"/>
  <c r="C29" i="77"/>
  <c r="T28" i="77"/>
  <c r="U28" i="77" s="1"/>
  <c r="R28" i="77"/>
  <c r="S28" i="77" s="1"/>
  <c r="P28" i="77"/>
  <c r="Q28" i="77" s="1"/>
  <c r="L28" i="77"/>
  <c r="M28" i="77" s="1"/>
  <c r="N28" i="77" s="1"/>
  <c r="C28" i="77"/>
  <c r="T27" i="77"/>
  <c r="U27" i="77" s="1"/>
  <c r="R27" i="77"/>
  <c r="S27" i="77" s="1"/>
  <c r="P27" i="77"/>
  <c r="Q27" i="77" s="1"/>
  <c r="L27" i="77"/>
  <c r="M27" i="77" s="1"/>
  <c r="N27" i="77" s="1"/>
  <c r="C27" i="77"/>
  <c r="T26" i="77"/>
  <c r="U26" i="77" s="1"/>
  <c r="R26" i="77"/>
  <c r="S26" i="77" s="1"/>
  <c r="Q26" i="77"/>
  <c r="P26" i="77"/>
  <c r="L26" i="77"/>
  <c r="M26" i="77" s="1"/>
  <c r="N26" i="77" s="1"/>
  <c r="C26" i="77"/>
  <c r="T25" i="77"/>
  <c r="U25" i="77" s="1"/>
  <c r="R25" i="77"/>
  <c r="S25" i="77" s="1"/>
  <c r="P25" i="77"/>
  <c r="Q25" i="77" s="1"/>
  <c r="M25" i="77"/>
  <c r="N25" i="77" s="1"/>
  <c r="L25" i="77"/>
  <c r="C25" i="77"/>
  <c r="T24" i="77"/>
  <c r="U24" i="77" s="1"/>
  <c r="R24" i="77"/>
  <c r="S24" i="77" s="1"/>
  <c r="P24" i="77"/>
  <c r="Q24" i="77" s="1"/>
  <c r="L24" i="77"/>
  <c r="M24" i="77" s="1"/>
  <c r="N24" i="77" s="1"/>
  <c r="C24" i="77"/>
  <c r="T23" i="77"/>
  <c r="U23" i="77" s="1"/>
  <c r="R23" i="77"/>
  <c r="S23" i="77" s="1"/>
  <c r="P23" i="77"/>
  <c r="Q23" i="77" s="1"/>
  <c r="L23" i="77"/>
  <c r="M23" i="77" s="1"/>
  <c r="N23" i="77" s="1"/>
  <c r="C23" i="77"/>
  <c r="T22" i="77"/>
  <c r="U22" i="77" s="1"/>
  <c r="R22" i="77"/>
  <c r="S22" i="77" s="1"/>
  <c r="P22" i="77"/>
  <c r="Q22" i="77" s="1"/>
  <c r="L22" i="77"/>
  <c r="M22" i="77" s="1"/>
  <c r="N22" i="77" s="1"/>
  <c r="C22" i="77"/>
  <c r="T21" i="77"/>
  <c r="U21" i="77" s="1"/>
  <c r="R21" i="77"/>
  <c r="S21" i="77" s="1"/>
  <c r="P21" i="77"/>
  <c r="Q21" i="77" s="1"/>
  <c r="L21" i="77"/>
  <c r="M21" i="77" s="1"/>
  <c r="N21" i="77" s="1"/>
  <c r="C21" i="77"/>
  <c r="T20" i="77"/>
  <c r="U20" i="77" s="1"/>
  <c r="R20" i="77"/>
  <c r="S20" i="77" s="1"/>
  <c r="P20" i="77"/>
  <c r="Q20" i="77" s="1"/>
  <c r="L20" i="77"/>
  <c r="M20" i="77" s="1"/>
  <c r="N20" i="77" s="1"/>
  <c r="C20" i="77"/>
  <c r="T19" i="77"/>
  <c r="U19" i="77" s="1"/>
  <c r="R19" i="77"/>
  <c r="S19" i="77" s="1"/>
  <c r="P19" i="77"/>
  <c r="Q19" i="77" s="1"/>
  <c r="L19" i="77"/>
  <c r="M19" i="77" s="1"/>
  <c r="N19" i="77" s="1"/>
  <c r="V19" i="77" s="1"/>
  <c r="C19" i="77"/>
  <c r="T18" i="77"/>
  <c r="U18" i="77" s="1"/>
  <c r="R18" i="77"/>
  <c r="S18" i="77" s="1"/>
  <c r="P18" i="77"/>
  <c r="Q18" i="77" s="1"/>
  <c r="L18" i="77"/>
  <c r="M18" i="77" s="1"/>
  <c r="N18" i="77" s="1"/>
  <c r="O18" i="77" s="1"/>
  <c r="C18" i="77"/>
  <c r="T17" i="77"/>
  <c r="U17" i="77" s="1"/>
  <c r="R17" i="77"/>
  <c r="S17" i="77" s="1"/>
  <c r="P17" i="77"/>
  <c r="Q17" i="77" s="1"/>
  <c r="L17" i="77"/>
  <c r="M17" i="77" s="1"/>
  <c r="N17" i="77" s="1"/>
  <c r="C17" i="77"/>
  <c r="T16" i="77"/>
  <c r="U16" i="77" s="1"/>
  <c r="R16" i="77"/>
  <c r="S16" i="77" s="1"/>
  <c r="P16" i="77"/>
  <c r="Q16" i="77" s="1"/>
  <c r="L16" i="77"/>
  <c r="M16" i="77" s="1"/>
  <c r="N16" i="77" s="1"/>
  <c r="C16" i="77"/>
  <c r="T15" i="77"/>
  <c r="U15" i="77" s="1"/>
  <c r="R15" i="77"/>
  <c r="S15" i="77" s="1"/>
  <c r="P15" i="77"/>
  <c r="Q15" i="77" s="1"/>
  <c r="L15" i="77"/>
  <c r="M15" i="77" s="1"/>
  <c r="N15" i="77" s="1"/>
  <c r="V15" i="77" s="1"/>
  <c r="C15" i="77"/>
  <c r="T14" i="77"/>
  <c r="U14" i="77" s="1"/>
  <c r="R14" i="77"/>
  <c r="S14" i="77" s="1"/>
  <c r="P14" i="77"/>
  <c r="Q14" i="77" s="1"/>
  <c r="L14" i="77"/>
  <c r="M14" i="77" s="1"/>
  <c r="N14" i="77" s="1"/>
  <c r="O14" i="77" s="1"/>
  <c r="C14" i="77"/>
  <c r="T13" i="77"/>
  <c r="U13" i="77" s="1"/>
  <c r="R13" i="77"/>
  <c r="S13" i="77" s="1"/>
  <c r="P13" i="77"/>
  <c r="Q13" i="77" s="1"/>
  <c r="M13" i="77"/>
  <c r="N13" i="77" s="1"/>
  <c r="L13" i="77"/>
  <c r="C13" i="77"/>
  <c r="T12" i="77"/>
  <c r="U12" i="77" s="1"/>
  <c r="R12" i="77"/>
  <c r="S12" i="77" s="1"/>
  <c r="P12" i="77"/>
  <c r="Q12" i="77" s="1"/>
  <c r="M12" i="77"/>
  <c r="N12" i="77" s="1"/>
  <c r="L12" i="77"/>
  <c r="C12" i="77"/>
  <c r="T11" i="77"/>
  <c r="U11" i="77" s="1"/>
  <c r="S11" i="77"/>
  <c r="R11" i="77"/>
  <c r="L11" i="77"/>
  <c r="M11" i="77" s="1"/>
  <c r="P11" i="77" s="1"/>
  <c r="Q11" i="77" s="1"/>
  <c r="C11" i="77"/>
  <c r="T10" i="77"/>
  <c r="U10" i="77" s="1"/>
  <c r="P10" i="77"/>
  <c r="Q10" i="77" s="1"/>
  <c r="L10" i="77"/>
  <c r="M10" i="77" s="1"/>
  <c r="R10" i="77" s="1"/>
  <c r="S10" i="77" s="1"/>
  <c r="R9" i="77"/>
  <c r="S9" i="77" s="1"/>
  <c r="P9" i="77"/>
  <c r="Q9" i="77" s="1"/>
  <c r="L9" i="77"/>
  <c r="M9" i="77" s="1"/>
  <c r="N9" i="77" s="1"/>
  <c r="O9" i="77" s="1"/>
  <c r="C9" i="77"/>
  <c r="R8" i="77"/>
  <c r="S8" i="77" s="1"/>
  <c r="L8" i="77"/>
  <c r="M8" i="77" s="1"/>
  <c r="T8" i="77" s="1"/>
  <c r="U8" i="77" s="1"/>
  <c r="C8" i="77"/>
  <c r="T7" i="77"/>
  <c r="U7" i="77" s="1"/>
  <c r="R7" i="77"/>
  <c r="S7" i="77" s="1"/>
  <c r="P7" i="77"/>
  <c r="Q7" i="77" s="1"/>
  <c r="L7" i="77"/>
  <c r="M7" i="77" s="1"/>
  <c r="N7" i="77" s="1"/>
  <c r="C7" i="77"/>
  <c r="R6" i="77"/>
  <c r="S6" i="77" s="1"/>
  <c r="P6" i="77"/>
  <c r="L6" i="77"/>
  <c r="M6" i="77" s="1"/>
  <c r="N6" i="77" s="1"/>
  <c r="C6" i="77"/>
  <c r="T5" i="77"/>
  <c r="U5" i="77" s="1"/>
  <c r="R5" i="77"/>
  <c r="S5" i="77" s="1"/>
  <c r="P5" i="77"/>
  <c r="Q5" i="77" s="1"/>
  <c r="L5" i="77"/>
  <c r="M5" i="77" s="1"/>
  <c r="N5" i="77" s="1"/>
  <c r="O5" i="77" s="1"/>
  <c r="C5" i="77"/>
  <c r="T4" i="77"/>
  <c r="U4" i="77" s="1"/>
  <c r="R4" i="77"/>
  <c r="L4" i="77"/>
  <c r="M4" i="77" s="1"/>
  <c r="N4" i="77" s="1"/>
  <c r="C4" i="77"/>
  <c r="D2" i="77"/>
  <c r="B84" i="76"/>
  <c r="F84" i="76" s="1"/>
  <c r="B83" i="76"/>
  <c r="J83" i="76" s="1"/>
  <c r="B82" i="76"/>
  <c r="B81" i="76"/>
  <c r="J81" i="76" s="1"/>
  <c r="B80" i="76"/>
  <c r="K80" i="76" s="1"/>
  <c r="B79" i="76"/>
  <c r="F79" i="76" s="1"/>
  <c r="B78" i="76"/>
  <c r="J78" i="76" s="1"/>
  <c r="B77" i="76"/>
  <c r="J77" i="76" s="1"/>
  <c r="B76" i="76"/>
  <c r="J76" i="76" s="1"/>
  <c r="B75" i="76"/>
  <c r="J75" i="76" s="1"/>
  <c r="B74" i="76"/>
  <c r="J74" i="76" s="1"/>
  <c r="B73" i="76"/>
  <c r="J73" i="76" s="1"/>
  <c r="B72" i="76"/>
  <c r="J72" i="76" s="1"/>
  <c r="B71" i="76"/>
  <c r="J71" i="76" s="1"/>
  <c r="B70" i="76"/>
  <c r="B69" i="76"/>
  <c r="J69" i="76" s="1"/>
  <c r="P68" i="76"/>
  <c r="B68" i="76"/>
  <c r="H68" i="76" s="1"/>
  <c r="B67" i="76"/>
  <c r="H67" i="76" s="1"/>
  <c r="B66" i="76"/>
  <c r="B65" i="76"/>
  <c r="B64" i="76"/>
  <c r="H64" i="76" s="1"/>
  <c r="B63" i="76"/>
  <c r="B62" i="76"/>
  <c r="K62" i="76" s="1"/>
  <c r="B61" i="76"/>
  <c r="H61" i="76" s="1"/>
  <c r="B60" i="76"/>
  <c r="H60" i="76" s="1"/>
  <c r="H57" i="76"/>
  <c r="T54" i="76"/>
  <c r="U54" i="76" s="1"/>
  <c r="S54" i="76"/>
  <c r="R54" i="76"/>
  <c r="P54" i="76"/>
  <c r="Q54" i="76" s="1"/>
  <c r="M54" i="76"/>
  <c r="N54" i="76" s="1"/>
  <c r="V54" i="76" s="1"/>
  <c r="L54" i="76"/>
  <c r="C54" i="76"/>
  <c r="T53" i="76"/>
  <c r="U53" i="76" s="1"/>
  <c r="S53" i="76"/>
  <c r="R53" i="76"/>
  <c r="P53" i="76"/>
  <c r="Q53" i="76" s="1"/>
  <c r="L53" i="76"/>
  <c r="M53" i="76" s="1"/>
  <c r="N53" i="76" s="1"/>
  <c r="V53" i="76" s="1"/>
  <c r="C53" i="76"/>
  <c r="T52" i="76"/>
  <c r="U52" i="76" s="1"/>
  <c r="S52" i="76"/>
  <c r="R52" i="76"/>
  <c r="P52" i="76"/>
  <c r="Q52" i="76" s="1"/>
  <c r="L52" i="76"/>
  <c r="M52" i="76" s="1"/>
  <c r="N52" i="76" s="1"/>
  <c r="C52" i="76"/>
  <c r="T51" i="76"/>
  <c r="U51" i="76" s="1"/>
  <c r="R51" i="76"/>
  <c r="S51" i="76" s="1"/>
  <c r="P51" i="76"/>
  <c r="Q51" i="76" s="1"/>
  <c r="L51" i="76"/>
  <c r="M51" i="76" s="1"/>
  <c r="N51" i="76" s="1"/>
  <c r="C51" i="76"/>
  <c r="T50" i="76"/>
  <c r="U50" i="76" s="1"/>
  <c r="S50" i="76"/>
  <c r="R50" i="76"/>
  <c r="P50" i="76"/>
  <c r="Q50" i="76" s="1"/>
  <c r="M50" i="76"/>
  <c r="N50" i="76" s="1"/>
  <c r="L50" i="76"/>
  <c r="C50" i="76"/>
  <c r="T49" i="76"/>
  <c r="U49" i="76" s="1"/>
  <c r="S49" i="76"/>
  <c r="R49" i="76"/>
  <c r="P49" i="76"/>
  <c r="Q49" i="76" s="1"/>
  <c r="N49" i="76"/>
  <c r="V49" i="76" s="1"/>
  <c r="L49" i="76"/>
  <c r="M49" i="76" s="1"/>
  <c r="C49" i="76"/>
  <c r="T48" i="76"/>
  <c r="U48" i="76" s="1"/>
  <c r="S48" i="76"/>
  <c r="R48" i="76"/>
  <c r="P48" i="76"/>
  <c r="Q48" i="76" s="1"/>
  <c r="L48" i="76"/>
  <c r="M48" i="76" s="1"/>
  <c r="N48" i="76" s="1"/>
  <c r="C48" i="76"/>
  <c r="T47" i="76"/>
  <c r="U47" i="76" s="1"/>
  <c r="R47" i="76"/>
  <c r="S47" i="76" s="1"/>
  <c r="P47" i="76"/>
  <c r="Q47" i="76" s="1"/>
  <c r="L47" i="76"/>
  <c r="M47" i="76" s="1"/>
  <c r="N47" i="76" s="1"/>
  <c r="C47" i="76"/>
  <c r="U46" i="76"/>
  <c r="T46" i="76"/>
  <c r="R46" i="76"/>
  <c r="S46" i="76" s="1"/>
  <c r="P46" i="76"/>
  <c r="Q46" i="76" s="1"/>
  <c r="L46" i="76"/>
  <c r="M46" i="76" s="1"/>
  <c r="N46" i="76" s="1"/>
  <c r="C46" i="76"/>
  <c r="T45" i="76"/>
  <c r="U45" i="76" s="1"/>
  <c r="R45" i="76"/>
  <c r="S45" i="76" s="1"/>
  <c r="Q45" i="76"/>
  <c r="P45" i="76"/>
  <c r="L45" i="76"/>
  <c r="M45" i="76" s="1"/>
  <c r="N45" i="76" s="1"/>
  <c r="C45" i="76"/>
  <c r="T44" i="76"/>
  <c r="U44" i="76" s="1"/>
  <c r="R44" i="76"/>
  <c r="S44" i="76" s="1"/>
  <c r="P44" i="76"/>
  <c r="Q44" i="76" s="1"/>
  <c r="L44" i="76"/>
  <c r="M44" i="76" s="1"/>
  <c r="N44" i="76" s="1"/>
  <c r="C44" i="76"/>
  <c r="T43" i="76"/>
  <c r="U43" i="76" s="1"/>
  <c r="S43" i="76"/>
  <c r="R43" i="76"/>
  <c r="P43" i="76"/>
  <c r="Q43" i="76" s="1"/>
  <c r="L43" i="76"/>
  <c r="M43" i="76" s="1"/>
  <c r="N43" i="76" s="1"/>
  <c r="C43" i="76"/>
  <c r="U42" i="76"/>
  <c r="T42" i="76"/>
  <c r="R42" i="76"/>
  <c r="S42" i="76" s="1"/>
  <c r="P42" i="76"/>
  <c r="Q42" i="76" s="1"/>
  <c r="L42" i="76"/>
  <c r="M42" i="76" s="1"/>
  <c r="N42" i="76" s="1"/>
  <c r="C42" i="76"/>
  <c r="T41" i="76"/>
  <c r="U41" i="76" s="1"/>
  <c r="R41" i="76"/>
  <c r="S41" i="76" s="1"/>
  <c r="P41" i="76"/>
  <c r="Q41" i="76" s="1"/>
  <c r="M41" i="76"/>
  <c r="N41" i="76" s="1"/>
  <c r="L41" i="76"/>
  <c r="C41" i="76"/>
  <c r="T40" i="76"/>
  <c r="U40" i="76" s="1"/>
  <c r="R40" i="76"/>
  <c r="S40" i="76" s="1"/>
  <c r="P40" i="76"/>
  <c r="Q40" i="76" s="1"/>
  <c r="L40" i="76"/>
  <c r="M40" i="76" s="1"/>
  <c r="N40" i="76" s="1"/>
  <c r="C40" i="76"/>
  <c r="T39" i="76"/>
  <c r="U39" i="76" s="1"/>
  <c r="S39" i="76"/>
  <c r="R39" i="76"/>
  <c r="P39" i="76"/>
  <c r="Q39" i="76" s="1"/>
  <c r="L39" i="76"/>
  <c r="M39" i="76" s="1"/>
  <c r="N39" i="76" s="1"/>
  <c r="C39" i="76"/>
  <c r="T38" i="76"/>
  <c r="U38" i="76" s="1"/>
  <c r="R38" i="76"/>
  <c r="S38" i="76" s="1"/>
  <c r="P38" i="76"/>
  <c r="Q38" i="76" s="1"/>
  <c r="L38" i="76"/>
  <c r="M38" i="76" s="1"/>
  <c r="N38" i="76" s="1"/>
  <c r="C38" i="76"/>
  <c r="U37" i="76"/>
  <c r="T37" i="76"/>
  <c r="R37" i="76"/>
  <c r="S37" i="76" s="1"/>
  <c r="P37" i="76"/>
  <c r="Q37" i="76" s="1"/>
  <c r="M37" i="76"/>
  <c r="N37" i="76" s="1"/>
  <c r="L37" i="76"/>
  <c r="C37" i="76"/>
  <c r="U36" i="76"/>
  <c r="T36" i="76"/>
  <c r="R36" i="76"/>
  <c r="S36" i="76" s="1"/>
  <c r="P36" i="76"/>
  <c r="Q36" i="76" s="1"/>
  <c r="L36" i="76"/>
  <c r="M36" i="76" s="1"/>
  <c r="N36" i="76" s="1"/>
  <c r="O36" i="76" s="1"/>
  <c r="C36" i="76"/>
  <c r="T35" i="76"/>
  <c r="U35" i="76" s="1"/>
  <c r="R35" i="76"/>
  <c r="S35" i="76" s="1"/>
  <c r="P35" i="76"/>
  <c r="Q35" i="76" s="1"/>
  <c r="O35" i="76"/>
  <c r="L35" i="76"/>
  <c r="M35" i="76" s="1"/>
  <c r="N35" i="76" s="1"/>
  <c r="C35" i="76"/>
  <c r="T34" i="76"/>
  <c r="U34" i="76" s="1"/>
  <c r="S34" i="76"/>
  <c r="R34" i="76"/>
  <c r="P34" i="76"/>
  <c r="Q34" i="76" s="1"/>
  <c r="L34" i="76"/>
  <c r="M34" i="76" s="1"/>
  <c r="N34" i="76" s="1"/>
  <c r="C34" i="76"/>
  <c r="T33" i="76"/>
  <c r="U33" i="76" s="1"/>
  <c r="R33" i="76"/>
  <c r="S33" i="76" s="1"/>
  <c r="Q33" i="76"/>
  <c r="P33" i="76"/>
  <c r="L33" i="76"/>
  <c r="M33" i="76" s="1"/>
  <c r="N33" i="76" s="1"/>
  <c r="C33" i="76"/>
  <c r="T32" i="76"/>
  <c r="U32" i="76" s="1"/>
  <c r="R32" i="76"/>
  <c r="S32" i="76" s="1"/>
  <c r="Q32" i="76"/>
  <c r="P32" i="76"/>
  <c r="M32" i="76"/>
  <c r="N32" i="76" s="1"/>
  <c r="O32" i="76" s="1"/>
  <c r="L32" i="76"/>
  <c r="C32" i="76"/>
  <c r="T31" i="76"/>
  <c r="U31" i="76" s="1"/>
  <c r="S31" i="76"/>
  <c r="R31" i="76"/>
  <c r="P31" i="76"/>
  <c r="Q31" i="76" s="1"/>
  <c r="L31" i="76"/>
  <c r="M31" i="76" s="1"/>
  <c r="N31" i="76" s="1"/>
  <c r="O31" i="76" s="1"/>
  <c r="W31" i="76" s="1"/>
  <c r="C31" i="76"/>
  <c r="T30" i="76"/>
  <c r="U30" i="76" s="1"/>
  <c r="R30" i="76"/>
  <c r="S30" i="76" s="1"/>
  <c r="P30" i="76"/>
  <c r="Q30" i="76" s="1"/>
  <c r="L30" i="76"/>
  <c r="M30" i="76" s="1"/>
  <c r="N30" i="76" s="1"/>
  <c r="C30" i="76"/>
  <c r="U29" i="76"/>
  <c r="T29" i="76"/>
  <c r="R29" i="76"/>
  <c r="S29" i="76" s="1"/>
  <c r="P29" i="76"/>
  <c r="Q29" i="76" s="1"/>
  <c r="M29" i="76"/>
  <c r="N29" i="76" s="1"/>
  <c r="L29" i="76"/>
  <c r="C29" i="76"/>
  <c r="T28" i="76"/>
  <c r="U28" i="76" s="1"/>
  <c r="R28" i="76"/>
  <c r="S28" i="76" s="1"/>
  <c r="P28" i="76"/>
  <c r="Q28" i="76" s="1"/>
  <c r="L28" i="76"/>
  <c r="M28" i="76" s="1"/>
  <c r="N28" i="76" s="1"/>
  <c r="C28" i="76"/>
  <c r="T27" i="76"/>
  <c r="U27" i="76" s="1"/>
  <c r="R27" i="76"/>
  <c r="S27" i="76" s="1"/>
  <c r="P27" i="76"/>
  <c r="Q27" i="76" s="1"/>
  <c r="M27" i="76"/>
  <c r="N27" i="76" s="1"/>
  <c r="L27" i="76"/>
  <c r="C27" i="76"/>
  <c r="U26" i="76"/>
  <c r="T26" i="76"/>
  <c r="R26" i="76"/>
  <c r="S26" i="76" s="1"/>
  <c r="P26" i="76"/>
  <c r="Q26" i="76" s="1"/>
  <c r="L26" i="76"/>
  <c r="M26" i="76" s="1"/>
  <c r="N26" i="76" s="1"/>
  <c r="C26" i="76"/>
  <c r="T25" i="76"/>
  <c r="U25" i="76" s="1"/>
  <c r="R25" i="76"/>
  <c r="S25" i="76" s="1"/>
  <c r="Q25" i="76"/>
  <c r="P25" i="76"/>
  <c r="L25" i="76"/>
  <c r="M25" i="76" s="1"/>
  <c r="N25" i="76" s="1"/>
  <c r="C25" i="76"/>
  <c r="T24" i="76"/>
  <c r="U24" i="76" s="1"/>
  <c r="R24" i="76"/>
  <c r="S24" i="76" s="1"/>
  <c r="P24" i="76"/>
  <c r="Q24" i="76" s="1"/>
  <c r="L24" i="76"/>
  <c r="M24" i="76" s="1"/>
  <c r="N24" i="76" s="1"/>
  <c r="C24" i="76"/>
  <c r="T23" i="76"/>
  <c r="U23" i="76" s="1"/>
  <c r="S23" i="76"/>
  <c r="R23" i="76"/>
  <c r="P23" i="76"/>
  <c r="Q23" i="76" s="1"/>
  <c r="L23" i="76"/>
  <c r="M23" i="76" s="1"/>
  <c r="N23" i="76" s="1"/>
  <c r="V23" i="76" s="1"/>
  <c r="C23" i="76"/>
  <c r="T22" i="76"/>
  <c r="U22" i="76" s="1"/>
  <c r="R22" i="76"/>
  <c r="S22" i="76" s="1"/>
  <c r="P22" i="76"/>
  <c r="Q22" i="76" s="1"/>
  <c r="L22" i="76"/>
  <c r="M22" i="76" s="1"/>
  <c r="N22" i="76" s="1"/>
  <c r="C22" i="76"/>
  <c r="T21" i="76"/>
  <c r="U21" i="76" s="1"/>
  <c r="R21" i="76"/>
  <c r="S21" i="76" s="1"/>
  <c r="P21" i="76"/>
  <c r="Q21" i="76" s="1"/>
  <c r="L21" i="76"/>
  <c r="M21" i="76" s="1"/>
  <c r="N21" i="76" s="1"/>
  <c r="C21" i="76"/>
  <c r="U20" i="76"/>
  <c r="T20" i="76"/>
  <c r="R20" i="76"/>
  <c r="S20" i="76" s="1"/>
  <c r="Q20" i="76"/>
  <c r="P20" i="76"/>
  <c r="L20" i="76"/>
  <c r="M20" i="76" s="1"/>
  <c r="N20" i="76" s="1"/>
  <c r="C20" i="76"/>
  <c r="T19" i="76"/>
  <c r="U19" i="76" s="1"/>
  <c r="R19" i="76"/>
  <c r="S19" i="76" s="1"/>
  <c r="P19" i="76"/>
  <c r="Q19" i="76" s="1"/>
  <c r="L19" i="76"/>
  <c r="M19" i="76" s="1"/>
  <c r="N19" i="76" s="1"/>
  <c r="C19" i="76"/>
  <c r="T18" i="76"/>
  <c r="U18" i="76" s="1"/>
  <c r="R18" i="76"/>
  <c r="S18" i="76" s="1"/>
  <c r="P18" i="76"/>
  <c r="Q18" i="76" s="1"/>
  <c r="L18" i="76"/>
  <c r="M18" i="76" s="1"/>
  <c r="N18" i="76" s="1"/>
  <c r="C18" i="76"/>
  <c r="T17" i="76"/>
  <c r="U17" i="76" s="1"/>
  <c r="R17" i="76"/>
  <c r="S17" i="76" s="1"/>
  <c r="P17" i="76"/>
  <c r="Q17" i="76" s="1"/>
  <c r="L17" i="76"/>
  <c r="M17" i="76" s="1"/>
  <c r="N17" i="76" s="1"/>
  <c r="C17" i="76"/>
  <c r="U16" i="76"/>
  <c r="T16" i="76"/>
  <c r="R16" i="76"/>
  <c r="S16" i="76" s="1"/>
  <c r="Q16" i="76"/>
  <c r="P16" i="76"/>
  <c r="L16" i="76"/>
  <c r="M16" i="76" s="1"/>
  <c r="N16" i="76" s="1"/>
  <c r="C16" i="76"/>
  <c r="T15" i="76"/>
  <c r="U15" i="76" s="1"/>
  <c r="R15" i="76"/>
  <c r="S15" i="76" s="1"/>
  <c r="P15" i="76"/>
  <c r="Q15" i="76" s="1"/>
  <c r="L15" i="76"/>
  <c r="M15" i="76" s="1"/>
  <c r="N15" i="76" s="1"/>
  <c r="C15" i="76"/>
  <c r="T14" i="76"/>
  <c r="U14" i="76" s="1"/>
  <c r="S14" i="76"/>
  <c r="R14" i="76"/>
  <c r="P14" i="76"/>
  <c r="Q14" i="76" s="1"/>
  <c r="M14" i="76"/>
  <c r="N14" i="76" s="1"/>
  <c r="L14" i="76"/>
  <c r="C14" i="76"/>
  <c r="T13" i="76"/>
  <c r="U13" i="76" s="1"/>
  <c r="R13" i="76"/>
  <c r="S13" i="76" s="1"/>
  <c r="P13" i="76"/>
  <c r="Q13" i="76" s="1"/>
  <c r="L13" i="76"/>
  <c r="M13" i="76" s="1"/>
  <c r="N13" i="76" s="1"/>
  <c r="C13" i="76"/>
  <c r="U12" i="76"/>
  <c r="T12" i="76"/>
  <c r="R12" i="76"/>
  <c r="S12" i="76" s="1"/>
  <c r="Q12" i="76"/>
  <c r="P12" i="76"/>
  <c r="L12" i="76"/>
  <c r="M12" i="76" s="1"/>
  <c r="N12" i="76" s="1"/>
  <c r="V12" i="76" s="1"/>
  <c r="C12" i="76"/>
  <c r="T11" i="76"/>
  <c r="U11" i="76" s="1"/>
  <c r="R11" i="76"/>
  <c r="S11" i="76" s="1"/>
  <c r="L11" i="76"/>
  <c r="M11" i="76" s="1"/>
  <c r="N11" i="76" s="1"/>
  <c r="C11" i="76"/>
  <c r="T10" i="76"/>
  <c r="U10" i="76" s="1"/>
  <c r="P10" i="76"/>
  <c r="Q10" i="76" s="1"/>
  <c r="L10" i="76"/>
  <c r="M10" i="76" s="1"/>
  <c r="R10" i="76" s="1"/>
  <c r="S10" i="76" s="1"/>
  <c r="C10" i="76"/>
  <c r="T9" i="76"/>
  <c r="U9" i="76" s="1"/>
  <c r="R9" i="76"/>
  <c r="S9" i="76" s="1"/>
  <c r="L9" i="76"/>
  <c r="M9" i="76" s="1"/>
  <c r="N9" i="76" s="1"/>
  <c r="O9" i="76" s="1"/>
  <c r="C9" i="76"/>
  <c r="T8" i="76"/>
  <c r="U8" i="76" s="1"/>
  <c r="R8" i="76"/>
  <c r="S8" i="76" s="1"/>
  <c r="L8" i="76"/>
  <c r="M8" i="76" s="1"/>
  <c r="P8" i="76" s="1"/>
  <c r="Q8" i="76" s="1"/>
  <c r="C8" i="76"/>
  <c r="R7" i="76"/>
  <c r="S7" i="76" s="1"/>
  <c r="L7" i="76"/>
  <c r="C7" i="76"/>
  <c r="T6" i="76"/>
  <c r="P6" i="76"/>
  <c r="Q6" i="76" s="1"/>
  <c r="L6" i="76"/>
  <c r="M6" i="76" s="1"/>
  <c r="C6" i="76"/>
  <c r="T5" i="76"/>
  <c r="L5" i="76"/>
  <c r="M5" i="76" s="1"/>
  <c r="R5" i="76" s="1"/>
  <c r="S5" i="76" s="1"/>
  <c r="C5" i="76"/>
  <c r="T4" i="76"/>
  <c r="U4" i="76" s="1"/>
  <c r="L4" i="76"/>
  <c r="M4" i="76" s="1"/>
  <c r="N4" i="76" s="1"/>
  <c r="O4" i="76" s="1"/>
  <c r="C4" i="76"/>
  <c r="D2" i="76"/>
  <c r="L82" i="177" l="1"/>
  <c r="M82" i="176"/>
  <c r="S82" i="176" s="1"/>
  <c r="L61" i="174"/>
  <c r="L82" i="174" s="1"/>
  <c r="M82" i="173"/>
  <c r="S82" i="173" s="1"/>
  <c r="V82" i="173"/>
  <c r="W82" i="173" s="1"/>
  <c r="L61" i="173"/>
  <c r="L82" i="173" s="1"/>
  <c r="M82" i="172"/>
  <c r="S82" i="172" s="1"/>
  <c r="M82" i="171"/>
  <c r="S82" i="171" s="1"/>
  <c r="L61" i="171"/>
  <c r="L82" i="171" s="1"/>
  <c r="W82" i="171"/>
  <c r="V86" i="170"/>
  <c r="W86" i="170" s="1"/>
  <c r="M86" i="170"/>
  <c r="S86" i="170" s="1"/>
  <c r="L65" i="170"/>
  <c r="L86" i="170" s="1"/>
  <c r="L65" i="168"/>
  <c r="L86" i="168" s="1"/>
  <c r="L65" i="167"/>
  <c r="L86" i="167" s="1"/>
  <c r="F86" i="167"/>
  <c r="V86" i="167" s="1"/>
  <c r="W86" i="167" s="1"/>
  <c r="M86" i="166"/>
  <c r="S86" i="166" s="1"/>
  <c r="L65" i="166"/>
  <c r="L86" i="166" s="1"/>
  <c r="H86" i="166"/>
  <c r="V86" i="166" s="1"/>
  <c r="W86" i="166" s="1"/>
  <c r="U86" i="165"/>
  <c r="J65" i="165"/>
  <c r="J86" i="165" s="1"/>
  <c r="U57" i="165"/>
  <c r="D65" i="165"/>
  <c r="W6" i="165"/>
  <c r="W57" i="165" s="1"/>
  <c r="W61" i="165" s="1"/>
  <c r="W63" i="165" s="1"/>
  <c r="O57" i="165"/>
  <c r="H86" i="165"/>
  <c r="M86" i="164"/>
  <c r="S86" i="164" s="1"/>
  <c r="S57" i="164"/>
  <c r="H65" i="164"/>
  <c r="H86" i="164" s="1"/>
  <c r="V86" i="164" s="1"/>
  <c r="W86" i="164" s="1"/>
  <c r="W4" i="164"/>
  <c r="W57" i="164" s="1"/>
  <c r="W61" i="164" s="1"/>
  <c r="W63" i="164" s="1"/>
  <c r="M86" i="163"/>
  <c r="S86" i="163" s="1"/>
  <c r="H65" i="163"/>
  <c r="H86" i="163" s="1"/>
  <c r="V86" i="163" s="1"/>
  <c r="W86" i="163" s="1"/>
  <c r="S57" i="163"/>
  <c r="W4" i="163"/>
  <c r="W57" i="163" s="1"/>
  <c r="W61" i="163" s="1"/>
  <c r="W63" i="163" s="1"/>
  <c r="C86" i="162"/>
  <c r="U86" i="162" s="1"/>
  <c r="L65" i="162"/>
  <c r="I85" i="109"/>
  <c r="L70" i="87"/>
  <c r="M73" i="162"/>
  <c r="M76" i="162"/>
  <c r="M75" i="162"/>
  <c r="D86" i="162"/>
  <c r="M74" i="162"/>
  <c r="M78" i="162"/>
  <c r="J61" i="162"/>
  <c r="U57" i="162"/>
  <c r="O57" i="162"/>
  <c r="W4" i="162"/>
  <c r="W57" i="162" s="1"/>
  <c r="W61" i="162" s="1"/>
  <c r="W63" i="162" s="1"/>
  <c r="M86" i="161"/>
  <c r="S86" i="161" s="1"/>
  <c r="H86" i="161"/>
  <c r="V86" i="161" s="1"/>
  <c r="W86" i="161" s="1"/>
  <c r="L65" i="161"/>
  <c r="L86" i="161" s="1"/>
  <c r="L69" i="87"/>
  <c r="L81" i="91"/>
  <c r="M77" i="105"/>
  <c r="M73" i="105"/>
  <c r="M72" i="105"/>
  <c r="I86" i="120"/>
  <c r="L76" i="87"/>
  <c r="L81" i="90"/>
  <c r="M75" i="105"/>
  <c r="M74" i="105"/>
  <c r="L83" i="86"/>
  <c r="L66" i="86"/>
  <c r="L71" i="87"/>
  <c r="H85" i="113"/>
  <c r="M68" i="121"/>
  <c r="I86" i="146"/>
  <c r="C86" i="142"/>
  <c r="L65" i="107"/>
  <c r="G85" i="107"/>
  <c r="G85" i="118"/>
  <c r="H85" i="114"/>
  <c r="M68" i="109"/>
  <c r="L65" i="118"/>
  <c r="W86" i="160"/>
  <c r="M86" i="159"/>
  <c r="S86" i="159" s="1"/>
  <c r="W11" i="159"/>
  <c r="O57" i="159"/>
  <c r="I86" i="159"/>
  <c r="U86" i="159" s="1"/>
  <c r="U57" i="159"/>
  <c r="J61" i="159"/>
  <c r="J86" i="159" s="1"/>
  <c r="V86" i="159" s="1"/>
  <c r="W4" i="159"/>
  <c r="W57" i="159" s="1"/>
  <c r="W61" i="159" s="1"/>
  <c r="W63" i="159" s="1"/>
  <c r="U57" i="158"/>
  <c r="J61" i="158"/>
  <c r="J86" i="158" s="1"/>
  <c r="V86" i="158" s="1"/>
  <c r="W86" i="158" s="1"/>
  <c r="W4" i="158"/>
  <c r="W57" i="158" s="1"/>
  <c r="W61" i="158" s="1"/>
  <c r="W63" i="158" s="1"/>
  <c r="L60" i="157"/>
  <c r="U86" i="157"/>
  <c r="D61" i="157"/>
  <c r="O57" i="157"/>
  <c r="S57" i="157"/>
  <c r="H65" i="157"/>
  <c r="H86" i="157" s="1"/>
  <c r="W4" i="157"/>
  <c r="W57" i="157" s="1"/>
  <c r="W61" i="157" s="1"/>
  <c r="W63" i="157" s="1"/>
  <c r="L61" i="135"/>
  <c r="M70" i="135"/>
  <c r="M73" i="114"/>
  <c r="H86" i="156"/>
  <c r="V86" i="156" s="1"/>
  <c r="W86" i="156" s="1"/>
  <c r="L65" i="156"/>
  <c r="L86" i="156" s="1"/>
  <c r="M86" i="156"/>
  <c r="S86" i="156" s="1"/>
  <c r="M86" i="155"/>
  <c r="S86" i="155" s="1"/>
  <c r="G86" i="155"/>
  <c r="U86" i="155" s="1"/>
  <c r="S57" i="155"/>
  <c r="H65" i="155"/>
  <c r="H86" i="155" s="1"/>
  <c r="V86" i="155" s="1"/>
  <c r="W4" i="155"/>
  <c r="W57" i="155" s="1"/>
  <c r="W61" i="155" s="1"/>
  <c r="W63" i="155" s="1"/>
  <c r="L61" i="154"/>
  <c r="W8" i="154"/>
  <c r="W57" i="154" s="1"/>
  <c r="W61" i="154" s="1"/>
  <c r="W63" i="154" s="1"/>
  <c r="O57" i="154"/>
  <c r="V86" i="154"/>
  <c r="W86" i="154" s="1"/>
  <c r="M86" i="154"/>
  <c r="S86" i="154" s="1"/>
  <c r="L65" i="154"/>
  <c r="S57" i="153"/>
  <c r="H65" i="153"/>
  <c r="H86" i="153" s="1"/>
  <c r="V86" i="153" s="1"/>
  <c r="W4" i="153"/>
  <c r="W57" i="153" s="1"/>
  <c r="W61" i="153" s="1"/>
  <c r="W63" i="153" s="1"/>
  <c r="G86" i="153"/>
  <c r="U86" i="153" s="1"/>
  <c r="M86" i="153"/>
  <c r="S86" i="153" s="1"/>
  <c r="O57" i="152"/>
  <c r="M73" i="152"/>
  <c r="M74" i="152"/>
  <c r="M75" i="152"/>
  <c r="M72" i="152"/>
  <c r="E86" i="152"/>
  <c r="U86" i="152" s="1"/>
  <c r="H65" i="152"/>
  <c r="H86" i="152" s="1"/>
  <c r="S57" i="152"/>
  <c r="W4" i="152"/>
  <c r="W57" i="152" s="1"/>
  <c r="W61" i="152" s="1"/>
  <c r="W63" i="152" s="1"/>
  <c r="F65" i="152"/>
  <c r="M77" i="152"/>
  <c r="D86" i="152"/>
  <c r="M78" i="152"/>
  <c r="M76" i="152"/>
  <c r="L70" i="152"/>
  <c r="L63" i="152"/>
  <c r="Q57" i="151"/>
  <c r="W4" i="151"/>
  <c r="F63" i="151"/>
  <c r="W7" i="151"/>
  <c r="W57" i="151" s="1"/>
  <c r="W61" i="151" s="1"/>
  <c r="W63" i="151" s="1"/>
  <c r="D70" i="151"/>
  <c r="L70" i="151" s="1"/>
  <c r="L65" i="151"/>
  <c r="M74" i="151"/>
  <c r="M75" i="151"/>
  <c r="C86" i="151"/>
  <c r="U86" i="151" s="1"/>
  <c r="M73" i="151"/>
  <c r="M72" i="151"/>
  <c r="N57" i="150"/>
  <c r="T57" i="150"/>
  <c r="I65" i="150"/>
  <c r="I86" i="150" s="1"/>
  <c r="U86" i="150" s="1"/>
  <c r="O9" i="150"/>
  <c r="V9" i="150"/>
  <c r="V57" i="150" s="1"/>
  <c r="S57" i="150"/>
  <c r="H65" i="150"/>
  <c r="W4" i="150"/>
  <c r="J61" i="150"/>
  <c r="J86" i="150" s="1"/>
  <c r="U57" i="150"/>
  <c r="G86" i="149"/>
  <c r="U86" i="149" s="1"/>
  <c r="W4" i="149"/>
  <c r="W57" i="149" s="1"/>
  <c r="W61" i="149" s="1"/>
  <c r="W63" i="149" s="1"/>
  <c r="H61" i="149"/>
  <c r="L61" i="149" s="1"/>
  <c r="J86" i="149"/>
  <c r="O57" i="149"/>
  <c r="M75" i="149"/>
  <c r="M74" i="149"/>
  <c r="M73" i="149"/>
  <c r="M77" i="149"/>
  <c r="M76" i="149"/>
  <c r="M78" i="149"/>
  <c r="H65" i="149"/>
  <c r="S57" i="149"/>
  <c r="M72" i="149"/>
  <c r="U86" i="148"/>
  <c r="M70" i="148"/>
  <c r="M75" i="148"/>
  <c r="M76" i="148"/>
  <c r="M73" i="148"/>
  <c r="M77" i="148"/>
  <c r="M68" i="148"/>
  <c r="M71" i="148"/>
  <c r="M69" i="148"/>
  <c r="L61" i="148"/>
  <c r="D86" i="148"/>
  <c r="M78" i="148"/>
  <c r="M72" i="148"/>
  <c r="M74" i="148"/>
  <c r="S57" i="148"/>
  <c r="W4" i="148"/>
  <c r="W57" i="148" s="1"/>
  <c r="W61" i="148" s="1"/>
  <c r="W63" i="148" s="1"/>
  <c r="H65" i="148"/>
  <c r="M68" i="147"/>
  <c r="L61" i="147"/>
  <c r="M71" i="147"/>
  <c r="C86" i="147"/>
  <c r="U86" i="147" s="1"/>
  <c r="W7" i="147"/>
  <c r="W57" i="147" s="1"/>
  <c r="W61" i="147" s="1"/>
  <c r="W63" i="147" s="1"/>
  <c r="D65" i="147"/>
  <c r="L65" i="147" s="1"/>
  <c r="L86" i="147" s="1"/>
  <c r="G86" i="146"/>
  <c r="W15" i="146"/>
  <c r="D60" i="146"/>
  <c r="C86" i="146"/>
  <c r="V57" i="146"/>
  <c r="O57" i="146"/>
  <c r="D62" i="146"/>
  <c r="L62" i="146" s="1"/>
  <c r="W10" i="146"/>
  <c r="D61" i="146"/>
  <c r="S57" i="146"/>
  <c r="H65" i="146"/>
  <c r="W4" i="146"/>
  <c r="V57" i="145"/>
  <c r="F86" i="145"/>
  <c r="C86" i="145"/>
  <c r="U86" i="145" s="1"/>
  <c r="M74" i="145"/>
  <c r="M70" i="145"/>
  <c r="M78" i="145"/>
  <c r="M73" i="145"/>
  <c r="M69" i="145"/>
  <c r="M68" i="145"/>
  <c r="D86" i="145"/>
  <c r="M71" i="145"/>
  <c r="M76" i="145"/>
  <c r="M77" i="145"/>
  <c r="M72" i="145"/>
  <c r="M75" i="145"/>
  <c r="S57" i="145"/>
  <c r="W4" i="145"/>
  <c r="W57" i="145" s="1"/>
  <c r="W61" i="145" s="1"/>
  <c r="W63" i="145" s="1"/>
  <c r="H65" i="145"/>
  <c r="L61" i="145"/>
  <c r="D65" i="144"/>
  <c r="W9" i="144"/>
  <c r="C86" i="144"/>
  <c r="U7" i="144"/>
  <c r="I61" i="144"/>
  <c r="I86" i="144" s="1"/>
  <c r="O7" i="144"/>
  <c r="D61" i="144" s="1"/>
  <c r="M71" i="144" s="1"/>
  <c r="V7" i="144"/>
  <c r="N57" i="144"/>
  <c r="R57" i="144"/>
  <c r="S4" i="144"/>
  <c r="H65" i="144" s="1"/>
  <c r="V4" i="144"/>
  <c r="G66" i="144"/>
  <c r="C86" i="143"/>
  <c r="M72" i="143"/>
  <c r="M74" i="143"/>
  <c r="D86" i="143"/>
  <c r="M78" i="143"/>
  <c r="M73" i="143"/>
  <c r="M77" i="143"/>
  <c r="M75" i="143"/>
  <c r="R57" i="143"/>
  <c r="S4" i="143"/>
  <c r="H65" i="143" s="1"/>
  <c r="L65" i="143" s="1"/>
  <c r="V4" i="143"/>
  <c r="V57" i="143" s="1"/>
  <c r="G63" i="143"/>
  <c r="U7" i="142"/>
  <c r="T57" i="142"/>
  <c r="I63" i="142"/>
  <c r="I86" i="142" s="1"/>
  <c r="H63" i="142"/>
  <c r="G63" i="142"/>
  <c r="G86" i="142" s="1"/>
  <c r="R57" i="142"/>
  <c r="V57" i="142"/>
  <c r="O7" i="142"/>
  <c r="V7" i="142"/>
  <c r="N57" i="142"/>
  <c r="S57" i="142"/>
  <c r="H65" i="142"/>
  <c r="W4" i="142"/>
  <c r="C86" i="141"/>
  <c r="U86" i="141" s="1"/>
  <c r="W5" i="141"/>
  <c r="D65" i="141"/>
  <c r="M77" i="141" s="1"/>
  <c r="U86" i="129"/>
  <c r="M71" i="141"/>
  <c r="M70" i="141"/>
  <c r="F63" i="141"/>
  <c r="F86" i="141" s="1"/>
  <c r="Q57" i="141"/>
  <c r="W4" i="141"/>
  <c r="W57" i="141" s="1"/>
  <c r="W61" i="141" s="1"/>
  <c r="W63" i="141" s="1"/>
  <c r="D61" i="140"/>
  <c r="U5" i="140"/>
  <c r="J60" i="140" s="1"/>
  <c r="I60" i="140"/>
  <c r="C86" i="140"/>
  <c r="T57" i="140"/>
  <c r="V5" i="140"/>
  <c r="U4" i="140"/>
  <c r="I61" i="140"/>
  <c r="O5" i="140"/>
  <c r="N57" i="140"/>
  <c r="R57" i="140"/>
  <c r="S4" i="140"/>
  <c r="H61" i="140" s="1"/>
  <c r="G63" i="140"/>
  <c r="V4" i="140"/>
  <c r="W5" i="139"/>
  <c r="W57" i="139" s="1"/>
  <c r="W61" i="139" s="1"/>
  <c r="W63" i="139" s="1"/>
  <c r="D61" i="139"/>
  <c r="Q57" i="139"/>
  <c r="F63" i="139"/>
  <c r="F86" i="139" s="1"/>
  <c r="U86" i="139"/>
  <c r="L60" i="138"/>
  <c r="M74" i="115"/>
  <c r="V4" i="138"/>
  <c r="C61" i="138"/>
  <c r="O12" i="138"/>
  <c r="V12" i="138"/>
  <c r="U12" i="138"/>
  <c r="T57" i="138"/>
  <c r="O4" i="138"/>
  <c r="N57" i="138"/>
  <c r="F63" i="138"/>
  <c r="F86" i="138" s="1"/>
  <c r="Q57" i="138"/>
  <c r="W4" i="138"/>
  <c r="V9" i="137"/>
  <c r="V57" i="137" s="1"/>
  <c r="U9" i="137"/>
  <c r="I63" i="137"/>
  <c r="I86" i="137" s="1"/>
  <c r="M69" i="137"/>
  <c r="C61" i="137"/>
  <c r="C86" i="137" s="1"/>
  <c r="N57" i="137"/>
  <c r="O9" i="137"/>
  <c r="D63" i="137" s="1"/>
  <c r="M73" i="137" s="1"/>
  <c r="S57" i="137"/>
  <c r="W4" i="137"/>
  <c r="H66" i="137"/>
  <c r="M68" i="137"/>
  <c r="M75" i="135"/>
  <c r="M74" i="136"/>
  <c r="M77" i="136"/>
  <c r="M73" i="136"/>
  <c r="D86" i="136"/>
  <c r="M78" i="136"/>
  <c r="M75" i="136"/>
  <c r="M72" i="136"/>
  <c r="R57" i="136"/>
  <c r="S4" i="136"/>
  <c r="V4" i="136"/>
  <c r="V57" i="136" s="1"/>
  <c r="G65" i="136"/>
  <c r="M71" i="135"/>
  <c r="M69" i="135"/>
  <c r="J86" i="135"/>
  <c r="V57" i="135"/>
  <c r="M78" i="135"/>
  <c r="M77" i="135"/>
  <c r="M76" i="135"/>
  <c r="M72" i="135"/>
  <c r="M73" i="135"/>
  <c r="D86" i="135"/>
  <c r="M74" i="135"/>
  <c r="U86" i="135"/>
  <c r="H63" i="135"/>
  <c r="L63" i="135" s="1"/>
  <c r="H65" i="135"/>
  <c r="L65" i="135" s="1"/>
  <c r="S57" i="135"/>
  <c r="H66" i="135"/>
  <c r="W4" i="135"/>
  <c r="W57" i="135" s="1"/>
  <c r="M71" i="134"/>
  <c r="M70" i="134"/>
  <c r="M69" i="134"/>
  <c r="M73" i="134"/>
  <c r="M74" i="134"/>
  <c r="L65" i="134"/>
  <c r="M75" i="134"/>
  <c r="M77" i="134"/>
  <c r="M72" i="134"/>
  <c r="M76" i="134"/>
  <c r="D86" i="134"/>
  <c r="M78" i="134"/>
  <c r="F86" i="134"/>
  <c r="T57" i="134"/>
  <c r="U4" i="134"/>
  <c r="J66" i="134" s="1"/>
  <c r="L66" i="134" s="1"/>
  <c r="V4" i="134"/>
  <c r="V57" i="134" s="1"/>
  <c r="I61" i="134"/>
  <c r="I86" i="134" s="1"/>
  <c r="U86" i="134" s="1"/>
  <c r="T89" i="132"/>
  <c r="C2" i="132"/>
  <c r="D2" i="132"/>
  <c r="U86" i="133"/>
  <c r="M86" i="133"/>
  <c r="S86" i="133" s="1"/>
  <c r="S57" i="133"/>
  <c r="W4" i="133"/>
  <c r="W57" i="133" s="1"/>
  <c r="W61" i="133" s="1"/>
  <c r="W63" i="133" s="1"/>
  <c r="H63" i="133"/>
  <c r="V60" i="132"/>
  <c r="W7" i="132"/>
  <c r="W60" i="132" s="1"/>
  <c r="D66" i="132"/>
  <c r="L66" i="132" s="1"/>
  <c r="L89" i="132" s="1"/>
  <c r="U89" i="132"/>
  <c r="D63" i="131"/>
  <c r="M77" i="131" s="1"/>
  <c r="V57" i="131"/>
  <c r="O57" i="131"/>
  <c r="W57" i="131"/>
  <c r="U86" i="131"/>
  <c r="U86" i="130"/>
  <c r="O57" i="130"/>
  <c r="D63" i="130"/>
  <c r="W4" i="130"/>
  <c r="W57" i="130" s="1"/>
  <c r="W61" i="130" s="1"/>
  <c r="W63" i="130" s="1"/>
  <c r="J63" i="130"/>
  <c r="U57" i="130"/>
  <c r="J61" i="130"/>
  <c r="M86" i="129"/>
  <c r="S86" i="129" s="1"/>
  <c r="U57" i="129"/>
  <c r="J61" i="129"/>
  <c r="C86" i="128"/>
  <c r="W8" i="128"/>
  <c r="D61" i="128"/>
  <c r="M76" i="128" s="1"/>
  <c r="L66" i="128"/>
  <c r="S14" i="128"/>
  <c r="S57" i="128" s="1"/>
  <c r="R57" i="128"/>
  <c r="O14" i="128"/>
  <c r="V14" i="128"/>
  <c r="T57" i="128"/>
  <c r="U4" i="128"/>
  <c r="V4" i="128"/>
  <c r="V57" i="128" s="1"/>
  <c r="I61" i="128"/>
  <c r="I86" i="128" s="1"/>
  <c r="H86" i="128"/>
  <c r="M68" i="125"/>
  <c r="M70" i="124"/>
  <c r="M74" i="124"/>
  <c r="M71" i="124"/>
  <c r="M77" i="124"/>
  <c r="M75" i="124"/>
  <c r="M73" i="124"/>
  <c r="M72" i="124"/>
  <c r="M69" i="124"/>
  <c r="M76" i="124"/>
  <c r="W10" i="127"/>
  <c r="D65" i="127"/>
  <c r="L65" i="127" s="1"/>
  <c r="H61" i="81"/>
  <c r="C79" i="83"/>
  <c r="I84" i="79"/>
  <c r="E69" i="81"/>
  <c r="C73" i="83"/>
  <c r="C83" i="83"/>
  <c r="D71" i="76"/>
  <c r="H69" i="76"/>
  <c r="E73" i="84"/>
  <c r="H76" i="84"/>
  <c r="M75" i="114"/>
  <c r="I79" i="82"/>
  <c r="I84" i="82"/>
  <c r="G82" i="83"/>
  <c r="H70" i="84"/>
  <c r="E72" i="84"/>
  <c r="J74" i="78"/>
  <c r="K81" i="78"/>
  <c r="D79" i="82"/>
  <c r="E84" i="82"/>
  <c r="C77" i="83"/>
  <c r="I79" i="83"/>
  <c r="C82" i="83"/>
  <c r="D83" i="83"/>
  <c r="I68" i="84"/>
  <c r="C70" i="84"/>
  <c r="C72" i="84"/>
  <c r="D77" i="76"/>
  <c r="I79" i="76"/>
  <c r="H82" i="79"/>
  <c r="K68" i="80"/>
  <c r="F74" i="80"/>
  <c r="K80" i="80"/>
  <c r="K62" i="82"/>
  <c r="E65" i="82"/>
  <c r="C71" i="82"/>
  <c r="E77" i="82"/>
  <c r="C62" i="84"/>
  <c r="D83" i="84"/>
  <c r="C69" i="76"/>
  <c r="D73" i="76"/>
  <c r="D75" i="76"/>
  <c r="I77" i="76"/>
  <c r="F66" i="77"/>
  <c r="E75" i="77"/>
  <c r="D60" i="78"/>
  <c r="M66" i="78" s="1"/>
  <c r="D83" i="81"/>
  <c r="G71" i="82"/>
  <c r="E64" i="83"/>
  <c r="K82" i="83"/>
  <c r="E83" i="83"/>
  <c r="C78" i="84"/>
  <c r="H83" i="84"/>
  <c r="E80" i="85"/>
  <c r="D83" i="85"/>
  <c r="E69" i="76"/>
  <c r="I73" i="76"/>
  <c r="F74" i="78"/>
  <c r="C62" i="79"/>
  <c r="F67" i="80"/>
  <c r="E81" i="80"/>
  <c r="I83" i="81"/>
  <c r="F62" i="83"/>
  <c r="K64" i="83"/>
  <c r="K83" i="83"/>
  <c r="H78" i="84"/>
  <c r="H83" i="85"/>
  <c r="L63" i="124"/>
  <c r="L85" i="124" s="1"/>
  <c r="U57" i="127"/>
  <c r="W4" i="127"/>
  <c r="W57" i="127" s="1"/>
  <c r="W61" i="127" s="1"/>
  <c r="W63" i="127" s="1"/>
  <c r="J61" i="127"/>
  <c r="J85" i="127" s="1"/>
  <c r="U85" i="127"/>
  <c r="M70" i="127"/>
  <c r="M69" i="127"/>
  <c r="M68" i="127"/>
  <c r="M67" i="127"/>
  <c r="M66" i="127"/>
  <c r="L60" i="127"/>
  <c r="M69" i="126"/>
  <c r="L60" i="126"/>
  <c r="L63" i="126"/>
  <c r="M77" i="126"/>
  <c r="O57" i="126"/>
  <c r="M74" i="126"/>
  <c r="M73" i="126"/>
  <c r="M76" i="126"/>
  <c r="D85" i="126"/>
  <c r="M72" i="126"/>
  <c r="M71" i="126"/>
  <c r="M75" i="126"/>
  <c r="M70" i="126"/>
  <c r="M68" i="126"/>
  <c r="M67" i="126"/>
  <c r="T57" i="126"/>
  <c r="U4" i="126"/>
  <c r="I61" i="126"/>
  <c r="I85" i="126" s="1"/>
  <c r="U85" i="126" s="1"/>
  <c r="V4" i="126"/>
  <c r="V57" i="126" s="1"/>
  <c r="Q5" i="125"/>
  <c r="E63" i="125"/>
  <c r="E85" i="125" s="1"/>
  <c r="P57" i="125"/>
  <c r="N57" i="125"/>
  <c r="O5" i="125"/>
  <c r="C63" i="125"/>
  <c r="V5" i="125"/>
  <c r="V57" i="125" s="1"/>
  <c r="S5" i="125"/>
  <c r="G63" i="125"/>
  <c r="G85" i="125" s="1"/>
  <c r="F85" i="124"/>
  <c r="V85" i="124" s="1"/>
  <c r="W61" i="124"/>
  <c r="W63" i="124" s="1"/>
  <c r="U85" i="124"/>
  <c r="E70" i="123"/>
  <c r="L70" i="123" s="1"/>
  <c r="Q8" i="123"/>
  <c r="E63" i="123"/>
  <c r="P57" i="123"/>
  <c r="V8" i="123"/>
  <c r="V57" i="123" s="1"/>
  <c r="L61" i="123"/>
  <c r="M67" i="123"/>
  <c r="W6" i="123"/>
  <c r="D63" i="123"/>
  <c r="M72" i="123" s="1"/>
  <c r="V20" i="78"/>
  <c r="O20" i="78"/>
  <c r="W20" i="78" s="1"/>
  <c r="V28" i="78"/>
  <c r="O28" i="78"/>
  <c r="W28" i="78" s="1"/>
  <c r="V32" i="78"/>
  <c r="O32" i="78"/>
  <c r="W32" i="78" s="1"/>
  <c r="V35" i="79"/>
  <c r="O35" i="79"/>
  <c r="W35" i="79" s="1"/>
  <c r="P21" i="83"/>
  <c r="Q21" i="83" s="1"/>
  <c r="N21" i="83"/>
  <c r="O21" i="83" s="1"/>
  <c r="V39" i="84"/>
  <c r="O39" i="84"/>
  <c r="W39" i="84" s="1"/>
  <c r="P11" i="85"/>
  <c r="Q11" i="85" s="1"/>
  <c r="N11" i="85"/>
  <c r="O11" i="85" s="1"/>
  <c r="W29" i="85"/>
  <c r="V27" i="83"/>
  <c r="O27" i="83"/>
  <c r="W27" i="83" s="1"/>
  <c r="V43" i="83"/>
  <c r="O43" i="83"/>
  <c r="W43" i="83" s="1"/>
  <c r="P20" i="85"/>
  <c r="Q20" i="85" s="1"/>
  <c r="N20" i="85"/>
  <c r="O20" i="85" s="1"/>
  <c r="W14" i="77"/>
  <c r="W18" i="77"/>
  <c r="O25" i="77"/>
  <c r="V25" i="77"/>
  <c r="W42" i="78"/>
  <c r="V23" i="79"/>
  <c r="O23" i="79"/>
  <c r="W23" i="79" s="1"/>
  <c r="V39" i="79"/>
  <c r="O39" i="79"/>
  <c r="W39" i="79" s="1"/>
  <c r="O43" i="79"/>
  <c r="V43" i="79"/>
  <c r="O48" i="80"/>
  <c r="W48" i="80" s="1"/>
  <c r="V48" i="80"/>
  <c r="P16" i="83"/>
  <c r="Q16" i="83" s="1"/>
  <c r="N16" i="83"/>
  <c r="O16" i="83" s="1"/>
  <c r="P19" i="84"/>
  <c r="Q19" i="84" s="1"/>
  <c r="N19" i="84"/>
  <c r="O51" i="84"/>
  <c r="W51" i="84" s="1"/>
  <c r="V51" i="84"/>
  <c r="W45" i="85"/>
  <c r="W51" i="78"/>
  <c r="W42" i="80"/>
  <c r="O44" i="80"/>
  <c r="V44" i="80"/>
  <c r="W45" i="82"/>
  <c r="V35" i="83"/>
  <c r="O35" i="83"/>
  <c r="W35" i="83" s="1"/>
  <c r="V27" i="84"/>
  <c r="O27" i="84"/>
  <c r="W27" i="84" s="1"/>
  <c r="V35" i="84"/>
  <c r="O35" i="84"/>
  <c r="W35" i="84" s="1"/>
  <c r="O47" i="84"/>
  <c r="W47" i="84" s="1"/>
  <c r="V47" i="84"/>
  <c r="W51" i="77"/>
  <c r="E60" i="77"/>
  <c r="D78" i="77"/>
  <c r="F79" i="77"/>
  <c r="D82" i="77"/>
  <c r="O24" i="78"/>
  <c r="W24" i="78" s="1"/>
  <c r="F77" i="78"/>
  <c r="D82" i="78"/>
  <c r="C84" i="78"/>
  <c r="V22" i="79"/>
  <c r="O30" i="79"/>
  <c r="W30" i="79" s="1"/>
  <c r="C60" i="80"/>
  <c r="E77" i="80"/>
  <c r="I81" i="80"/>
  <c r="P18" i="81"/>
  <c r="Q18" i="81" s="1"/>
  <c r="P24" i="81"/>
  <c r="Q24" i="81" s="1"/>
  <c r="V51" i="81"/>
  <c r="D60" i="81"/>
  <c r="M66" i="81" s="1"/>
  <c r="C82" i="81"/>
  <c r="V47" i="82"/>
  <c r="C74" i="82"/>
  <c r="C75" i="82"/>
  <c r="G76" i="82"/>
  <c r="C78" i="82"/>
  <c r="N15" i="83"/>
  <c r="O15" i="83" s="1"/>
  <c r="I66" i="83"/>
  <c r="D68" i="83"/>
  <c r="N17" i="84"/>
  <c r="O17" i="84" s="1"/>
  <c r="O23" i="84"/>
  <c r="W23" i="84" s="1"/>
  <c r="O31" i="84"/>
  <c r="W31" i="84" s="1"/>
  <c r="O43" i="84"/>
  <c r="W43" i="84" s="1"/>
  <c r="W5" i="84"/>
  <c r="N16" i="85"/>
  <c r="O16" i="85" s="1"/>
  <c r="N21" i="85"/>
  <c r="O21" i="85" s="1"/>
  <c r="V24" i="85"/>
  <c r="W28" i="85"/>
  <c r="V32" i="85"/>
  <c r="W36" i="85"/>
  <c r="V40" i="85"/>
  <c r="W44" i="85"/>
  <c r="C61" i="85"/>
  <c r="D66" i="85"/>
  <c r="D67" i="85"/>
  <c r="W57" i="115"/>
  <c r="P57" i="116"/>
  <c r="E63" i="117"/>
  <c r="E85" i="117" s="1"/>
  <c r="W5" i="119"/>
  <c r="S57" i="99"/>
  <c r="H65" i="99"/>
  <c r="H85" i="99" s="1"/>
  <c r="U10" i="101"/>
  <c r="T57" i="101"/>
  <c r="I70" i="101"/>
  <c r="I85" i="101" s="1"/>
  <c r="K60" i="76"/>
  <c r="E62" i="76"/>
  <c r="J62" i="76"/>
  <c r="I72" i="76"/>
  <c r="I76" i="76"/>
  <c r="C80" i="76"/>
  <c r="F74" i="77"/>
  <c r="E78" i="77"/>
  <c r="H82" i="77"/>
  <c r="R4" i="78"/>
  <c r="E68" i="78"/>
  <c r="H82" i="78"/>
  <c r="G84" i="78"/>
  <c r="O22" i="79"/>
  <c r="W22" i="79" s="1"/>
  <c r="V38" i="79"/>
  <c r="V50" i="79"/>
  <c r="V54" i="79"/>
  <c r="D64" i="79"/>
  <c r="E60" i="80"/>
  <c r="C68" i="80"/>
  <c r="E75" i="80"/>
  <c r="F80" i="80"/>
  <c r="C81" i="80"/>
  <c r="K81" i="80"/>
  <c r="G84" i="80"/>
  <c r="P13" i="81"/>
  <c r="Q13" i="81" s="1"/>
  <c r="P19" i="81"/>
  <c r="Q19" i="81" s="1"/>
  <c r="D67" i="81"/>
  <c r="K82" i="81"/>
  <c r="V31" i="82"/>
  <c r="V43" i="82"/>
  <c r="G74" i="82"/>
  <c r="E75" i="82"/>
  <c r="K78" i="82"/>
  <c r="N22" i="83"/>
  <c r="O22" i="83" s="1"/>
  <c r="I61" i="83"/>
  <c r="K66" i="83"/>
  <c r="I68" i="83"/>
  <c r="G69" i="83"/>
  <c r="D80" i="83"/>
  <c r="I83" i="83"/>
  <c r="E69" i="84"/>
  <c r="H72" i="84"/>
  <c r="C74" i="84"/>
  <c r="C76" i="84"/>
  <c r="E77" i="84"/>
  <c r="E82" i="84"/>
  <c r="N12" i="85"/>
  <c r="O12" i="85" s="1"/>
  <c r="N14" i="85"/>
  <c r="O14" i="85" s="1"/>
  <c r="N17" i="85"/>
  <c r="O17" i="85" s="1"/>
  <c r="O24" i="85"/>
  <c r="O32" i="85"/>
  <c r="O40" i="85"/>
  <c r="D61" i="85"/>
  <c r="E66" i="85"/>
  <c r="I67" i="85"/>
  <c r="S4" i="86"/>
  <c r="V34" i="89"/>
  <c r="V33" i="90"/>
  <c r="V32" i="94"/>
  <c r="V23" i="94"/>
  <c r="S11" i="94"/>
  <c r="N57" i="100"/>
  <c r="S57" i="116"/>
  <c r="H63" i="116"/>
  <c r="H85" i="116" s="1"/>
  <c r="V30" i="94"/>
  <c r="V27" i="76"/>
  <c r="W35" i="76"/>
  <c r="V50" i="76"/>
  <c r="G80" i="76"/>
  <c r="V51" i="77"/>
  <c r="D61" i="77"/>
  <c r="E64" i="77"/>
  <c r="F78" i="77"/>
  <c r="E71" i="78"/>
  <c r="D74" i="78"/>
  <c r="E78" i="78"/>
  <c r="K84" i="78"/>
  <c r="V18" i="79"/>
  <c r="V29" i="79"/>
  <c r="V42" i="79"/>
  <c r="F64" i="79"/>
  <c r="C82" i="79"/>
  <c r="V35" i="80"/>
  <c r="V51" i="80"/>
  <c r="H60" i="80"/>
  <c r="F68" i="80"/>
  <c r="G80" i="80"/>
  <c r="D81" i="80"/>
  <c r="V52" i="81"/>
  <c r="J67" i="81"/>
  <c r="V39" i="82"/>
  <c r="V50" i="82"/>
  <c r="K74" i="82"/>
  <c r="G75" i="82"/>
  <c r="W20" i="83"/>
  <c r="W26" i="83"/>
  <c r="V31" i="83"/>
  <c r="W34" i="83"/>
  <c r="V39" i="83"/>
  <c r="W42" i="83"/>
  <c r="V52" i="83"/>
  <c r="I80" i="83"/>
  <c r="V38" i="84"/>
  <c r="W49" i="84"/>
  <c r="H74" i="84"/>
  <c r="E76" i="84"/>
  <c r="N13" i="85"/>
  <c r="O13" i="85" s="1"/>
  <c r="W24" i="85"/>
  <c r="V28" i="85"/>
  <c r="W32" i="85"/>
  <c r="V36" i="85"/>
  <c r="W40" i="85"/>
  <c r="V44" i="85"/>
  <c r="H61" i="85"/>
  <c r="F66" i="85"/>
  <c r="E63" i="86"/>
  <c r="V8" i="87"/>
  <c r="V31" i="89"/>
  <c r="W6" i="90"/>
  <c r="W29" i="90"/>
  <c r="G65" i="93"/>
  <c r="G85" i="93" s="1"/>
  <c r="V8" i="94"/>
  <c r="V27" i="94"/>
  <c r="W8" i="93"/>
  <c r="V31" i="93"/>
  <c r="O4" i="95"/>
  <c r="V11" i="95"/>
  <c r="Q7" i="97"/>
  <c r="F63" i="97" s="1"/>
  <c r="T57" i="110"/>
  <c r="V57" i="116"/>
  <c r="J61" i="95"/>
  <c r="W22" i="95"/>
  <c r="W46" i="78"/>
  <c r="W54" i="79"/>
  <c r="W41" i="82"/>
  <c r="W31" i="83"/>
  <c r="W39" i="83"/>
  <c r="V6" i="91"/>
  <c r="S11" i="93"/>
  <c r="H60" i="93" s="1"/>
  <c r="U57" i="110"/>
  <c r="W4" i="116"/>
  <c r="P57" i="117"/>
  <c r="W26" i="90"/>
  <c r="O10" i="101"/>
  <c r="W10" i="101" s="1"/>
  <c r="V10" i="101"/>
  <c r="F85" i="122"/>
  <c r="W8" i="122"/>
  <c r="D70" i="122"/>
  <c r="L70" i="122" s="1"/>
  <c r="V57" i="122"/>
  <c r="W6" i="122"/>
  <c r="D63" i="122"/>
  <c r="U85" i="122"/>
  <c r="S57" i="122"/>
  <c r="W4" i="122"/>
  <c r="W57" i="122" s="1"/>
  <c r="H63" i="122"/>
  <c r="L61" i="121"/>
  <c r="V57" i="121"/>
  <c r="M72" i="121"/>
  <c r="M73" i="121"/>
  <c r="M76" i="121"/>
  <c r="D86" i="121"/>
  <c r="M77" i="121"/>
  <c r="M71" i="121"/>
  <c r="M70" i="121"/>
  <c r="L63" i="121"/>
  <c r="M75" i="121"/>
  <c r="M78" i="121"/>
  <c r="M74" i="121"/>
  <c r="U86" i="121"/>
  <c r="S57" i="121"/>
  <c r="H66" i="121"/>
  <c r="W4" i="121"/>
  <c r="W57" i="121" s="1"/>
  <c r="L66" i="120"/>
  <c r="R57" i="120"/>
  <c r="O57" i="120"/>
  <c r="U86" i="120"/>
  <c r="O14" i="120"/>
  <c r="W14" i="120" s="1"/>
  <c r="V14" i="120"/>
  <c r="V57" i="120" s="1"/>
  <c r="U57" i="120"/>
  <c r="J61" i="120"/>
  <c r="J86" i="120" s="1"/>
  <c r="W4" i="120"/>
  <c r="W57" i="120" s="1"/>
  <c r="M69" i="120"/>
  <c r="M73" i="120"/>
  <c r="M78" i="120"/>
  <c r="M68" i="120"/>
  <c r="M74" i="120"/>
  <c r="M75" i="120"/>
  <c r="D86" i="120"/>
  <c r="M76" i="120"/>
  <c r="M70" i="120"/>
  <c r="M77" i="120"/>
  <c r="M71" i="120"/>
  <c r="M72" i="120"/>
  <c r="M72" i="119"/>
  <c r="M71" i="119"/>
  <c r="M68" i="119"/>
  <c r="D86" i="119"/>
  <c r="L61" i="119"/>
  <c r="M69" i="119"/>
  <c r="M76" i="119"/>
  <c r="M70" i="119"/>
  <c r="M74" i="119"/>
  <c r="M78" i="119"/>
  <c r="M75" i="119"/>
  <c r="M77" i="119"/>
  <c r="M73" i="119"/>
  <c r="V57" i="119"/>
  <c r="U86" i="119"/>
  <c r="S57" i="119"/>
  <c r="H63" i="119"/>
  <c r="W4" i="119"/>
  <c r="W57" i="119" s="1"/>
  <c r="W61" i="119" s="1"/>
  <c r="W63" i="119" s="1"/>
  <c r="C63" i="118"/>
  <c r="R57" i="118"/>
  <c r="S4" i="118"/>
  <c r="C70" i="118"/>
  <c r="V7" i="118"/>
  <c r="O7" i="118"/>
  <c r="N57" i="118"/>
  <c r="O4" i="118"/>
  <c r="V4" i="118"/>
  <c r="V57" i="118" s="1"/>
  <c r="T57" i="118"/>
  <c r="U7" i="118"/>
  <c r="I85" i="117"/>
  <c r="S4" i="117"/>
  <c r="G63" i="117"/>
  <c r="G85" i="117" s="1"/>
  <c r="R57" i="117"/>
  <c r="Q57" i="117"/>
  <c r="W14" i="117"/>
  <c r="N57" i="117"/>
  <c r="C70" i="117"/>
  <c r="V4" i="117"/>
  <c r="V57" i="117" s="1"/>
  <c r="O4" i="117"/>
  <c r="D63" i="117" s="1"/>
  <c r="M70" i="116"/>
  <c r="M75" i="116"/>
  <c r="M73" i="116"/>
  <c r="M72" i="116"/>
  <c r="E85" i="116"/>
  <c r="M71" i="116"/>
  <c r="M77" i="116"/>
  <c r="M76" i="116"/>
  <c r="D85" i="116"/>
  <c r="M74" i="116"/>
  <c r="C65" i="116"/>
  <c r="C85" i="116" s="1"/>
  <c r="O9" i="116"/>
  <c r="O57" i="116" s="1"/>
  <c r="N57" i="116"/>
  <c r="Q57" i="116"/>
  <c r="F63" i="116"/>
  <c r="F65" i="116"/>
  <c r="M72" i="115"/>
  <c r="M75" i="115"/>
  <c r="M73" i="115"/>
  <c r="M77" i="115"/>
  <c r="D85" i="115"/>
  <c r="V85" i="115" s="1"/>
  <c r="M69" i="115"/>
  <c r="M70" i="115"/>
  <c r="M76" i="115"/>
  <c r="O57" i="115"/>
  <c r="L63" i="115"/>
  <c r="M71" i="115"/>
  <c r="W61" i="115"/>
  <c r="W63" i="115" s="1"/>
  <c r="U85" i="115"/>
  <c r="L85" i="115"/>
  <c r="I71" i="114"/>
  <c r="I70" i="114"/>
  <c r="T57" i="114"/>
  <c r="U4" i="114"/>
  <c r="C85" i="114"/>
  <c r="N57" i="114"/>
  <c r="O4" i="114"/>
  <c r="E71" i="114"/>
  <c r="E70" i="114"/>
  <c r="P57" i="114"/>
  <c r="E63" i="114"/>
  <c r="Q4" i="114"/>
  <c r="V4" i="114"/>
  <c r="V57" i="114" s="1"/>
  <c r="M77" i="111"/>
  <c r="M73" i="111"/>
  <c r="M74" i="111"/>
  <c r="M71" i="111"/>
  <c r="D85" i="111"/>
  <c r="V85" i="111" s="1"/>
  <c r="M75" i="111"/>
  <c r="M72" i="111"/>
  <c r="M69" i="111"/>
  <c r="L63" i="111"/>
  <c r="L85" i="111" s="1"/>
  <c r="M70" i="111"/>
  <c r="M75" i="113"/>
  <c r="M73" i="113"/>
  <c r="M74" i="113"/>
  <c r="M69" i="113"/>
  <c r="M70" i="113"/>
  <c r="M71" i="113"/>
  <c r="T57" i="113"/>
  <c r="I70" i="113"/>
  <c r="I85" i="113" s="1"/>
  <c r="C72" i="113"/>
  <c r="C85" i="113" s="1"/>
  <c r="O6" i="113"/>
  <c r="D70" i="113" s="1"/>
  <c r="V6" i="113"/>
  <c r="V57" i="113" s="1"/>
  <c r="N57" i="113"/>
  <c r="Q57" i="113"/>
  <c r="F63" i="113"/>
  <c r="F85" i="113" s="1"/>
  <c r="W4" i="113"/>
  <c r="U57" i="113"/>
  <c r="J72" i="113"/>
  <c r="J85" i="113" s="1"/>
  <c r="U85" i="112"/>
  <c r="O4" i="112"/>
  <c r="D63" i="112" s="1"/>
  <c r="N57" i="112"/>
  <c r="V4" i="112"/>
  <c r="V57" i="112" s="1"/>
  <c r="O57" i="111"/>
  <c r="W4" i="111"/>
  <c r="W57" i="111" s="1"/>
  <c r="W61" i="111" s="1"/>
  <c r="W63" i="111" s="1"/>
  <c r="U85" i="111"/>
  <c r="P57" i="107"/>
  <c r="Q57" i="107"/>
  <c r="W5" i="110"/>
  <c r="D63" i="110"/>
  <c r="L63" i="110" s="1"/>
  <c r="C85" i="109"/>
  <c r="G85" i="109"/>
  <c r="V4" i="108"/>
  <c r="V57" i="108" s="1"/>
  <c r="O4" i="108"/>
  <c r="D63" i="108" s="1"/>
  <c r="C63" i="108"/>
  <c r="C60" i="110"/>
  <c r="C85" i="110" s="1"/>
  <c r="U85" i="110" s="1"/>
  <c r="O17" i="110"/>
  <c r="W14" i="110"/>
  <c r="R57" i="110"/>
  <c r="S4" i="110"/>
  <c r="H65" i="110" s="1"/>
  <c r="H85" i="110" s="1"/>
  <c r="V4" i="110"/>
  <c r="V57" i="110" s="1"/>
  <c r="L65" i="109"/>
  <c r="O5" i="109"/>
  <c r="D63" i="109" s="1"/>
  <c r="M70" i="109" s="1"/>
  <c r="V5" i="109"/>
  <c r="N57" i="109"/>
  <c r="U5" i="109"/>
  <c r="J63" i="109" s="1"/>
  <c r="T57" i="109"/>
  <c r="S4" i="109"/>
  <c r="H63" i="109" s="1"/>
  <c r="H85" i="109" s="1"/>
  <c r="R57" i="109"/>
  <c r="V4" i="109"/>
  <c r="V5" i="108"/>
  <c r="P57" i="108"/>
  <c r="Q5" i="108"/>
  <c r="F61" i="108" s="1"/>
  <c r="E61" i="108"/>
  <c r="E86" i="108" s="1"/>
  <c r="S4" i="108"/>
  <c r="W4" i="108" s="1"/>
  <c r="R57" i="108"/>
  <c r="O5" i="108"/>
  <c r="N57" i="108"/>
  <c r="F66" i="108"/>
  <c r="O14" i="107"/>
  <c r="W14" i="107" s="1"/>
  <c r="V14" i="107"/>
  <c r="C70" i="107"/>
  <c r="N57" i="107"/>
  <c r="O4" i="107"/>
  <c r="D63" i="107" s="1"/>
  <c r="V4" i="107"/>
  <c r="V57" i="107" s="1"/>
  <c r="V57" i="106"/>
  <c r="U86" i="105"/>
  <c r="V57" i="104"/>
  <c r="J80" i="78"/>
  <c r="F62" i="76"/>
  <c r="I67" i="76"/>
  <c r="K69" i="76"/>
  <c r="I71" i="76"/>
  <c r="D74" i="76"/>
  <c r="I75" i="76"/>
  <c r="D78" i="76"/>
  <c r="D81" i="76"/>
  <c r="G84" i="76"/>
  <c r="H60" i="77"/>
  <c r="I61" i="77"/>
  <c r="C68" i="77"/>
  <c r="J74" i="77"/>
  <c r="I75" i="77"/>
  <c r="J78" i="77"/>
  <c r="J79" i="77"/>
  <c r="C81" i="77"/>
  <c r="I81" i="77"/>
  <c r="E82" i="77"/>
  <c r="E70" i="78"/>
  <c r="I60" i="78"/>
  <c r="C62" i="78"/>
  <c r="E64" i="78"/>
  <c r="C80" i="78"/>
  <c r="K80" i="78"/>
  <c r="I62" i="79"/>
  <c r="E64" i="79"/>
  <c r="D68" i="79"/>
  <c r="E80" i="79"/>
  <c r="E82" i="79"/>
  <c r="D83" i="79"/>
  <c r="K60" i="80"/>
  <c r="E68" i="80"/>
  <c r="H77" i="80"/>
  <c r="H81" i="80"/>
  <c r="D82" i="80"/>
  <c r="J83" i="80"/>
  <c r="K84" i="80"/>
  <c r="D66" i="81"/>
  <c r="G69" i="81"/>
  <c r="E71" i="81"/>
  <c r="E73" i="81"/>
  <c r="E75" i="81"/>
  <c r="E77" i="81"/>
  <c r="G82" i="81"/>
  <c r="C61" i="82"/>
  <c r="J65" i="82"/>
  <c r="D67" i="82"/>
  <c r="E71" i="82"/>
  <c r="C72" i="82"/>
  <c r="C73" i="82"/>
  <c r="K76" i="82"/>
  <c r="G77" i="82"/>
  <c r="G78" i="82"/>
  <c r="J61" i="83"/>
  <c r="D67" i="83"/>
  <c r="K69" i="83"/>
  <c r="C72" i="83"/>
  <c r="C76" i="83"/>
  <c r="H83" i="83"/>
  <c r="E84" i="83"/>
  <c r="J64" i="84"/>
  <c r="F61" i="84"/>
  <c r="H69" i="84"/>
  <c r="E70" i="84"/>
  <c r="C71" i="84"/>
  <c r="K72" i="84"/>
  <c r="H73" i="84"/>
  <c r="E74" i="84"/>
  <c r="C75" i="84"/>
  <c r="K76" i="84"/>
  <c r="H77" i="84"/>
  <c r="E78" i="84"/>
  <c r="D79" i="84"/>
  <c r="H82" i="84"/>
  <c r="E83" i="84"/>
  <c r="J66" i="85"/>
  <c r="C82" i="85"/>
  <c r="L68" i="93"/>
  <c r="L82" i="94"/>
  <c r="L63" i="104"/>
  <c r="I74" i="76"/>
  <c r="I78" i="76"/>
  <c r="K60" i="77"/>
  <c r="E68" i="77"/>
  <c r="D81" i="77"/>
  <c r="K81" i="77"/>
  <c r="D80" i="78"/>
  <c r="F68" i="79"/>
  <c r="H83" i="79"/>
  <c r="E82" i="80"/>
  <c r="E66" i="81"/>
  <c r="K69" i="81"/>
  <c r="I67" i="82"/>
  <c r="G72" i="82"/>
  <c r="E73" i="82"/>
  <c r="K77" i="82"/>
  <c r="E67" i="83"/>
  <c r="I84" i="83"/>
  <c r="K69" i="84"/>
  <c r="E71" i="84"/>
  <c r="K73" i="84"/>
  <c r="E75" i="84"/>
  <c r="K77" i="84"/>
  <c r="H79" i="84"/>
  <c r="K82" i="84"/>
  <c r="E82" i="85"/>
  <c r="H62" i="78"/>
  <c r="D60" i="76"/>
  <c r="M66" i="76" s="1"/>
  <c r="F68" i="76"/>
  <c r="D72" i="76"/>
  <c r="D76" i="76"/>
  <c r="C60" i="77"/>
  <c r="I68" i="77"/>
  <c r="D74" i="77"/>
  <c r="D75" i="77"/>
  <c r="C79" i="77"/>
  <c r="E81" i="77"/>
  <c r="F80" i="78"/>
  <c r="D81" i="78"/>
  <c r="J64" i="79"/>
  <c r="J68" i="79"/>
  <c r="K82" i="79"/>
  <c r="J68" i="80"/>
  <c r="I72" i="80"/>
  <c r="D77" i="80"/>
  <c r="H82" i="80"/>
  <c r="C84" i="80"/>
  <c r="F62" i="81"/>
  <c r="F66" i="81"/>
  <c r="F60" i="82"/>
  <c r="F62" i="82"/>
  <c r="F66" i="82"/>
  <c r="K72" i="82"/>
  <c r="G73" i="82"/>
  <c r="C76" i="82"/>
  <c r="E82" i="82"/>
  <c r="D62" i="83"/>
  <c r="G67" i="83"/>
  <c r="C69" i="83"/>
  <c r="C69" i="84"/>
  <c r="K70" i="84"/>
  <c r="H71" i="84"/>
  <c r="C73" i="84"/>
  <c r="K74" i="84"/>
  <c r="H75" i="84"/>
  <c r="C77" i="84"/>
  <c r="K78" i="84"/>
  <c r="C82" i="84"/>
  <c r="H82" i="85"/>
  <c r="M86" i="106"/>
  <c r="S86" i="106" s="1"/>
  <c r="H81" i="77"/>
  <c r="J66" i="81"/>
  <c r="K71" i="84"/>
  <c r="K75" i="84"/>
  <c r="K82" i="85"/>
  <c r="M77" i="104"/>
  <c r="M71" i="104"/>
  <c r="O57" i="104"/>
  <c r="Q57" i="106"/>
  <c r="F64" i="106"/>
  <c r="L64" i="106" s="1"/>
  <c r="W4" i="106"/>
  <c r="F63" i="106"/>
  <c r="W7" i="106"/>
  <c r="U86" i="106"/>
  <c r="S57" i="105"/>
  <c r="H63" i="105"/>
  <c r="W4" i="105"/>
  <c r="W57" i="105" s="1"/>
  <c r="W61" i="105" s="1"/>
  <c r="W63" i="105" s="1"/>
  <c r="M72" i="104"/>
  <c r="M76" i="104"/>
  <c r="M70" i="104"/>
  <c r="M74" i="104"/>
  <c r="M78" i="104"/>
  <c r="D86" i="104"/>
  <c r="G86" i="104"/>
  <c r="U86" i="104" s="1"/>
  <c r="S57" i="104"/>
  <c r="H66" i="104"/>
  <c r="H86" i="104" s="1"/>
  <c r="M73" i="104"/>
  <c r="M75" i="104"/>
  <c r="W4" i="104"/>
  <c r="W57" i="104" s="1"/>
  <c r="V8" i="102"/>
  <c r="S8" i="102"/>
  <c r="H63" i="102" s="1"/>
  <c r="G63" i="102"/>
  <c r="G85" i="102" s="1"/>
  <c r="O8" i="102"/>
  <c r="C63" i="102"/>
  <c r="C85" i="102" s="1"/>
  <c r="M67" i="102"/>
  <c r="V14" i="102"/>
  <c r="O14" i="102"/>
  <c r="W14" i="102" s="1"/>
  <c r="O13" i="102"/>
  <c r="V13" i="102"/>
  <c r="N57" i="102"/>
  <c r="U13" i="102"/>
  <c r="U57" i="102" s="1"/>
  <c r="T57" i="102"/>
  <c r="S57" i="102"/>
  <c r="H65" i="102"/>
  <c r="W4" i="102"/>
  <c r="L61" i="102"/>
  <c r="O12" i="97"/>
  <c r="D61" i="97" s="1"/>
  <c r="C61" i="97"/>
  <c r="C85" i="97" s="1"/>
  <c r="V12" i="97"/>
  <c r="P57" i="97"/>
  <c r="D63" i="96"/>
  <c r="W19" i="95"/>
  <c r="D70" i="95"/>
  <c r="L70" i="95" s="1"/>
  <c r="W16" i="101"/>
  <c r="D63" i="101"/>
  <c r="L63" i="101" s="1"/>
  <c r="O57" i="101"/>
  <c r="D70" i="101"/>
  <c r="P57" i="101"/>
  <c r="Q4" i="101"/>
  <c r="F70" i="101" s="1"/>
  <c r="V4" i="101"/>
  <c r="V57" i="101" s="1"/>
  <c r="E65" i="101"/>
  <c r="C85" i="100"/>
  <c r="L65" i="100"/>
  <c r="M69" i="100"/>
  <c r="O57" i="100"/>
  <c r="M68" i="100"/>
  <c r="M70" i="100"/>
  <c r="U4" i="100"/>
  <c r="T57" i="100"/>
  <c r="I61" i="100"/>
  <c r="I85" i="100" s="1"/>
  <c r="D85" i="100"/>
  <c r="M73" i="100"/>
  <c r="M75" i="100"/>
  <c r="M76" i="100"/>
  <c r="M72" i="100"/>
  <c r="M77" i="100"/>
  <c r="P57" i="100"/>
  <c r="Q4" i="100"/>
  <c r="F61" i="100" s="1"/>
  <c r="V4" i="100"/>
  <c r="V57" i="100" s="1"/>
  <c r="E63" i="100"/>
  <c r="M71" i="100"/>
  <c r="M74" i="100"/>
  <c r="O10" i="99"/>
  <c r="V10" i="99"/>
  <c r="V57" i="99" s="1"/>
  <c r="C61" i="99"/>
  <c r="L65" i="99"/>
  <c r="Q57" i="99"/>
  <c r="F63" i="99"/>
  <c r="F85" i="99" s="1"/>
  <c r="W4" i="99"/>
  <c r="O57" i="99"/>
  <c r="W12" i="98"/>
  <c r="D61" i="98"/>
  <c r="D85" i="98" s="1"/>
  <c r="C65" i="98"/>
  <c r="C85" i="98" s="1"/>
  <c r="H83" i="77"/>
  <c r="E83" i="77"/>
  <c r="I83" i="77"/>
  <c r="D72" i="78"/>
  <c r="I72" i="78"/>
  <c r="F72" i="78"/>
  <c r="K79" i="78"/>
  <c r="J79" i="78"/>
  <c r="C79" i="78"/>
  <c r="F79" i="78"/>
  <c r="E79" i="78"/>
  <c r="K62" i="80"/>
  <c r="C62" i="80"/>
  <c r="H62" i="80"/>
  <c r="F70" i="80"/>
  <c r="E70" i="80"/>
  <c r="J70" i="80"/>
  <c r="J72" i="81"/>
  <c r="H72" i="81"/>
  <c r="C72" i="81"/>
  <c r="E72" i="81"/>
  <c r="K72" i="81"/>
  <c r="D72" i="81"/>
  <c r="G72" i="81"/>
  <c r="J74" i="81"/>
  <c r="H74" i="81"/>
  <c r="C74" i="81"/>
  <c r="E74" i="81"/>
  <c r="K74" i="81"/>
  <c r="D74" i="81"/>
  <c r="G74" i="81"/>
  <c r="J76" i="81"/>
  <c r="H76" i="81"/>
  <c r="C76" i="81"/>
  <c r="E76" i="81"/>
  <c r="K76" i="81"/>
  <c r="D76" i="81"/>
  <c r="G76" i="81"/>
  <c r="J78" i="81"/>
  <c r="H78" i="81"/>
  <c r="C78" i="81"/>
  <c r="E78" i="81"/>
  <c r="K78" i="81"/>
  <c r="D78" i="81"/>
  <c r="G78" i="81"/>
  <c r="J82" i="76"/>
  <c r="I82" i="76"/>
  <c r="H82" i="76"/>
  <c r="C82" i="76"/>
  <c r="K82" i="76"/>
  <c r="E82" i="76"/>
  <c r="D82" i="76"/>
  <c r="F71" i="77"/>
  <c r="D71" i="77"/>
  <c r="I71" i="77"/>
  <c r="E71" i="77"/>
  <c r="I79" i="78"/>
  <c r="J70" i="79"/>
  <c r="I70" i="79"/>
  <c r="D70" i="79"/>
  <c r="H70" i="79"/>
  <c r="C70" i="79"/>
  <c r="K70" i="79"/>
  <c r="E70" i="79"/>
  <c r="J72" i="79"/>
  <c r="I72" i="79"/>
  <c r="D72" i="79"/>
  <c r="H72" i="79"/>
  <c r="C72" i="79"/>
  <c r="K72" i="79"/>
  <c r="E72" i="79"/>
  <c r="J74" i="79"/>
  <c r="I74" i="79"/>
  <c r="D74" i="79"/>
  <c r="H74" i="79"/>
  <c r="C74" i="79"/>
  <c r="K74" i="79"/>
  <c r="E74" i="79"/>
  <c r="J76" i="79"/>
  <c r="I76" i="79"/>
  <c r="D76" i="79"/>
  <c r="H76" i="79"/>
  <c r="C76" i="79"/>
  <c r="K76" i="79"/>
  <c r="E76" i="79"/>
  <c r="J78" i="79"/>
  <c r="I78" i="79"/>
  <c r="D78" i="79"/>
  <c r="H78" i="79"/>
  <c r="C78" i="79"/>
  <c r="K78" i="79"/>
  <c r="E78" i="79"/>
  <c r="E71" i="80"/>
  <c r="J71" i="80"/>
  <c r="D71" i="80"/>
  <c r="F71" i="80"/>
  <c r="E66" i="76"/>
  <c r="J66" i="76"/>
  <c r="D66" i="76"/>
  <c r="F66" i="76"/>
  <c r="I66" i="76"/>
  <c r="G82" i="76"/>
  <c r="K67" i="78"/>
  <c r="E67" i="78"/>
  <c r="J67" i="78"/>
  <c r="C67" i="78"/>
  <c r="F67" i="78"/>
  <c r="G70" i="79"/>
  <c r="G72" i="79"/>
  <c r="G74" i="79"/>
  <c r="G76" i="79"/>
  <c r="G78" i="79"/>
  <c r="J64" i="80"/>
  <c r="C64" i="80"/>
  <c r="F64" i="80"/>
  <c r="K64" i="80"/>
  <c r="E64" i="80"/>
  <c r="F76" i="80"/>
  <c r="D76" i="80"/>
  <c r="I76" i="80"/>
  <c r="J67" i="77"/>
  <c r="C67" i="77"/>
  <c r="F67" i="77"/>
  <c r="K67" i="77"/>
  <c r="E67" i="77"/>
  <c r="K80" i="77"/>
  <c r="D80" i="77"/>
  <c r="J80" i="77"/>
  <c r="C80" i="77"/>
  <c r="F80" i="77"/>
  <c r="J69" i="79"/>
  <c r="I69" i="79"/>
  <c r="D69" i="79"/>
  <c r="H69" i="79"/>
  <c r="C69" i="79"/>
  <c r="K69" i="79"/>
  <c r="E69" i="79"/>
  <c r="J71" i="79"/>
  <c r="I71" i="79"/>
  <c r="D71" i="79"/>
  <c r="H71" i="79"/>
  <c r="C71" i="79"/>
  <c r="K71" i="79"/>
  <c r="E71" i="79"/>
  <c r="J73" i="79"/>
  <c r="I73" i="79"/>
  <c r="D73" i="79"/>
  <c r="H73" i="79"/>
  <c r="C73" i="79"/>
  <c r="K73" i="79"/>
  <c r="E73" i="79"/>
  <c r="J75" i="79"/>
  <c r="I75" i="79"/>
  <c r="D75" i="79"/>
  <c r="H75" i="79"/>
  <c r="C75" i="79"/>
  <c r="K75" i="79"/>
  <c r="E75" i="79"/>
  <c r="J77" i="79"/>
  <c r="I77" i="79"/>
  <c r="D77" i="79"/>
  <c r="H77" i="79"/>
  <c r="C77" i="79"/>
  <c r="K77" i="79"/>
  <c r="E77" i="79"/>
  <c r="K79" i="79"/>
  <c r="E79" i="79"/>
  <c r="D79" i="79"/>
  <c r="H79" i="79"/>
  <c r="J78" i="80"/>
  <c r="E78" i="80"/>
  <c r="D78" i="80"/>
  <c r="H78" i="80"/>
  <c r="H69" i="82"/>
  <c r="K83" i="82"/>
  <c r="D83" i="82"/>
  <c r="G72" i="76"/>
  <c r="G74" i="76"/>
  <c r="G77" i="76"/>
  <c r="G78" i="76"/>
  <c r="H81" i="76"/>
  <c r="G61" i="77"/>
  <c r="M61" i="77"/>
  <c r="G81" i="78"/>
  <c r="K67" i="80"/>
  <c r="I75" i="80"/>
  <c r="C60" i="76"/>
  <c r="J60" i="76"/>
  <c r="D69" i="76"/>
  <c r="I69" i="76"/>
  <c r="C71" i="76"/>
  <c r="H71" i="76"/>
  <c r="C72" i="76"/>
  <c r="H72" i="76"/>
  <c r="C73" i="76"/>
  <c r="H73" i="76"/>
  <c r="C74" i="76"/>
  <c r="H74" i="76"/>
  <c r="C75" i="76"/>
  <c r="H75" i="76"/>
  <c r="C76" i="76"/>
  <c r="H76" i="76"/>
  <c r="C77" i="76"/>
  <c r="H77" i="76"/>
  <c r="C78" i="76"/>
  <c r="H78" i="76"/>
  <c r="F80" i="76"/>
  <c r="C81" i="76"/>
  <c r="K81" i="76"/>
  <c r="D60" i="77"/>
  <c r="I60" i="77"/>
  <c r="C61" i="77"/>
  <c r="H61" i="77"/>
  <c r="C64" i="77"/>
  <c r="J68" i="77"/>
  <c r="E74" i="77"/>
  <c r="J75" i="77"/>
  <c r="E79" i="77"/>
  <c r="K79" i="77"/>
  <c r="G81" i="77"/>
  <c r="I82" i="77"/>
  <c r="C60" i="78"/>
  <c r="H60" i="78"/>
  <c r="F62" i="78"/>
  <c r="E74" i="78"/>
  <c r="E77" i="78"/>
  <c r="D78" i="78"/>
  <c r="J78" i="78"/>
  <c r="C81" i="78"/>
  <c r="H81" i="78"/>
  <c r="E82" i="78"/>
  <c r="E62" i="79"/>
  <c r="E68" i="79"/>
  <c r="I80" i="79"/>
  <c r="D82" i="79"/>
  <c r="I82" i="79"/>
  <c r="E83" i="79"/>
  <c r="E84" i="79"/>
  <c r="D60" i="80"/>
  <c r="M66" i="80" s="1"/>
  <c r="I60" i="80"/>
  <c r="E67" i="80"/>
  <c r="D72" i="80"/>
  <c r="E74" i="80"/>
  <c r="D75" i="80"/>
  <c r="J75" i="80"/>
  <c r="I77" i="80"/>
  <c r="C60" i="81"/>
  <c r="K60" i="81"/>
  <c r="J69" i="81"/>
  <c r="I69" i="81"/>
  <c r="D69" i="81"/>
  <c r="H69" i="81"/>
  <c r="D71" i="81"/>
  <c r="K71" i="81"/>
  <c r="D73" i="81"/>
  <c r="K73" i="81"/>
  <c r="D75" i="81"/>
  <c r="K75" i="81"/>
  <c r="D77" i="81"/>
  <c r="K77" i="81"/>
  <c r="K83" i="81"/>
  <c r="E83" i="81"/>
  <c r="C60" i="82"/>
  <c r="J62" i="82"/>
  <c r="D66" i="82"/>
  <c r="G69" i="82"/>
  <c r="J71" i="82"/>
  <c r="I71" i="82"/>
  <c r="D71" i="82"/>
  <c r="H71" i="82"/>
  <c r="J73" i="82"/>
  <c r="I73" i="82"/>
  <c r="D73" i="82"/>
  <c r="H73" i="82"/>
  <c r="J75" i="82"/>
  <c r="I75" i="82"/>
  <c r="D75" i="82"/>
  <c r="H75" i="82"/>
  <c r="J77" i="82"/>
  <c r="I77" i="82"/>
  <c r="D77" i="82"/>
  <c r="H77" i="82"/>
  <c r="K79" i="82"/>
  <c r="E79" i="82"/>
  <c r="H80" i="82"/>
  <c r="E80" i="82"/>
  <c r="D82" i="82"/>
  <c r="K82" i="82"/>
  <c r="I83" i="82"/>
  <c r="J64" i="83"/>
  <c r="I64" i="83"/>
  <c r="D64" i="83"/>
  <c r="H64" i="83"/>
  <c r="C64" i="83"/>
  <c r="M64" i="83"/>
  <c r="J68" i="83"/>
  <c r="H68" i="83"/>
  <c r="C68" i="83"/>
  <c r="G68" i="83"/>
  <c r="E68" i="83"/>
  <c r="J79" i="83"/>
  <c r="K79" i="83"/>
  <c r="E79" i="83"/>
  <c r="G79" i="83"/>
  <c r="D79" i="83"/>
  <c r="F60" i="76"/>
  <c r="G69" i="76"/>
  <c r="E71" i="76"/>
  <c r="K71" i="76"/>
  <c r="E72" i="76"/>
  <c r="K72" i="76"/>
  <c r="E73" i="76"/>
  <c r="K73" i="76"/>
  <c r="E74" i="76"/>
  <c r="K74" i="76"/>
  <c r="E75" i="76"/>
  <c r="K75" i="76"/>
  <c r="E76" i="76"/>
  <c r="K76" i="76"/>
  <c r="E77" i="76"/>
  <c r="K77" i="76"/>
  <c r="E78" i="76"/>
  <c r="K78" i="76"/>
  <c r="G81" i="76"/>
  <c r="G60" i="77"/>
  <c r="M60" i="77"/>
  <c r="E61" i="77"/>
  <c r="K61" i="77"/>
  <c r="I64" i="77"/>
  <c r="I70" i="78"/>
  <c r="E60" i="78"/>
  <c r="K60" i="78"/>
  <c r="F78" i="78"/>
  <c r="E81" i="78"/>
  <c r="I82" i="78"/>
  <c r="J62" i="79"/>
  <c r="G82" i="79"/>
  <c r="I83" i="79"/>
  <c r="G60" i="80"/>
  <c r="M60" i="80"/>
  <c r="H60" i="81"/>
  <c r="F67" i="81"/>
  <c r="E67" i="81"/>
  <c r="J82" i="81"/>
  <c r="I82" i="81"/>
  <c r="D82" i="81"/>
  <c r="H82" i="81"/>
  <c r="I66" i="82"/>
  <c r="C69" i="82"/>
  <c r="J72" i="82"/>
  <c r="I72" i="82"/>
  <c r="D72" i="82"/>
  <c r="H72" i="82"/>
  <c r="J74" i="82"/>
  <c r="I74" i="82"/>
  <c r="D74" i="82"/>
  <c r="H74" i="82"/>
  <c r="J76" i="82"/>
  <c r="I76" i="82"/>
  <c r="D76" i="82"/>
  <c r="H76" i="82"/>
  <c r="J78" i="82"/>
  <c r="I78" i="82"/>
  <c r="D78" i="82"/>
  <c r="H78" i="82"/>
  <c r="E83" i="82"/>
  <c r="J71" i="83"/>
  <c r="K71" i="83"/>
  <c r="G71" i="83"/>
  <c r="J74" i="83"/>
  <c r="K74" i="83"/>
  <c r="G74" i="83"/>
  <c r="C74" i="83"/>
  <c r="J67" i="84"/>
  <c r="E67" i="84"/>
  <c r="J60" i="85"/>
  <c r="C60" i="85"/>
  <c r="F60" i="85"/>
  <c r="H60" i="85"/>
  <c r="D60" i="85"/>
  <c r="M66" i="85" s="1"/>
  <c r="K60" i="85"/>
  <c r="J69" i="82"/>
  <c r="K69" i="82"/>
  <c r="E69" i="82"/>
  <c r="G71" i="76"/>
  <c r="G73" i="76"/>
  <c r="G75" i="76"/>
  <c r="G76" i="76"/>
  <c r="J64" i="77"/>
  <c r="G60" i="78"/>
  <c r="M60" i="78"/>
  <c r="J60" i="81"/>
  <c r="J71" i="81"/>
  <c r="H71" i="81"/>
  <c r="C71" i="81"/>
  <c r="I71" i="81"/>
  <c r="J73" i="81"/>
  <c r="H73" i="81"/>
  <c r="C73" i="81"/>
  <c r="I73" i="81"/>
  <c r="J75" i="81"/>
  <c r="H75" i="81"/>
  <c r="C75" i="81"/>
  <c r="I75" i="81"/>
  <c r="J77" i="81"/>
  <c r="H77" i="81"/>
  <c r="C77" i="81"/>
  <c r="I77" i="81"/>
  <c r="K60" i="82"/>
  <c r="D60" i="82"/>
  <c r="J60" i="82"/>
  <c r="J66" i="82"/>
  <c r="D69" i="82"/>
  <c r="J82" i="82"/>
  <c r="H82" i="82"/>
  <c r="C82" i="82"/>
  <c r="I82" i="82"/>
  <c r="H83" i="82"/>
  <c r="F61" i="83"/>
  <c r="K61" i="83"/>
  <c r="E61" i="83"/>
  <c r="J66" i="83"/>
  <c r="H66" i="83"/>
  <c r="C66" i="83"/>
  <c r="G66" i="83"/>
  <c r="E66" i="83"/>
  <c r="C71" i="83"/>
  <c r="J75" i="83"/>
  <c r="K75" i="83"/>
  <c r="G75" i="83"/>
  <c r="J78" i="83"/>
  <c r="K78" i="83"/>
  <c r="G78" i="83"/>
  <c r="C78" i="83"/>
  <c r="F67" i="84"/>
  <c r="F62" i="85"/>
  <c r="K62" i="85"/>
  <c r="C81" i="84"/>
  <c r="G81" i="84"/>
  <c r="H84" i="84"/>
  <c r="E84" i="84"/>
  <c r="M64" i="85"/>
  <c r="H64" i="85"/>
  <c r="J69" i="85"/>
  <c r="H69" i="85"/>
  <c r="C69" i="85"/>
  <c r="K69" i="85"/>
  <c r="E69" i="85"/>
  <c r="J70" i="85"/>
  <c r="H70" i="85"/>
  <c r="C70" i="85"/>
  <c r="K70" i="85"/>
  <c r="E70" i="85"/>
  <c r="J71" i="85"/>
  <c r="H71" i="85"/>
  <c r="C71" i="85"/>
  <c r="K71" i="85"/>
  <c r="E71" i="85"/>
  <c r="J72" i="85"/>
  <c r="H72" i="85"/>
  <c r="C72" i="85"/>
  <c r="K72" i="85"/>
  <c r="E72" i="85"/>
  <c r="J73" i="85"/>
  <c r="H73" i="85"/>
  <c r="C73" i="85"/>
  <c r="K73" i="85"/>
  <c r="E73" i="85"/>
  <c r="J74" i="85"/>
  <c r="H74" i="85"/>
  <c r="C74" i="85"/>
  <c r="K74" i="85"/>
  <c r="E74" i="85"/>
  <c r="J75" i="85"/>
  <c r="H75" i="85"/>
  <c r="C75" i="85"/>
  <c r="K75" i="85"/>
  <c r="E75" i="85"/>
  <c r="J76" i="85"/>
  <c r="H76" i="85"/>
  <c r="C76" i="85"/>
  <c r="K76" i="85"/>
  <c r="E76" i="85"/>
  <c r="J77" i="85"/>
  <c r="H77" i="85"/>
  <c r="C77" i="85"/>
  <c r="K77" i="85"/>
  <c r="E77" i="85"/>
  <c r="J78" i="85"/>
  <c r="H78" i="85"/>
  <c r="C78" i="85"/>
  <c r="K78" i="85"/>
  <c r="E78" i="85"/>
  <c r="K79" i="85"/>
  <c r="D79" i="85"/>
  <c r="H79" i="85"/>
  <c r="G81" i="80"/>
  <c r="I82" i="80"/>
  <c r="I62" i="83"/>
  <c r="J67" i="83"/>
  <c r="H67" i="83"/>
  <c r="C67" i="83"/>
  <c r="I67" i="83"/>
  <c r="J73" i="83"/>
  <c r="K73" i="83"/>
  <c r="J77" i="83"/>
  <c r="K77" i="83"/>
  <c r="K80" i="83"/>
  <c r="H80" i="83"/>
  <c r="F68" i="84"/>
  <c r="J68" i="84"/>
  <c r="D68" i="84"/>
  <c r="K81" i="84"/>
  <c r="G69" i="85"/>
  <c r="G70" i="85"/>
  <c r="G71" i="85"/>
  <c r="G72" i="85"/>
  <c r="G73" i="85"/>
  <c r="G74" i="85"/>
  <c r="G75" i="85"/>
  <c r="G76" i="85"/>
  <c r="G77" i="85"/>
  <c r="G78" i="85"/>
  <c r="I79" i="85"/>
  <c r="H84" i="85"/>
  <c r="E84" i="85"/>
  <c r="J72" i="83"/>
  <c r="K72" i="83"/>
  <c r="J76" i="83"/>
  <c r="K76" i="83"/>
  <c r="D61" i="84"/>
  <c r="J61" i="84"/>
  <c r="I69" i="85"/>
  <c r="I70" i="85"/>
  <c r="I71" i="85"/>
  <c r="I72" i="85"/>
  <c r="I73" i="85"/>
  <c r="I74" i="85"/>
  <c r="I75" i="85"/>
  <c r="I76" i="85"/>
  <c r="I77" i="85"/>
  <c r="I78" i="85"/>
  <c r="L68" i="86"/>
  <c r="G83" i="83"/>
  <c r="I62" i="84"/>
  <c r="D69" i="84"/>
  <c r="I69" i="84"/>
  <c r="D70" i="84"/>
  <c r="I70" i="84"/>
  <c r="D71" i="84"/>
  <c r="I71" i="84"/>
  <c r="D72" i="84"/>
  <c r="I72" i="84"/>
  <c r="D73" i="84"/>
  <c r="I73" i="84"/>
  <c r="D74" i="84"/>
  <c r="I74" i="84"/>
  <c r="D75" i="84"/>
  <c r="I75" i="84"/>
  <c r="D76" i="84"/>
  <c r="I76" i="84"/>
  <c r="D77" i="84"/>
  <c r="I77" i="84"/>
  <c r="D78" i="84"/>
  <c r="I78" i="84"/>
  <c r="E79" i="84"/>
  <c r="D82" i="84"/>
  <c r="I82" i="84"/>
  <c r="J61" i="85"/>
  <c r="E67" i="85"/>
  <c r="I80" i="85"/>
  <c r="D82" i="85"/>
  <c r="I82" i="85"/>
  <c r="E83" i="85"/>
  <c r="L79" i="86"/>
  <c r="L64" i="86"/>
  <c r="L68" i="92"/>
  <c r="L81" i="93"/>
  <c r="L75" i="87"/>
  <c r="L75" i="93"/>
  <c r="G69" i="84"/>
  <c r="G70" i="84"/>
  <c r="G71" i="84"/>
  <c r="G72" i="84"/>
  <c r="G73" i="84"/>
  <c r="G74" i="84"/>
  <c r="G75" i="84"/>
  <c r="G76" i="84"/>
  <c r="G77" i="84"/>
  <c r="G78" i="84"/>
  <c r="I79" i="84"/>
  <c r="G82" i="84"/>
  <c r="I83" i="84"/>
  <c r="J67" i="85"/>
  <c r="G82" i="85"/>
  <c r="I83" i="85"/>
  <c r="L82" i="87"/>
  <c r="L78" i="87"/>
  <c r="L74" i="87"/>
  <c r="L81" i="89"/>
  <c r="L81" i="92"/>
  <c r="L64" i="92"/>
  <c r="L81" i="94"/>
  <c r="L79" i="94"/>
  <c r="Q4" i="98"/>
  <c r="P57" i="98"/>
  <c r="E65" i="98"/>
  <c r="E85" i="98" s="1"/>
  <c r="O57" i="98"/>
  <c r="R57" i="98"/>
  <c r="S4" i="98"/>
  <c r="V4" i="98"/>
  <c r="V57" i="98" s="1"/>
  <c r="G65" i="98"/>
  <c r="G85" i="98" s="1"/>
  <c r="N57" i="97"/>
  <c r="Q4" i="97"/>
  <c r="F64" i="97" s="1"/>
  <c r="E64" i="97"/>
  <c r="E85" i="97" s="1"/>
  <c r="O7" i="97"/>
  <c r="V7" i="97"/>
  <c r="R57" i="97"/>
  <c r="S4" i="97"/>
  <c r="H64" i="97" s="1"/>
  <c r="G63" i="97"/>
  <c r="V4" i="97"/>
  <c r="V57" i="97" s="1"/>
  <c r="F65" i="97"/>
  <c r="J61" i="97"/>
  <c r="J85" i="97" s="1"/>
  <c r="W12" i="97"/>
  <c r="U57" i="97"/>
  <c r="I70" i="96"/>
  <c r="I85" i="96" s="1"/>
  <c r="U10" i="96"/>
  <c r="J70" i="96" s="1"/>
  <c r="Q10" i="96"/>
  <c r="V10" i="96"/>
  <c r="E70" i="96"/>
  <c r="E85" i="96" s="1"/>
  <c r="C60" i="96"/>
  <c r="O13" i="96"/>
  <c r="D61" i="96" s="1"/>
  <c r="V13" i="96"/>
  <c r="U13" i="96"/>
  <c r="J61" i="96" s="1"/>
  <c r="T57" i="96"/>
  <c r="O8" i="96"/>
  <c r="D65" i="96" s="1"/>
  <c r="N57" i="96"/>
  <c r="V8" i="96"/>
  <c r="Q8" i="96"/>
  <c r="F65" i="96" s="1"/>
  <c r="P57" i="96"/>
  <c r="R57" i="96"/>
  <c r="S4" i="96"/>
  <c r="H63" i="96" s="1"/>
  <c r="V4" i="96"/>
  <c r="G65" i="96"/>
  <c r="D61" i="95"/>
  <c r="L61" i="95" s="1"/>
  <c r="W13" i="95"/>
  <c r="D60" i="95"/>
  <c r="M66" i="95" s="1"/>
  <c r="G60" i="95"/>
  <c r="S11" i="95"/>
  <c r="W11" i="95" s="1"/>
  <c r="C85" i="95"/>
  <c r="D63" i="95"/>
  <c r="R57" i="95"/>
  <c r="G65" i="95"/>
  <c r="S4" i="95"/>
  <c r="E64" i="95"/>
  <c r="E65" i="95"/>
  <c r="D64" i="95"/>
  <c r="O6" i="95"/>
  <c r="D65" i="95" s="1"/>
  <c r="V6" i="95"/>
  <c r="U6" i="95"/>
  <c r="T57" i="95"/>
  <c r="N57" i="95"/>
  <c r="P57" i="95"/>
  <c r="Q4" i="95"/>
  <c r="V4" i="95"/>
  <c r="E63" i="95"/>
  <c r="V29" i="89"/>
  <c r="V26" i="89"/>
  <c r="W26" i="89"/>
  <c r="V27" i="89"/>
  <c r="W27" i="89"/>
  <c r="W28" i="89"/>
  <c r="W33" i="89"/>
  <c r="W32" i="89"/>
  <c r="V32" i="89"/>
  <c r="V10" i="91"/>
  <c r="V5" i="91"/>
  <c r="L66" i="94"/>
  <c r="V6" i="94"/>
  <c r="L64" i="94"/>
  <c r="L68" i="94"/>
  <c r="D63" i="93"/>
  <c r="R57" i="93"/>
  <c r="V10" i="93"/>
  <c r="H65" i="93"/>
  <c r="H85" i="93" s="1"/>
  <c r="C63" i="93"/>
  <c r="E63" i="93"/>
  <c r="E85" i="93" s="1"/>
  <c r="V12" i="93"/>
  <c r="W12" i="93"/>
  <c r="T11" i="94"/>
  <c r="I63" i="94" s="1"/>
  <c r="N11" i="94"/>
  <c r="C63" i="94" s="1"/>
  <c r="K85" i="94"/>
  <c r="T85" i="94" s="1"/>
  <c r="M57" i="94"/>
  <c r="V14" i="94"/>
  <c r="T5" i="94"/>
  <c r="I61" i="94" s="1"/>
  <c r="N5" i="94"/>
  <c r="V26" i="94"/>
  <c r="O26" i="94"/>
  <c r="W26" i="94" s="1"/>
  <c r="L73" i="94"/>
  <c r="E85" i="94"/>
  <c r="V4" i="94"/>
  <c r="V22" i="94"/>
  <c r="O22" i="94"/>
  <c r="W22" i="94" s="1"/>
  <c r="V9" i="94"/>
  <c r="O9" i="94"/>
  <c r="W9" i="94" s="1"/>
  <c r="L80" i="94"/>
  <c r="L74" i="94"/>
  <c r="L67" i="94"/>
  <c r="V28" i="94"/>
  <c r="V17" i="94"/>
  <c r="O17" i="94"/>
  <c r="W17" i="94" s="1"/>
  <c r="V34" i="93"/>
  <c r="O34" i="93"/>
  <c r="W34" i="93" s="1"/>
  <c r="L77" i="93"/>
  <c r="L80" i="93"/>
  <c r="K85" i="93"/>
  <c r="T85" i="93" s="1"/>
  <c r="T5" i="93"/>
  <c r="N5" i="93"/>
  <c r="C61" i="93" s="1"/>
  <c r="V29" i="93"/>
  <c r="O29" i="93"/>
  <c r="W29" i="93" s="1"/>
  <c r="L82" i="93"/>
  <c r="L64" i="93"/>
  <c r="L62" i="93"/>
  <c r="O23" i="93"/>
  <c r="W23" i="93" s="1"/>
  <c r="V28" i="93"/>
  <c r="O28" i="93"/>
  <c r="W28" i="93" s="1"/>
  <c r="V32" i="93"/>
  <c r="O32" i="93"/>
  <c r="W32" i="93" s="1"/>
  <c r="V30" i="93"/>
  <c r="O30" i="93"/>
  <c r="W30" i="93" s="1"/>
  <c r="L79" i="93"/>
  <c r="L66" i="93"/>
  <c r="T11" i="93"/>
  <c r="I65" i="93" s="1"/>
  <c r="N11" i="93"/>
  <c r="V8" i="93"/>
  <c r="V18" i="89"/>
  <c r="L67" i="92"/>
  <c r="G85" i="92"/>
  <c r="L77" i="92"/>
  <c r="L66" i="92"/>
  <c r="K85" i="92"/>
  <c r="T85" i="92" s="1"/>
  <c r="L69" i="92"/>
  <c r="E85" i="92"/>
  <c r="O34" i="92"/>
  <c r="W34" i="92" s="1"/>
  <c r="V34" i="92"/>
  <c r="V33" i="92"/>
  <c r="L69" i="94"/>
  <c r="D60" i="94"/>
  <c r="S57" i="94"/>
  <c r="U5" i="94"/>
  <c r="L83" i="94"/>
  <c r="Q57" i="94"/>
  <c r="F63" i="94"/>
  <c r="F85" i="94" s="1"/>
  <c r="L75" i="94"/>
  <c r="L78" i="94"/>
  <c r="L70" i="94"/>
  <c r="L77" i="94"/>
  <c r="L62" i="94"/>
  <c r="G85" i="94"/>
  <c r="L71" i="94"/>
  <c r="L84" i="94"/>
  <c r="L76" i="94"/>
  <c r="L65" i="94"/>
  <c r="L72" i="94"/>
  <c r="W4" i="94"/>
  <c r="I60" i="94"/>
  <c r="L71" i="93"/>
  <c r="D60" i="93"/>
  <c r="S57" i="93"/>
  <c r="L83" i="93"/>
  <c r="L74" i="93"/>
  <c r="L72" i="93"/>
  <c r="L69" i="93"/>
  <c r="Q57" i="93"/>
  <c r="F63" i="93"/>
  <c r="F85" i="93" s="1"/>
  <c r="W4" i="93"/>
  <c r="L84" i="93"/>
  <c r="L67" i="93"/>
  <c r="L78" i="93"/>
  <c r="L70" i="93"/>
  <c r="L73" i="93"/>
  <c r="I60" i="93"/>
  <c r="U11" i="93"/>
  <c r="L76" i="93"/>
  <c r="L83" i="92"/>
  <c r="L78" i="92"/>
  <c r="U5" i="92"/>
  <c r="W5" i="92" s="1"/>
  <c r="I61" i="92"/>
  <c r="I85" i="92" s="1"/>
  <c r="H85" i="92"/>
  <c r="D63" i="92"/>
  <c r="L79" i="92"/>
  <c r="L71" i="92"/>
  <c r="L74" i="92"/>
  <c r="L84" i="92"/>
  <c r="L76" i="92"/>
  <c r="L62" i="92"/>
  <c r="P57" i="92"/>
  <c r="Q4" i="92"/>
  <c r="V4" i="92"/>
  <c r="D60" i="92"/>
  <c r="L60" i="92" s="1"/>
  <c r="W11" i="92"/>
  <c r="C85" i="92"/>
  <c r="M57" i="92"/>
  <c r="L82" i="92"/>
  <c r="L75" i="92"/>
  <c r="L70" i="92"/>
  <c r="L73" i="92"/>
  <c r="L65" i="92"/>
  <c r="V5" i="92"/>
  <c r="S57" i="92"/>
  <c r="L80" i="92"/>
  <c r="L72" i="92"/>
  <c r="D61" i="92"/>
  <c r="O57" i="92"/>
  <c r="V13" i="91"/>
  <c r="V12" i="91"/>
  <c r="D63" i="91"/>
  <c r="Q57" i="91"/>
  <c r="C63" i="91"/>
  <c r="D65" i="91"/>
  <c r="V8" i="91"/>
  <c r="C65" i="91"/>
  <c r="V7" i="91"/>
  <c r="L66" i="91"/>
  <c r="L62" i="91"/>
  <c r="L80" i="91"/>
  <c r="N57" i="91"/>
  <c r="L69" i="91"/>
  <c r="L72" i="91"/>
  <c r="K85" i="91"/>
  <c r="T85" i="91" s="1"/>
  <c r="L77" i="91"/>
  <c r="F85" i="91"/>
  <c r="L67" i="91"/>
  <c r="G85" i="91"/>
  <c r="L75" i="91"/>
  <c r="L64" i="91"/>
  <c r="L68" i="91"/>
  <c r="W11" i="91"/>
  <c r="T57" i="91"/>
  <c r="I61" i="91"/>
  <c r="I85" i="91" s="1"/>
  <c r="V4" i="91"/>
  <c r="U4" i="91"/>
  <c r="J63" i="91" s="1"/>
  <c r="E85" i="91"/>
  <c r="L71" i="91"/>
  <c r="L60" i="91"/>
  <c r="S57" i="91"/>
  <c r="H61" i="91"/>
  <c r="H85" i="91" s="1"/>
  <c r="L78" i="91"/>
  <c r="L76" i="91"/>
  <c r="L74" i="91"/>
  <c r="L84" i="91"/>
  <c r="L82" i="91"/>
  <c r="L83" i="91"/>
  <c r="L70" i="91"/>
  <c r="L73" i="91"/>
  <c r="L79" i="91"/>
  <c r="O57" i="91"/>
  <c r="D61" i="91"/>
  <c r="W13" i="90"/>
  <c r="V13" i="90"/>
  <c r="P11" i="90"/>
  <c r="Q11" i="90" s="1"/>
  <c r="F65" i="90" s="1"/>
  <c r="R11" i="90"/>
  <c r="E65" i="90"/>
  <c r="W14" i="90"/>
  <c r="V14" i="90"/>
  <c r="R57" i="90"/>
  <c r="V7" i="90"/>
  <c r="V5" i="90"/>
  <c r="L67" i="90"/>
  <c r="N4" i="90"/>
  <c r="T4" i="90"/>
  <c r="L80" i="90"/>
  <c r="L79" i="90"/>
  <c r="L73" i="90"/>
  <c r="L68" i="90"/>
  <c r="V34" i="90"/>
  <c r="V6" i="90"/>
  <c r="V29" i="90"/>
  <c r="W9" i="90"/>
  <c r="V24" i="90"/>
  <c r="V12" i="90"/>
  <c r="U12" i="90"/>
  <c r="W12" i="90" s="1"/>
  <c r="L78" i="90"/>
  <c r="L64" i="90"/>
  <c r="V9" i="90"/>
  <c r="V25" i="90"/>
  <c r="L66" i="90"/>
  <c r="T11" i="90"/>
  <c r="I65" i="90" s="1"/>
  <c r="N11" i="90"/>
  <c r="C65" i="90" s="1"/>
  <c r="V8" i="90"/>
  <c r="W31" i="90"/>
  <c r="V20" i="90"/>
  <c r="Q20" i="90"/>
  <c r="W20" i="90" s="1"/>
  <c r="V16" i="90"/>
  <c r="Q16" i="90"/>
  <c r="W16" i="90" s="1"/>
  <c r="L82" i="90"/>
  <c r="M57" i="90"/>
  <c r="P4" i="90"/>
  <c r="E61" i="90" s="1"/>
  <c r="L62" i="90"/>
  <c r="L74" i="90"/>
  <c r="L77" i="90"/>
  <c r="L69" i="90"/>
  <c r="H63" i="90"/>
  <c r="I60" i="90"/>
  <c r="W5" i="90"/>
  <c r="L83" i="90"/>
  <c r="L75" i="90"/>
  <c r="L70" i="90"/>
  <c r="L84" i="90"/>
  <c r="L71" i="90"/>
  <c r="K85" i="90"/>
  <c r="T85" i="90" s="1"/>
  <c r="L76" i="90"/>
  <c r="L72" i="90"/>
  <c r="V28" i="89"/>
  <c r="V17" i="89"/>
  <c r="I61" i="89"/>
  <c r="V14" i="89"/>
  <c r="J65" i="89"/>
  <c r="I65" i="89"/>
  <c r="H61" i="89"/>
  <c r="H85" i="89" s="1"/>
  <c r="V7" i="89"/>
  <c r="J61" i="89"/>
  <c r="G61" i="89"/>
  <c r="G85" i="89" s="1"/>
  <c r="R57" i="89"/>
  <c r="V6" i="89"/>
  <c r="N4" i="89"/>
  <c r="C63" i="89" s="1"/>
  <c r="P4" i="89"/>
  <c r="L80" i="89"/>
  <c r="O9" i="89"/>
  <c r="W9" i="89" s="1"/>
  <c r="V9" i="89"/>
  <c r="L68" i="89"/>
  <c r="L66" i="89"/>
  <c r="S57" i="89"/>
  <c r="V16" i="89"/>
  <c r="O16" i="89"/>
  <c r="W16" i="89" s="1"/>
  <c r="O13" i="89"/>
  <c r="V13" i="89"/>
  <c r="C61" i="89"/>
  <c r="O5" i="89"/>
  <c r="L82" i="89"/>
  <c r="L72" i="89"/>
  <c r="L62" i="89"/>
  <c r="L84" i="89"/>
  <c r="L71" i="89"/>
  <c r="M57" i="89"/>
  <c r="T4" i="89"/>
  <c r="I63" i="89" s="1"/>
  <c r="L78" i="89"/>
  <c r="L77" i="89"/>
  <c r="L76" i="89"/>
  <c r="L64" i="89"/>
  <c r="L79" i="89"/>
  <c r="L75" i="89"/>
  <c r="L67" i="89"/>
  <c r="W6" i="89"/>
  <c r="K85" i="89"/>
  <c r="T85" i="89" s="1"/>
  <c r="W12" i="89"/>
  <c r="L83" i="89"/>
  <c r="L73" i="89"/>
  <c r="L74" i="89"/>
  <c r="L70" i="89"/>
  <c r="L69" i="89"/>
  <c r="D60" i="89"/>
  <c r="V6" i="87"/>
  <c r="O7" i="87"/>
  <c r="O57" i="87" s="1"/>
  <c r="C72" i="87"/>
  <c r="V7" i="87"/>
  <c r="L83" i="87"/>
  <c r="L79" i="87"/>
  <c r="M68" i="87"/>
  <c r="M67" i="87"/>
  <c r="L84" i="87"/>
  <c r="L62" i="87"/>
  <c r="N57" i="87"/>
  <c r="M66" i="87"/>
  <c r="C63" i="87"/>
  <c r="L64" i="87"/>
  <c r="L66" i="87"/>
  <c r="L61" i="87"/>
  <c r="J85" i="87"/>
  <c r="I85" i="87"/>
  <c r="L65" i="87"/>
  <c r="L81" i="87"/>
  <c r="F63" i="87"/>
  <c r="F85" i="87" s="1"/>
  <c r="K85" i="87"/>
  <c r="T85" i="87" s="1"/>
  <c r="L80" i="87"/>
  <c r="L68" i="87"/>
  <c r="L60" i="87"/>
  <c r="M57" i="87"/>
  <c r="R4" i="87"/>
  <c r="L67" i="87"/>
  <c r="E85" i="87"/>
  <c r="D63" i="87"/>
  <c r="M75" i="87" s="1"/>
  <c r="V10" i="86"/>
  <c r="V9" i="86"/>
  <c r="O9" i="86"/>
  <c r="W9" i="86" s="1"/>
  <c r="O7" i="86"/>
  <c r="C67" i="86"/>
  <c r="Q6" i="86"/>
  <c r="F65" i="86" s="1"/>
  <c r="P57" i="86"/>
  <c r="J63" i="86"/>
  <c r="J85" i="86" s="1"/>
  <c r="F63" i="86"/>
  <c r="V5" i="86"/>
  <c r="L75" i="86"/>
  <c r="L71" i="86"/>
  <c r="L61" i="86"/>
  <c r="R6" i="86"/>
  <c r="G65" i="86" s="1"/>
  <c r="N6" i="86"/>
  <c r="N57" i="86" s="1"/>
  <c r="L73" i="86"/>
  <c r="L69" i="86"/>
  <c r="L82" i="86"/>
  <c r="L78" i="86"/>
  <c r="L76" i="86"/>
  <c r="L74" i="86"/>
  <c r="L72" i="86"/>
  <c r="L70" i="86"/>
  <c r="L77" i="86"/>
  <c r="K85" i="86"/>
  <c r="T85" i="86" s="1"/>
  <c r="O5" i="86"/>
  <c r="Q57" i="86"/>
  <c r="L84" i="86"/>
  <c r="L81" i="86"/>
  <c r="I85" i="86"/>
  <c r="L80" i="86"/>
  <c r="E85" i="86"/>
  <c r="L60" i="86"/>
  <c r="M68" i="86"/>
  <c r="M67" i="86"/>
  <c r="M66" i="86"/>
  <c r="W4" i="86"/>
  <c r="M57" i="86"/>
  <c r="V6" i="86"/>
  <c r="L62" i="86"/>
  <c r="N10" i="85"/>
  <c r="O10" i="85" s="1"/>
  <c r="F65" i="85"/>
  <c r="N9" i="85"/>
  <c r="O9" i="85" s="1"/>
  <c r="W9" i="85" s="1"/>
  <c r="P8" i="85"/>
  <c r="Q8" i="85" s="1"/>
  <c r="N8" i="85"/>
  <c r="O8" i="85" s="1"/>
  <c r="P7" i="85"/>
  <c r="Q7" i="85" s="1"/>
  <c r="N7" i="85"/>
  <c r="O7" i="85" s="1"/>
  <c r="N6" i="85"/>
  <c r="O6" i="85" s="1"/>
  <c r="W6" i="85" s="1"/>
  <c r="R5" i="85"/>
  <c r="S5" i="85" s="1"/>
  <c r="P22" i="85"/>
  <c r="Q22" i="85" s="1"/>
  <c r="N22" i="85"/>
  <c r="T18" i="85"/>
  <c r="U18" i="85" s="1"/>
  <c r="N18" i="85"/>
  <c r="O18" i="85" s="1"/>
  <c r="W18" i="85" s="1"/>
  <c r="N5" i="85"/>
  <c r="N15" i="85"/>
  <c r="O15" i="85" s="1"/>
  <c r="W15" i="85" s="1"/>
  <c r="N19" i="85"/>
  <c r="V19" i="85" s="1"/>
  <c r="W10" i="85"/>
  <c r="W12" i="85"/>
  <c r="W14" i="85"/>
  <c r="V20" i="85"/>
  <c r="W11" i="85"/>
  <c r="W13" i="85"/>
  <c r="V16" i="85"/>
  <c r="W17" i="85"/>
  <c r="W16" i="85"/>
  <c r="W20" i="85"/>
  <c r="V9" i="85"/>
  <c r="V13" i="85"/>
  <c r="V17" i="85"/>
  <c r="V21" i="85"/>
  <c r="Q21" i="85"/>
  <c r="K63" i="85"/>
  <c r="L57" i="85"/>
  <c r="I63" i="85"/>
  <c r="T57" i="85"/>
  <c r="V6" i="85"/>
  <c r="V10" i="85"/>
  <c r="V14" i="85"/>
  <c r="O26" i="85"/>
  <c r="W26" i="85" s="1"/>
  <c r="V26" i="85"/>
  <c r="O30" i="85"/>
  <c r="W30" i="85" s="1"/>
  <c r="V30" i="85"/>
  <c r="O34" i="85"/>
  <c r="W34" i="85" s="1"/>
  <c r="V34" i="85"/>
  <c r="O38" i="85"/>
  <c r="W38" i="85" s="1"/>
  <c r="V38" i="85"/>
  <c r="O42" i="85"/>
  <c r="W42" i="85" s="1"/>
  <c r="V42" i="85"/>
  <c r="O46" i="85"/>
  <c r="W46" i="85" s="1"/>
  <c r="V46" i="85"/>
  <c r="O50" i="85"/>
  <c r="W50" i="85" s="1"/>
  <c r="V50" i="85"/>
  <c r="O51" i="85"/>
  <c r="W51" i="85" s="1"/>
  <c r="V51" i="85"/>
  <c r="I81" i="85"/>
  <c r="E81" i="85"/>
  <c r="H81" i="85"/>
  <c r="D81" i="85"/>
  <c r="K81" i="85"/>
  <c r="G81" i="85"/>
  <c r="C81" i="85"/>
  <c r="J81" i="85"/>
  <c r="F81" i="85"/>
  <c r="O23" i="85"/>
  <c r="W23" i="85" s="1"/>
  <c r="V23" i="85"/>
  <c r="O27" i="85"/>
  <c r="W27" i="85" s="1"/>
  <c r="V27" i="85"/>
  <c r="O31" i="85"/>
  <c r="W31" i="85" s="1"/>
  <c r="V31" i="85"/>
  <c r="O35" i="85"/>
  <c r="W35" i="85" s="1"/>
  <c r="V35" i="85"/>
  <c r="O39" i="85"/>
  <c r="W39" i="85" s="1"/>
  <c r="V39" i="85"/>
  <c r="O43" i="85"/>
  <c r="W43" i="85" s="1"/>
  <c r="V43" i="85"/>
  <c r="O47" i="85"/>
  <c r="W47" i="85" s="1"/>
  <c r="V47" i="85"/>
  <c r="V52" i="85"/>
  <c r="O52" i="85"/>
  <c r="W52" i="85" s="1"/>
  <c r="K68" i="85"/>
  <c r="G68" i="85"/>
  <c r="C68" i="85"/>
  <c r="F68" i="85"/>
  <c r="J68" i="85"/>
  <c r="E68" i="85"/>
  <c r="I68" i="85"/>
  <c r="D68" i="85"/>
  <c r="M4" i="85"/>
  <c r="U4" i="85"/>
  <c r="V11" i="85"/>
  <c r="V12" i="85"/>
  <c r="W21" i="85"/>
  <c r="V25" i="85"/>
  <c r="V29" i="85"/>
  <c r="V33" i="85"/>
  <c r="V37" i="85"/>
  <c r="V41" i="85"/>
  <c r="V45" i="85"/>
  <c r="O54" i="85"/>
  <c r="W54" i="85" s="1"/>
  <c r="V54" i="85"/>
  <c r="V48" i="85"/>
  <c r="O48" i="85"/>
  <c r="W48" i="85" s="1"/>
  <c r="K64" i="85"/>
  <c r="G64" i="85"/>
  <c r="C64" i="85"/>
  <c r="F64" i="85"/>
  <c r="J64" i="85"/>
  <c r="E64" i="85"/>
  <c r="I64" i="85"/>
  <c r="D64" i="85"/>
  <c r="V49" i="85"/>
  <c r="V53" i="85"/>
  <c r="H62" i="85"/>
  <c r="D62" i="85"/>
  <c r="G62" i="85"/>
  <c r="M62" i="85"/>
  <c r="K65" i="85"/>
  <c r="G65" i="85"/>
  <c r="H65" i="85"/>
  <c r="M65" i="85"/>
  <c r="M60" i="85"/>
  <c r="I60" i="85"/>
  <c r="E60" i="85"/>
  <c r="G60" i="85"/>
  <c r="F61" i="85"/>
  <c r="C62" i="85"/>
  <c r="I62" i="85"/>
  <c r="M63" i="85"/>
  <c r="D65" i="85"/>
  <c r="I65" i="85"/>
  <c r="K66" i="85"/>
  <c r="G66" i="85"/>
  <c r="C66" i="85"/>
  <c r="H66" i="85"/>
  <c r="M61" i="85"/>
  <c r="I61" i="85"/>
  <c r="E61" i="85"/>
  <c r="G61" i="85"/>
  <c r="E62" i="85"/>
  <c r="J62" i="85"/>
  <c r="E65" i="85"/>
  <c r="J65" i="85"/>
  <c r="K67" i="85"/>
  <c r="G67" i="85"/>
  <c r="C67" i="85"/>
  <c r="H67" i="85"/>
  <c r="F80" i="85"/>
  <c r="J80" i="85"/>
  <c r="F84" i="85"/>
  <c r="J84" i="85"/>
  <c r="F79" i="85"/>
  <c r="J79" i="85"/>
  <c r="C80" i="85"/>
  <c r="G80" i="85"/>
  <c r="K80" i="85"/>
  <c r="F83" i="85"/>
  <c r="J83" i="85"/>
  <c r="C84" i="85"/>
  <c r="G84" i="85"/>
  <c r="K84" i="85"/>
  <c r="F69" i="85"/>
  <c r="F70" i="85"/>
  <c r="F71" i="85"/>
  <c r="F72" i="85"/>
  <c r="F73" i="85"/>
  <c r="F74" i="85"/>
  <c r="F75" i="85"/>
  <c r="F76" i="85"/>
  <c r="F77" i="85"/>
  <c r="F78" i="85"/>
  <c r="C79" i="85"/>
  <c r="G79" i="85"/>
  <c r="D80" i="85"/>
  <c r="F82" i="85"/>
  <c r="C83" i="85"/>
  <c r="G83" i="85"/>
  <c r="D84" i="85"/>
  <c r="W4" i="84"/>
  <c r="W6" i="84"/>
  <c r="V6" i="84"/>
  <c r="V5" i="84"/>
  <c r="V4" i="84"/>
  <c r="W8" i="84"/>
  <c r="O9" i="84"/>
  <c r="W9" i="84" s="1"/>
  <c r="V9" i="84"/>
  <c r="V8" i="84"/>
  <c r="P7" i="84"/>
  <c r="Q7" i="84" s="1"/>
  <c r="F64" i="84" s="1"/>
  <c r="R7" i="84"/>
  <c r="S7" i="84" s="1"/>
  <c r="I65" i="84"/>
  <c r="N7" i="84"/>
  <c r="O7" i="84" s="1"/>
  <c r="E64" i="84"/>
  <c r="I64" i="84"/>
  <c r="V15" i="84"/>
  <c r="O15" i="84"/>
  <c r="W15" i="84" s="1"/>
  <c r="P20" i="84"/>
  <c r="Q20" i="84" s="1"/>
  <c r="N20" i="84"/>
  <c r="O20" i="84" s="1"/>
  <c r="W20" i="84" s="1"/>
  <c r="P11" i="84"/>
  <c r="Q11" i="84" s="1"/>
  <c r="N11" i="84"/>
  <c r="O11" i="84" s="1"/>
  <c r="N13" i="84"/>
  <c r="O13" i="84" s="1"/>
  <c r="W13" i="84" s="1"/>
  <c r="N16" i="84"/>
  <c r="O16" i="84" s="1"/>
  <c r="W16" i="84" s="1"/>
  <c r="O19" i="84"/>
  <c r="W19" i="84" s="1"/>
  <c r="N21" i="84"/>
  <c r="N22" i="84"/>
  <c r="G63" i="84"/>
  <c r="R57" i="84"/>
  <c r="S57" i="84"/>
  <c r="W10" i="84"/>
  <c r="V12" i="84"/>
  <c r="V29" i="84"/>
  <c r="O29" i="84"/>
  <c r="W29" i="84" s="1"/>
  <c r="V41" i="84"/>
  <c r="O41" i="84"/>
  <c r="W41" i="84" s="1"/>
  <c r="V14" i="84"/>
  <c r="V20" i="84"/>
  <c r="V45" i="84"/>
  <c r="O45" i="84"/>
  <c r="W45" i="84" s="1"/>
  <c r="W12" i="84"/>
  <c r="W14" i="84"/>
  <c r="V16" i="84"/>
  <c r="V17" i="84"/>
  <c r="V18" i="84"/>
  <c r="V25" i="84"/>
  <c r="O25" i="84"/>
  <c r="W25" i="84" s="1"/>
  <c r="V33" i="84"/>
  <c r="O33" i="84"/>
  <c r="W33" i="84" s="1"/>
  <c r="O50" i="84"/>
  <c r="W50" i="84" s="1"/>
  <c r="V50" i="84"/>
  <c r="V10" i="84"/>
  <c r="W17" i="84"/>
  <c r="W18" i="84"/>
  <c r="V37" i="84"/>
  <c r="O37" i="84"/>
  <c r="W37" i="84" s="1"/>
  <c r="W24" i="84"/>
  <c r="W28" i="84"/>
  <c r="W32" i="84"/>
  <c r="W44" i="84"/>
  <c r="O26" i="84"/>
  <c r="W26" i="84" s="1"/>
  <c r="O30" i="84"/>
  <c r="W30" i="84" s="1"/>
  <c r="O34" i="84"/>
  <c r="W34" i="84" s="1"/>
  <c r="O38" i="84"/>
  <c r="W38" i="84" s="1"/>
  <c r="O42" i="84"/>
  <c r="W42" i="84" s="1"/>
  <c r="O46" i="84"/>
  <c r="W46" i="84" s="1"/>
  <c r="V49" i="84"/>
  <c r="V53" i="84"/>
  <c r="O53" i="84"/>
  <c r="W53" i="84" s="1"/>
  <c r="W54" i="84"/>
  <c r="V24" i="84"/>
  <c r="V28" i="84"/>
  <c r="V32" i="84"/>
  <c r="V36" i="84"/>
  <c r="V40" i="84"/>
  <c r="V44" i="84"/>
  <c r="V48" i="84"/>
  <c r="V52" i="84"/>
  <c r="K63" i="84"/>
  <c r="I63" i="84"/>
  <c r="K66" i="84"/>
  <c r="G66" i="84"/>
  <c r="C66" i="84"/>
  <c r="F66" i="84"/>
  <c r="J66" i="84"/>
  <c r="E66" i="84"/>
  <c r="I66" i="84"/>
  <c r="D66" i="84"/>
  <c r="W36" i="84"/>
  <c r="W40" i="84"/>
  <c r="L57" i="84"/>
  <c r="T57" i="84"/>
  <c r="U57" i="84"/>
  <c r="W48" i="84"/>
  <c r="W52" i="84"/>
  <c r="V54" i="84"/>
  <c r="M60" i="84"/>
  <c r="I60" i="84"/>
  <c r="E60" i="84"/>
  <c r="K60" i="84"/>
  <c r="F60" i="84"/>
  <c r="J60" i="84"/>
  <c r="D60" i="84"/>
  <c r="H60" i="84"/>
  <c r="C60" i="84"/>
  <c r="H80" i="84"/>
  <c r="D80" i="84"/>
  <c r="K80" i="84"/>
  <c r="G80" i="84"/>
  <c r="C80" i="84"/>
  <c r="I80" i="84"/>
  <c r="F80" i="84"/>
  <c r="E80" i="84"/>
  <c r="M61" i="84"/>
  <c r="I61" i="84"/>
  <c r="E61" i="84"/>
  <c r="G61" i="84"/>
  <c r="E62" i="84"/>
  <c r="J62" i="84"/>
  <c r="J65" i="84"/>
  <c r="K67" i="84"/>
  <c r="G67" i="84"/>
  <c r="C67" i="84"/>
  <c r="H67" i="84"/>
  <c r="I81" i="84"/>
  <c r="E81" i="84"/>
  <c r="H81" i="84"/>
  <c r="D81" i="84"/>
  <c r="J81" i="84"/>
  <c r="C61" i="84"/>
  <c r="H61" i="84"/>
  <c r="F62" i="84"/>
  <c r="K64" i="84"/>
  <c r="G64" i="84"/>
  <c r="C64" i="84"/>
  <c r="H64" i="84"/>
  <c r="M64" i="84"/>
  <c r="D67" i="84"/>
  <c r="I67" i="84"/>
  <c r="K68" i="84"/>
  <c r="G68" i="84"/>
  <c r="C68" i="84"/>
  <c r="H68" i="84"/>
  <c r="H62" i="84"/>
  <c r="D62" i="84"/>
  <c r="G62" i="84"/>
  <c r="M62" i="84"/>
  <c r="K65" i="84"/>
  <c r="G65" i="84"/>
  <c r="H65" i="84"/>
  <c r="M65" i="84"/>
  <c r="F84" i="84"/>
  <c r="J84" i="84"/>
  <c r="F79" i="84"/>
  <c r="J79" i="84"/>
  <c r="F83" i="84"/>
  <c r="J83" i="84"/>
  <c r="C84" i="84"/>
  <c r="G84" i="84"/>
  <c r="K84" i="84"/>
  <c r="F69" i="84"/>
  <c r="F70" i="84"/>
  <c r="F71" i="84"/>
  <c r="F72" i="84"/>
  <c r="F73" i="84"/>
  <c r="F74" i="84"/>
  <c r="F75" i="84"/>
  <c r="F76" i="84"/>
  <c r="F77" i="84"/>
  <c r="F78" i="84"/>
  <c r="C79" i="84"/>
  <c r="G79" i="84"/>
  <c r="F82" i="84"/>
  <c r="C83" i="84"/>
  <c r="G83" i="84"/>
  <c r="D84" i="84"/>
  <c r="W5" i="83"/>
  <c r="Q5" i="83"/>
  <c r="V5" i="83"/>
  <c r="P10" i="83"/>
  <c r="Q10" i="83" s="1"/>
  <c r="K65" i="83"/>
  <c r="V10" i="83"/>
  <c r="R6" i="83"/>
  <c r="S6" i="83" s="1"/>
  <c r="N13" i="83"/>
  <c r="O13" i="83" s="1"/>
  <c r="W13" i="83" s="1"/>
  <c r="P12" i="83"/>
  <c r="Q12" i="83" s="1"/>
  <c r="R12" i="83"/>
  <c r="S12" i="83" s="1"/>
  <c r="N11" i="83"/>
  <c r="O11" i="83" s="1"/>
  <c r="W11" i="83" s="1"/>
  <c r="P9" i="83"/>
  <c r="Q9" i="83" s="1"/>
  <c r="T8" i="83"/>
  <c r="U8" i="83" s="1"/>
  <c r="N8" i="83"/>
  <c r="O8" i="83" s="1"/>
  <c r="P7" i="83"/>
  <c r="Q7" i="83" s="1"/>
  <c r="N6" i="83"/>
  <c r="P4" i="83"/>
  <c r="W21" i="83"/>
  <c r="P19" i="83"/>
  <c r="Q19" i="83" s="1"/>
  <c r="N19" i="83"/>
  <c r="O19" i="83" s="1"/>
  <c r="O10" i="83"/>
  <c r="O14" i="83"/>
  <c r="W14" i="83" s="1"/>
  <c r="N23" i="83"/>
  <c r="N7" i="83"/>
  <c r="O7" i="83" s="1"/>
  <c r="V21" i="83"/>
  <c r="V22" i="83"/>
  <c r="Q22" i="83"/>
  <c r="W22" i="83" s="1"/>
  <c r="O32" i="83"/>
  <c r="W32" i="83" s="1"/>
  <c r="V32" i="83"/>
  <c r="O40" i="83"/>
  <c r="W40" i="83" s="1"/>
  <c r="V40" i="83"/>
  <c r="W9" i="83"/>
  <c r="W15" i="83"/>
  <c r="W17" i="83"/>
  <c r="V18" i="83"/>
  <c r="Q18" i="83"/>
  <c r="W18" i="83" s="1"/>
  <c r="M57" i="83"/>
  <c r="O28" i="83"/>
  <c r="W28" i="83" s="1"/>
  <c r="V28" i="83"/>
  <c r="O36" i="83"/>
  <c r="W36" i="83" s="1"/>
  <c r="V36" i="83"/>
  <c r="O44" i="83"/>
  <c r="W44" i="83" s="1"/>
  <c r="V44" i="83"/>
  <c r="W10" i="83"/>
  <c r="W16" i="83"/>
  <c r="V15" i="83"/>
  <c r="V20" i="83"/>
  <c r="V51" i="83"/>
  <c r="O51" i="83"/>
  <c r="W51" i="83" s="1"/>
  <c r="O52" i="83"/>
  <c r="W52" i="83" s="1"/>
  <c r="G70" i="83"/>
  <c r="V16" i="83"/>
  <c r="V26" i="83"/>
  <c r="V30" i="83"/>
  <c r="V34" i="83"/>
  <c r="V38" i="83"/>
  <c r="V42" i="83"/>
  <c r="V46" i="83"/>
  <c r="O54" i="83"/>
  <c r="W54" i="83" s="1"/>
  <c r="V54" i="83"/>
  <c r="H60" i="83"/>
  <c r="D60" i="83"/>
  <c r="K60" i="83"/>
  <c r="F60" i="83"/>
  <c r="J60" i="83"/>
  <c r="E60" i="83"/>
  <c r="I60" i="83"/>
  <c r="C60" i="83"/>
  <c r="O4" i="83"/>
  <c r="S4" i="83"/>
  <c r="V9" i="83"/>
  <c r="V17" i="83"/>
  <c r="L57" i="83"/>
  <c r="K70" i="83"/>
  <c r="T4" i="83"/>
  <c r="W24" i="83"/>
  <c r="V24" i="83"/>
  <c r="O25" i="83"/>
  <c r="W25" i="83" s="1"/>
  <c r="O29" i="83"/>
  <c r="W29" i="83" s="1"/>
  <c r="O33" i="83"/>
  <c r="W33" i="83" s="1"/>
  <c r="O37" i="83"/>
  <c r="W37" i="83" s="1"/>
  <c r="O41" i="83"/>
  <c r="W41" i="83" s="1"/>
  <c r="O45" i="83"/>
  <c r="W45" i="83" s="1"/>
  <c r="W49" i="83"/>
  <c r="O50" i="83"/>
  <c r="W50" i="83" s="1"/>
  <c r="V50" i="83"/>
  <c r="M60" i="83"/>
  <c r="K63" i="83"/>
  <c r="C63" i="83"/>
  <c r="F63" i="83"/>
  <c r="E63" i="83"/>
  <c r="O47" i="83"/>
  <c r="W47" i="83" s="1"/>
  <c r="V47" i="83"/>
  <c r="O48" i="83"/>
  <c r="W48" i="83" s="1"/>
  <c r="V48" i="83"/>
  <c r="C70" i="83"/>
  <c r="H61" i="83"/>
  <c r="D61" i="83"/>
  <c r="G61" i="83"/>
  <c r="M61" i="83"/>
  <c r="E62" i="83"/>
  <c r="I81" i="83"/>
  <c r="E81" i="83"/>
  <c r="H81" i="83"/>
  <c r="D81" i="83"/>
  <c r="K81" i="83"/>
  <c r="G81" i="83"/>
  <c r="C81" i="83"/>
  <c r="V49" i="83"/>
  <c r="V53" i="83"/>
  <c r="K62" i="83"/>
  <c r="G62" i="83"/>
  <c r="C62" i="83"/>
  <c r="H62" i="83"/>
  <c r="M62" i="83"/>
  <c r="J81" i="83"/>
  <c r="D69" i="83"/>
  <c r="H69" i="83"/>
  <c r="D70" i="83"/>
  <c r="H70" i="83"/>
  <c r="D71" i="83"/>
  <c r="H71" i="83"/>
  <c r="D72" i="83"/>
  <c r="H72" i="83"/>
  <c r="D73" i="83"/>
  <c r="H73" i="83"/>
  <c r="D74" i="83"/>
  <c r="H74" i="83"/>
  <c r="D75" i="83"/>
  <c r="H75" i="83"/>
  <c r="D76" i="83"/>
  <c r="H76" i="83"/>
  <c r="D77" i="83"/>
  <c r="H77" i="83"/>
  <c r="D78" i="83"/>
  <c r="H78" i="83"/>
  <c r="F80" i="83"/>
  <c r="J80" i="83"/>
  <c r="D82" i="83"/>
  <c r="H82" i="83"/>
  <c r="F84" i="83"/>
  <c r="J84" i="83"/>
  <c r="F64" i="83"/>
  <c r="F66" i="83"/>
  <c r="F67" i="83"/>
  <c r="F68" i="83"/>
  <c r="E69" i="83"/>
  <c r="I69" i="83"/>
  <c r="E70" i="83"/>
  <c r="I70" i="83"/>
  <c r="E71" i="83"/>
  <c r="I71" i="83"/>
  <c r="E72" i="83"/>
  <c r="I72" i="83"/>
  <c r="E73" i="83"/>
  <c r="I73" i="83"/>
  <c r="E74" i="83"/>
  <c r="I74" i="83"/>
  <c r="E75" i="83"/>
  <c r="I75" i="83"/>
  <c r="E76" i="83"/>
  <c r="I76" i="83"/>
  <c r="E77" i="83"/>
  <c r="I77" i="83"/>
  <c r="E78" i="83"/>
  <c r="I78" i="83"/>
  <c r="F79" i="83"/>
  <c r="C80" i="83"/>
  <c r="G80" i="83"/>
  <c r="E82" i="83"/>
  <c r="I82" i="83"/>
  <c r="F83" i="83"/>
  <c r="C84" i="83"/>
  <c r="G84" i="83"/>
  <c r="K84" i="83"/>
  <c r="F69" i="83"/>
  <c r="F70" i="83"/>
  <c r="F71" i="83"/>
  <c r="F72" i="83"/>
  <c r="F73" i="83"/>
  <c r="F74" i="83"/>
  <c r="F75" i="83"/>
  <c r="F76" i="83"/>
  <c r="F77" i="83"/>
  <c r="F78" i="83"/>
  <c r="F82" i="83"/>
  <c r="D84" i="83"/>
  <c r="T18" i="82"/>
  <c r="U18" i="82" s="1"/>
  <c r="P9" i="82"/>
  <c r="Q9" i="82" s="1"/>
  <c r="P5" i="82"/>
  <c r="Q5" i="82" s="1"/>
  <c r="R6" i="82"/>
  <c r="S6" i="82" s="1"/>
  <c r="T7" i="82"/>
  <c r="U7" i="82" s="1"/>
  <c r="N7" i="82"/>
  <c r="O7" i="82" s="1"/>
  <c r="P23" i="82"/>
  <c r="Q23" i="82" s="1"/>
  <c r="W23" i="82" s="1"/>
  <c r="N23" i="82"/>
  <c r="O23" i="82" s="1"/>
  <c r="P15" i="82"/>
  <c r="Q15" i="82" s="1"/>
  <c r="N15" i="82"/>
  <c r="O15" i="82" s="1"/>
  <c r="T8" i="82"/>
  <c r="U8" i="82" s="1"/>
  <c r="N8" i="82"/>
  <c r="O8" i="82" s="1"/>
  <c r="P16" i="82"/>
  <c r="Q16" i="82" s="1"/>
  <c r="N16" i="82"/>
  <c r="O16" i="82" s="1"/>
  <c r="P19" i="82"/>
  <c r="Q19" i="82" s="1"/>
  <c r="N19" i="82"/>
  <c r="T4" i="82"/>
  <c r="U4" i="82" s="1"/>
  <c r="N4" i="82"/>
  <c r="C70" i="82" s="1"/>
  <c r="T11" i="82"/>
  <c r="U11" i="82" s="1"/>
  <c r="N11" i="82"/>
  <c r="O11" i="82" s="1"/>
  <c r="P12" i="82"/>
  <c r="Q12" i="82" s="1"/>
  <c r="N12" i="82"/>
  <c r="W24" i="82"/>
  <c r="N6" i="82"/>
  <c r="O6" i="82" s="1"/>
  <c r="N10" i="82"/>
  <c r="O10" i="82" s="1"/>
  <c r="W10" i="82" s="1"/>
  <c r="U12" i="82"/>
  <c r="N14" i="82"/>
  <c r="O14" i="82" s="1"/>
  <c r="W14" i="82" s="1"/>
  <c r="O18" i="82"/>
  <c r="N20" i="82"/>
  <c r="O20" i="82" s="1"/>
  <c r="W20" i="82" s="1"/>
  <c r="N22" i="82"/>
  <c r="O22" i="82" s="1"/>
  <c r="N5" i="82"/>
  <c r="N9" i="82"/>
  <c r="N13" i="82"/>
  <c r="O13" i="82" s="1"/>
  <c r="W13" i="82" s="1"/>
  <c r="V17" i="82"/>
  <c r="W21" i="82"/>
  <c r="W22" i="82"/>
  <c r="O33" i="82"/>
  <c r="W33" i="82" s="1"/>
  <c r="V33" i="82"/>
  <c r="V36" i="82"/>
  <c r="O36" i="82"/>
  <c r="W36" i="82" s="1"/>
  <c r="O46" i="82"/>
  <c r="W46" i="82" s="1"/>
  <c r="V46" i="82"/>
  <c r="I70" i="82"/>
  <c r="W17" i="82"/>
  <c r="O25" i="82"/>
  <c r="W25" i="82" s="1"/>
  <c r="V25" i="82"/>
  <c r="O26" i="82"/>
  <c r="W26" i="82" s="1"/>
  <c r="V26" i="82"/>
  <c r="O29" i="82"/>
  <c r="W29" i="82" s="1"/>
  <c r="V29" i="82"/>
  <c r="O30" i="82"/>
  <c r="W30" i="82" s="1"/>
  <c r="V30" i="82"/>
  <c r="O42" i="82"/>
  <c r="W42" i="82" s="1"/>
  <c r="V42" i="82"/>
  <c r="O51" i="82"/>
  <c r="W51" i="82" s="1"/>
  <c r="V51" i="82"/>
  <c r="V32" i="82"/>
  <c r="O32" i="82"/>
  <c r="W32" i="82" s="1"/>
  <c r="O38" i="82"/>
  <c r="W38" i="82" s="1"/>
  <c r="V38" i="82"/>
  <c r="V44" i="82"/>
  <c r="O44" i="82"/>
  <c r="W44" i="82" s="1"/>
  <c r="V21" i="82"/>
  <c r="O34" i="82"/>
  <c r="W34" i="82" s="1"/>
  <c r="V34" i="82"/>
  <c r="V40" i="82"/>
  <c r="O40" i="82"/>
  <c r="W40" i="82" s="1"/>
  <c r="R57" i="82"/>
  <c r="V24" i="82"/>
  <c r="O27" i="82"/>
  <c r="W27" i="82" s="1"/>
  <c r="V28" i="82"/>
  <c r="V48" i="82"/>
  <c r="O48" i="82"/>
  <c r="W48" i="82" s="1"/>
  <c r="V52" i="82"/>
  <c r="O52" i="82"/>
  <c r="W52" i="82" s="1"/>
  <c r="K64" i="82"/>
  <c r="G64" i="82"/>
  <c r="C64" i="82"/>
  <c r="J64" i="82"/>
  <c r="E64" i="82"/>
  <c r="I64" i="82"/>
  <c r="D64" i="82"/>
  <c r="O4" i="82"/>
  <c r="S4" i="82"/>
  <c r="O12" i="82"/>
  <c r="O31" i="82"/>
  <c r="W31" i="82" s="1"/>
  <c r="O35" i="82"/>
  <c r="W35" i="82" s="1"/>
  <c r="O39" i="82"/>
  <c r="W39" i="82" s="1"/>
  <c r="O43" i="82"/>
  <c r="W43" i="82" s="1"/>
  <c r="O47" i="82"/>
  <c r="W47" i="82" s="1"/>
  <c r="G61" i="82"/>
  <c r="F64" i="82"/>
  <c r="K70" i="82"/>
  <c r="L57" i="82"/>
  <c r="E70" i="82"/>
  <c r="K63" i="82"/>
  <c r="V37" i="82"/>
  <c r="V41" i="82"/>
  <c r="V45" i="82"/>
  <c r="H64" i="82"/>
  <c r="K68" i="82"/>
  <c r="G68" i="82"/>
  <c r="C68" i="82"/>
  <c r="F68" i="82"/>
  <c r="J68" i="82"/>
  <c r="E68" i="82"/>
  <c r="I68" i="82"/>
  <c r="D68" i="82"/>
  <c r="J70" i="82"/>
  <c r="M57" i="82"/>
  <c r="O49" i="82"/>
  <c r="W49" i="82" s="1"/>
  <c r="O50" i="82"/>
  <c r="W50" i="82" s="1"/>
  <c r="O53" i="82"/>
  <c r="W53" i="82" s="1"/>
  <c r="O54" i="82"/>
  <c r="W54" i="82" s="1"/>
  <c r="M61" i="82"/>
  <c r="I61" i="82"/>
  <c r="E61" i="82"/>
  <c r="K61" i="82"/>
  <c r="F61" i="82"/>
  <c r="J61" i="82"/>
  <c r="D61" i="82"/>
  <c r="M64" i="82"/>
  <c r="H68" i="82"/>
  <c r="G70" i="82"/>
  <c r="I81" i="82"/>
  <c r="E81" i="82"/>
  <c r="H81" i="82"/>
  <c r="D81" i="82"/>
  <c r="K81" i="82"/>
  <c r="G81" i="82"/>
  <c r="C81" i="82"/>
  <c r="H62" i="82"/>
  <c r="D62" i="82"/>
  <c r="G62" i="82"/>
  <c r="M62" i="82"/>
  <c r="K65" i="82"/>
  <c r="G65" i="82"/>
  <c r="C65" i="82"/>
  <c r="H65" i="82"/>
  <c r="M65" i="82"/>
  <c r="E67" i="82"/>
  <c r="J67" i="82"/>
  <c r="F81" i="82"/>
  <c r="M60" i="82"/>
  <c r="I60" i="82"/>
  <c r="E60" i="82"/>
  <c r="G60" i="82"/>
  <c r="C62" i="82"/>
  <c r="I62" i="82"/>
  <c r="H63" i="82"/>
  <c r="G63" i="82"/>
  <c r="M63" i="82"/>
  <c r="D65" i="82"/>
  <c r="I65" i="82"/>
  <c r="K66" i="82"/>
  <c r="G66" i="82"/>
  <c r="C66" i="82"/>
  <c r="H66" i="82"/>
  <c r="M66" i="82"/>
  <c r="J81" i="82"/>
  <c r="K67" i="82"/>
  <c r="G67" i="82"/>
  <c r="C67" i="82"/>
  <c r="H67" i="82"/>
  <c r="F80" i="82"/>
  <c r="J80" i="82"/>
  <c r="F84" i="82"/>
  <c r="J84" i="82"/>
  <c r="F79" i="82"/>
  <c r="J79" i="82"/>
  <c r="C80" i="82"/>
  <c r="G80" i="82"/>
  <c r="K80" i="82"/>
  <c r="F83" i="82"/>
  <c r="J83" i="82"/>
  <c r="C84" i="82"/>
  <c r="G84" i="82"/>
  <c r="K84" i="82"/>
  <c r="F69" i="82"/>
  <c r="F70" i="82"/>
  <c r="F71" i="82"/>
  <c r="F72" i="82"/>
  <c r="F73" i="82"/>
  <c r="F74" i="82"/>
  <c r="F75" i="82"/>
  <c r="F76" i="82"/>
  <c r="F77" i="82"/>
  <c r="F78" i="82"/>
  <c r="C79" i="82"/>
  <c r="G79" i="82"/>
  <c r="D80" i="82"/>
  <c r="F82" i="82"/>
  <c r="C83" i="82"/>
  <c r="G83" i="82"/>
  <c r="D84" i="82"/>
  <c r="N22" i="81"/>
  <c r="O22" i="81" s="1"/>
  <c r="W22" i="81" s="1"/>
  <c r="P22" i="81"/>
  <c r="Q22" i="81" s="1"/>
  <c r="P21" i="81"/>
  <c r="Q21" i="81" s="1"/>
  <c r="N20" i="81"/>
  <c r="P20" i="81"/>
  <c r="Q20" i="81" s="1"/>
  <c r="O20" i="81"/>
  <c r="W20" i="81" s="1"/>
  <c r="V17" i="81"/>
  <c r="P15" i="81"/>
  <c r="Q15" i="81" s="1"/>
  <c r="N13" i="81"/>
  <c r="O13" i="81" s="1"/>
  <c r="W13" i="81" s="1"/>
  <c r="K63" i="81"/>
  <c r="M12" i="81"/>
  <c r="T11" i="81"/>
  <c r="U11" i="81" s="1"/>
  <c r="N11" i="81"/>
  <c r="O11" i="81" s="1"/>
  <c r="T10" i="81"/>
  <c r="U10" i="81" s="1"/>
  <c r="T9" i="81"/>
  <c r="U9" i="81" s="1"/>
  <c r="T8" i="81"/>
  <c r="U8" i="81" s="1"/>
  <c r="R6" i="81"/>
  <c r="S6" i="81" s="1"/>
  <c r="T6" i="81"/>
  <c r="U6" i="81" s="1"/>
  <c r="T5" i="81"/>
  <c r="U5" i="81" s="1"/>
  <c r="E70" i="81"/>
  <c r="N4" i="81"/>
  <c r="O4" i="81" s="1"/>
  <c r="T4" i="81"/>
  <c r="K70" i="81"/>
  <c r="Q4" i="81"/>
  <c r="F70" i="81" s="1"/>
  <c r="T16" i="81"/>
  <c r="U16" i="81" s="1"/>
  <c r="N16" i="81"/>
  <c r="O16" i="81" s="1"/>
  <c r="W16" i="81" s="1"/>
  <c r="T14" i="81"/>
  <c r="U14" i="81" s="1"/>
  <c r="N14" i="81"/>
  <c r="O14" i="81" s="1"/>
  <c r="N6" i="81"/>
  <c r="O6" i="81" s="1"/>
  <c r="N8" i="81"/>
  <c r="O8" i="81" s="1"/>
  <c r="W8" i="81" s="1"/>
  <c r="N10" i="81"/>
  <c r="O10" i="81" s="1"/>
  <c r="N12" i="81"/>
  <c r="N15" i="81"/>
  <c r="O15" i="81" s="1"/>
  <c r="L57" i="81"/>
  <c r="W5" i="81"/>
  <c r="V9" i="81"/>
  <c r="V48" i="81"/>
  <c r="O48" i="81"/>
  <c r="W48" i="81" s="1"/>
  <c r="V22" i="81"/>
  <c r="O23" i="81"/>
  <c r="W23" i="81" s="1"/>
  <c r="V23" i="81"/>
  <c r="V27" i="81"/>
  <c r="O27" i="81"/>
  <c r="W27" i="81" s="1"/>
  <c r="V29" i="81"/>
  <c r="O29" i="81"/>
  <c r="W29" i="81" s="1"/>
  <c r="O30" i="81"/>
  <c r="W30" i="81" s="1"/>
  <c r="V30" i="81"/>
  <c r="V35" i="81"/>
  <c r="O35" i="81"/>
  <c r="W35" i="81" s="1"/>
  <c r="V37" i="81"/>
  <c r="O37" i="81"/>
  <c r="W37" i="81" s="1"/>
  <c r="O38" i="81"/>
  <c r="W38" i="81" s="1"/>
  <c r="V38" i="81"/>
  <c r="V43" i="81"/>
  <c r="O43" i="81"/>
  <c r="W43" i="81" s="1"/>
  <c r="V45" i="81"/>
  <c r="O45" i="81"/>
  <c r="W45" i="81" s="1"/>
  <c r="O46" i="81"/>
  <c r="W46" i="81" s="1"/>
  <c r="V46" i="81"/>
  <c r="O18" i="81"/>
  <c r="W18" i="81" s="1"/>
  <c r="V18" i="81"/>
  <c r="O19" i="81"/>
  <c r="W19" i="81" s="1"/>
  <c r="V19" i="81"/>
  <c r="O47" i="81"/>
  <c r="W47" i="81" s="1"/>
  <c r="V47" i="81"/>
  <c r="F65" i="81"/>
  <c r="J61" i="81"/>
  <c r="W15" i="81"/>
  <c r="V24" i="81"/>
  <c r="O24" i="81"/>
  <c r="W24" i="81" s="1"/>
  <c r="V25" i="81"/>
  <c r="O25" i="81"/>
  <c r="W25" i="81" s="1"/>
  <c r="O26" i="81"/>
  <c r="W26" i="81" s="1"/>
  <c r="V26" i="81"/>
  <c r="V31" i="81"/>
  <c r="O31" i="81"/>
  <c r="W31" i="81" s="1"/>
  <c r="V33" i="81"/>
  <c r="O33" i="81"/>
  <c r="W33" i="81" s="1"/>
  <c r="O34" i="81"/>
  <c r="W34" i="81" s="1"/>
  <c r="V34" i="81"/>
  <c r="V39" i="81"/>
  <c r="O39" i="81"/>
  <c r="W39" i="81" s="1"/>
  <c r="V41" i="81"/>
  <c r="O41" i="81"/>
  <c r="W41" i="81" s="1"/>
  <c r="O42" i="81"/>
  <c r="W42" i="81" s="1"/>
  <c r="V42" i="81"/>
  <c r="V5" i="81"/>
  <c r="D61" i="81"/>
  <c r="M7" i="81"/>
  <c r="T7" i="81" s="1"/>
  <c r="U7" i="81" s="1"/>
  <c r="O9" i="81"/>
  <c r="O17" i="81"/>
  <c r="W17" i="81" s="1"/>
  <c r="O21" i="81"/>
  <c r="W21" i="81" s="1"/>
  <c r="O28" i="81"/>
  <c r="W28" i="81" s="1"/>
  <c r="O32" i="81"/>
  <c r="W32" i="81" s="1"/>
  <c r="O36" i="81"/>
  <c r="W36" i="81" s="1"/>
  <c r="O40" i="81"/>
  <c r="W40" i="81" s="1"/>
  <c r="O44" i="81"/>
  <c r="W44" i="81" s="1"/>
  <c r="Q51" i="81"/>
  <c r="W51" i="81" s="1"/>
  <c r="O52" i="81"/>
  <c r="W52" i="81" s="1"/>
  <c r="V53" i="81"/>
  <c r="C61" i="81"/>
  <c r="K61" i="81"/>
  <c r="V15" i="81"/>
  <c r="K64" i="81"/>
  <c r="G64" i="81"/>
  <c r="C64" i="81"/>
  <c r="F64" i="81"/>
  <c r="J64" i="81"/>
  <c r="E64" i="81"/>
  <c r="I64" i="81"/>
  <c r="D64" i="81"/>
  <c r="V49" i="81"/>
  <c r="O54" i="81"/>
  <c r="W54" i="81" s="1"/>
  <c r="V54" i="81"/>
  <c r="R4" i="81"/>
  <c r="O50" i="81"/>
  <c r="W50" i="81" s="1"/>
  <c r="V50" i="81"/>
  <c r="H64" i="81"/>
  <c r="K68" i="81"/>
  <c r="G68" i="81"/>
  <c r="C68" i="81"/>
  <c r="F68" i="81"/>
  <c r="J68" i="81"/>
  <c r="E68" i="81"/>
  <c r="I68" i="81"/>
  <c r="D68" i="81"/>
  <c r="H62" i="81"/>
  <c r="D62" i="81"/>
  <c r="G62" i="81"/>
  <c r="M62" i="81"/>
  <c r="K65" i="81"/>
  <c r="G65" i="81"/>
  <c r="C65" i="81"/>
  <c r="M65" i="81"/>
  <c r="K79" i="81"/>
  <c r="G79" i="81"/>
  <c r="C79" i="81"/>
  <c r="H79" i="81"/>
  <c r="H80" i="81"/>
  <c r="D80" i="81"/>
  <c r="G80" i="81"/>
  <c r="I81" i="81"/>
  <c r="E81" i="81"/>
  <c r="G81" i="81"/>
  <c r="M60" i="81"/>
  <c r="I60" i="81"/>
  <c r="E60" i="81"/>
  <c r="G60" i="81"/>
  <c r="F61" i="81"/>
  <c r="C62" i="81"/>
  <c r="I62" i="81"/>
  <c r="H63" i="81"/>
  <c r="G63" i="81"/>
  <c r="M63" i="81"/>
  <c r="D65" i="81"/>
  <c r="I65" i="81"/>
  <c r="K66" i="81"/>
  <c r="G66" i="81"/>
  <c r="C66" i="81"/>
  <c r="H66" i="81"/>
  <c r="D79" i="81"/>
  <c r="I79" i="81"/>
  <c r="C80" i="81"/>
  <c r="I80" i="81"/>
  <c r="C81" i="81"/>
  <c r="H81" i="81"/>
  <c r="M61" i="81"/>
  <c r="I61" i="81"/>
  <c r="E61" i="81"/>
  <c r="G61" i="81"/>
  <c r="E62" i="81"/>
  <c r="J62" i="81"/>
  <c r="E65" i="81"/>
  <c r="J65" i="81"/>
  <c r="K67" i="81"/>
  <c r="G67" i="81"/>
  <c r="C67" i="81"/>
  <c r="H67" i="81"/>
  <c r="E79" i="81"/>
  <c r="J79" i="81"/>
  <c r="E80" i="81"/>
  <c r="J80" i="81"/>
  <c r="D81" i="81"/>
  <c r="J81" i="81"/>
  <c r="F79" i="81"/>
  <c r="F80" i="81"/>
  <c r="K80" i="81"/>
  <c r="F81" i="81"/>
  <c r="K81" i="81"/>
  <c r="E84" i="81"/>
  <c r="I84" i="81"/>
  <c r="F84" i="81"/>
  <c r="J84" i="81"/>
  <c r="F83" i="81"/>
  <c r="J83" i="81"/>
  <c r="C84" i="81"/>
  <c r="G84" i="81"/>
  <c r="K84" i="81"/>
  <c r="F69" i="81"/>
  <c r="F71" i="81"/>
  <c r="F72" i="81"/>
  <c r="F73" i="81"/>
  <c r="F74" i="81"/>
  <c r="F75" i="81"/>
  <c r="F76" i="81"/>
  <c r="F77" i="81"/>
  <c r="F78" i="81"/>
  <c r="F82" i="81"/>
  <c r="C83" i="81"/>
  <c r="G83" i="81"/>
  <c r="D84" i="81"/>
  <c r="T25" i="80"/>
  <c r="U25" i="80" s="1"/>
  <c r="T24" i="80"/>
  <c r="U24" i="80" s="1"/>
  <c r="T23" i="80"/>
  <c r="U23" i="80" s="1"/>
  <c r="N22" i="80"/>
  <c r="O22" i="80" s="1"/>
  <c r="W22" i="80" s="1"/>
  <c r="T22" i="80"/>
  <c r="U22" i="80" s="1"/>
  <c r="T21" i="80"/>
  <c r="U21" i="80" s="1"/>
  <c r="T20" i="80"/>
  <c r="U20" i="80" s="1"/>
  <c r="T19" i="80"/>
  <c r="U19" i="80" s="1"/>
  <c r="R17" i="80"/>
  <c r="S17" i="80" s="1"/>
  <c r="R16" i="80"/>
  <c r="S16" i="80" s="1"/>
  <c r="R15" i="80"/>
  <c r="S15" i="80" s="1"/>
  <c r="P8" i="80"/>
  <c r="Q8" i="80" s="1"/>
  <c r="P5" i="80"/>
  <c r="Q5" i="80" s="1"/>
  <c r="R10" i="80"/>
  <c r="S10" i="80" s="1"/>
  <c r="W10" i="80" s="1"/>
  <c r="N10" i="80"/>
  <c r="O10" i="80" s="1"/>
  <c r="T14" i="80"/>
  <c r="U14" i="80" s="1"/>
  <c r="N14" i="80"/>
  <c r="O14" i="80" s="1"/>
  <c r="R12" i="80"/>
  <c r="S12" i="80" s="1"/>
  <c r="N12" i="80"/>
  <c r="O12" i="80" s="1"/>
  <c r="N6" i="80"/>
  <c r="O6" i="80" s="1"/>
  <c r="W6" i="80" s="1"/>
  <c r="N9" i="80"/>
  <c r="O9" i="80" s="1"/>
  <c r="W9" i="80" s="1"/>
  <c r="N11" i="80"/>
  <c r="O11" i="80" s="1"/>
  <c r="W11" i="80" s="1"/>
  <c r="N13" i="80"/>
  <c r="O13" i="80" s="1"/>
  <c r="N5" i="80"/>
  <c r="O5" i="80" s="1"/>
  <c r="W5" i="80" s="1"/>
  <c r="N7" i="80"/>
  <c r="V7" i="80" s="1"/>
  <c r="N8" i="80"/>
  <c r="V8" i="80" s="1"/>
  <c r="N15" i="80"/>
  <c r="N16" i="80"/>
  <c r="O18" i="80"/>
  <c r="W18" i="80" s="1"/>
  <c r="V18" i="80"/>
  <c r="V19" i="80"/>
  <c r="O19" i="80"/>
  <c r="W19" i="80" s="1"/>
  <c r="V23" i="80"/>
  <c r="O23" i="80"/>
  <c r="O26" i="80"/>
  <c r="W26" i="80" s="1"/>
  <c r="V26" i="80"/>
  <c r="V27" i="80"/>
  <c r="O27" i="80"/>
  <c r="W27" i="80" s="1"/>
  <c r="O30" i="80"/>
  <c r="W30" i="80" s="1"/>
  <c r="V30" i="80"/>
  <c r="V31" i="80"/>
  <c r="O31" i="80"/>
  <c r="W31" i="80" s="1"/>
  <c r="O40" i="80"/>
  <c r="W40" i="80" s="1"/>
  <c r="V40" i="80"/>
  <c r="U8" i="80"/>
  <c r="W13" i="80"/>
  <c r="O17" i="80"/>
  <c r="O20" i="80"/>
  <c r="V20" i="80"/>
  <c r="O21" i="80"/>
  <c r="W21" i="80" s="1"/>
  <c r="V21" i="80"/>
  <c r="O24" i="80"/>
  <c r="W24" i="80" s="1"/>
  <c r="V24" i="80"/>
  <c r="O25" i="80"/>
  <c r="O28" i="80"/>
  <c r="W28" i="80" s="1"/>
  <c r="V28" i="80"/>
  <c r="O29" i="80"/>
  <c r="W29" i="80" s="1"/>
  <c r="V29" i="80"/>
  <c r="O32" i="80"/>
  <c r="W32" i="80" s="1"/>
  <c r="V32" i="80"/>
  <c r="O33" i="80"/>
  <c r="W33" i="80" s="1"/>
  <c r="V33" i="80"/>
  <c r="V34" i="80"/>
  <c r="O34" i="80"/>
  <c r="W34" i="80" s="1"/>
  <c r="O36" i="80"/>
  <c r="W36" i="80" s="1"/>
  <c r="V36" i="80"/>
  <c r="G61" i="80"/>
  <c r="O35" i="80"/>
  <c r="W35" i="80" s="1"/>
  <c r="O39" i="80"/>
  <c r="W39" i="80" s="1"/>
  <c r="O43" i="80"/>
  <c r="W43" i="80" s="1"/>
  <c r="V53" i="80"/>
  <c r="O53" i="80"/>
  <c r="W53" i="80" s="1"/>
  <c r="E61" i="80"/>
  <c r="K65" i="80"/>
  <c r="H61" i="80"/>
  <c r="O47" i="80"/>
  <c r="W47" i="80" s="1"/>
  <c r="O51" i="80"/>
  <c r="W51" i="80" s="1"/>
  <c r="K61" i="80"/>
  <c r="L57" i="80"/>
  <c r="V38" i="80"/>
  <c r="V42" i="80"/>
  <c r="W44" i="80"/>
  <c r="O46" i="80"/>
  <c r="W46" i="80" s="1"/>
  <c r="V46" i="80"/>
  <c r="O50" i="80"/>
  <c r="W50" i="80" s="1"/>
  <c r="V50" i="80"/>
  <c r="V52" i="80"/>
  <c r="O52" i="80"/>
  <c r="W52" i="80" s="1"/>
  <c r="V54" i="80"/>
  <c r="O54" i="80"/>
  <c r="W54" i="80" s="1"/>
  <c r="M63" i="80"/>
  <c r="I63" i="80"/>
  <c r="E63" i="80"/>
  <c r="K63" i="80"/>
  <c r="F63" i="80"/>
  <c r="J63" i="80"/>
  <c r="D63" i="80"/>
  <c r="H63" i="80"/>
  <c r="C63" i="80"/>
  <c r="I65" i="80"/>
  <c r="M4" i="80"/>
  <c r="N4" i="80" s="1"/>
  <c r="O4" i="80" s="1"/>
  <c r="U4" i="80"/>
  <c r="O37" i="80"/>
  <c r="W37" i="80" s="1"/>
  <c r="V37" i="80"/>
  <c r="O41" i="80"/>
  <c r="W41" i="80" s="1"/>
  <c r="V41" i="80"/>
  <c r="O45" i="80"/>
  <c r="W45" i="80" s="1"/>
  <c r="V45" i="80"/>
  <c r="O49" i="80"/>
  <c r="W49" i="80" s="1"/>
  <c r="V49" i="80"/>
  <c r="G63" i="80"/>
  <c r="H66" i="80"/>
  <c r="D66" i="80"/>
  <c r="K66" i="80"/>
  <c r="F66" i="80"/>
  <c r="J66" i="80"/>
  <c r="E66" i="80"/>
  <c r="I66" i="80"/>
  <c r="C66" i="80"/>
  <c r="J61" i="80"/>
  <c r="D62" i="80"/>
  <c r="J62" i="80"/>
  <c r="H67" i="80"/>
  <c r="D67" i="80"/>
  <c r="G67" i="80"/>
  <c r="D69" i="80"/>
  <c r="I69" i="80"/>
  <c r="K70" i="80"/>
  <c r="G70" i="80"/>
  <c r="C70" i="80"/>
  <c r="H70" i="80"/>
  <c r="E72" i="80"/>
  <c r="J72" i="80"/>
  <c r="D73" i="80"/>
  <c r="I73" i="80"/>
  <c r="K74" i="80"/>
  <c r="G74" i="80"/>
  <c r="C74" i="80"/>
  <c r="H74" i="80"/>
  <c r="E76" i="80"/>
  <c r="J76" i="80"/>
  <c r="K79" i="80"/>
  <c r="G79" i="80"/>
  <c r="C79" i="80"/>
  <c r="H79" i="80"/>
  <c r="D79" i="80"/>
  <c r="J79" i="80"/>
  <c r="F62" i="80"/>
  <c r="H64" i="80"/>
  <c r="D64" i="80"/>
  <c r="G64" i="80"/>
  <c r="M64" i="80"/>
  <c r="C67" i="80"/>
  <c r="I67" i="80"/>
  <c r="H68" i="80"/>
  <c r="D68" i="80"/>
  <c r="G68" i="80"/>
  <c r="E69" i="80"/>
  <c r="J69" i="80"/>
  <c r="D70" i="80"/>
  <c r="I70" i="80"/>
  <c r="K71" i="80"/>
  <c r="G71" i="80"/>
  <c r="C71" i="80"/>
  <c r="H71" i="80"/>
  <c r="E73" i="80"/>
  <c r="J73" i="80"/>
  <c r="D74" i="80"/>
  <c r="I74" i="80"/>
  <c r="K75" i="80"/>
  <c r="G75" i="80"/>
  <c r="C75" i="80"/>
  <c r="H75" i="80"/>
  <c r="E79" i="80"/>
  <c r="H80" i="80"/>
  <c r="D80" i="80"/>
  <c r="I80" i="80"/>
  <c r="E80" i="80"/>
  <c r="J80" i="80"/>
  <c r="K83" i="80"/>
  <c r="G83" i="80"/>
  <c r="C83" i="80"/>
  <c r="I83" i="80"/>
  <c r="E83" i="80"/>
  <c r="H83" i="80"/>
  <c r="D83" i="80"/>
  <c r="M62" i="80"/>
  <c r="I62" i="80"/>
  <c r="E62" i="80"/>
  <c r="G62" i="80"/>
  <c r="M65" i="80"/>
  <c r="K72" i="80"/>
  <c r="G72" i="80"/>
  <c r="C72" i="80"/>
  <c r="H72" i="80"/>
  <c r="K76" i="80"/>
  <c r="G76" i="80"/>
  <c r="C76" i="80"/>
  <c r="H76" i="80"/>
  <c r="F79" i="80"/>
  <c r="K69" i="80"/>
  <c r="G69" i="80"/>
  <c r="C69" i="80"/>
  <c r="H69" i="80"/>
  <c r="K73" i="80"/>
  <c r="G73" i="80"/>
  <c r="C73" i="80"/>
  <c r="H73" i="80"/>
  <c r="F60" i="80"/>
  <c r="F61" i="80"/>
  <c r="C77" i="80"/>
  <c r="G77" i="80"/>
  <c r="K77" i="80"/>
  <c r="C78" i="80"/>
  <c r="G78" i="80"/>
  <c r="K78" i="80"/>
  <c r="F81" i="80"/>
  <c r="C82" i="80"/>
  <c r="G82" i="80"/>
  <c r="K82" i="80"/>
  <c r="E84" i="80"/>
  <c r="I84" i="80"/>
  <c r="F84" i="80"/>
  <c r="J84" i="80"/>
  <c r="F77" i="80"/>
  <c r="F78" i="80"/>
  <c r="F82" i="80"/>
  <c r="D84" i="80"/>
  <c r="N13" i="79"/>
  <c r="O13" i="79" s="1"/>
  <c r="R12" i="79"/>
  <c r="S12" i="79" s="1"/>
  <c r="R11" i="79"/>
  <c r="S11" i="79" s="1"/>
  <c r="N10" i="79"/>
  <c r="P8" i="79"/>
  <c r="Q8" i="79" s="1"/>
  <c r="N8" i="79"/>
  <c r="O8" i="79" s="1"/>
  <c r="W8" i="79" s="1"/>
  <c r="N6" i="79"/>
  <c r="O6" i="79" s="1"/>
  <c r="W6" i="79" s="1"/>
  <c r="P4" i="79"/>
  <c r="Q4" i="79" s="1"/>
  <c r="Q57" i="79" s="1"/>
  <c r="T16" i="79"/>
  <c r="U16" i="79" s="1"/>
  <c r="N16" i="79"/>
  <c r="O16" i="79" s="1"/>
  <c r="W16" i="79" s="1"/>
  <c r="N9" i="79"/>
  <c r="O9" i="79" s="1"/>
  <c r="W9" i="79" s="1"/>
  <c r="N11" i="79"/>
  <c r="N12" i="79"/>
  <c r="O12" i="79" s="1"/>
  <c r="N14" i="79"/>
  <c r="O14" i="79" s="1"/>
  <c r="W14" i="79" s="1"/>
  <c r="W7" i="79"/>
  <c r="V6" i="79"/>
  <c r="M57" i="79"/>
  <c r="R4" i="79"/>
  <c r="V7" i="79"/>
  <c r="W13" i="79"/>
  <c r="W15" i="79"/>
  <c r="O4" i="79"/>
  <c r="K61" i="79"/>
  <c r="F61" i="79"/>
  <c r="O17" i="79"/>
  <c r="W17" i="79" s="1"/>
  <c r="V17" i="79"/>
  <c r="O21" i="79"/>
  <c r="W21" i="79" s="1"/>
  <c r="V21" i="79"/>
  <c r="O24" i="79"/>
  <c r="W24" i="79" s="1"/>
  <c r="V24" i="79"/>
  <c r="O20" i="79"/>
  <c r="W20" i="79" s="1"/>
  <c r="V20" i="79"/>
  <c r="V25" i="79"/>
  <c r="O25" i="79"/>
  <c r="W25" i="79" s="1"/>
  <c r="O27" i="79"/>
  <c r="W27" i="79" s="1"/>
  <c r="V27" i="79"/>
  <c r="O28" i="79"/>
  <c r="W28" i="79" s="1"/>
  <c r="V28" i="79"/>
  <c r="O31" i="79"/>
  <c r="W31" i="79" s="1"/>
  <c r="V31" i="79"/>
  <c r="O32" i="79"/>
  <c r="W32" i="79" s="1"/>
  <c r="V32" i="79"/>
  <c r="U57" i="79"/>
  <c r="J65" i="79"/>
  <c r="W5" i="79"/>
  <c r="V15" i="79"/>
  <c r="W19" i="79"/>
  <c r="V19" i="79"/>
  <c r="O26" i="79"/>
  <c r="W26" i="79" s="1"/>
  <c r="V26" i="79"/>
  <c r="V16" i="79"/>
  <c r="O33" i="79"/>
  <c r="W33" i="79" s="1"/>
  <c r="V33" i="79"/>
  <c r="V48" i="79"/>
  <c r="O48" i="79"/>
  <c r="W48" i="79" s="1"/>
  <c r="K66" i="79"/>
  <c r="G66" i="79"/>
  <c r="C66" i="79"/>
  <c r="F66" i="79"/>
  <c r="J66" i="79"/>
  <c r="E66" i="79"/>
  <c r="I66" i="79"/>
  <c r="D66" i="79"/>
  <c r="V5" i="79"/>
  <c r="V13" i="79"/>
  <c r="O29" i="79"/>
  <c r="W29" i="79" s="1"/>
  <c r="O34" i="79"/>
  <c r="W34" i="79" s="1"/>
  <c r="V36" i="79"/>
  <c r="O38" i="79"/>
  <c r="W38" i="79" s="1"/>
  <c r="V40" i="79"/>
  <c r="O42" i="79"/>
  <c r="W42" i="79" s="1"/>
  <c r="O46" i="79"/>
  <c r="W46" i="79" s="1"/>
  <c r="V52" i="79"/>
  <c r="O52" i="79"/>
  <c r="W52" i="79" s="1"/>
  <c r="M60" i="79"/>
  <c r="I60" i="79"/>
  <c r="E60" i="79"/>
  <c r="K60" i="79"/>
  <c r="F60" i="79"/>
  <c r="J60" i="79"/>
  <c r="D60" i="79"/>
  <c r="M66" i="79" s="1"/>
  <c r="H60" i="79"/>
  <c r="C60" i="79"/>
  <c r="H66" i="79"/>
  <c r="I81" i="79"/>
  <c r="E81" i="79"/>
  <c r="H81" i="79"/>
  <c r="D81" i="79"/>
  <c r="K81" i="79"/>
  <c r="G81" i="79"/>
  <c r="C81" i="79"/>
  <c r="J81" i="79"/>
  <c r="F81" i="79"/>
  <c r="O37" i="79"/>
  <c r="W37" i="79" s="1"/>
  <c r="V37" i="79"/>
  <c r="O41" i="79"/>
  <c r="W41" i="79" s="1"/>
  <c r="V41" i="79"/>
  <c r="H63" i="79"/>
  <c r="D63" i="79"/>
  <c r="K63" i="79"/>
  <c r="F63" i="79"/>
  <c r="J63" i="79"/>
  <c r="E63" i="79"/>
  <c r="I63" i="79"/>
  <c r="C63" i="79"/>
  <c r="L57" i="79"/>
  <c r="P57" i="79"/>
  <c r="T57" i="79"/>
  <c r="W43" i="79"/>
  <c r="O45" i="79"/>
  <c r="W45" i="79" s="1"/>
  <c r="V45" i="79"/>
  <c r="V47" i="79"/>
  <c r="O47" i="79"/>
  <c r="W47" i="79" s="1"/>
  <c r="V49" i="79"/>
  <c r="O49" i="79"/>
  <c r="W49" i="79" s="1"/>
  <c r="W50" i="79"/>
  <c r="G60" i="79"/>
  <c r="M63" i="79"/>
  <c r="W36" i="79"/>
  <c r="W40" i="79"/>
  <c r="O44" i="79"/>
  <c r="W44" i="79" s="1"/>
  <c r="V44" i="79"/>
  <c r="O51" i="79"/>
  <c r="W51" i="79" s="1"/>
  <c r="V51" i="79"/>
  <c r="V53" i="79"/>
  <c r="O53" i="79"/>
  <c r="W53" i="79" s="1"/>
  <c r="I65" i="79"/>
  <c r="M61" i="79"/>
  <c r="I61" i="79"/>
  <c r="E61" i="79"/>
  <c r="G61" i="79"/>
  <c r="K67" i="79"/>
  <c r="G67" i="79"/>
  <c r="C67" i="79"/>
  <c r="H67" i="79"/>
  <c r="H61" i="79"/>
  <c r="F62" i="79"/>
  <c r="K64" i="79"/>
  <c r="G64" i="79"/>
  <c r="C64" i="79"/>
  <c r="H64" i="79"/>
  <c r="M64" i="79"/>
  <c r="D67" i="79"/>
  <c r="I67" i="79"/>
  <c r="K68" i="79"/>
  <c r="G68" i="79"/>
  <c r="C68" i="79"/>
  <c r="H68" i="79"/>
  <c r="J61" i="79"/>
  <c r="H62" i="79"/>
  <c r="D62" i="79"/>
  <c r="G62" i="79"/>
  <c r="M62" i="79"/>
  <c r="K65" i="79"/>
  <c r="G65" i="79"/>
  <c r="M65" i="79"/>
  <c r="E67" i="79"/>
  <c r="J67" i="79"/>
  <c r="F80" i="79"/>
  <c r="J80" i="79"/>
  <c r="F84" i="79"/>
  <c r="J84" i="79"/>
  <c r="F79" i="79"/>
  <c r="J79" i="79"/>
  <c r="C80" i="79"/>
  <c r="G80" i="79"/>
  <c r="K80" i="79"/>
  <c r="F83" i="79"/>
  <c r="J83" i="79"/>
  <c r="C84" i="79"/>
  <c r="G84" i="79"/>
  <c r="K84" i="79"/>
  <c r="F69" i="79"/>
  <c r="F70" i="79"/>
  <c r="F71" i="79"/>
  <c r="F72" i="79"/>
  <c r="F73" i="79"/>
  <c r="F74" i="79"/>
  <c r="F75" i="79"/>
  <c r="F76" i="79"/>
  <c r="F77" i="79"/>
  <c r="F78" i="79"/>
  <c r="C79" i="79"/>
  <c r="G79" i="79"/>
  <c r="D80" i="79"/>
  <c r="F82" i="79"/>
  <c r="C83" i="79"/>
  <c r="G83" i="79"/>
  <c r="D84" i="79"/>
  <c r="N16" i="78"/>
  <c r="T16" i="78"/>
  <c r="U16" i="78" s="1"/>
  <c r="O16" i="78"/>
  <c r="T15" i="78"/>
  <c r="U15" i="78" s="1"/>
  <c r="T14" i="78"/>
  <c r="U14" i="78" s="1"/>
  <c r="T13" i="78"/>
  <c r="U13" i="78" s="1"/>
  <c r="P11" i="78"/>
  <c r="Q11" i="78" s="1"/>
  <c r="N11" i="78"/>
  <c r="O11" i="78" s="1"/>
  <c r="W11" i="78" s="1"/>
  <c r="R7" i="78"/>
  <c r="S7" i="78" s="1"/>
  <c r="N8" i="78"/>
  <c r="V8" i="78" s="1"/>
  <c r="P8" i="78"/>
  <c r="Q8" i="78" s="1"/>
  <c r="N5" i="78"/>
  <c r="O5" i="78" s="1"/>
  <c r="R5" i="78"/>
  <c r="S5" i="78" s="1"/>
  <c r="K65" i="78"/>
  <c r="R12" i="78"/>
  <c r="S12" i="78" s="1"/>
  <c r="N12" i="78"/>
  <c r="R9" i="78"/>
  <c r="S9" i="78" s="1"/>
  <c r="N9" i="78"/>
  <c r="O9" i="78" s="1"/>
  <c r="N10" i="78"/>
  <c r="O10" i="78" s="1"/>
  <c r="W10" i="78" s="1"/>
  <c r="N7" i="78"/>
  <c r="V7" i="78" s="1"/>
  <c r="O25" i="78"/>
  <c r="W25" i="78" s="1"/>
  <c r="V25" i="78"/>
  <c r="O21" i="78"/>
  <c r="W21" i="78" s="1"/>
  <c r="V21" i="78"/>
  <c r="O13" i="78"/>
  <c r="W13" i="78" s="1"/>
  <c r="O29" i="78"/>
  <c r="W29" i="78" s="1"/>
  <c r="V29" i="78"/>
  <c r="O17" i="78"/>
  <c r="W17" i="78" s="1"/>
  <c r="V17" i="78"/>
  <c r="O33" i="78"/>
  <c r="W33" i="78" s="1"/>
  <c r="V33" i="78"/>
  <c r="V39" i="78"/>
  <c r="O39" i="78"/>
  <c r="W39" i="78" s="1"/>
  <c r="U5" i="78"/>
  <c r="J70" i="78" s="1"/>
  <c r="M6" i="78"/>
  <c r="M57" i="78" s="1"/>
  <c r="O18" i="78"/>
  <c r="W18" i="78" s="1"/>
  <c r="V18" i="78"/>
  <c r="O22" i="78"/>
  <c r="W22" i="78" s="1"/>
  <c r="V22" i="78"/>
  <c r="O23" i="78"/>
  <c r="W23" i="78" s="1"/>
  <c r="V23" i="78"/>
  <c r="O26" i="78"/>
  <c r="W26" i="78" s="1"/>
  <c r="V26" i="78"/>
  <c r="O27" i="78"/>
  <c r="W27" i="78" s="1"/>
  <c r="V27" i="78"/>
  <c r="O30" i="78"/>
  <c r="W30" i="78" s="1"/>
  <c r="V30" i="78"/>
  <c r="O31" i="78"/>
  <c r="W31" i="78" s="1"/>
  <c r="V31" i="78"/>
  <c r="O34" i="78"/>
  <c r="W34" i="78" s="1"/>
  <c r="V34" i="78"/>
  <c r="O35" i="78"/>
  <c r="W35" i="78" s="1"/>
  <c r="V35" i="78"/>
  <c r="V43" i="78"/>
  <c r="O43" i="78"/>
  <c r="W43" i="78" s="1"/>
  <c r="V45" i="78"/>
  <c r="O45" i="78"/>
  <c r="W45" i="78" s="1"/>
  <c r="C61" i="78"/>
  <c r="D70" i="78"/>
  <c r="O4" i="78"/>
  <c r="S4" i="78"/>
  <c r="O14" i="78"/>
  <c r="W14" i="78" s="1"/>
  <c r="V14" i="78"/>
  <c r="O15" i="78"/>
  <c r="W15" i="78" s="1"/>
  <c r="O19" i="78"/>
  <c r="W19" i="78" s="1"/>
  <c r="V19" i="78"/>
  <c r="L57" i="78"/>
  <c r="K61" i="78"/>
  <c r="P57" i="78"/>
  <c r="E61" i="78"/>
  <c r="Q5" i="78"/>
  <c r="F70" i="78" s="1"/>
  <c r="V9" i="78"/>
  <c r="V37" i="78"/>
  <c r="O37" i="78"/>
  <c r="W37" i="78" s="1"/>
  <c r="T4" i="78"/>
  <c r="I65" i="78"/>
  <c r="O36" i="78"/>
  <c r="W36" i="78" s="1"/>
  <c r="V36" i="78"/>
  <c r="O40" i="78"/>
  <c r="W40" i="78" s="1"/>
  <c r="V40" i="78"/>
  <c r="V41" i="78"/>
  <c r="O41" i="78"/>
  <c r="W41" i="78" s="1"/>
  <c r="V47" i="78"/>
  <c r="O47" i="78"/>
  <c r="W47" i="78" s="1"/>
  <c r="V49" i="78"/>
  <c r="O49" i="78"/>
  <c r="W49" i="78" s="1"/>
  <c r="V50" i="78"/>
  <c r="O50" i="78"/>
  <c r="W50" i="78" s="1"/>
  <c r="O52" i="78"/>
  <c r="W52" i="78" s="1"/>
  <c r="V52" i="78"/>
  <c r="V44" i="78"/>
  <c r="V48" i="78"/>
  <c r="W53" i="78"/>
  <c r="V51" i="78"/>
  <c r="V38" i="78"/>
  <c r="V42" i="78"/>
  <c r="W44" i="78"/>
  <c r="V46" i="78"/>
  <c r="W48" i="78"/>
  <c r="V54" i="78"/>
  <c r="O54" i="78"/>
  <c r="W54" i="78" s="1"/>
  <c r="V53" i="78"/>
  <c r="D63" i="78"/>
  <c r="J63" i="78"/>
  <c r="H64" i="78"/>
  <c r="D64" i="78"/>
  <c r="G64" i="78"/>
  <c r="M64" i="78"/>
  <c r="E66" i="78"/>
  <c r="J66" i="78"/>
  <c r="H68" i="78"/>
  <c r="D68" i="78"/>
  <c r="G68" i="78"/>
  <c r="E69" i="78"/>
  <c r="J69" i="78"/>
  <c r="K71" i="78"/>
  <c r="G71" i="78"/>
  <c r="C71" i="78"/>
  <c r="H71" i="78"/>
  <c r="E73" i="78"/>
  <c r="J73" i="78"/>
  <c r="K75" i="78"/>
  <c r="G75" i="78"/>
  <c r="C75" i="78"/>
  <c r="H75" i="78"/>
  <c r="M62" i="78"/>
  <c r="I62" i="78"/>
  <c r="E62" i="78"/>
  <c r="G62" i="78"/>
  <c r="F63" i="78"/>
  <c r="C64" i="78"/>
  <c r="I64" i="78"/>
  <c r="M65" i="78"/>
  <c r="F66" i="78"/>
  <c r="C68" i="78"/>
  <c r="I68" i="78"/>
  <c r="D71" i="78"/>
  <c r="I71" i="78"/>
  <c r="K72" i="78"/>
  <c r="G72" i="78"/>
  <c r="C72" i="78"/>
  <c r="H72" i="78"/>
  <c r="D75" i="78"/>
  <c r="I75" i="78"/>
  <c r="K76" i="78"/>
  <c r="G76" i="78"/>
  <c r="C76" i="78"/>
  <c r="H76" i="78"/>
  <c r="K83" i="78"/>
  <c r="G83" i="78"/>
  <c r="C83" i="78"/>
  <c r="I83" i="78"/>
  <c r="E83" i="78"/>
  <c r="H83" i="78"/>
  <c r="D83" i="78"/>
  <c r="M63" i="78"/>
  <c r="I63" i="78"/>
  <c r="E63" i="78"/>
  <c r="G63" i="78"/>
  <c r="H66" i="78"/>
  <c r="D66" i="78"/>
  <c r="G66" i="78"/>
  <c r="K69" i="78"/>
  <c r="G69" i="78"/>
  <c r="C69" i="78"/>
  <c r="H69" i="78"/>
  <c r="K73" i="78"/>
  <c r="G73" i="78"/>
  <c r="C73" i="78"/>
  <c r="H73" i="78"/>
  <c r="E75" i="78"/>
  <c r="J75" i="78"/>
  <c r="D76" i="78"/>
  <c r="I76" i="78"/>
  <c r="K77" i="78"/>
  <c r="G77" i="78"/>
  <c r="C77" i="78"/>
  <c r="H77" i="78"/>
  <c r="F83" i="78"/>
  <c r="D62" i="78"/>
  <c r="J62" i="78"/>
  <c r="C63" i="78"/>
  <c r="H63" i="78"/>
  <c r="F64" i="78"/>
  <c r="K64" i="78"/>
  <c r="E65" i="78"/>
  <c r="C66" i="78"/>
  <c r="I66" i="78"/>
  <c r="H67" i="78"/>
  <c r="D67" i="78"/>
  <c r="G67" i="78"/>
  <c r="F68" i="78"/>
  <c r="K68" i="78"/>
  <c r="D69" i="78"/>
  <c r="I69" i="78"/>
  <c r="K70" i="78"/>
  <c r="G70" i="78"/>
  <c r="C70" i="78"/>
  <c r="H70" i="78"/>
  <c r="F71" i="78"/>
  <c r="E72" i="78"/>
  <c r="J72" i="78"/>
  <c r="D73" i="78"/>
  <c r="I73" i="78"/>
  <c r="K74" i="78"/>
  <c r="G74" i="78"/>
  <c r="C74" i="78"/>
  <c r="H74" i="78"/>
  <c r="F75" i="78"/>
  <c r="E76" i="78"/>
  <c r="J76" i="78"/>
  <c r="D77" i="78"/>
  <c r="I77" i="78"/>
  <c r="K78" i="78"/>
  <c r="G78" i="78"/>
  <c r="C78" i="78"/>
  <c r="H78" i="78"/>
  <c r="H79" i="78"/>
  <c r="D79" i="78"/>
  <c r="G79" i="78"/>
  <c r="I80" i="78"/>
  <c r="E80" i="78"/>
  <c r="G80" i="78"/>
  <c r="J83" i="78"/>
  <c r="F60" i="78"/>
  <c r="F61" i="78"/>
  <c r="F81" i="78"/>
  <c r="J81" i="78"/>
  <c r="C82" i="78"/>
  <c r="G82" i="78"/>
  <c r="K82" i="78"/>
  <c r="E84" i="78"/>
  <c r="I84" i="78"/>
  <c r="F84" i="78"/>
  <c r="J84" i="78"/>
  <c r="F82" i="78"/>
  <c r="D84" i="78"/>
  <c r="T9" i="77"/>
  <c r="U9" i="77" s="1"/>
  <c r="T6" i="77"/>
  <c r="T57" i="77" s="1"/>
  <c r="P8" i="77"/>
  <c r="Q8" i="77" s="1"/>
  <c r="N8" i="77"/>
  <c r="O8" i="77" s="1"/>
  <c r="W8" i="77" s="1"/>
  <c r="N11" i="77"/>
  <c r="N10" i="77"/>
  <c r="O10" i="77" s="1"/>
  <c r="W10" i="77" s="1"/>
  <c r="V7" i="77"/>
  <c r="O7" i="77"/>
  <c r="W7" i="77" s="1"/>
  <c r="O12" i="77"/>
  <c r="W12" i="77" s="1"/>
  <c r="V12" i="77"/>
  <c r="O16" i="77"/>
  <c r="W16" i="77" s="1"/>
  <c r="V16" i="77"/>
  <c r="O20" i="77"/>
  <c r="W20" i="77" s="1"/>
  <c r="V20" i="77"/>
  <c r="R57" i="77"/>
  <c r="S4" i="77"/>
  <c r="S57" i="77" s="1"/>
  <c r="E70" i="77"/>
  <c r="Q6" i="77"/>
  <c r="F70" i="77" s="1"/>
  <c r="O4" i="77"/>
  <c r="O13" i="77"/>
  <c r="W13" i="77" s="1"/>
  <c r="V13" i="77"/>
  <c r="O17" i="77"/>
  <c r="W17" i="77" s="1"/>
  <c r="V17" i="77"/>
  <c r="O21" i="77"/>
  <c r="W21" i="77" s="1"/>
  <c r="V21" i="77"/>
  <c r="O26" i="77"/>
  <c r="W26" i="77" s="1"/>
  <c r="V26" i="77"/>
  <c r="V28" i="77"/>
  <c r="O28" i="77"/>
  <c r="W28" i="77" s="1"/>
  <c r="V35" i="77"/>
  <c r="O35" i="77"/>
  <c r="W35" i="77" s="1"/>
  <c r="O37" i="77"/>
  <c r="W37" i="77" s="1"/>
  <c r="V37" i="77"/>
  <c r="V39" i="77"/>
  <c r="O39" i="77"/>
  <c r="W39" i="77" s="1"/>
  <c r="O41" i="77"/>
  <c r="W41" i="77" s="1"/>
  <c r="V41" i="77"/>
  <c r="V43" i="77"/>
  <c r="O43" i="77"/>
  <c r="W43" i="77" s="1"/>
  <c r="O45" i="77"/>
  <c r="W45" i="77" s="1"/>
  <c r="V45" i="77"/>
  <c r="V47" i="77"/>
  <c r="O47" i="77"/>
  <c r="W47" i="77" s="1"/>
  <c r="O49" i="77"/>
  <c r="W49" i="77" s="1"/>
  <c r="V49" i="77"/>
  <c r="W5" i="77"/>
  <c r="O6" i="77"/>
  <c r="I70" i="77"/>
  <c r="V8" i="77"/>
  <c r="W9" i="77"/>
  <c r="O15" i="77"/>
  <c r="W15" i="77" s="1"/>
  <c r="O19" i="77"/>
  <c r="W19" i="77" s="1"/>
  <c r="V23" i="77"/>
  <c r="O23" i="77"/>
  <c r="W23" i="77" s="1"/>
  <c r="O30" i="77"/>
  <c r="W30" i="77" s="1"/>
  <c r="V30" i="77"/>
  <c r="V32" i="77"/>
  <c r="O32" i="77"/>
  <c r="W32" i="77" s="1"/>
  <c r="W33" i="77"/>
  <c r="V27" i="77"/>
  <c r="O27" i="77"/>
  <c r="W27" i="77" s="1"/>
  <c r="V29" i="77"/>
  <c r="O34" i="77"/>
  <c r="W34" i="77" s="1"/>
  <c r="V34" i="77"/>
  <c r="O36" i="77"/>
  <c r="W36" i="77" s="1"/>
  <c r="V36" i="77"/>
  <c r="O40" i="77"/>
  <c r="W40" i="77" s="1"/>
  <c r="V40" i="77"/>
  <c r="O44" i="77"/>
  <c r="W44" i="77" s="1"/>
  <c r="V44" i="77"/>
  <c r="O48" i="77"/>
  <c r="W48" i="77" s="1"/>
  <c r="V48" i="77"/>
  <c r="M57" i="77"/>
  <c r="P4" i="77"/>
  <c r="V14" i="77"/>
  <c r="V18" i="77"/>
  <c r="O22" i="77"/>
  <c r="W22" i="77" s="1"/>
  <c r="V22" i="77"/>
  <c r="V24" i="77"/>
  <c r="O24" i="77"/>
  <c r="W24" i="77" s="1"/>
  <c r="W25" i="77"/>
  <c r="V31" i="77"/>
  <c r="O31" i="77"/>
  <c r="W31" i="77" s="1"/>
  <c r="V33" i="77"/>
  <c r="V5" i="77"/>
  <c r="V9" i="77"/>
  <c r="V52" i="77"/>
  <c r="W53" i="77"/>
  <c r="H65" i="77"/>
  <c r="D65" i="77"/>
  <c r="K65" i="77"/>
  <c r="F65" i="77"/>
  <c r="J65" i="77"/>
  <c r="E65" i="77"/>
  <c r="I65" i="77"/>
  <c r="C65" i="77"/>
  <c r="K76" i="77"/>
  <c r="G76" i="77"/>
  <c r="C76" i="77"/>
  <c r="F76" i="77"/>
  <c r="J76" i="77"/>
  <c r="E76" i="77"/>
  <c r="I76" i="77"/>
  <c r="D76" i="77"/>
  <c r="L57" i="77"/>
  <c r="M62" i="77"/>
  <c r="I62" i="77"/>
  <c r="E62" i="77"/>
  <c r="K62" i="77"/>
  <c r="F62" i="77"/>
  <c r="J62" i="77"/>
  <c r="D62" i="77"/>
  <c r="M68" i="77" s="1"/>
  <c r="H62" i="77"/>
  <c r="C62" i="77"/>
  <c r="G65" i="77"/>
  <c r="O38" i="77"/>
  <c r="W38" i="77" s="1"/>
  <c r="V38" i="77"/>
  <c r="O42" i="77"/>
  <c r="W42" i="77" s="1"/>
  <c r="V42" i="77"/>
  <c r="O46" i="77"/>
  <c r="W46" i="77" s="1"/>
  <c r="V46" i="77"/>
  <c r="O50" i="77"/>
  <c r="W50" i="77" s="1"/>
  <c r="V50" i="77"/>
  <c r="W54" i="77"/>
  <c r="V54" i="77"/>
  <c r="K63" i="77"/>
  <c r="K72" i="77"/>
  <c r="G72" i="77"/>
  <c r="C72" i="77"/>
  <c r="F72" i="77"/>
  <c r="J72" i="77"/>
  <c r="E72" i="77"/>
  <c r="I72" i="77"/>
  <c r="D72" i="77"/>
  <c r="M63" i="77"/>
  <c r="I63" i="77"/>
  <c r="E63" i="77"/>
  <c r="G63" i="77"/>
  <c r="H66" i="77"/>
  <c r="D66" i="77"/>
  <c r="G66" i="77"/>
  <c r="M66" i="77"/>
  <c r="K69" i="77"/>
  <c r="G69" i="77"/>
  <c r="C69" i="77"/>
  <c r="H69" i="77"/>
  <c r="K73" i="77"/>
  <c r="G73" i="77"/>
  <c r="C73" i="77"/>
  <c r="H73" i="77"/>
  <c r="K77" i="77"/>
  <c r="G77" i="77"/>
  <c r="C77" i="77"/>
  <c r="H77" i="77"/>
  <c r="I84" i="77"/>
  <c r="E84" i="77"/>
  <c r="H84" i="77"/>
  <c r="D84" i="77"/>
  <c r="K84" i="77"/>
  <c r="G84" i="77"/>
  <c r="C84" i="77"/>
  <c r="C63" i="77"/>
  <c r="F64" i="77"/>
  <c r="C66" i="77"/>
  <c r="I66" i="77"/>
  <c r="H67" i="77"/>
  <c r="D67" i="77"/>
  <c r="G67" i="77"/>
  <c r="M67" i="77"/>
  <c r="F68" i="77"/>
  <c r="D69" i="77"/>
  <c r="I69" i="77"/>
  <c r="K70" i="77"/>
  <c r="G70" i="77"/>
  <c r="C70" i="77"/>
  <c r="H70" i="77"/>
  <c r="D73" i="77"/>
  <c r="I73" i="77"/>
  <c r="K74" i="77"/>
  <c r="G74" i="77"/>
  <c r="C74" i="77"/>
  <c r="H74" i="77"/>
  <c r="D77" i="77"/>
  <c r="I77" i="77"/>
  <c r="K78" i="77"/>
  <c r="G78" i="77"/>
  <c r="C78" i="77"/>
  <c r="H78" i="77"/>
  <c r="H79" i="77"/>
  <c r="D79" i="77"/>
  <c r="G79" i="77"/>
  <c r="I80" i="77"/>
  <c r="E80" i="77"/>
  <c r="G80" i="77"/>
  <c r="F84" i="77"/>
  <c r="V53" i="77"/>
  <c r="D63" i="77"/>
  <c r="J63" i="77"/>
  <c r="H64" i="77"/>
  <c r="D64" i="77"/>
  <c r="G64" i="77"/>
  <c r="M64" i="77"/>
  <c r="E66" i="77"/>
  <c r="J66" i="77"/>
  <c r="H68" i="77"/>
  <c r="D68" i="77"/>
  <c r="G68" i="77"/>
  <c r="E69" i="77"/>
  <c r="J69" i="77"/>
  <c r="K71" i="77"/>
  <c r="G71" i="77"/>
  <c r="C71" i="77"/>
  <c r="H71" i="77"/>
  <c r="E73" i="77"/>
  <c r="J73" i="77"/>
  <c r="K75" i="77"/>
  <c r="G75" i="77"/>
  <c r="C75" i="77"/>
  <c r="H75" i="77"/>
  <c r="E77" i="77"/>
  <c r="J77" i="77"/>
  <c r="J84" i="77"/>
  <c r="F83" i="77"/>
  <c r="J83" i="77"/>
  <c r="F82" i="77"/>
  <c r="J82" i="77"/>
  <c r="C83" i="77"/>
  <c r="G83" i="77"/>
  <c r="K83" i="77"/>
  <c r="F60" i="77"/>
  <c r="F61" i="77"/>
  <c r="F81" i="77"/>
  <c r="C82" i="77"/>
  <c r="G82" i="77"/>
  <c r="D83" i="77"/>
  <c r="P11" i="76"/>
  <c r="Q11" i="76" s="1"/>
  <c r="P9" i="76"/>
  <c r="Q9" i="76" s="1"/>
  <c r="W9" i="76" s="1"/>
  <c r="K70" i="76"/>
  <c r="U6" i="76"/>
  <c r="P5" i="76"/>
  <c r="N5" i="76"/>
  <c r="O5" i="76" s="1"/>
  <c r="P4" i="76"/>
  <c r="Q4" i="76" s="1"/>
  <c r="R6" i="76"/>
  <c r="N6" i="76"/>
  <c r="N8" i="76"/>
  <c r="O8" i="76" s="1"/>
  <c r="W8" i="76" s="1"/>
  <c r="N10" i="76"/>
  <c r="O13" i="76"/>
  <c r="W13" i="76" s="1"/>
  <c r="V13" i="76"/>
  <c r="V18" i="76"/>
  <c r="O18" i="76"/>
  <c r="W18" i="76" s="1"/>
  <c r="O30" i="76"/>
  <c r="W30" i="76" s="1"/>
  <c r="V30" i="76"/>
  <c r="K63" i="76"/>
  <c r="M7" i="76"/>
  <c r="T7" i="76" s="1"/>
  <c r="I70" i="76" s="1"/>
  <c r="I63" i="76"/>
  <c r="O12" i="76"/>
  <c r="W12" i="76" s="1"/>
  <c r="V24" i="76"/>
  <c r="O24" i="76"/>
  <c r="W24" i="76" s="1"/>
  <c r="O29" i="76"/>
  <c r="W29" i="76" s="1"/>
  <c r="V29" i="76"/>
  <c r="W36" i="76"/>
  <c r="O37" i="76"/>
  <c r="W37" i="76" s="1"/>
  <c r="V37" i="76"/>
  <c r="O42" i="76"/>
  <c r="W42" i="76" s="1"/>
  <c r="V42" i="76"/>
  <c r="V44" i="76"/>
  <c r="O44" i="76"/>
  <c r="W44" i="76" s="1"/>
  <c r="V48" i="76"/>
  <c r="O48" i="76"/>
  <c r="W48" i="76" s="1"/>
  <c r="O51" i="76"/>
  <c r="W51" i="76" s="1"/>
  <c r="V51" i="76"/>
  <c r="O22" i="76"/>
  <c r="W22" i="76" s="1"/>
  <c r="V22" i="76"/>
  <c r="O38" i="76"/>
  <c r="W38" i="76" s="1"/>
  <c r="V38" i="76"/>
  <c r="M57" i="76"/>
  <c r="R4" i="76"/>
  <c r="Q5" i="76"/>
  <c r="F65" i="76" s="1"/>
  <c r="E65" i="76"/>
  <c r="C63" i="76"/>
  <c r="O11" i="76"/>
  <c r="W11" i="76" s="1"/>
  <c r="V11" i="76"/>
  <c r="V14" i="76"/>
  <c r="O14" i="76"/>
  <c r="W14" i="76" s="1"/>
  <c r="O15" i="76"/>
  <c r="W15" i="76" s="1"/>
  <c r="V15" i="76"/>
  <c r="O19" i="76"/>
  <c r="W19" i="76" s="1"/>
  <c r="V19" i="76"/>
  <c r="O26" i="76"/>
  <c r="W26" i="76" s="1"/>
  <c r="V26" i="76"/>
  <c r="O34" i="76"/>
  <c r="W34" i="76" s="1"/>
  <c r="V34" i="76"/>
  <c r="O41" i="76"/>
  <c r="W41" i="76" s="1"/>
  <c r="V41" i="76"/>
  <c r="O46" i="76"/>
  <c r="W46" i="76" s="1"/>
  <c r="V46" i="76"/>
  <c r="V52" i="76"/>
  <c r="O52" i="76"/>
  <c r="W52" i="76" s="1"/>
  <c r="J65" i="76"/>
  <c r="V9" i="76"/>
  <c r="O16" i="76"/>
  <c r="W16" i="76" s="1"/>
  <c r="V16" i="76"/>
  <c r="O20" i="76"/>
  <c r="W20" i="76" s="1"/>
  <c r="V20" i="76"/>
  <c r="V40" i="76"/>
  <c r="O40" i="76"/>
  <c r="W40" i="76" s="1"/>
  <c r="U5" i="76"/>
  <c r="T57" i="76"/>
  <c r="O17" i="76"/>
  <c r="W17" i="76" s="1"/>
  <c r="V17" i="76"/>
  <c r="O21" i="76"/>
  <c r="W21" i="76" s="1"/>
  <c r="V21" i="76"/>
  <c r="O25" i="76"/>
  <c r="W25" i="76" s="1"/>
  <c r="V25" i="76"/>
  <c r="V28" i="76"/>
  <c r="O28" i="76"/>
  <c r="W28" i="76" s="1"/>
  <c r="W32" i="76"/>
  <c r="O33" i="76"/>
  <c r="W33" i="76" s="1"/>
  <c r="V33" i="76"/>
  <c r="O45" i="76"/>
  <c r="W45" i="76" s="1"/>
  <c r="V45" i="76"/>
  <c r="V4" i="76"/>
  <c r="O23" i="76"/>
  <c r="W23" i="76" s="1"/>
  <c r="O27" i="76"/>
  <c r="W27" i="76" s="1"/>
  <c r="V32" i="76"/>
  <c r="V36" i="76"/>
  <c r="O49" i="76"/>
  <c r="W49" i="76" s="1"/>
  <c r="O50" i="76"/>
  <c r="W50" i="76" s="1"/>
  <c r="O53" i="76"/>
  <c r="W53" i="76" s="1"/>
  <c r="O54" i="76"/>
  <c r="W54" i="76" s="1"/>
  <c r="M61" i="76"/>
  <c r="I61" i="76"/>
  <c r="E61" i="76"/>
  <c r="K61" i="76"/>
  <c r="F61" i="76"/>
  <c r="J61" i="76"/>
  <c r="D61" i="76"/>
  <c r="V39" i="76"/>
  <c r="V43" i="76"/>
  <c r="V47" i="76"/>
  <c r="K64" i="76"/>
  <c r="G64" i="76"/>
  <c r="C64" i="76"/>
  <c r="J64" i="76"/>
  <c r="E64" i="76"/>
  <c r="I64" i="76"/>
  <c r="D64" i="76"/>
  <c r="M64" i="76"/>
  <c r="H83" i="76"/>
  <c r="D83" i="76"/>
  <c r="K83" i="76"/>
  <c r="G83" i="76"/>
  <c r="C83" i="76"/>
  <c r="F83" i="76"/>
  <c r="E83" i="76"/>
  <c r="C61" i="76"/>
  <c r="K67" i="76"/>
  <c r="G67" i="76"/>
  <c r="C67" i="76"/>
  <c r="F67" i="76"/>
  <c r="J67" i="76"/>
  <c r="E67" i="76"/>
  <c r="L57" i="76"/>
  <c r="V31" i="76"/>
  <c r="V35" i="76"/>
  <c r="O39" i="76"/>
  <c r="W39" i="76" s="1"/>
  <c r="O43" i="76"/>
  <c r="W43" i="76" s="1"/>
  <c r="O47" i="76"/>
  <c r="W47" i="76" s="1"/>
  <c r="G61" i="76"/>
  <c r="F64" i="76"/>
  <c r="D67" i="76"/>
  <c r="K68" i="76"/>
  <c r="G68" i="76"/>
  <c r="C68" i="76"/>
  <c r="J68" i="76"/>
  <c r="E68" i="76"/>
  <c r="I68" i="76"/>
  <c r="D68" i="76"/>
  <c r="I83" i="76"/>
  <c r="H62" i="76"/>
  <c r="D62" i="76"/>
  <c r="G62" i="76"/>
  <c r="M62" i="76"/>
  <c r="K65" i="76"/>
  <c r="G65" i="76"/>
  <c r="M65" i="76"/>
  <c r="H79" i="76"/>
  <c r="D79" i="76"/>
  <c r="K79" i="76"/>
  <c r="G79" i="76"/>
  <c r="C79" i="76"/>
  <c r="J79" i="76"/>
  <c r="I84" i="76"/>
  <c r="E84" i="76"/>
  <c r="H84" i="76"/>
  <c r="D84" i="76"/>
  <c r="J84" i="76"/>
  <c r="M60" i="76"/>
  <c r="I60" i="76"/>
  <c r="E60" i="76"/>
  <c r="G60" i="76"/>
  <c r="C62" i="76"/>
  <c r="I62" i="76"/>
  <c r="G63" i="76"/>
  <c r="M63" i="76"/>
  <c r="I65" i="76"/>
  <c r="K66" i="76"/>
  <c r="G66" i="76"/>
  <c r="C66" i="76"/>
  <c r="H66" i="76"/>
  <c r="E79" i="76"/>
  <c r="I80" i="76"/>
  <c r="E80" i="76"/>
  <c r="H80" i="76"/>
  <c r="D80" i="76"/>
  <c r="J80" i="76"/>
  <c r="C84" i="76"/>
  <c r="K84" i="76"/>
  <c r="F69" i="76"/>
  <c r="F71" i="76"/>
  <c r="F72" i="76"/>
  <c r="F73" i="76"/>
  <c r="F74" i="76"/>
  <c r="F75" i="76"/>
  <c r="F76" i="76"/>
  <c r="F77" i="76"/>
  <c r="F78" i="76"/>
  <c r="E81" i="76"/>
  <c r="I81" i="76"/>
  <c r="F82" i="76"/>
  <c r="F81" i="76"/>
  <c r="C4" i="75"/>
  <c r="C5" i="75"/>
  <c r="C6" i="75"/>
  <c r="C7" i="75"/>
  <c r="C8" i="75"/>
  <c r="C9" i="75"/>
  <c r="L65" i="165" l="1"/>
  <c r="L86" i="165" s="1"/>
  <c r="M75" i="165"/>
  <c r="D86" i="165"/>
  <c r="V86" i="165" s="1"/>
  <c r="W86" i="165" s="1"/>
  <c r="M77" i="165"/>
  <c r="M76" i="165"/>
  <c r="M72" i="165"/>
  <c r="M73" i="165"/>
  <c r="M74" i="165"/>
  <c r="M78" i="165"/>
  <c r="L65" i="164"/>
  <c r="L86" i="164" s="1"/>
  <c r="L65" i="163"/>
  <c r="L86" i="163" s="1"/>
  <c r="M86" i="105"/>
  <c r="S86" i="105" s="1"/>
  <c r="M67" i="85"/>
  <c r="M86" i="162"/>
  <c r="S86" i="162" s="1"/>
  <c r="J86" i="162"/>
  <c r="V86" i="162" s="1"/>
  <c r="W86" i="162" s="1"/>
  <c r="L61" i="162"/>
  <c r="L86" i="162" s="1"/>
  <c r="L68" i="83"/>
  <c r="M71" i="127"/>
  <c r="L63" i="131"/>
  <c r="L86" i="131" s="1"/>
  <c r="L76" i="82"/>
  <c r="L72" i="82"/>
  <c r="M74" i="127"/>
  <c r="M67" i="82"/>
  <c r="M69" i="144"/>
  <c r="U86" i="146"/>
  <c r="D86" i="141"/>
  <c r="W86" i="159"/>
  <c r="L61" i="159"/>
  <c r="L86" i="159" s="1"/>
  <c r="L61" i="158"/>
  <c r="L86" i="158" s="1"/>
  <c r="L65" i="157"/>
  <c r="M68" i="157"/>
  <c r="M70" i="157"/>
  <c r="M71" i="157"/>
  <c r="M69" i="157"/>
  <c r="M78" i="157"/>
  <c r="L61" i="157"/>
  <c r="M72" i="157"/>
  <c r="M75" i="157"/>
  <c r="M76" i="157"/>
  <c r="M77" i="157"/>
  <c r="M73" i="157"/>
  <c r="M74" i="157"/>
  <c r="D86" i="157"/>
  <c r="V86" i="157" s="1"/>
  <c r="W86" i="157" s="1"/>
  <c r="L78" i="76"/>
  <c r="L74" i="76"/>
  <c r="L69" i="76"/>
  <c r="L77" i="79"/>
  <c r="L73" i="79"/>
  <c r="L69" i="79"/>
  <c r="L81" i="80"/>
  <c r="L82" i="81"/>
  <c r="L75" i="81"/>
  <c r="L71" i="81"/>
  <c r="L83" i="83"/>
  <c r="L86" i="154"/>
  <c r="L65" i="155"/>
  <c r="L86" i="155" s="1"/>
  <c r="W86" i="155"/>
  <c r="L65" i="153"/>
  <c r="L86" i="153" s="1"/>
  <c r="W86" i="153"/>
  <c r="L65" i="152"/>
  <c r="L86" i="152" s="1"/>
  <c r="F86" i="152"/>
  <c r="V86" i="152" s="1"/>
  <c r="W86" i="152" s="1"/>
  <c r="M86" i="152"/>
  <c r="S86" i="152" s="1"/>
  <c r="D86" i="151"/>
  <c r="M77" i="151"/>
  <c r="M78" i="151"/>
  <c r="L63" i="151"/>
  <c r="L86" i="151" s="1"/>
  <c r="F86" i="151"/>
  <c r="V86" i="151" s="1"/>
  <c r="W86" i="151" s="1"/>
  <c r="M76" i="151"/>
  <c r="O57" i="150"/>
  <c r="D65" i="150"/>
  <c r="L65" i="150" s="1"/>
  <c r="W9" i="150"/>
  <c r="W57" i="150" s="1"/>
  <c r="W61" i="150" s="1"/>
  <c r="W63" i="150" s="1"/>
  <c r="L61" i="150"/>
  <c r="H86" i="150"/>
  <c r="M86" i="149"/>
  <c r="S86" i="149" s="1"/>
  <c r="L65" i="149"/>
  <c r="L86" i="149" s="1"/>
  <c r="H86" i="149"/>
  <c r="V86" i="149" s="1"/>
  <c r="W86" i="149" s="1"/>
  <c r="M86" i="148"/>
  <c r="S86" i="148" s="1"/>
  <c r="H86" i="148"/>
  <c r="V86" i="148" s="1"/>
  <c r="W86" i="148" s="1"/>
  <c r="L65" i="148"/>
  <c r="L86" i="148" s="1"/>
  <c r="M74" i="147"/>
  <c r="M78" i="147"/>
  <c r="M72" i="147"/>
  <c r="M75" i="147"/>
  <c r="D86" i="147"/>
  <c r="V86" i="147" s="1"/>
  <c r="M76" i="147"/>
  <c r="M77" i="147"/>
  <c r="M73" i="147"/>
  <c r="W86" i="147"/>
  <c r="M67" i="146"/>
  <c r="L60" i="146"/>
  <c r="W57" i="146"/>
  <c r="W61" i="146" s="1"/>
  <c r="W63" i="146" s="1"/>
  <c r="M68" i="146"/>
  <c r="M74" i="146"/>
  <c r="M71" i="146"/>
  <c r="M72" i="146"/>
  <c r="D86" i="146"/>
  <c r="L61" i="146"/>
  <c r="M78" i="146"/>
  <c r="M70" i="146"/>
  <c r="M77" i="146"/>
  <c r="M69" i="146"/>
  <c r="M76" i="146"/>
  <c r="M75" i="146"/>
  <c r="M73" i="146"/>
  <c r="H86" i="146"/>
  <c r="L65" i="146"/>
  <c r="M86" i="145"/>
  <c r="S86" i="145" s="1"/>
  <c r="L65" i="145"/>
  <c r="L86" i="145" s="1"/>
  <c r="H86" i="145"/>
  <c r="V86" i="145" s="1"/>
  <c r="W86" i="145" s="1"/>
  <c r="L65" i="144"/>
  <c r="M73" i="144"/>
  <c r="M68" i="144"/>
  <c r="M78" i="144"/>
  <c r="M77" i="144"/>
  <c r="M74" i="144"/>
  <c r="M75" i="144"/>
  <c r="V57" i="144"/>
  <c r="M76" i="144"/>
  <c r="M72" i="144"/>
  <c r="J60" i="144"/>
  <c r="J61" i="144"/>
  <c r="L61" i="144" s="1"/>
  <c r="U57" i="144"/>
  <c r="D86" i="144"/>
  <c r="M70" i="144"/>
  <c r="W7" i="144"/>
  <c r="O57" i="144"/>
  <c r="S57" i="144"/>
  <c r="W4" i="144"/>
  <c r="H66" i="144"/>
  <c r="H86" i="144" s="1"/>
  <c r="G86" i="144"/>
  <c r="U86" i="144" s="1"/>
  <c r="M86" i="143"/>
  <c r="S86" i="143" s="1"/>
  <c r="S57" i="143"/>
  <c r="H63" i="143"/>
  <c r="H86" i="143" s="1"/>
  <c r="V86" i="143" s="1"/>
  <c r="W4" i="143"/>
  <c r="W57" i="143" s="1"/>
  <c r="W61" i="143" s="1"/>
  <c r="W63" i="143" s="1"/>
  <c r="G86" i="143"/>
  <c r="U86" i="143" s="1"/>
  <c r="U86" i="142"/>
  <c r="U57" i="142"/>
  <c r="J63" i="142"/>
  <c r="J86" i="142" s="1"/>
  <c r="O57" i="142"/>
  <c r="D63" i="142"/>
  <c r="W7" i="142"/>
  <c r="W57" i="142" s="1"/>
  <c r="W61" i="142" s="1"/>
  <c r="W63" i="142" s="1"/>
  <c r="L65" i="142"/>
  <c r="H86" i="142"/>
  <c r="M75" i="141"/>
  <c r="M78" i="141"/>
  <c r="M74" i="141"/>
  <c r="M76" i="141"/>
  <c r="M72" i="141"/>
  <c r="M73" i="141"/>
  <c r="L65" i="141"/>
  <c r="L75" i="84"/>
  <c r="L71" i="84"/>
  <c r="U85" i="109"/>
  <c r="V86" i="141"/>
  <c r="W86" i="141" s="1"/>
  <c r="L63" i="141"/>
  <c r="I86" i="140"/>
  <c r="V57" i="140"/>
  <c r="O57" i="140"/>
  <c r="D60" i="140"/>
  <c r="J61" i="140"/>
  <c r="J86" i="140" s="1"/>
  <c r="U57" i="140"/>
  <c r="W5" i="140"/>
  <c r="S57" i="140"/>
  <c r="H63" i="140"/>
  <c r="H86" i="140" s="1"/>
  <c r="W4" i="140"/>
  <c r="W57" i="140" s="1"/>
  <c r="W61" i="140" s="1"/>
  <c r="W63" i="140" s="1"/>
  <c r="G86" i="140"/>
  <c r="M68" i="139"/>
  <c r="M69" i="139"/>
  <c r="M74" i="139"/>
  <c r="M75" i="139"/>
  <c r="M78" i="139"/>
  <c r="M72" i="139"/>
  <c r="M73" i="139"/>
  <c r="L61" i="139"/>
  <c r="D86" i="139"/>
  <c r="V86" i="139" s="1"/>
  <c r="W86" i="139" s="1"/>
  <c r="M70" i="139"/>
  <c r="M71" i="139"/>
  <c r="M77" i="139"/>
  <c r="M76" i="139"/>
  <c r="L63" i="139"/>
  <c r="V57" i="138"/>
  <c r="O57" i="138"/>
  <c r="D63" i="138"/>
  <c r="L63" i="138" s="1"/>
  <c r="D61" i="138"/>
  <c r="W12" i="138"/>
  <c r="W57" i="138" s="1"/>
  <c r="W61" i="138" s="1"/>
  <c r="W63" i="138" s="1"/>
  <c r="C86" i="138"/>
  <c r="U86" i="138" s="1"/>
  <c r="J61" i="138"/>
  <c r="J86" i="138" s="1"/>
  <c r="U57" i="138"/>
  <c r="M78" i="137"/>
  <c r="U86" i="137"/>
  <c r="M74" i="137"/>
  <c r="D86" i="137"/>
  <c r="M76" i="137"/>
  <c r="M75" i="137"/>
  <c r="M71" i="137"/>
  <c r="M72" i="137"/>
  <c r="M70" i="137"/>
  <c r="M77" i="137"/>
  <c r="J61" i="137"/>
  <c r="L61" i="137" s="1"/>
  <c r="J63" i="137"/>
  <c r="L63" i="137" s="1"/>
  <c r="U57" i="137"/>
  <c r="W9" i="137"/>
  <c r="W57" i="137" s="1"/>
  <c r="W61" i="137" s="1"/>
  <c r="W63" i="137" s="1"/>
  <c r="O57" i="137"/>
  <c r="L66" i="137"/>
  <c r="H86" i="137"/>
  <c r="M86" i="136"/>
  <c r="S86" i="136" s="1"/>
  <c r="S57" i="136"/>
  <c r="W4" i="136"/>
  <c r="W57" i="136" s="1"/>
  <c r="W61" i="136" s="1"/>
  <c r="W63" i="136" s="1"/>
  <c r="H65" i="136"/>
  <c r="H86" i="136" s="1"/>
  <c r="V86" i="136" s="1"/>
  <c r="G86" i="136"/>
  <c r="U86" i="136" s="1"/>
  <c r="W61" i="135"/>
  <c r="W63" i="135" s="1"/>
  <c r="M86" i="135"/>
  <c r="S86" i="135" s="1"/>
  <c r="L66" i="135"/>
  <c r="L86" i="135" s="1"/>
  <c r="H86" i="135"/>
  <c r="V86" i="135" s="1"/>
  <c r="W86" i="135" s="1"/>
  <c r="M86" i="134"/>
  <c r="S86" i="134" s="1"/>
  <c r="U57" i="134"/>
  <c r="W4" i="134"/>
  <c r="W57" i="134" s="1"/>
  <c r="W61" i="134" s="1"/>
  <c r="W63" i="134" s="1"/>
  <c r="J61" i="134"/>
  <c r="W64" i="132"/>
  <c r="W66" i="132" s="1"/>
  <c r="H86" i="133"/>
  <c r="V86" i="133" s="1"/>
  <c r="W86" i="133" s="1"/>
  <c r="L63" i="133"/>
  <c r="L86" i="133" s="1"/>
  <c r="M80" i="132"/>
  <c r="M79" i="132"/>
  <c r="M78" i="132"/>
  <c r="M77" i="132"/>
  <c r="M81" i="132"/>
  <c r="M76" i="132"/>
  <c r="M75" i="132"/>
  <c r="D89" i="132"/>
  <c r="M74" i="132"/>
  <c r="M73" i="132"/>
  <c r="M78" i="131"/>
  <c r="M71" i="131"/>
  <c r="M75" i="131"/>
  <c r="M74" i="131"/>
  <c r="M76" i="131"/>
  <c r="W61" i="131"/>
  <c r="W63" i="131" s="1"/>
  <c r="M70" i="131"/>
  <c r="M72" i="131"/>
  <c r="M73" i="131"/>
  <c r="D86" i="131"/>
  <c r="V86" i="131" s="1"/>
  <c r="W86" i="131" s="1"/>
  <c r="L63" i="130"/>
  <c r="M72" i="130"/>
  <c r="M71" i="130"/>
  <c r="D86" i="130"/>
  <c r="M70" i="130"/>
  <c r="M77" i="130"/>
  <c r="M76" i="130"/>
  <c r="M78" i="130"/>
  <c r="M75" i="130"/>
  <c r="M74" i="130"/>
  <c r="M73" i="130"/>
  <c r="J86" i="130"/>
  <c r="L61" i="130"/>
  <c r="L86" i="130" s="1"/>
  <c r="J86" i="129"/>
  <c r="V86" i="129" s="1"/>
  <c r="W86" i="129" s="1"/>
  <c r="L61" i="129"/>
  <c r="L86" i="129" s="1"/>
  <c r="M77" i="128"/>
  <c r="M75" i="128"/>
  <c r="M73" i="128"/>
  <c r="U86" i="128"/>
  <c r="M78" i="128"/>
  <c r="M74" i="128"/>
  <c r="D86" i="128"/>
  <c r="M68" i="128"/>
  <c r="M69" i="128"/>
  <c r="M70" i="128"/>
  <c r="M71" i="128"/>
  <c r="M72" i="128"/>
  <c r="W14" i="128"/>
  <c r="O57" i="128"/>
  <c r="U57" i="128"/>
  <c r="J61" i="128"/>
  <c r="J86" i="128" s="1"/>
  <c r="W4" i="128"/>
  <c r="W57" i="128" s="1"/>
  <c r="W61" i="128" s="1"/>
  <c r="W63" i="128" s="1"/>
  <c r="M85" i="124"/>
  <c r="S85" i="124" s="1"/>
  <c r="M75" i="127"/>
  <c r="D85" i="127"/>
  <c r="M72" i="127"/>
  <c r="M76" i="127"/>
  <c r="M73" i="127"/>
  <c r="M77" i="127"/>
  <c r="L75" i="85"/>
  <c r="L71" i="85"/>
  <c r="E85" i="123"/>
  <c r="U85" i="123" s="1"/>
  <c r="V85" i="127"/>
  <c r="W85" i="127" s="1"/>
  <c r="L61" i="127"/>
  <c r="L85" i="127" s="1"/>
  <c r="M85" i="126"/>
  <c r="S85" i="126" s="1"/>
  <c r="U57" i="126"/>
  <c r="J61" i="126"/>
  <c r="W4" i="126"/>
  <c r="W57" i="126" s="1"/>
  <c r="W61" i="126" s="1"/>
  <c r="W63" i="126" s="1"/>
  <c r="Q57" i="125"/>
  <c r="F63" i="125"/>
  <c r="F85" i="125" s="1"/>
  <c r="C85" i="125"/>
  <c r="U85" i="125" s="1"/>
  <c r="H63" i="125"/>
  <c r="H85" i="125" s="1"/>
  <c r="S57" i="125"/>
  <c r="D63" i="125"/>
  <c r="W5" i="125"/>
  <c r="W57" i="125" s="1"/>
  <c r="W61" i="125" s="1"/>
  <c r="W63" i="125" s="1"/>
  <c r="O57" i="125"/>
  <c r="W85" i="124"/>
  <c r="F63" i="123"/>
  <c r="F85" i="123" s="1"/>
  <c r="Q57" i="123"/>
  <c r="W8" i="123"/>
  <c r="W57" i="123" s="1"/>
  <c r="W61" i="123" s="1"/>
  <c r="W63" i="123" s="1"/>
  <c r="M76" i="123"/>
  <c r="D85" i="123"/>
  <c r="M74" i="123"/>
  <c r="M69" i="123"/>
  <c r="M71" i="123"/>
  <c r="M70" i="123"/>
  <c r="M73" i="123"/>
  <c r="M75" i="123"/>
  <c r="M77" i="123"/>
  <c r="L76" i="76"/>
  <c r="V6" i="77"/>
  <c r="L75" i="79"/>
  <c r="L75" i="76"/>
  <c r="L71" i="76"/>
  <c r="M67" i="76"/>
  <c r="H63" i="77"/>
  <c r="U6" i="77"/>
  <c r="J70" i="77" s="1"/>
  <c r="J85" i="77" s="1"/>
  <c r="V5" i="78"/>
  <c r="V15" i="78"/>
  <c r="L82" i="79"/>
  <c r="L78" i="79"/>
  <c r="L74" i="79"/>
  <c r="L70" i="79"/>
  <c r="C61" i="79"/>
  <c r="W12" i="79"/>
  <c r="V13" i="80"/>
  <c r="W25" i="80"/>
  <c r="W17" i="80"/>
  <c r="W14" i="80"/>
  <c r="L76" i="81"/>
  <c r="L72" i="81"/>
  <c r="W10" i="81"/>
  <c r="L77" i="82"/>
  <c r="L73" i="82"/>
  <c r="L69" i="82"/>
  <c r="V8" i="82"/>
  <c r="V14" i="82"/>
  <c r="W18" i="82"/>
  <c r="L79" i="83"/>
  <c r="L64" i="83"/>
  <c r="V19" i="83"/>
  <c r="V7" i="83"/>
  <c r="W7" i="83"/>
  <c r="G65" i="83"/>
  <c r="L76" i="84"/>
  <c r="L72" i="84"/>
  <c r="L76" i="85"/>
  <c r="L72" i="85"/>
  <c r="C65" i="85"/>
  <c r="L65" i="85" s="1"/>
  <c r="O19" i="85"/>
  <c r="W19" i="85" s="1"/>
  <c r="N57" i="89"/>
  <c r="V57" i="91"/>
  <c r="W61" i="104"/>
  <c r="W63" i="104" s="1"/>
  <c r="V57" i="109"/>
  <c r="W9" i="116"/>
  <c r="W57" i="116" s="1"/>
  <c r="W61" i="116" s="1"/>
  <c r="W63" i="116" s="1"/>
  <c r="L82" i="76"/>
  <c r="L77" i="76"/>
  <c r="L73" i="76"/>
  <c r="L81" i="77"/>
  <c r="Q57" i="78"/>
  <c r="V13" i="78"/>
  <c r="O8" i="78"/>
  <c r="W8" i="78" s="1"/>
  <c r="W16" i="78"/>
  <c r="L76" i="79"/>
  <c r="L72" i="79"/>
  <c r="D61" i="79"/>
  <c r="V6" i="80"/>
  <c r="D61" i="80"/>
  <c r="M67" i="80" s="1"/>
  <c r="W20" i="80"/>
  <c r="W23" i="80"/>
  <c r="V15" i="80"/>
  <c r="V22" i="80"/>
  <c r="L78" i="81"/>
  <c r="L74" i="81"/>
  <c r="V11" i="81"/>
  <c r="V10" i="81"/>
  <c r="W11" i="81"/>
  <c r="V20" i="81"/>
  <c r="L75" i="82"/>
  <c r="L71" i="82"/>
  <c r="L67" i="83"/>
  <c r="P57" i="83"/>
  <c r="W12" i="83"/>
  <c r="L78" i="84"/>
  <c r="L74" i="84"/>
  <c r="L70" i="84"/>
  <c r="E65" i="84"/>
  <c r="L82" i="85"/>
  <c r="L78" i="85"/>
  <c r="L74" i="85"/>
  <c r="L70" i="85"/>
  <c r="V15" i="85"/>
  <c r="V18" i="85"/>
  <c r="W8" i="85"/>
  <c r="W4" i="91"/>
  <c r="W57" i="91" s="1"/>
  <c r="T57" i="93"/>
  <c r="V57" i="102"/>
  <c r="V19" i="84"/>
  <c r="L72" i="76"/>
  <c r="L61" i="77"/>
  <c r="G61" i="78"/>
  <c r="L71" i="79"/>
  <c r="J65" i="80"/>
  <c r="T57" i="80"/>
  <c r="V25" i="80"/>
  <c r="V17" i="80"/>
  <c r="I61" i="80"/>
  <c r="L77" i="81"/>
  <c r="L73" i="81"/>
  <c r="L69" i="81"/>
  <c r="L82" i="82"/>
  <c r="L78" i="82"/>
  <c r="L74" i="82"/>
  <c r="F63" i="82"/>
  <c r="L66" i="83"/>
  <c r="V6" i="83"/>
  <c r="L82" i="84"/>
  <c r="L77" i="84"/>
  <c r="L73" i="84"/>
  <c r="L69" i="84"/>
  <c r="C65" i="84"/>
  <c r="M67" i="84"/>
  <c r="F65" i="84"/>
  <c r="L77" i="85"/>
  <c r="L73" i="85"/>
  <c r="L69" i="85"/>
  <c r="V57" i="86"/>
  <c r="H60" i="94"/>
  <c r="H63" i="94"/>
  <c r="J70" i="101"/>
  <c r="J85" i="101" s="1"/>
  <c r="U57" i="101"/>
  <c r="W61" i="122"/>
  <c r="W63" i="122" s="1"/>
  <c r="M72" i="122"/>
  <c r="M75" i="122"/>
  <c r="M70" i="122"/>
  <c r="M71" i="122"/>
  <c r="M73" i="122"/>
  <c r="M69" i="122"/>
  <c r="M77" i="122"/>
  <c r="M74" i="122"/>
  <c r="M76" i="122"/>
  <c r="D85" i="122"/>
  <c r="H85" i="122"/>
  <c r="L63" i="122"/>
  <c r="L85" i="122" s="1"/>
  <c r="W61" i="121"/>
  <c r="W63" i="121" s="1"/>
  <c r="M86" i="121"/>
  <c r="S86" i="121" s="1"/>
  <c r="H86" i="121"/>
  <c r="V86" i="121" s="1"/>
  <c r="W86" i="121" s="1"/>
  <c r="L66" i="121"/>
  <c r="L86" i="121" s="1"/>
  <c r="V86" i="120"/>
  <c r="W86" i="120" s="1"/>
  <c r="W61" i="120"/>
  <c r="W63" i="120" s="1"/>
  <c r="M86" i="120"/>
  <c r="S86" i="120" s="1"/>
  <c r="L61" i="120"/>
  <c r="L86" i="120" s="1"/>
  <c r="M86" i="119"/>
  <c r="S86" i="119" s="1"/>
  <c r="L63" i="119"/>
  <c r="L86" i="119" s="1"/>
  <c r="H86" i="119"/>
  <c r="V86" i="119" s="1"/>
  <c r="W86" i="119" s="1"/>
  <c r="D63" i="118"/>
  <c r="M76" i="118" s="1"/>
  <c r="C85" i="118"/>
  <c r="U85" i="118" s="1"/>
  <c r="U57" i="118"/>
  <c r="J63" i="118"/>
  <c r="J85" i="118" s="1"/>
  <c r="S57" i="118"/>
  <c r="H63" i="118"/>
  <c r="H85" i="118" s="1"/>
  <c r="L70" i="118"/>
  <c r="W4" i="118"/>
  <c r="O57" i="118"/>
  <c r="W7" i="118"/>
  <c r="S57" i="117"/>
  <c r="H63" i="117"/>
  <c r="H85" i="117" s="1"/>
  <c r="M71" i="117"/>
  <c r="M73" i="117"/>
  <c r="M75" i="117"/>
  <c r="M69" i="117"/>
  <c r="M72" i="117"/>
  <c r="M74" i="117"/>
  <c r="M70" i="117"/>
  <c r="L63" i="117"/>
  <c r="C85" i="117"/>
  <c r="U85" i="117" s="1"/>
  <c r="O57" i="117"/>
  <c r="D70" i="117"/>
  <c r="L70" i="117" s="1"/>
  <c r="W4" i="117"/>
  <c r="W57" i="117" s="1"/>
  <c r="W61" i="117" s="1"/>
  <c r="W63" i="117" s="1"/>
  <c r="U85" i="116"/>
  <c r="M85" i="116"/>
  <c r="S85" i="116" s="1"/>
  <c r="L65" i="116"/>
  <c r="F85" i="116"/>
  <c r="V85" i="116" s="1"/>
  <c r="L63" i="116"/>
  <c r="W85" i="115"/>
  <c r="M85" i="115"/>
  <c r="S85" i="115" s="1"/>
  <c r="M76" i="112"/>
  <c r="D85" i="112"/>
  <c r="V85" i="112" s="1"/>
  <c r="M70" i="112"/>
  <c r="M75" i="112"/>
  <c r="M69" i="112"/>
  <c r="M74" i="112"/>
  <c r="M72" i="112"/>
  <c r="M77" i="112"/>
  <c r="M73" i="112"/>
  <c r="M71" i="112"/>
  <c r="L63" i="112"/>
  <c r="L85" i="112" s="1"/>
  <c r="I85" i="114"/>
  <c r="O57" i="114"/>
  <c r="D70" i="114"/>
  <c r="J71" i="114"/>
  <c r="J70" i="114"/>
  <c r="U57" i="114"/>
  <c r="F71" i="114"/>
  <c r="F70" i="114"/>
  <c r="Q57" i="114"/>
  <c r="F63" i="114"/>
  <c r="W4" i="114"/>
  <c r="W57" i="114" s="1"/>
  <c r="W61" i="114" s="1"/>
  <c r="W63" i="114" s="1"/>
  <c r="E85" i="114"/>
  <c r="M85" i="111"/>
  <c r="S85" i="111" s="1"/>
  <c r="W85" i="111"/>
  <c r="M77" i="113"/>
  <c r="M76" i="113"/>
  <c r="U85" i="113"/>
  <c r="L70" i="113"/>
  <c r="D72" i="113"/>
  <c r="D85" i="113" s="1"/>
  <c r="V85" i="113" s="1"/>
  <c r="O57" i="113"/>
  <c r="W6" i="113"/>
  <c r="W57" i="113" s="1"/>
  <c r="W61" i="113" s="1"/>
  <c r="W63" i="113" s="1"/>
  <c r="L63" i="113"/>
  <c r="M75" i="107"/>
  <c r="M74" i="107"/>
  <c r="M73" i="107"/>
  <c r="M72" i="107"/>
  <c r="M71" i="107"/>
  <c r="M70" i="107"/>
  <c r="M69" i="107"/>
  <c r="L63" i="107"/>
  <c r="W85" i="112"/>
  <c r="O57" i="112"/>
  <c r="W4" i="112"/>
  <c r="W57" i="112" s="1"/>
  <c r="W61" i="112" s="1"/>
  <c r="W63" i="112" s="1"/>
  <c r="M73" i="109"/>
  <c r="M77" i="109"/>
  <c r="M72" i="109"/>
  <c r="M76" i="109"/>
  <c r="M75" i="109"/>
  <c r="M71" i="109"/>
  <c r="D85" i="109"/>
  <c r="M74" i="109"/>
  <c r="M69" i="109"/>
  <c r="L63" i="109"/>
  <c r="S57" i="108"/>
  <c r="H63" i="108"/>
  <c r="H86" i="108" s="1"/>
  <c r="C86" i="108"/>
  <c r="U86" i="108" s="1"/>
  <c r="L65" i="110"/>
  <c r="D60" i="110"/>
  <c r="O57" i="110"/>
  <c r="W17" i="110"/>
  <c r="S57" i="110"/>
  <c r="W4" i="110"/>
  <c r="W57" i="110" s="1"/>
  <c r="W61" i="110" s="1"/>
  <c r="W63" i="110" s="1"/>
  <c r="J61" i="109"/>
  <c r="U57" i="109"/>
  <c r="W5" i="109"/>
  <c r="O57" i="109"/>
  <c r="S57" i="109"/>
  <c r="W4" i="109"/>
  <c r="F86" i="108"/>
  <c r="Q57" i="108"/>
  <c r="O57" i="108"/>
  <c r="D61" i="108"/>
  <c r="W5" i="108"/>
  <c r="W57" i="108" s="1"/>
  <c r="W61" i="108" s="1"/>
  <c r="W63" i="108" s="1"/>
  <c r="L66" i="108"/>
  <c r="O57" i="107"/>
  <c r="D70" i="107"/>
  <c r="W4" i="107"/>
  <c r="W57" i="107" s="1"/>
  <c r="W61" i="107" s="1"/>
  <c r="W63" i="107" s="1"/>
  <c r="C85" i="107"/>
  <c r="U85" i="107" s="1"/>
  <c r="W57" i="106"/>
  <c r="W61" i="106" s="1"/>
  <c r="W63" i="106" s="1"/>
  <c r="D85" i="101"/>
  <c r="U85" i="102"/>
  <c r="Q57" i="97"/>
  <c r="F86" i="106"/>
  <c r="V86" i="106" s="1"/>
  <c r="W86" i="106" s="1"/>
  <c r="L63" i="106"/>
  <c r="L86" i="106" s="1"/>
  <c r="H86" i="105"/>
  <c r="V86" i="105" s="1"/>
  <c r="W86" i="105" s="1"/>
  <c r="L63" i="105"/>
  <c r="L86" i="105" s="1"/>
  <c r="V86" i="104"/>
  <c r="W86" i="104" s="1"/>
  <c r="M86" i="104"/>
  <c r="S86" i="104" s="1"/>
  <c r="L66" i="104"/>
  <c r="L86" i="104" s="1"/>
  <c r="W8" i="102"/>
  <c r="D63" i="102"/>
  <c r="W13" i="102"/>
  <c r="O57" i="102"/>
  <c r="W57" i="102"/>
  <c r="W61" i="102" s="1"/>
  <c r="W63" i="102" s="1"/>
  <c r="H85" i="102"/>
  <c r="L65" i="102"/>
  <c r="M67" i="97"/>
  <c r="M68" i="97"/>
  <c r="O57" i="97"/>
  <c r="D63" i="97"/>
  <c r="F85" i="97"/>
  <c r="M67" i="95"/>
  <c r="M69" i="95"/>
  <c r="M74" i="101"/>
  <c r="M73" i="101"/>
  <c r="M72" i="101"/>
  <c r="M71" i="101"/>
  <c r="M70" i="101"/>
  <c r="M69" i="101"/>
  <c r="M75" i="101"/>
  <c r="L70" i="101"/>
  <c r="M77" i="101"/>
  <c r="M76" i="101"/>
  <c r="Q57" i="101"/>
  <c r="W4" i="101"/>
  <c r="W57" i="101" s="1"/>
  <c r="W61" i="101" s="1"/>
  <c r="W63" i="101" s="1"/>
  <c r="F65" i="101"/>
  <c r="F85" i="101" s="1"/>
  <c r="V85" i="101" s="1"/>
  <c r="E85" i="101"/>
  <c r="U85" i="101" s="1"/>
  <c r="U57" i="100"/>
  <c r="J61" i="100"/>
  <c r="J85" i="100" s="1"/>
  <c r="M85" i="100"/>
  <c r="S85" i="100" s="1"/>
  <c r="E85" i="100"/>
  <c r="U85" i="100" s="1"/>
  <c r="Q57" i="100"/>
  <c r="W4" i="100"/>
  <c r="W57" i="100" s="1"/>
  <c r="W61" i="100" s="1"/>
  <c r="W63" i="100" s="1"/>
  <c r="F63" i="100"/>
  <c r="F85" i="100" s="1"/>
  <c r="C85" i="99"/>
  <c r="U85" i="99" s="1"/>
  <c r="W10" i="99"/>
  <c r="W57" i="99" s="1"/>
  <c r="W61" i="99" s="1"/>
  <c r="W63" i="99" s="1"/>
  <c r="D61" i="99"/>
  <c r="L63" i="99"/>
  <c r="M74" i="98"/>
  <c r="M77" i="98"/>
  <c r="M71" i="98"/>
  <c r="M76" i="98"/>
  <c r="M73" i="98"/>
  <c r="M75" i="98"/>
  <c r="M70" i="98"/>
  <c r="L61" i="98"/>
  <c r="M69" i="98"/>
  <c r="M67" i="98"/>
  <c r="M68" i="98"/>
  <c r="M72" i="98"/>
  <c r="U85" i="98"/>
  <c r="Q57" i="98"/>
  <c r="F65" i="98"/>
  <c r="F85" i="98" s="1"/>
  <c r="S57" i="98"/>
  <c r="H65" i="98"/>
  <c r="H85" i="98" s="1"/>
  <c r="W4" i="98"/>
  <c r="W57" i="98" s="1"/>
  <c r="W61" i="98" s="1"/>
  <c r="W63" i="98" s="1"/>
  <c r="L64" i="97"/>
  <c r="L65" i="97"/>
  <c r="W7" i="97"/>
  <c r="G85" i="97"/>
  <c r="U85" i="97" s="1"/>
  <c r="S57" i="97"/>
  <c r="H63" i="97"/>
  <c r="H85" i="97" s="1"/>
  <c r="W4" i="97"/>
  <c r="W57" i="97" s="1"/>
  <c r="W61" i="97" s="1"/>
  <c r="W63" i="97" s="1"/>
  <c r="L61" i="97"/>
  <c r="L61" i="96"/>
  <c r="F70" i="96"/>
  <c r="L70" i="96" s="1"/>
  <c r="W10" i="96"/>
  <c r="V57" i="96"/>
  <c r="W8" i="96"/>
  <c r="O57" i="96"/>
  <c r="D60" i="96"/>
  <c r="W13" i="96"/>
  <c r="F63" i="96"/>
  <c r="Q57" i="96"/>
  <c r="C85" i="96"/>
  <c r="J60" i="96"/>
  <c r="J85" i="96" s="1"/>
  <c r="U57" i="96"/>
  <c r="G85" i="96"/>
  <c r="S57" i="96"/>
  <c r="H65" i="96"/>
  <c r="H85" i="96" s="1"/>
  <c r="W4" i="96"/>
  <c r="M68" i="95"/>
  <c r="G85" i="95"/>
  <c r="L60" i="95"/>
  <c r="M70" i="95"/>
  <c r="M73" i="95"/>
  <c r="V57" i="95"/>
  <c r="U57" i="95"/>
  <c r="J65" i="95"/>
  <c r="J85" i="95" s="1"/>
  <c r="M76" i="95"/>
  <c r="S57" i="95"/>
  <c r="H65" i="95"/>
  <c r="H85" i="95" s="1"/>
  <c r="M74" i="95"/>
  <c r="M75" i="95"/>
  <c r="D85" i="95"/>
  <c r="M71" i="95"/>
  <c r="M77" i="95"/>
  <c r="M72" i="95"/>
  <c r="F64" i="95"/>
  <c r="L64" i="95" s="1"/>
  <c r="F65" i="95"/>
  <c r="W6" i="95"/>
  <c r="O57" i="95"/>
  <c r="Q57" i="95"/>
  <c r="F63" i="95"/>
  <c r="W4" i="95"/>
  <c r="W57" i="95" s="1"/>
  <c r="E85" i="95"/>
  <c r="U11" i="94"/>
  <c r="I85" i="94"/>
  <c r="T57" i="94"/>
  <c r="O11" i="93"/>
  <c r="D65" i="93" s="1"/>
  <c r="C65" i="93"/>
  <c r="I61" i="93"/>
  <c r="I85" i="93" s="1"/>
  <c r="J60" i="93"/>
  <c r="L60" i="93" s="1"/>
  <c r="J65" i="93"/>
  <c r="V11" i="94"/>
  <c r="O11" i="94"/>
  <c r="D63" i="94" s="1"/>
  <c r="C61" i="94"/>
  <c r="C85" i="94" s="1"/>
  <c r="V5" i="94"/>
  <c r="V57" i="94" s="1"/>
  <c r="O5" i="94"/>
  <c r="N57" i="94"/>
  <c r="V5" i="93"/>
  <c r="V57" i="93" s="1"/>
  <c r="U5" i="93"/>
  <c r="U57" i="93" s="1"/>
  <c r="V11" i="93"/>
  <c r="O5" i="93"/>
  <c r="D61" i="93" s="1"/>
  <c r="N57" i="93"/>
  <c r="J61" i="94"/>
  <c r="U57" i="94"/>
  <c r="M66" i="94"/>
  <c r="W5" i="94"/>
  <c r="L63" i="93"/>
  <c r="W11" i="93"/>
  <c r="M66" i="93"/>
  <c r="J61" i="93"/>
  <c r="V57" i="92"/>
  <c r="U85" i="92"/>
  <c r="F63" i="92"/>
  <c r="Q57" i="92"/>
  <c r="W4" i="92"/>
  <c r="W57" i="92" s="1"/>
  <c r="U57" i="92"/>
  <c r="J61" i="92"/>
  <c r="J85" i="92" s="1"/>
  <c r="D85" i="92"/>
  <c r="M76" i="92"/>
  <c r="M72" i="92"/>
  <c r="M74" i="92"/>
  <c r="M71" i="92"/>
  <c r="M69" i="92"/>
  <c r="M77" i="92"/>
  <c r="M68" i="92"/>
  <c r="M66" i="92"/>
  <c r="M67" i="92"/>
  <c r="M73" i="92"/>
  <c r="M70" i="92"/>
  <c r="M75" i="92"/>
  <c r="C85" i="91"/>
  <c r="U85" i="91" s="1"/>
  <c r="L63" i="91"/>
  <c r="L65" i="91"/>
  <c r="W61" i="91"/>
  <c r="W63" i="91" s="1"/>
  <c r="D85" i="91"/>
  <c r="M71" i="91"/>
  <c r="M68" i="91"/>
  <c r="M76" i="91"/>
  <c r="M72" i="91"/>
  <c r="M69" i="91"/>
  <c r="M67" i="91"/>
  <c r="M75" i="91"/>
  <c r="M73" i="91"/>
  <c r="M70" i="91"/>
  <c r="M77" i="91"/>
  <c r="M74" i="91"/>
  <c r="U57" i="91"/>
  <c r="J61" i="91"/>
  <c r="J85" i="91" s="1"/>
  <c r="S11" i="90"/>
  <c r="G65" i="90"/>
  <c r="G85" i="90" s="1"/>
  <c r="V11" i="90"/>
  <c r="C63" i="90"/>
  <c r="U11" i="90"/>
  <c r="I63" i="90"/>
  <c r="C61" i="90"/>
  <c r="T57" i="90"/>
  <c r="O4" i="90"/>
  <c r="D61" i="90" s="1"/>
  <c r="I61" i="90"/>
  <c r="U4" i="90"/>
  <c r="J61" i="90" s="1"/>
  <c r="C60" i="90"/>
  <c r="O11" i="90"/>
  <c r="D65" i="90" s="1"/>
  <c r="N57" i="90"/>
  <c r="J60" i="90"/>
  <c r="P57" i="90"/>
  <c r="Q4" i="90"/>
  <c r="F61" i="90" s="1"/>
  <c r="V4" i="90"/>
  <c r="E63" i="90"/>
  <c r="E85" i="90" s="1"/>
  <c r="W13" i="89"/>
  <c r="D65" i="89"/>
  <c r="L65" i="89" s="1"/>
  <c r="O4" i="89"/>
  <c r="P57" i="89"/>
  <c r="E63" i="89"/>
  <c r="E85" i="89" s="1"/>
  <c r="Q4" i="89"/>
  <c r="C85" i="89"/>
  <c r="D61" i="89"/>
  <c r="L61" i="89" s="1"/>
  <c r="W5" i="89"/>
  <c r="T57" i="89"/>
  <c r="I60" i="89"/>
  <c r="U4" i="89"/>
  <c r="J63" i="89" s="1"/>
  <c r="V4" i="89"/>
  <c r="V57" i="89" s="1"/>
  <c r="M66" i="89"/>
  <c r="C85" i="87"/>
  <c r="W7" i="87"/>
  <c r="D72" i="87"/>
  <c r="L72" i="87" s="1"/>
  <c r="M71" i="87"/>
  <c r="M69" i="87"/>
  <c r="M72" i="87"/>
  <c r="M76" i="87"/>
  <c r="M74" i="87"/>
  <c r="M77" i="87"/>
  <c r="M73" i="87"/>
  <c r="D85" i="87"/>
  <c r="M70" i="87"/>
  <c r="S4" i="87"/>
  <c r="R57" i="87"/>
  <c r="G63" i="87"/>
  <c r="G85" i="87" s="1"/>
  <c r="V4" i="87"/>
  <c r="V57" i="87" s="1"/>
  <c r="F85" i="86"/>
  <c r="D67" i="86"/>
  <c r="L67" i="86" s="1"/>
  <c r="W7" i="86"/>
  <c r="S6" i="86"/>
  <c r="H65" i="86" s="1"/>
  <c r="G63" i="86"/>
  <c r="G85" i="86" s="1"/>
  <c r="C63" i="86"/>
  <c r="H63" i="86"/>
  <c r="R57" i="86"/>
  <c r="S57" i="86"/>
  <c r="W5" i="86"/>
  <c r="O6" i="86"/>
  <c r="D65" i="86" s="1"/>
  <c r="C65" i="86"/>
  <c r="V8" i="85"/>
  <c r="V7" i="85"/>
  <c r="W7" i="85"/>
  <c r="N4" i="85"/>
  <c r="C63" i="85" s="1"/>
  <c r="C85" i="85" s="1"/>
  <c r="R4" i="85"/>
  <c r="L83" i="85"/>
  <c r="L79" i="85"/>
  <c r="L66" i="85"/>
  <c r="L84" i="85"/>
  <c r="K85" i="85"/>
  <c r="T85" i="85" s="1"/>
  <c r="V22" i="85"/>
  <c r="O22" i="85"/>
  <c r="W22" i="85" s="1"/>
  <c r="L61" i="85"/>
  <c r="M68" i="85"/>
  <c r="V5" i="85"/>
  <c r="O5" i="85"/>
  <c r="W5" i="85" s="1"/>
  <c r="L64" i="85"/>
  <c r="M57" i="85"/>
  <c r="P4" i="85"/>
  <c r="L80" i="85"/>
  <c r="L60" i="85"/>
  <c r="L67" i="85"/>
  <c r="L62" i="85"/>
  <c r="I85" i="85"/>
  <c r="L81" i="85"/>
  <c r="U57" i="85"/>
  <c r="J63" i="85"/>
  <c r="J85" i="85" s="1"/>
  <c r="L68" i="85"/>
  <c r="D64" i="84"/>
  <c r="L64" i="84" s="1"/>
  <c r="D65" i="84"/>
  <c r="W7" i="84"/>
  <c r="V7" i="84"/>
  <c r="N57" i="84"/>
  <c r="M68" i="84"/>
  <c r="L79" i="84"/>
  <c r="C63" i="84"/>
  <c r="H63" i="84"/>
  <c r="H85" i="84" s="1"/>
  <c r="V11" i="84"/>
  <c r="V21" i="84"/>
  <c r="O21" i="84"/>
  <c r="W21" i="84" s="1"/>
  <c r="V22" i="84"/>
  <c r="O22" i="84"/>
  <c r="W22" i="84" s="1"/>
  <c r="D63" i="84"/>
  <c r="V13" i="84"/>
  <c r="W11" i="84"/>
  <c r="G85" i="84"/>
  <c r="L62" i="84"/>
  <c r="L68" i="84"/>
  <c r="L61" i="84"/>
  <c r="L81" i="84"/>
  <c r="L60" i="84"/>
  <c r="J63" i="84"/>
  <c r="J85" i="84" s="1"/>
  <c r="L80" i="84"/>
  <c r="K85" i="84"/>
  <c r="T85" i="84" s="1"/>
  <c r="M57" i="84"/>
  <c r="L67" i="84"/>
  <c r="M66" i="84"/>
  <c r="L66" i="84"/>
  <c r="L83" i="84"/>
  <c r="L84" i="84"/>
  <c r="I85" i="84"/>
  <c r="C65" i="83"/>
  <c r="V13" i="83"/>
  <c r="D65" i="83"/>
  <c r="V4" i="83"/>
  <c r="I65" i="83"/>
  <c r="Q4" i="83"/>
  <c r="F65" i="83" s="1"/>
  <c r="F85" i="83" s="1"/>
  <c r="E65" i="83"/>
  <c r="E85" i="83" s="1"/>
  <c r="S57" i="83"/>
  <c r="H65" i="83"/>
  <c r="V12" i="83"/>
  <c r="V11" i="83"/>
  <c r="V8" i="83"/>
  <c r="W8" i="83"/>
  <c r="N57" i="83"/>
  <c r="D63" i="83"/>
  <c r="M74" i="83" s="1"/>
  <c r="O6" i="83"/>
  <c r="W6" i="83" s="1"/>
  <c r="G63" i="83"/>
  <c r="G85" i="83" s="1"/>
  <c r="R57" i="83"/>
  <c r="I63" i="83"/>
  <c r="L75" i="83"/>
  <c r="L71" i="83"/>
  <c r="H63" i="83"/>
  <c r="L69" i="83"/>
  <c r="L82" i="83"/>
  <c r="Q57" i="83"/>
  <c r="V23" i="83"/>
  <c r="O23" i="83"/>
  <c r="W23" i="83" s="1"/>
  <c r="L73" i="83"/>
  <c r="L78" i="83"/>
  <c r="L76" i="83"/>
  <c r="L74" i="83"/>
  <c r="L72" i="83"/>
  <c r="W19" i="83"/>
  <c r="L77" i="83"/>
  <c r="L80" i="83"/>
  <c r="L61" i="83"/>
  <c r="K85" i="83"/>
  <c r="T85" i="83" s="1"/>
  <c r="L81" i="83"/>
  <c r="T57" i="83"/>
  <c r="U4" i="83"/>
  <c r="M68" i="83"/>
  <c r="M67" i="83"/>
  <c r="M66" i="83"/>
  <c r="L62" i="83"/>
  <c r="O57" i="83"/>
  <c r="W4" i="83"/>
  <c r="L84" i="83"/>
  <c r="L60" i="83"/>
  <c r="C85" i="83"/>
  <c r="V20" i="82"/>
  <c r="V19" i="82"/>
  <c r="V18" i="82"/>
  <c r="V16" i="82"/>
  <c r="W16" i="82"/>
  <c r="V15" i="82"/>
  <c r="W15" i="82"/>
  <c r="V13" i="82"/>
  <c r="P57" i="82"/>
  <c r="W12" i="82"/>
  <c r="V12" i="82"/>
  <c r="E63" i="82"/>
  <c r="E85" i="82" s="1"/>
  <c r="W11" i="82"/>
  <c r="V10" i="82"/>
  <c r="W8" i="82"/>
  <c r="I63" i="82"/>
  <c r="I85" i="82" s="1"/>
  <c r="U57" i="82"/>
  <c r="V7" i="82"/>
  <c r="T57" i="82"/>
  <c r="W7" i="82"/>
  <c r="W6" i="82"/>
  <c r="C63" i="82"/>
  <c r="C85" i="82" s="1"/>
  <c r="J63" i="82"/>
  <c r="V4" i="82"/>
  <c r="V9" i="82"/>
  <c r="O9" i="82"/>
  <c r="W9" i="82" s="1"/>
  <c r="L60" i="82"/>
  <c r="K85" i="82"/>
  <c r="T85" i="82" s="1"/>
  <c r="V23" i="82"/>
  <c r="V22" i="82"/>
  <c r="V6" i="82"/>
  <c r="V5" i="82"/>
  <c r="O5" i="82"/>
  <c r="Q57" i="82"/>
  <c r="N57" i="82"/>
  <c r="V11" i="82"/>
  <c r="O19" i="82"/>
  <c r="W19" i="82" s="1"/>
  <c r="L80" i="82"/>
  <c r="L81" i="82"/>
  <c r="D70" i="82"/>
  <c r="W4" i="82"/>
  <c r="L67" i="82"/>
  <c r="L62" i="82"/>
  <c r="L61" i="82"/>
  <c r="M68" i="82"/>
  <c r="L83" i="82"/>
  <c r="L79" i="82"/>
  <c r="G85" i="82"/>
  <c r="F85" i="82"/>
  <c r="L68" i="82"/>
  <c r="L84" i="82"/>
  <c r="L66" i="82"/>
  <c r="L65" i="82"/>
  <c r="S57" i="82"/>
  <c r="H70" i="82"/>
  <c r="H85" i="82" s="1"/>
  <c r="L64" i="82"/>
  <c r="V21" i="81"/>
  <c r="V16" i="81"/>
  <c r="W14" i="81"/>
  <c r="V13" i="81"/>
  <c r="C63" i="81"/>
  <c r="T12" i="81"/>
  <c r="T57" i="81" s="1"/>
  <c r="P12" i="81"/>
  <c r="I63" i="81"/>
  <c r="W9" i="81"/>
  <c r="W6" i="81"/>
  <c r="V6" i="81"/>
  <c r="I70" i="81"/>
  <c r="U4" i="81"/>
  <c r="V4" i="81"/>
  <c r="M68" i="81"/>
  <c r="M67" i="81"/>
  <c r="V14" i="81"/>
  <c r="R7" i="81"/>
  <c r="S7" i="81" s="1"/>
  <c r="N7" i="81"/>
  <c r="C70" i="81" s="1"/>
  <c r="O12" i="81"/>
  <c r="K85" i="81"/>
  <c r="T85" i="81" s="1"/>
  <c r="V8" i="81"/>
  <c r="L80" i="81"/>
  <c r="L79" i="81"/>
  <c r="L84" i="81"/>
  <c r="L67" i="81"/>
  <c r="L62" i="81"/>
  <c r="L68" i="81"/>
  <c r="M57" i="81"/>
  <c r="L83" i="81"/>
  <c r="L66" i="81"/>
  <c r="L81" i="81"/>
  <c r="R57" i="81"/>
  <c r="S4" i="81"/>
  <c r="H70" i="81" s="1"/>
  <c r="L64" i="81"/>
  <c r="L60" i="81"/>
  <c r="L61" i="81"/>
  <c r="O15" i="80"/>
  <c r="W15" i="80" s="1"/>
  <c r="V12" i="80"/>
  <c r="G65" i="80"/>
  <c r="W12" i="80"/>
  <c r="V11" i="80"/>
  <c r="R57" i="80"/>
  <c r="H65" i="80"/>
  <c r="S57" i="80"/>
  <c r="V10" i="80"/>
  <c r="V5" i="80"/>
  <c r="M68" i="80"/>
  <c r="L68" i="80"/>
  <c r="M69" i="80"/>
  <c r="L80" i="80"/>
  <c r="M70" i="80"/>
  <c r="J85" i="80"/>
  <c r="C65" i="80"/>
  <c r="L69" i="80"/>
  <c r="L72" i="80"/>
  <c r="L64" i="80"/>
  <c r="L75" i="80"/>
  <c r="L67" i="80"/>
  <c r="H85" i="80"/>
  <c r="L63" i="80"/>
  <c r="V14" i="80"/>
  <c r="O7" i="80"/>
  <c r="W7" i="80" s="1"/>
  <c r="I85" i="80"/>
  <c r="V16" i="80"/>
  <c r="O16" i="80"/>
  <c r="W16" i="80" s="1"/>
  <c r="L84" i="80"/>
  <c r="G85" i="80"/>
  <c r="U57" i="80"/>
  <c r="V9" i="80"/>
  <c r="K85" i="80"/>
  <c r="T85" i="80" s="1"/>
  <c r="N57" i="80"/>
  <c r="C61" i="80"/>
  <c r="L61" i="80" s="1"/>
  <c r="O8" i="80"/>
  <c r="W8" i="80" s="1"/>
  <c r="L82" i="80"/>
  <c r="L78" i="80"/>
  <c r="L73" i="80"/>
  <c r="L76" i="80"/>
  <c r="L74" i="80"/>
  <c r="L66" i="80"/>
  <c r="L62" i="80"/>
  <c r="L83" i="80"/>
  <c r="L79" i="80"/>
  <c r="L70" i="80"/>
  <c r="M57" i="80"/>
  <c r="P4" i="80"/>
  <c r="L71" i="80"/>
  <c r="L60" i="80"/>
  <c r="L77" i="80"/>
  <c r="C65" i="79"/>
  <c r="C85" i="79" s="1"/>
  <c r="V12" i="79"/>
  <c r="N57" i="79"/>
  <c r="V10" i="79"/>
  <c r="O10" i="79"/>
  <c r="V9" i="79"/>
  <c r="V8" i="79"/>
  <c r="M67" i="79"/>
  <c r="V4" i="79"/>
  <c r="F65" i="79"/>
  <c r="F85" i="79" s="1"/>
  <c r="E65" i="79"/>
  <c r="E85" i="79" s="1"/>
  <c r="V14" i="79"/>
  <c r="O11" i="79"/>
  <c r="W11" i="79" s="1"/>
  <c r="V11" i="79"/>
  <c r="L68" i="79"/>
  <c r="L81" i="79"/>
  <c r="L62" i="79"/>
  <c r="L67" i="79"/>
  <c r="G85" i="79"/>
  <c r="L60" i="79"/>
  <c r="K85" i="79"/>
  <c r="T85" i="79" s="1"/>
  <c r="L61" i="79"/>
  <c r="L83" i="79"/>
  <c r="M68" i="79"/>
  <c r="L63" i="79"/>
  <c r="M70" i="79"/>
  <c r="M69" i="79"/>
  <c r="L66" i="79"/>
  <c r="L80" i="79"/>
  <c r="L79" i="79"/>
  <c r="L84" i="79"/>
  <c r="L64" i="79"/>
  <c r="J85" i="79"/>
  <c r="I85" i="79"/>
  <c r="R57" i="79"/>
  <c r="S4" i="79"/>
  <c r="V16" i="78"/>
  <c r="V11" i="78"/>
  <c r="V10" i="78"/>
  <c r="W9" i="78"/>
  <c r="F65" i="78"/>
  <c r="F85" i="78" s="1"/>
  <c r="L81" i="78"/>
  <c r="L63" i="78"/>
  <c r="L84" i="78"/>
  <c r="V12" i="78"/>
  <c r="O12" i="78"/>
  <c r="W12" i="78" s="1"/>
  <c r="K85" i="78"/>
  <c r="T85" i="78" s="1"/>
  <c r="E85" i="78"/>
  <c r="W5" i="78"/>
  <c r="O7" i="78"/>
  <c r="W7" i="78" s="1"/>
  <c r="L74" i="78"/>
  <c r="L62" i="78"/>
  <c r="L64" i="78"/>
  <c r="R6" i="78"/>
  <c r="G65" i="78" s="1"/>
  <c r="N6" i="78"/>
  <c r="C65" i="78" s="1"/>
  <c r="C85" i="78" s="1"/>
  <c r="L80" i="78"/>
  <c r="L79" i="78"/>
  <c r="L67" i="78"/>
  <c r="L82" i="78"/>
  <c r="L77" i="78"/>
  <c r="L68" i="78"/>
  <c r="L60" i="78"/>
  <c r="L76" i="78"/>
  <c r="T57" i="78"/>
  <c r="I61" i="78"/>
  <c r="I85" i="78" s="1"/>
  <c r="U4" i="78"/>
  <c r="J65" i="78" s="1"/>
  <c r="L78" i="78"/>
  <c r="L70" i="78"/>
  <c r="L66" i="78"/>
  <c r="L73" i="78"/>
  <c r="L71" i="78"/>
  <c r="V4" i="78"/>
  <c r="H61" i="78"/>
  <c r="L69" i="78"/>
  <c r="L83" i="78"/>
  <c r="L72" i="78"/>
  <c r="L75" i="78"/>
  <c r="D61" i="78"/>
  <c r="U7" i="76"/>
  <c r="U57" i="76" s="1"/>
  <c r="L64" i="77"/>
  <c r="L68" i="77"/>
  <c r="L79" i="77"/>
  <c r="L80" i="77"/>
  <c r="G85" i="77"/>
  <c r="V11" i="77"/>
  <c r="O11" i="77"/>
  <c r="W11" i="77" s="1"/>
  <c r="L75" i="77"/>
  <c r="I85" i="77"/>
  <c r="L67" i="77"/>
  <c r="L69" i="77"/>
  <c r="H85" i="77"/>
  <c r="V10" i="77"/>
  <c r="N57" i="77"/>
  <c r="M71" i="77"/>
  <c r="K85" i="77"/>
  <c r="T85" i="77" s="1"/>
  <c r="E85" i="77"/>
  <c r="L83" i="77"/>
  <c r="M74" i="77"/>
  <c r="L66" i="77"/>
  <c r="L60" i="77"/>
  <c r="L84" i="77"/>
  <c r="M73" i="77"/>
  <c r="M72" i="77"/>
  <c r="U57" i="77"/>
  <c r="M75" i="77"/>
  <c r="L82" i="77"/>
  <c r="L71" i="77"/>
  <c r="L74" i="77"/>
  <c r="L77" i="77"/>
  <c r="M69" i="77"/>
  <c r="L62" i="77"/>
  <c r="D70" i="77"/>
  <c r="M76" i="77" s="1"/>
  <c r="W6" i="77"/>
  <c r="L78" i="77"/>
  <c r="M70" i="77"/>
  <c r="L73" i="77"/>
  <c r="L72" i="77"/>
  <c r="L65" i="77"/>
  <c r="P57" i="77"/>
  <c r="Q4" i="77"/>
  <c r="C85" i="77"/>
  <c r="L76" i="77"/>
  <c r="V4" i="77"/>
  <c r="D63" i="76"/>
  <c r="M69" i="76" s="1"/>
  <c r="C65" i="76"/>
  <c r="J70" i="76"/>
  <c r="S6" i="76"/>
  <c r="H70" i="76" s="1"/>
  <c r="G70" i="76"/>
  <c r="G85" i="76" s="1"/>
  <c r="J63" i="76"/>
  <c r="V5" i="76"/>
  <c r="K85" i="76"/>
  <c r="T85" i="76" s="1"/>
  <c r="L80" i="76"/>
  <c r="P7" i="76"/>
  <c r="N7" i="76"/>
  <c r="C70" i="76" s="1"/>
  <c r="V6" i="76"/>
  <c r="O6" i="76"/>
  <c r="V8" i="76"/>
  <c r="L81" i="76"/>
  <c r="L84" i="76"/>
  <c r="W5" i="76"/>
  <c r="V10" i="76"/>
  <c r="O10" i="76"/>
  <c r="W10" i="76" s="1"/>
  <c r="I85" i="76"/>
  <c r="L79" i="76"/>
  <c r="M68" i="76"/>
  <c r="L60" i="76"/>
  <c r="L67" i="76"/>
  <c r="L64" i="76"/>
  <c r="L62" i="76"/>
  <c r="L68" i="76"/>
  <c r="E63" i="76"/>
  <c r="L66" i="76"/>
  <c r="L61" i="76"/>
  <c r="L83" i="76"/>
  <c r="R57" i="76"/>
  <c r="S4" i="76"/>
  <c r="H63" i="76" s="1"/>
  <c r="B84" i="75"/>
  <c r="B83" i="75"/>
  <c r="H83" i="75" s="1"/>
  <c r="B82" i="75"/>
  <c r="K82" i="75" s="1"/>
  <c r="B81" i="75"/>
  <c r="J81" i="75" s="1"/>
  <c r="B80" i="75"/>
  <c r="J80" i="75" s="1"/>
  <c r="B79" i="75"/>
  <c r="I79" i="75" s="1"/>
  <c r="B78" i="75"/>
  <c r="B77" i="75"/>
  <c r="F77" i="75" s="1"/>
  <c r="B76" i="75"/>
  <c r="B75" i="75"/>
  <c r="F75" i="75" s="1"/>
  <c r="B74" i="75"/>
  <c r="I74" i="75" s="1"/>
  <c r="B73" i="75"/>
  <c r="F73" i="75" s="1"/>
  <c r="B72" i="75"/>
  <c r="H72" i="75" s="1"/>
  <c r="B71" i="75"/>
  <c r="F71" i="75" s="1"/>
  <c r="B70" i="75"/>
  <c r="F70" i="75" s="1"/>
  <c r="B69" i="75"/>
  <c r="F69" i="75" s="1"/>
  <c r="P68" i="75"/>
  <c r="B68" i="75"/>
  <c r="K68" i="75" s="1"/>
  <c r="B67" i="75"/>
  <c r="K67" i="75" s="1"/>
  <c r="B66" i="75"/>
  <c r="F66" i="75" s="1"/>
  <c r="B65" i="75"/>
  <c r="M65" i="75" s="1"/>
  <c r="B64" i="75"/>
  <c r="B63" i="75"/>
  <c r="B62" i="75"/>
  <c r="G62" i="75" s="1"/>
  <c r="B61" i="75"/>
  <c r="M61" i="75" s="1"/>
  <c r="B60" i="75"/>
  <c r="M60" i="75" s="1"/>
  <c r="H57" i="75"/>
  <c r="T54" i="75"/>
  <c r="U54" i="75" s="1"/>
  <c r="R54" i="75"/>
  <c r="S54" i="75" s="1"/>
  <c r="P54" i="75"/>
  <c r="Q54" i="75" s="1"/>
  <c r="L54" i="75"/>
  <c r="M54" i="75" s="1"/>
  <c r="N54" i="75" s="1"/>
  <c r="O54" i="75" s="1"/>
  <c r="C54" i="75"/>
  <c r="T53" i="75"/>
  <c r="U53" i="75" s="1"/>
  <c r="S53" i="75"/>
  <c r="R53" i="75"/>
  <c r="P53" i="75"/>
  <c r="Q53" i="75" s="1"/>
  <c r="M53" i="75"/>
  <c r="N53" i="75" s="1"/>
  <c r="O53" i="75" s="1"/>
  <c r="L53" i="75"/>
  <c r="C53" i="75"/>
  <c r="T52" i="75"/>
  <c r="U52" i="75" s="1"/>
  <c r="R52" i="75"/>
  <c r="Q52" i="75"/>
  <c r="P52" i="75"/>
  <c r="N52" i="75"/>
  <c r="O52" i="75" s="1"/>
  <c r="L52" i="75"/>
  <c r="M52" i="75" s="1"/>
  <c r="C52" i="75"/>
  <c r="T51" i="75"/>
  <c r="U51" i="75" s="1"/>
  <c r="R51" i="75"/>
  <c r="S51" i="75" s="1"/>
  <c r="P51" i="75"/>
  <c r="Q51" i="75" s="1"/>
  <c r="O51" i="75"/>
  <c r="W51" i="75" s="1"/>
  <c r="L51" i="75"/>
  <c r="M51" i="75" s="1"/>
  <c r="N51" i="75" s="1"/>
  <c r="C51" i="75"/>
  <c r="T50" i="75"/>
  <c r="U50" i="75" s="1"/>
  <c r="S50" i="75"/>
  <c r="R50" i="75"/>
  <c r="P50" i="75"/>
  <c r="Q50" i="75" s="1"/>
  <c r="L50" i="75"/>
  <c r="M50" i="75" s="1"/>
  <c r="N50" i="75" s="1"/>
  <c r="C50" i="75"/>
  <c r="U49" i="75"/>
  <c r="T49" i="75"/>
  <c r="R49" i="75"/>
  <c r="S49" i="75" s="1"/>
  <c r="P49" i="75"/>
  <c r="Q49" i="75" s="1"/>
  <c r="M49" i="75"/>
  <c r="N49" i="75" s="1"/>
  <c r="L49" i="75"/>
  <c r="C49" i="75"/>
  <c r="T48" i="75"/>
  <c r="U48" i="75" s="1"/>
  <c r="R48" i="75"/>
  <c r="S48" i="75" s="1"/>
  <c r="P48" i="75"/>
  <c r="Q48" i="75" s="1"/>
  <c r="L48" i="75"/>
  <c r="M48" i="75" s="1"/>
  <c r="N48" i="75" s="1"/>
  <c r="C48" i="75"/>
  <c r="T47" i="75"/>
  <c r="U47" i="75" s="1"/>
  <c r="R47" i="75"/>
  <c r="S47" i="75" s="1"/>
  <c r="P47" i="75"/>
  <c r="Q47" i="75" s="1"/>
  <c r="O47" i="75"/>
  <c r="L47" i="75"/>
  <c r="M47" i="75" s="1"/>
  <c r="N47" i="75" s="1"/>
  <c r="C47" i="75"/>
  <c r="T46" i="75"/>
  <c r="U46" i="75" s="1"/>
  <c r="S46" i="75"/>
  <c r="R46" i="75"/>
  <c r="P46" i="75"/>
  <c r="Q46" i="75" s="1"/>
  <c r="L46" i="75"/>
  <c r="M46" i="75" s="1"/>
  <c r="N46" i="75" s="1"/>
  <c r="C46" i="75"/>
  <c r="U45" i="75"/>
  <c r="T45" i="75"/>
  <c r="R45" i="75"/>
  <c r="S45" i="75" s="1"/>
  <c r="P45" i="75"/>
  <c r="Q45" i="75" s="1"/>
  <c r="M45" i="75"/>
  <c r="N45" i="75" s="1"/>
  <c r="L45" i="75"/>
  <c r="C45" i="75"/>
  <c r="T44" i="75"/>
  <c r="U44" i="75" s="1"/>
  <c r="R44" i="75"/>
  <c r="S44" i="75" s="1"/>
  <c r="P44" i="75"/>
  <c r="Q44" i="75" s="1"/>
  <c r="L44" i="75"/>
  <c r="M44" i="75" s="1"/>
  <c r="N44" i="75" s="1"/>
  <c r="C44" i="75"/>
  <c r="T43" i="75"/>
  <c r="U43" i="75" s="1"/>
  <c r="R43" i="75"/>
  <c r="S43" i="75" s="1"/>
  <c r="P43" i="75"/>
  <c r="Q43" i="75" s="1"/>
  <c r="O43" i="75"/>
  <c r="L43" i="75"/>
  <c r="M43" i="75" s="1"/>
  <c r="N43" i="75" s="1"/>
  <c r="C43" i="75"/>
  <c r="T42" i="75"/>
  <c r="U42" i="75" s="1"/>
  <c r="S42" i="75"/>
  <c r="R42" i="75"/>
  <c r="P42" i="75"/>
  <c r="Q42" i="75" s="1"/>
  <c r="L42" i="75"/>
  <c r="M42" i="75" s="1"/>
  <c r="N42" i="75" s="1"/>
  <c r="C42" i="75"/>
  <c r="U41" i="75"/>
  <c r="T41" i="75"/>
  <c r="R41" i="75"/>
  <c r="S41" i="75" s="1"/>
  <c r="P41" i="75"/>
  <c r="Q41" i="75" s="1"/>
  <c r="M41" i="75"/>
  <c r="N41" i="75" s="1"/>
  <c r="L41" i="75"/>
  <c r="C41" i="75"/>
  <c r="T40" i="75"/>
  <c r="U40" i="75" s="1"/>
  <c r="R40" i="75"/>
  <c r="S40" i="75" s="1"/>
  <c r="P40" i="75"/>
  <c r="Q40" i="75" s="1"/>
  <c r="L40" i="75"/>
  <c r="M40" i="75" s="1"/>
  <c r="N40" i="75" s="1"/>
  <c r="C40" i="75"/>
  <c r="T39" i="75"/>
  <c r="U39" i="75" s="1"/>
  <c r="R39" i="75"/>
  <c r="S39" i="75" s="1"/>
  <c r="P39" i="75"/>
  <c r="Q39" i="75" s="1"/>
  <c r="N39" i="75"/>
  <c r="O39" i="75" s="1"/>
  <c r="L39" i="75"/>
  <c r="M39" i="75" s="1"/>
  <c r="C39" i="75"/>
  <c r="T38" i="75"/>
  <c r="U38" i="75" s="1"/>
  <c r="R38" i="75"/>
  <c r="S38" i="75" s="1"/>
  <c r="P38" i="75"/>
  <c r="Q38" i="75" s="1"/>
  <c r="L38" i="75"/>
  <c r="M38" i="75" s="1"/>
  <c r="N38" i="75" s="1"/>
  <c r="C38" i="75"/>
  <c r="T37" i="75"/>
  <c r="U37" i="75" s="1"/>
  <c r="R37" i="75"/>
  <c r="S37" i="75" s="1"/>
  <c r="Q37" i="75"/>
  <c r="P37" i="75"/>
  <c r="L37" i="75"/>
  <c r="M37" i="75" s="1"/>
  <c r="N37" i="75" s="1"/>
  <c r="C37" i="75"/>
  <c r="U36" i="75"/>
  <c r="T36" i="75"/>
  <c r="S36" i="75"/>
  <c r="R36" i="75"/>
  <c r="Q36" i="75"/>
  <c r="P36" i="75"/>
  <c r="M36" i="75"/>
  <c r="N36" i="75" s="1"/>
  <c r="L36" i="75"/>
  <c r="C36" i="75"/>
  <c r="T35" i="75"/>
  <c r="U35" i="75" s="1"/>
  <c r="S35" i="75"/>
  <c r="R35" i="75"/>
  <c r="P35" i="75"/>
  <c r="Q35" i="75" s="1"/>
  <c r="L35" i="75"/>
  <c r="M35" i="75" s="1"/>
  <c r="N35" i="75" s="1"/>
  <c r="O35" i="75" s="1"/>
  <c r="C35" i="75"/>
  <c r="T34" i="75"/>
  <c r="U34" i="75" s="1"/>
  <c r="R34" i="75"/>
  <c r="S34" i="75" s="1"/>
  <c r="P34" i="75"/>
  <c r="Q34" i="75" s="1"/>
  <c r="L34" i="75"/>
  <c r="M34" i="75" s="1"/>
  <c r="N34" i="75" s="1"/>
  <c r="C34" i="75"/>
  <c r="T33" i="75"/>
  <c r="U33" i="75" s="1"/>
  <c r="R33" i="75"/>
  <c r="S33" i="75" s="1"/>
  <c r="P33" i="75"/>
  <c r="Q33" i="75" s="1"/>
  <c r="L33" i="75"/>
  <c r="M33" i="75" s="1"/>
  <c r="N33" i="75" s="1"/>
  <c r="O33" i="75" s="1"/>
  <c r="C33" i="75"/>
  <c r="U32" i="75"/>
  <c r="T32" i="75"/>
  <c r="S32" i="75"/>
  <c r="R32" i="75"/>
  <c r="Q32" i="75"/>
  <c r="P32" i="75"/>
  <c r="L32" i="75"/>
  <c r="M32" i="75" s="1"/>
  <c r="N32" i="75" s="1"/>
  <c r="C32" i="75"/>
  <c r="T31" i="75"/>
  <c r="U31" i="75" s="1"/>
  <c r="R31" i="75"/>
  <c r="S31" i="75" s="1"/>
  <c r="P31" i="75"/>
  <c r="Q31" i="75" s="1"/>
  <c r="L31" i="75"/>
  <c r="M31" i="75" s="1"/>
  <c r="N31" i="75" s="1"/>
  <c r="C31" i="75"/>
  <c r="T30" i="75"/>
  <c r="U30" i="75" s="1"/>
  <c r="R30" i="75"/>
  <c r="S30" i="75" s="1"/>
  <c r="P30" i="75"/>
  <c r="Q30" i="75" s="1"/>
  <c r="L30" i="75"/>
  <c r="M30" i="75" s="1"/>
  <c r="N30" i="75" s="1"/>
  <c r="C30" i="75"/>
  <c r="T29" i="75"/>
  <c r="U29" i="75" s="1"/>
  <c r="R29" i="75"/>
  <c r="S29" i="75" s="1"/>
  <c r="P29" i="75"/>
  <c r="Q29" i="75" s="1"/>
  <c r="L29" i="75"/>
  <c r="M29" i="75" s="1"/>
  <c r="N29" i="75" s="1"/>
  <c r="C29" i="75"/>
  <c r="T28" i="75"/>
  <c r="U28" i="75" s="1"/>
  <c r="R28" i="75"/>
  <c r="S28" i="75" s="1"/>
  <c r="P28" i="75"/>
  <c r="Q28" i="75" s="1"/>
  <c r="M28" i="75"/>
  <c r="N28" i="75" s="1"/>
  <c r="L28" i="75"/>
  <c r="C28" i="75"/>
  <c r="T27" i="75"/>
  <c r="U27" i="75" s="1"/>
  <c r="R27" i="75"/>
  <c r="S27" i="75" s="1"/>
  <c r="P27" i="75"/>
  <c r="Q27" i="75" s="1"/>
  <c r="L27" i="75"/>
  <c r="M27" i="75" s="1"/>
  <c r="N27" i="75" s="1"/>
  <c r="C27" i="75"/>
  <c r="U26" i="75"/>
  <c r="T26" i="75"/>
  <c r="S26" i="75"/>
  <c r="R26" i="75"/>
  <c r="Q26" i="75"/>
  <c r="P26" i="75"/>
  <c r="M26" i="75"/>
  <c r="N26" i="75" s="1"/>
  <c r="L26" i="75"/>
  <c r="C26" i="75"/>
  <c r="T25" i="75"/>
  <c r="U25" i="75" s="1"/>
  <c r="R25" i="75"/>
  <c r="S25" i="75" s="1"/>
  <c r="P25" i="75"/>
  <c r="Q25" i="75" s="1"/>
  <c r="L25" i="75"/>
  <c r="M25" i="75" s="1"/>
  <c r="N25" i="75" s="1"/>
  <c r="C25" i="75"/>
  <c r="U24" i="75"/>
  <c r="T24" i="75"/>
  <c r="S24" i="75"/>
  <c r="R24" i="75"/>
  <c r="Q24" i="75"/>
  <c r="P24" i="75"/>
  <c r="O24" i="75"/>
  <c r="W24" i="75" s="1"/>
  <c r="L24" i="75"/>
  <c r="M24" i="75" s="1"/>
  <c r="N24" i="75" s="1"/>
  <c r="V24" i="75" s="1"/>
  <c r="C24" i="75"/>
  <c r="T23" i="75"/>
  <c r="U23" i="75" s="1"/>
  <c r="R23" i="75"/>
  <c r="S23" i="75" s="1"/>
  <c r="P23" i="75"/>
  <c r="Q23" i="75" s="1"/>
  <c r="L23" i="75"/>
  <c r="M23" i="75" s="1"/>
  <c r="N23" i="75" s="1"/>
  <c r="O23" i="75" s="1"/>
  <c r="W23" i="75" s="1"/>
  <c r="C23" i="75"/>
  <c r="U22" i="75"/>
  <c r="T22" i="75"/>
  <c r="S22" i="75"/>
  <c r="R22" i="75"/>
  <c r="Q22" i="75"/>
  <c r="P22" i="75"/>
  <c r="M22" i="75"/>
  <c r="N22" i="75" s="1"/>
  <c r="V22" i="75" s="1"/>
  <c r="L22" i="75"/>
  <c r="C22" i="75"/>
  <c r="T21" i="75"/>
  <c r="U21" i="75" s="1"/>
  <c r="R21" i="75"/>
  <c r="S21" i="75" s="1"/>
  <c r="P21" i="75"/>
  <c r="Q21" i="75" s="1"/>
  <c r="L21" i="75"/>
  <c r="M21" i="75" s="1"/>
  <c r="N21" i="75" s="1"/>
  <c r="C21" i="75"/>
  <c r="U20" i="75"/>
  <c r="T20" i="75"/>
  <c r="S20" i="75"/>
  <c r="R20" i="75"/>
  <c r="Q20" i="75"/>
  <c r="P20" i="75"/>
  <c r="L20" i="75"/>
  <c r="M20" i="75" s="1"/>
  <c r="N20" i="75" s="1"/>
  <c r="C20" i="75"/>
  <c r="T19" i="75"/>
  <c r="U19" i="75" s="1"/>
  <c r="R19" i="75"/>
  <c r="S19" i="75" s="1"/>
  <c r="P19" i="75"/>
  <c r="Q19" i="75" s="1"/>
  <c r="L19" i="75"/>
  <c r="M19" i="75" s="1"/>
  <c r="N19" i="75" s="1"/>
  <c r="O19" i="75" s="1"/>
  <c r="C19" i="75"/>
  <c r="U18" i="75"/>
  <c r="T18" i="75"/>
  <c r="S18" i="75"/>
  <c r="R18" i="75"/>
  <c r="Q18" i="75"/>
  <c r="P18" i="75"/>
  <c r="M18" i="75"/>
  <c r="N18" i="75" s="1"/>
  <c r="V18" i="75" s="1"/>
  <c r="L18" i="75"/>
  <c r="C18" i="75"/>
  <c r="R17" i="75"/>
  <c r="S17" i="75" s="1"/>
  <c r="P17" i="75"/>
  <c r="Q17" i="75" s="1"/>
  <c r="L17" i="75"/>
  <c r="M17" i="75" s="1"/>
  <c r="N17" i="75" s="1"/>
  <c r="C17" i="75"/>
  <c r="R16" i="75"/>
  <c r="S16" i="75" s="1"/>
  <c r="P16" i="75"/>
  <c r="Q16" i="75" s="1"/>
  <c r="L16" i="75"/>
  <c r="M16" i="75" s="1"/>
  <c r="N16" i="75" s="1"/>
  <c r="C16" i="75"/>
  <c r="T15" i="75"/>
  <c r="U15" i="75" s="1"/>
  <c r="R15" i="75"/>
  <c r="S15" i="75" s="1"/>
  <c r="L15" i="75"/>
  <c r="M15" i="75" s="1"/>
  <c r="C15" i="75"/>
  <c r="U14" i="75"/>
  <c r="T14" i="75"/>
  <c r="R14" i="75"/>
  <c r="S14" i="75" s="1"/>
  <c r="L14" i="75"/>
  <c r="M14" i="75" s="1"/>
  <c r="N14" i="75" s="1"/>
  <c r="C14" i="75"/>
  <c r="R13" i="75"/>
  <c r="S13" i="75" s="1"/>
  <c r="P13" i="75"/>
  <c r="Q13" i="75" s="1"/>
  <c r="L13" i="75"/>
  <c r="M13" i="75" s="1"/>
  <c r="N13" i="75" s="1"/>
  <c r="C13" i="75"/>
  <c r="T12" i="75"/>
  <c r="U12" i="75" s="1"/>
  <c r="R12" i="75"/>
  <c r="S12" i="75" s="1"/>
  <c r="P12" i="75"/>
  <c r="Q12" i="75" s="1"/>
  <c r="L12" i="75"/>
  <c r="M12" i="75" s="1"/>
  <c r="N12" i="75" s="1"/>
  <c r="C12" i="75"/>
  <c r="R11" i="75"/>
  <c r="S11" i="75" s="1"/>
  <c r="P11" i="75"/>
  <c r="Q11" i="75" s="1"/>
  <c r="L11" i="75"/>
  <c r="M11" i="75" s="1"/>
  <c r="C11" i="75"/>
  <c r="T10" i="75"/>
  <c r="U10" i="75" s="1"/>
  <c r="R10" i="75"/>
  <c r="S10" i="75" s="1"/>
  <c r="L10" i="75"/>
  <c r="M10" i="75" s="1"/>
  <c r="C10" i="75"/>
  <c r="R9" i="75"/>
  <c r="L9" i="75"/>
  <c r="T8" i="75"/>
  <c r="U8" i="75" s="1"/>
  <c r="P8" i="75"/>
  <c r="Q8" i="75" s="1"/>
  <c r="L8" i="75"/>
  <c r="M8" i="75" s="1"/>
  <c r="T7" i="75"/>
  <c r="U7" i="75" s="1"/>
  <c r="R7" i="75"/>
  <c r="S7" i="75" s="1"/>
  <c r="L7" i="75"/>
  <c r="M7" i="75" s="1"/>
  <c r="N7" i="75" s="1"/>
  <c r="O7" i="75" s="1"/>
  <c r="T6" i="75"/>
  <c r="U6" i="75" s="1"/>
  <c r="L6" i="75"/>
  <c r="M6" i="75" s="1"/>
  <c r="R6" i="75" s="1"/>
  <c r="S6" i="75" s="1"/>
  <c r="R5" i="75"/>
  <c r="S5" i="75" s="1"/>
  <c r="L5" i="75"/>
  <c r="M5" i="75" s="1"/>
  <c r="P5" i="75" s="1"/>
  <c r="Q5" i="75" s="1"/>
  <c r="P4" i="75"/>
  <c r="L4" i="75"/>
  <c r="D2" i="75"/>
  <c r="B84" i="74"/>
  <c r="F84" i="74" s="1"/>
  <c r="B83" i="74"/>
  <c r="H83" i="74" s="1"/>
  <c r="B82" i="74"/>
  <c r="K82" i="74" s="1"/>
  <c r="B81" i="74"/>
  <c r="B80" i="74"/>
  <c r="G80" i="74" s="1"/>
  <c r="B79" i="74"/>
  <c r="E79" i="74" s="1"/>
  <c r="B78" i="74"/>
  <c r="K78" i="74" s="1"/>
  <c r="B77" i="74"/>
  <c r="K77" i="74" s="1"/>
  <c r="B76" i="74"/>
  <c r="K76" i="74" s="1"/>
  <c r="B75" i="74"/>
  <c r="K75" i="74" s="1"/>
  <c r="B74" i="74"/>
  <c r="E74" i="74" s="1"/>
  <c r="B73" i="74"/>
  <c r="F73" i="74" s="1"/>
  <c r="B72" i="74"/>
  <c r="B71" i="74"/>
  <c r="J71" i="74" s="1"/>
  <c r="B70" i="74"/>
  <c r="F70" i="74" s="1"/>
  <c r="B69" i="74"/>
  <c r="F69" i="74" s="1"/>
  <c r="P68" i="74"/>
  <c r="B68" i="74"/>
  <c r="J68" i="74" s="1"/>
  <c r="B67" i="74"/>
  <c r="K67" i="74" s="1"/>
  <c r="B66" i="74"/>
  <c r="K66" i="74" s="1"/>
  <c r="B65" i="74"/>
  <c r="B64" i="74"/>
  <c r="J64" i="74" s="1"/>
  <c r="B63" i="74"/>
  <c r="B62" i="74"/>
  <c r="B61" i="74"/>
  <c r="M61" i="74" s="1"/>
  <c r="B60" i="74"/>
  <c r="J60" i="74" s="1"/>
  <c r="H57" i="74"/>
  <c r="T54" i="74"/>
  <c r="U54" i="74" s="1"/>
  <c r="R54" i="74"/>
  <c r="S54" i="74" s="1"/>
  <c r="P54" i="74"/>
  <c r="Q54" i="74" s="1"/>
  <c r="N54" i="74"/>
  <c r="O54" i="74" s="1"/>
  <c r="L54" i="74"/>
  <c r="M54" i="74" s="1"/>
  <c r="C54" i="74"/>
  <c r="T53" i="74"/>
  <c r="U53" i="74" s="1"/>
  <c r="R53" i="74"/>
  <c r="S53" i="74" s="1"/>
  <c r="P53" i="74"/>
  <c r="Q53" i="74" s="1"/>
  <c r="L53" i="74"/>
  <c r="M53" i="74" s="1"/>
  <c r="N53" i="74" s="1"/>
  <c r="C53" i="74"/>
  <c r="T52" i="74"/>
  <c r="U52" i="74" s="1"/>
  <c r="R52" i="74"/>
  <c r="S52" i="74" s="1"/>
  <c r="P52" i="74"/>
  <c r="Q52" i="74" s="1"/>
  <c r="L52" i="74"/>
  <c r="M52" i="74" s="1"/>
  <c r="N52" i="74" s="1"/>
  <c r="C52" i="74"/>
  <c r="T51" i="74"/>
  <c r="U51" i="74" s="1"/>
  <c r="R51" i="74"/>
  <c r="S51" i="74" s="1"/>
  <c r="P51" i="74"/>
  <c r="Q51" i="74" s="1"/>
  <c r="L51" i="74"/>
  <c r="M51" i="74" s="1"/>
  <c r="N51" i="74" s="1"/>
  <c r="V51" i="74" s="1"/>
  <c r="C51" i="74"/>
  <c r="T50" i="74"/>
  <c r="U50" i="74" s="1"/>
  <c r="R50" i="74"/>
  <c r="S50" i="74" s="1"/>
  <c r="P50" i="74"/>
  <c r="Q50" i="74" s="1"/>
  <c r="L50" i="74"/>
  <c r="M50" i="74" s="1"/>
  <c r="N50" i="74" s="1"/>
  <c r="C50" i="74"/>
  <c r="T49" i="74"/>
  <c r="U49" i="74" s="1"/>
  <c r="R49" i="74"/>
  <c r="S49" i="74" s="1"/>
  <c r="P49" i="74"/>
  <c r="Q49" i="74" s="1"/>
  <c r="L49" i="74"/>
  <c r="M49" i="74" s="1"/>
  <c r="N49" i="74" s="1"/>
  <c r="C49" i="74"/>
  <c r="T48" i="74"/>
  <c r="U48" i="74" s="1"/>
  <c r="R48" i="74"/>
  <c r="S48" i="74" s="1"/>
  <c r="P48" i="74"/>
  <c r="Q48" i="74" s="1"/>
  <c r="L48" i="74"/>
  <c r="M48" i="74" s="1"/>
  <c r="N48" i="74" s="1"/>
  <c r="C48" i="74"/>
  <c r="T47" i="74"/>
  <c r="U47" i="74" s="1"/>
  <c r="R47" i="74"/>
  <c r="S47" i="74" s="1"/>
  <c r="P47" i="74"/>
  <c r="Q47" i="74" s="1"/>
  <c r="L47" i="74"/>
  <c r="M47" i="74" s="1"/>
  <c r="N47" i="74" s="1"/>
  <c r="V47" i="74" s="1"/>
  <c r="C47" i="74"/>
  <c r="T46" i="74"/>
  <c r="U46" i="74" s="1"/>
  <c r="R46" i="74"/>
  <c r="S46" i="74" s="1"/>
  <c r="P46" i="74"/>
  <c r="Q46" i="74" s="1"/>
  <c r="L46" i="74"/>
  <c r="M46" i="74" s="1"/>
  <c r="N46" i="74" s="1"/>
  <c r="C46" i="74"/>
  <c r="T45" i="74"/>
  <c r="U45" i="74" s="1"/>
  <c r="R45" i="74"/>
  <c r="S45" i="74" s="1"/>
  <c r="P45" i="74"/>
  <c r="Q45" i="74" s="1"/>
  <c r="L45" i="74"/>
  <c r="M45" i="74" s="1"/>
  <c r="N45" i="74" s="1"/>
  <c r="C45" i="74"/>
  <c r="T44" i="74"/>
  <c r="U44" i="74" s="1"/>
  <c r="R44" i="74"/>
  <c r="S44" i="74" s="1"/>
  <c r="P44" i="74"/>
  <c r="Q44" i="74" s="1"/>
  <c r="L44" i="74"/>
  <c r="M44" i="74" s="1"/>
  <c r="N44" i="74" s="1"/>
  <c r="C44" i="74"/>
  <c r="T43" i="74"/>
  <c r="U43" i="74" s="1"/>
  <c r="R43" i="74"/>
  <c r="S43" i="74" s="1"/>
  <c r="P43" i="74"/>
  <c r="Q43" i="74" s="1"/>
  <c r="L43" i="74"/>
  <c r="M43" i="74" s="1"/>
  <c r="N43" i="74" s="1"/>
  <c r="V43" i="74" s="1"/>
  <c r="C43" i="74"/>
  <c r="T42" i="74"/>
  <c r="U42" i="74" s="1"/>
  <c r="R42" i="74"/>
  <c r="S42" i="74" s="1"/>
  <c r="P42" i="74"/>
  <c r="Q42" i="74" s="1"/>
  <c r="L42" i="74"/>
  <c r="M42" i="74" s="1"/>
  <c r="N42" i="74" s="1"/>
  <c r="C42" i="74"/>
  <c r="T41" i="74"/>
  <c r="U41" i="74" s="1"/>
  <c r="R41" i="74"/>
  <c r="S41" i="74" s="1"/>
  <c r="P41" i="74"/>
  <c r="Q41" i="74" s="1"/>
  <c r="L41" i="74"/>
  <c r="M41" i="74" s="1"/>
  <c r="N41" i="74" s="1"/>
  <c r="C41" i="74"/>
  <c r="T40" i="74"/>
  <c r="U40" i="74" s="1"/>
  <c r="R40" i="74"/>
  <c r="S40" i="74" s="1"/>
  <c r="P40" i="74"/>
  <c r="Q40" i="74" s="1"/>
  <c r="L40" i="74"/>
  <c r="M40" i="74" s="1"/>
  <c r="N40" i="74" s="1"/>
  <c r="C40" i="74"/>
  <c r="T39" i="74"/>
  <c r="U39" i="74" s="1"/>
  <c r="R39" i="74"/>
  <c r="S39" i="74" s="1"/>
  <c r="P39" i="74"/>
  <c r="Q39" i="74" s="1"/>
  <c r="L39" i="74"/>
  <c r="M39" i="74" s="1"/>
  <c r="N39" i="74" s="1"/>
  <c r="V39" i="74" s="1"/>
  <c r="C39" i="74"/>
  <c r="T38" i="74"/>
  <c r="U38" i="74" s="1"/>
  <c r="R38" i="74"/>
  <c r="S38" i="74" s="1"/>
  <c r="P38" i="74"/>
  <c r="Q38" i="74" s="1"/>
  <c r="L38" i="74"/>
  <c r="M38" i="74" s="1"/>
  <c r="N38" i="74" s="1"/>
  <c r="C38" i="74"/>
  <c r="T37" i="74"/>
  <c r="U37" i="74" s="1"/>
  <c r="R37" i="74"/>
  <c r="S37" i="74" s="1"/>
  <c r="P37" i="74"/>
  <c r="Q37" i="74" s="1"/>
  <c r="L37" i="74"/>
  <c r="M37" i="74" s="1"/>
  <c r="N37" i="74" s="1"/>
  <c r="C37" i="74"/>
  <c r="T36" i="74"/>
  <c r="U36" i="74" s="1"/>
  <c r="R36" i="74"/>
  <c r="S36" i="74" s="1"/>
  <c r="P36" i="74"/>
  <c r="Q36" i="74" s="1"/>
  <c r="L36" i="74"/>
  <c r="M36" i="74" s="1"/>
  <c r="N36" i="74" s="1"/>
  <c r="C36" i="74"/>
  <c r="T35" i="74"/>
  <c r="U35" i="74" s="1"/>
  <c r="R35" i="74"/>
  <c r="S35" i="74" s="1"/>
  <c r="P35" i="74"/>
  <c r="Q35" i="74" s="1"/>
  <c r="L35" i="74"/>
  <c r="M35" i="74" s="1"/>
  <c r="N35" i="74" s="1"/>
  <c r="V35" i="74" s="1"/>
  <c r="C35" i="74"/>
  <c r="T34" i="74"/>
  <c r="U34" i="74" s="1"/>
  <c r="R34" i="74"/>
  <c r="S34" i="74" s="1"/>
  <c r="P34" i="74"/>
  <c r="Q34" i="74" s="1"/>
  <c r="L34" i="74"/>
  <c r="M34" i="74" s="1"/>
  <c r="N34" i="74" s="1"/>
  <c r="C34" i="74"/>
  <c r="T33" i="74"/>
  <c r="U33" i="74" s="1"/>
  <c r="R33" i="74"/>
  <c r="S33" i="74" s="1"/>
  <c r="P33" i="74"/>
  <c r="Q33" i="74" s="1"/>
  <c r="L33" i="74"/>
  <c r="M33" i="74" s="1"/>
  <c r="N33" i="74" s="1"/>
  <c r="C33" i="74"/>
  <c r="T32" i="74"/>
  <c r="U32" i="74" s="1"/>
  <c r="R32" i="74"/>
  <c r="S32" i="74" s="1"/>
  <c r="P32" i="74"/>
  <c r="Q32" i="74" s="1"/>
  <c r="L32" i="74"/>
  <c r="M32" i="74" s="1"/>
  <c r="N32" i="74" s="1"/>
  <c r="C32" i="74"/>
  <c r="T31" i="74"/>
  <c r="U31" i="74" s="1"/>
  <c r="R31" i="74"/>
  <c r="S31" i="74" s="1"/>
  <c r="P31" i="74"/>
  <c r="Q31" i="74" s="1"/>
  <c r="L31" i="74"/>
  <c r="M31" i="74" s="1"/>
  <c r="N31" i="74" s="1"/>
  <c r="V31" i="74" s="1"/>
  <c r="C31" i="74"/>
  <c r="T30" i="74"/>
  <c r="U30" i="74" s="1"/>
  <c r="R30" i="74"/>
  <c r="S30" i="74" s="1"/>
  <c r="P30" i="74"/>
  <c r="Q30" i="74" s="1"/>
  <c r="L30" i="74"/>
  <c r="M30" i="74" s="1"/>
  <c r="N30" i="74" s="1"/>
  <c r="C30" i="74"/>
  <c r="U29" i="74"/>
  <c r="T29" i="74"/>
  <c r="R29" i="74"/>
  <c r="S29" i="74" s="1"/>
  <c r="P29" i="74"/>
  <c r="Q29" i="74" s="1"/>
  <c r="M29" i="74"/>
  <c r="N29" i="74" s="1"/>
  <c r="O29" i="74" s="1"/>
  <c r="L29" i="74"/>
  <c r="C29" i="74"/>
  <c r="T28" i="74"/>
  <c r="U28" i="74" s="1"/>
  <c r="R28" i="74"/>
  <c r="S28" i="74" s="1"/>
  <c r="P28" i="74"/>
  <c r="Q28" i="74" s="1"/>
  <c r="L28" i="74"/>
  <c r="M28" i="74" s="1"/>
  <c r="N28" i="74" s="1"/>
  <c r="C28" i="74"/>
  <c r="T27" i="74"/>
  <c r="U27" i="74" s="1"/>
  <c r="R27" i="74"/>
  <c r="S27" i="74" s="1"/>
  <c r="P27" i="74"/>
  <c r="Q27" i="74" s="1"/>
  <c r="M27" i="74"/>
  <c r="N27" i="74" s="1"/>
  <c r="L27" i="74"/>
  <c r="C27" i="74"/>
  <c r="T26" i="74"/>
  <c r="U26" i="74" s="1"/>
  <c r="R26" i="74"/>
  <c r="S26" i="74" s="1"/>
  <c r="P26" i="74"/>
  <c r="Q26" i="74" s="1"/>
  <c r="L26" i="74"/>
  <c r="M26" i="74" s="1"/>
  <c r="N26" i="74" s="1"/>
  <c r="C26" i="74"/>
  <c r="U25" i="74"/>
  <c r="T25" i="74"/>
  <c r="R25" i="74"/>
  <c r="S25" i="74" s="1"/>
  <c r="P25" i="74"/>
  <c r="Q25" i="74" s="1"/>
  <c r="M25" i="74"/>
  <c r="N25" i="74" s="1"/>
  <c r="O25" i="74" s="1"/>
  <c r="L25" i="74"/>
  <c r="C25" i="74"/>
  <c r="T24" i="74"/>
  <c r="U24" i="74" s="1"/>
  <c r="R24" i="74"/>
  <c r="S24" i="74" s="1"/>
  <c r="P24" i="74"/>
  <c r="Q24" i="74" s="1"/>
  <c r="L24" i="74"/>
  <c r="M24" i="74" s="1"/>
  <c r="N24" i="74" s="1"/>
  <c r="C24" i="74"/>
  <c r="U23" i="74"/>
  <c r="T23" i="74"/>
  <c r="S23" i="74"/>
  <c r="R23" i="74"/>
  <c r="Q23" i="74"/>
  <c r="P23" i="74"/>
  <c r="M23" i="74"/>
  <c r="N23" i="74" s="1"/>
  <c r="L23" i="74"/>
  <c r="C23" i="74"/>
  <c r="T22" i="74"/>
  <c r="U22" i="74" s="1"/>
  <c r="R22" i="74"/>
  <c r="S22" i="74" s="1"/>
  <c r="P22" i="74"/>
  <c r="Q22" i="74" s="1"/>
  <c r="L22" i="74"/>
  <c r="M22" i="74" s="1"/>
  <c r="N22" i="74" s="1"/>
  <c r="C22" i="74"/>
  <c r="U21" i="74"/>
  <c r="T21" i="74"/>
  <c r="S21" i="74"/>
  <c r="R21" i="74"/>
  <c r="Q21" i="74"/>
  <c r="P21" i="74"/>
  <c r="M21" i="74"/>
  <c r="N21" i="74" s="1"/>
  <c r="L21" i="74"/>
  <c r="C21" i="74"/>
  <c r="T20" i="74"/>
  <c r="U20" i="74" s="1"/>
  <c r="R20" i="74"/>
  <c r="S20" i="74" s="1"/>
  <c r="P20" i="74"/>
  <c r="Q20" i="74" s="1"/>
  <c r="L20" i="74"/>
  <c r="M20" i="74" s="1"/>
  <c r="N20" i="74" s="1"/>
  <c r="C20" i="74"/>
  <c r="U19" i="74"/>
  <c r="T19" i="74"/>
  <c r="S19" i="74"/>
  <c r="R19" i="74"/>
  <c r="Q19" i="74"/>
  <c r="P19" i="74"/>
  <c r="M19" i="74"/>
  <c r="N19" i="74" s="1"/>
  <c r="L19" i="74"/>
  <c r="C19" i="74"/>
  <c r="T18" i="74"/>
  <c r="U18" i="74" s="1"/>
  <c r="R18" i="74"/>
  <c r="S18" i="74" s="1"/>
  <c r="P18" i="74"/>
  <c r="Q18" i="74" s="1"/>
  <c r="L18" i="74"/>
  <c r="M18" i="74" s="1"/>
  <c r="N18" i="74" s="1"/>
  <c r="C18" i="74"/>
  <c r="U17" i="74"/>
  <c r="T17" i="74"/>
  <c r="S17" i="74"/>
  <c r="R17" i="74"/>
  <c r="Q17" i="74"/>
  <c r="P17" i="74"/>
  <c r="M17" i="74"/>
  <c r="N17" i="74" s="1"/>
  <c r="L17" i="74"/>
  <c r="C17" i="74"/>
  <c r="T16" i="74"/>
  <c r="U16" i="74" s="1"/>
  <c r="R16" i="74"/>
  <c r="S16" i="74" s="1"/>
  <c r="P16" i="74"/>
  <c r="Q16" i="74" s="1"/>
  <c r="L16" i="74"/>
  <c r="M16" i="74" s="1"/>
  <c r="N16" i="74" s="1"/>
  <c r="C16" i="74"/>
  <c r="U15" i="74"/>
  <c r="T15" i="74"/>
  <c r="S15" i="74"/>
  <c r="R15" i="74"/>
  <c r="Q15" i="74"/>
  <c r="P15" i="74"/>
  <c r="M15" i="74"/>
  <c r="N15" i="74" s="1"/>
  <c r="L15" i="74"/>
  <c r="C15" i="74"/>
  <c r="T14" i="74"/>
  <c r="U14" i="74" s="1"/>
  <c r="R14" i="74"/>
  <c r="S14" i="74" s="1"/>
  <c r="P14" i="74"/>
  <c r="Q14" i="74" s="1"/>
  <c r="L14" i="74"/>
  <c r="M14" i="74" s="1"/>
  <c r="N14" i="74" s="1"/>
  <c r="C14" i="74"/>
  <c r="U13" i="74"/>
  <c r="T13" i="74"/>
  <c r="S13" i="74"/>
  <c r="R13" i="74"/>
  <c r="Q13" i="74"/>
  <c r="P13" i="74"/>
  <c r="M13" i="74"/>
  <c r="N13" i="74" s="1"/>
  <c r="L13" i="74"/>
  <c r="C13" i="74"/>
  <c r="T12" i="74"/>
  <c r="U12" i="74" s="1"/>
  <c r="P12" i="74"/>
  <c r="Q12" i="74" s="1"/>
  <c r="L12" i="74"/>
  <c r="M12" i="74" s="1"/>
  <c r="C12" i="74"/>
  <c r="R11" i="74"/>
  <c r="S11" i="74" s="1"/>
  <c r="P11" i="74"/>
  <c r="Q11" i="74" s="1"/>
  <c r="M11" i="74"/>
  <c r="T11" i="74" s="1"/>
  <c r="U11" i="74" s="1"/>
  <c r="L11" i="74"/>
  <c r="C11" i="74"/>
  <c r="R10" i="74"/>
  <c r="S10" i="74" s="1"/>
  <c r="P10" i="74"/>
  <c r="Q10" i="74" s="1"/>
  <c r="L10" i="74"/>
  <c r="M10" i="74" s="1"/>
  <c r="T10" i="74" s="1"/>
  <c r="U10" i="74" s="1"/>
  <c r="C10" i="74"/>
  <c r="R9" i="74"/>
  <c r="S9" i="74" s="1"/>
  <c r="P9" i="74"/>
  <c r="Q9" i="74" s="1"/>
  <c r="L9" i="74"/>
  <c r="M9" i="74" s="1"/>
  <c r="C9" i="74"/>
  <c r="P8" i="74"/>
  <c r="Q8" i="74" s="1"/>
  <c r="N8" i="74"/>
  <c r="O8" i="74" s="1"/>
  <c r="L8" i="74"/>
  <c r="M8" i="74" s="1"/>
  <c r="T8" i="74" s="1"/>
  <c r="U8" i="74" s="1"/>
  <c r="C8" i="74"/>
  <c r="R7" i="74"/>
  <c r="S7" i="74" s="1"/>
  <c r="P7" i="74"/>
  <c r="Q7" i="74" s="1"/>
  <c r="L7" i="74"/>
  <c r="M7" i="74" s="1"/>
  <c r="C7" i="74"/>
  <c r="T6" i="74"/>
  <c r="U6" i="74" s="1"/>
  <c r="L6" i="74"/>
  <c r="M6" i="74" s="1"/>
  <c r="R6" i="74" s="1"/>
  <c r="S6" i="74" s="1"/>
  <c r="C6" i="74"/>
  <c r="T5" i="74"/>
  <c r="U5" i="74" s="1"/>
  <c r="R5" i="74"/>
  <c r="S5" i="74" s="1"/>
  <c r="L5" i="74"/>
  <c r="M5" i="74" s="1"/>
  <c r="C5" i="74"/>
  <c r="T4" i="74"/>
  <c r="P4" i="74"/>
  <c r="L4" i="74"/>
  <c r="C4" i="74"/>
  <c r="D2" i="74"/>
  <c r="B84" i="73"/>
  <c r="B83" i="73"/>
  <c r="H83" i="73" s="1"/>
  <c r="B82" i="73"/>
  <c r="K82" i="73" s="1"/>
  <c r="B81" i="73"/>
  <c r="J81" i="73" s="1"/>
  <c r="B80" i="73"/>
  <c r="J80" i="73" s="1"/>
  <c r="B79" i="73"/>
  <c r="H79" i="73" s="1"/>
  <c r="B78" i="73"/>
  <c r="K78" i="73" s="1"/>
  <c r="B77" i="73"/>
  <c r="K77" i="73" s="1"/>
  <c r="B76" i="73"/>
  <c r="K76" i="73" s="1"/>
  <c r="B75" i="73"/>
  <c r="K75" i="73" s="1"/>
  <c r="B74" i="73"/>
  <c r="F74" i="73" s="1"/>
  <c r="B73" i="73"/>
  <c r="B72" i="73"/>
  <c r="J72" i="73" s="1"/>
  <c r="B71" i="73"/>
  <c r="F71" i="73" s="1"/>
  <c r="B70" i="73"/>
  <c r="F70" i="73" s="1"/>
  <c r="B69" i="73"/>
  <c r="P68" i="73"/>
  <c r="B68" i="73"/>
  <c r="K68" i="73" s="1"/>
  <c r="B67" i="73"/>
  <c r="K67" i="73" s="1"/>
  <c r="B66" i="73"/>
  <c r="B65" i="73"/>
  <c r="B64" i="73"/>
  <c r="K64" i="73" s="1"/>
  <c r="B63" i="73"/>
  <c r="G63" i="73" s="1"/>
  <c r="B62" i="73"/>
  <c r="J62" i="73" s="1"/>
  <c r="B61" i="73"/>
  <c r="M61" i="73" s="1"/>
  <c r="B60" i="73"/>
  <c r="M60" i="73" s="1"/>
  <c r="H57" i="73"/>
  <c r="T54" i="73"/>
  <c r="U54" i="73" s="1"/>
  <c r="R54" i="73"/>
  <c r="S54" i="73" s="1"/>
  <c r="P54" i="73"/>
  <c r="Q54" i="73" s="1"/>
  <c r="L54" i="73"/>
  <c r="M54" i="73" s="1"/>
  <c r="N54" i="73" s="1"/>
  <c r="C54" i="73"/>
  <c r="T53" i="73"/>
  <c r="U53" i="73" s="1"/>
  <c r="R53" i="73"/>
  <c r="S53" i="73" s="1"/>
  <c r="P53" i="73"/>
  <c r="Q53" i="73" s="1"/>
  <c r="L53" i="73"/>
  <c r="M53" i="73" s="1"/>
  <c r="N53" i="73" s="1"/>
  <c r="C53" i="73"/>
  <c r="T52" i="73"/>
  <c r="U52" i="73" s="1"/>
  <c r="R52" i="73"/>
  <c r="S52" i="73" s="1"/>
  <c r="P52" i="73"/>
  <c r="Q52" i="73" s="1"/>
  <c r="M52" i="73"/>
  <c r="N52" i="73" s="1"/>
  <c r="L52" i="73"/>
  <c r="C52" i="73"/>
  <c r="T51" i="73"/>
  <c r="U51" i="73" s="1"/>
  <c r="R51" i="73"/>
  <c r="S51" i="73" s="1"/>
  <c r="P51" i="73"/>
  <c r="Q51" i="73" s="1"/>
  <c r="L51" i="73"/>
  <c r="M51" i="73" s="1"/>
  <c r="N51" i="73" s="1"/>
  <c r="C51" i="73"/>
  <c r="U50" i="73"/>
  <c r="T50" i="73"/>
  <c r="R50" i="73"/>
  <c r="S50" i="73" s="1"/>
  <c r="Q50" i="73"/>
  <c r="P50" i="73"/>
  <c r="L50" i="73"/>
  <c r="M50" i="73" s="1"/>
  <c r="N50" i="73" s="1"/>
  <c r="C50" i="73"/>
  <c r="T49" i="73"/>
  <c r="U49" i="73" s="1"/>
  <c r="R49" i="73"/>
  <c r="S49" i="73" s="1"/>
  <c r="P49" i="73"/>
  <c r="Q49" i="73" s="1"/>
  <c r="N49" i="73"/>
  <c r="O49" i="73" s="1"/>
  <c r="W49" i="73" s="1"/>
  <c r="L49" i="73"/>
  <c r="M49" i="73" s="1"/>
  <c r="C49" i="73"/>
  <c r="T48" i="73"/>
  <c r="U48" i="73" s="1"/>
  <c r="R48" i="73"/>
  <c r="S48" i="73" s="1"/>
  <c r="P48" i="73"/>
  <c r="Q48" i="73" s="1"/>
  <c r="L48" i="73"/>
  <c r="M48" i="73" s="1"/>
  <c r="N48" i="73" s="1"/>
  <c r="C48" i="73"/>
  <c r="T47" i="73"/>
  <c r="U47" i="73" s="1"/>
  <c r="R47" i="73"/>
  <c r="S47" i="73" s="1"/>
  <c r="P47" i="73"/>
  <c r="Q47" i="73" s="1"/>
  <c r="L47" i="73"/>
  <c r="M47" i="73" s="1"/>
  <c r="N47" i="73" s="1"/>
  <c r="C47" i="73"/>
  <c r="T46" i="73"/>
  <c r="U46" i="73" s="1"/>
  <c r="S46" i="73"/>
  <c r="R46" i="73"/>
  <c r="P46" i="73"/>
  <c r="Q46" i="73" s="1"/>
  <c r="M46" i="73"/>
  <c r="N46" i="73" s="1"/>
  <c r="L46" i="73"/>
  <c r="C46" i="73"/>
  <c r="T45" i="73"/>
  <c r="U45" i="73" s="1"/>
  <c r="R45" i="73"/>
  <c r="S45" i="73" s="1"/>
  <c r="P45" i="73"/>
  <c r="Q45" i="73" s="1"/>
  <c r="L45" i="73"/>
  <c r="M45" i="73" s="1"/>
  <c r="N45" i="73" s="1"/>
  <c r="O45" i="73" s="1"/>
  <c r="C45" i="73"/>
  <c r="T44" i="73"/>
  <c r="U44" i="73" s="1"/>
  <c r="R44" i="73"/>
  <c r="S44" i="73" s="1"/>
  <c r="P44" i="73"/>
  <c r="Q44" i="73" s="1"/>
  <c r="M44" i="73"/>
  <c r="N44" i="73" s="1"/>
  <c r="L44" i="73"/>
  <c r="C44" i="73"/>
  <c r="T43" i="73"/>
  <c r="U43" i="73" s="1"/>
  <c r="R43" i="73"/>
  <c r="S43" i="73" s="1"/>
  <c r="P43" i="73"/>
  <c r="Q43" i="73" s="1"/>
  <c r="L43" i="73"/>
  <c r="M43" i="73" s="1"/>
  <c r="N43" i="73" s="1"/>
  <c r="C43" i="73"/>
  <c r="U42" i="73"/>
  <c r="T42" i="73"/>
  <c r="R42" i="73"/>
  <c r="S42" i="73" s="1"/>
  <c r="Q42" i="73"/>
  <c r="P42" i="73"/>
  <c r="L42" i="73"/>
  <c r="M42" i="73" s="1"/>
  <c r="N42" i="73" s="1"/>
  <c r="C42" i="73"/>
  <c r="T41" i="73"/>
  <c r="U41" i="73" s="1"/>
  <c r="R41" i="73"/>
  <c r="S41" i="73" s="1"/>
  <c r="P41" i="73"/>
  <c r="Q41" i="73" s="1"/>
  <c r="N41" i="73"/>
  <c r="O41" i="73" s="1"/>
  <c r="W41" i="73" s="1"/>
  <c r="L41" i="73"/>
  <c r="M41" i="73" s="1"/>
  <c r="C41" i="73"/>
  <c r="T40" i="73"/>
  <c r="U40" i="73" s="1"/>
  <c r="R40" i="73"/>
  <c r="S40" i="73" s="1"/>
  <c r="P40" i="73"/>
  <c r="Q40" i="73" s="1"/>
  <c r="L40" i="73"/>
  <c r="M40" i="73" s="1"/>
  <c r="N40" i="73" s="1"/>
  <c r="C40" i="73"/>
  <c r="T39" i="73"/>
  <c r="U39" i="73" s="1"/>
  <c r="R39" i="73"/>
  <c r="S39" i="73" s="1"/>
  <c r="P39" i="73"/>
  <c r="Q39" i="73" s="1"/>
  <c r="N39" i="73"/>
  <c r="O39" i="73" s="1"/>
  <c r="L39" i="73"/>
  <c r="M39" i="73" s="1"/>
  <c r="C39" i="73"/>
  <c r="T38" i="73"/>
  <c r="U38" i="73" s="1"/>
  <c r="R38" i="73"/>
  <c r="S38" i="73" s="1"/>
  <c r="P38" i="73"/>
  <c r="Q38" i="73" s="1"/>
  <c r="L38" i="73"/>
  <c r="M38" i="73" s="1"/>
  <c r="N38" i="73" s="1"/>
  <c r="C38" i="73"/>
  <c r="T37" i="73"/>
  <c r="U37" i="73" s="1"/>
  <c r="R37" i="73"/>
  <c r="S37" i="73" s="1"/>
  <c r="P37" i="73"/>
  <c r="Q37" i="73" s="1"/>
  <c r="N37" i="73"/>
  <c r="O37" i="73" s="1"/>
  <c r="W37" i="73" s="1"/>
  <c r="L37" i="73"/>
  <c r="M37" i="73" s="1"/>
  <c r="C37" i="73"/>
  <c r="T36" i="73"/>
  <c r="U36" i="73" s="1"/>
  <c r="R36" i="73"/>
  <c r="S36" i="73" s="1"/>
  <c r="P36" i="73"/>
  <c r="Q36" i="73" s="1"/>
  <c r="L36" i="73"/>
  <c r="M36" i="73" s="1"/>
  <c r="N36" i="73" s="1"/>
  <c r="C36" i="73"/>
  <c r="T35" i="73"/>
  <c r="U35" i="73" s="1"/>
  <c r="R35" i="73"/>
  <c r="S35" i="73" s="1"/>
  <c r="P35" i="73"/>
  <c r="Q35" i="73" s="1"/>
  <c r="L35" i="73"/>
  <c r="M35" i="73" s="1"/>
  <c r="N35" i="73" s="1"/>
  <c r="C35" i="73"/>
  <c r="T34" i="73"/>
  <c r="U34" i="73" s="1"/>
  <c r="R34" i="73"/>
  <c r="S34" i="73" s="1"/>
  <c r="P34" i="73"/>
  <c r="Q34" i="73" s="1"/>
  <c r="L34" i="73"/>
  <c r="M34" i="73" s="1"/>
  <c r="N34" i="73" s="1"/>
  <c r="V34" i="73" s="1"/>
  <c r="C34" i="73"/>
  <c r="T33" i="73"/>
  <c r="U33" i="73" s="1"/>
  <c r="R33" i="73"/>
  <c r="S33" i="73" s="1"/>
  <c r="P33" i="73"/>
  <c r="Q33" i="73" s="1"/>
  <c r="L33" i="73"/>
  <c r="M33" i="73" s="1"/>
  <c r="N33" i="73" s="1"/>
  <c r="C33" i="73"/>
  <c r="U32" i="73"/>
  <c r="T32" i="73"/>
  <c r="R32" i="73"/>
  <c r="S32" i="73" s="1"/>
  <c r="P32" i="73"/>
  <c r="Q32" i="73" s="1"/>
  <c r="L32" i="73"/>
  <c r="M32" i="73" s="1"/>
  <c r="N32" i="73" s="1"/>
  <c r="O32" i="73" s="1"/>
  <c r="W32" i="73" s="1"/>
  <c r="C32" i="73"/>
  <c r="T31" i="73"/>
  <c r="U31" i="73" s="1"/>
  <c r="R31" i="73"/>
  <c r="S31" i="73" s="1"/>
  <c r="P31" i="73"/>
  <c r="Q31" i="73" s="1"/>
  <c r="L31" i="73"/>
  <c r="M31" i="73" s="1"/>
  <c r="N31" i="73" s="1"/>
  <c r="C31" i="73"/>
  <c r="T30" i="73"/>
  <c r="U30" i="73" s="1"/>
  <c r="R30" i="73"/>
  <c r="S30" i="73" s="1"/>
  <c r="P30" i="73"/>
  <c r="Q30" i="73" s="1"/>
  <c r="L30" i="73"/>
  <c r="M30" i="73" s="1"/>
  <c r="N30" i="73" s="1"/>
  <c r="C30" i="73"/>
  <c r="T29" i="73"/>
  <c r="U29" i="73" s="1"/>
  <c r="R29" i="73"/>
  <c r="S29" i="73" s="1"/>
  <c r="P29" i="73"/>
  <c r="Q29" i="73" s="1"/>
  <c r="L29" i="73"/>
  <c r="M29" i="73" s="1"/>
  <c r="N29" i="73" s="1"/>
  <c r="C29" i="73"/>
  <c r="T28" i="73"/>
  <c r="U28" i="73" s="1"/>
  <c r="R28" i="73"/>
  <c r="S28" i="73" s="1"/>
  <c r="P28" i="73"/>
  <c r="Q28" i="73" s="1"/>
  <c r="L28" i="73"/>
  <c r="M28" i="73" s="1"/>
  <c r="N28" i="73" s="1"/>
  <c r="C28" i="73"/>
  <c r="T27" i="73"/>
  <c r="U27" i="73" s="1"/>
  <c r="R27" i="73"/>
  <c r="S27" i="73" s="1"/>
  <c r="P27" i="73"/>
  <c r="Q27" i="73" s="1"/>
  <c r="L27" i="73"/>
  <c r="M27" i="73" s="1"/>
  <c r="N27" i="73" s="1"/>
  <c r="C27" i="73"/>
  <c r="T26" i="73"/>
  <c r="U26" i="73" s="1"/>
  <c r="R26" i="73"/>
  <c r="S26" i="73" s="1"/>
  <c r="P26" i="73"/>
  <c r="Q26" i="73" s="1"/>
  <c r="L26" i="73"/>
  <c r="M26" i="73" s="1"/>
  <c r="N26" i="73" s="1"/>
  <c r="C26" i="73"/>
  <c r="T25" i="73"/>
  <c r="U25" i="73" s="1"/>
  <c r="R25" i="73"/>
  <c r="S25" i="73" s="1"/>
  <c r="P25" i="73"/>
  <c r="Q25" i="73" s="1"/>
  <c r="L25" i="73"/>
  <c r="M25" i="73" s="1"/>
  <c r="N25" i="73" s="1"/>
  <c r="C25" i="73"/>
  <c r="T24" i="73"/>
  <c r="U24" i="73" s="1"/>
  <c r="R24" i="73"/>
  <c r="S24" i="73" s="1"/>
  <c r="P24" i="73"/>
  <c r="Q24" i="73" s="1"/>
  <c r="L24" i="73"/>
  <c r="M24" i="73" s="1"/>
  <c r="N24" i="73" s="1"/>
  <c r="C24" i="73"/>
  <c r="T23" i="73"/>
  <c r="U23" i="73" s="1"/>
  <c r="R23" i="73"/>
  <c r="S23" i="73" s="1"/>
  <c r="P23" i="73"/>
  <c r="Q23" i="73" s="1"/>
  <c r="L23" i="73"/>
  <c r="M23" i="73" s="1"/>
  <c r="N23" i="73" s="1"/>
  <c r="C23" i="73"/>
  <c r="T22" i="73"/>
  <c r="U22" i="73" s="1"/>
  <c r="R22" i="73"/>
  <c r="S22" i="73" s="1"/>
  <c r="P22" i="73"/>
  <c r="Q22" i="73" s="1"/>
  <c r="L22" i="73"/>
  <c r="M22" i="73" s="1"/>
  <c r="N22" i="73" s="1"/>
  <c r="C22" i="73"/>
  <c r="T21" i="73"/>
  <c r="U21" i="73" s="1"/>
  <c r="R21" i="73"/>
  <c r="S21" i="73" s="1"/>
  <c r="P21" i="73"/>
  <c r="Q21" i="73" s="1"/>
  <c r="L21" i="73"/>
  <c r="M21" i="73" s="1"/>
  <c r="N21" i="73" s="1"/>
  <c r="C21" i="73"/>
  <c r="T20" i="73"/>
  <c r="U20" i="73" s="1"/>
  <c r="R20" i="73"/>
  <c r="S20" i="73" s="1"/>
  <c r="P20" i="73"/>
  <c r="Q20" i="73" s="1"/>
  <c r="L20" i="73"/>
  <c r="M20" i="73" s="1"/>
  <c r="N20" i="73" s="1"/>
  <c r="C20" i="73"/>
  <c r="T19" i="73"/>
  <c r="U19" i="73" s="1"/>
  <c r="R19" i="73"/>
  <c r="S19" i="73" s="1"/>
  <c r="P19" i="73"/>
  <c r="Q19" i="73" s="1"/>
  <c r="L19" i="73"/>
  <c r="M19" i="73" s="1"/>
  <c r="N19" i="73" s="1"/>
  <c r="C19" i="73"/>
  <c r="T18" i="73"/>
  <c r="U18" i="73" s="1"/>
  <c r="R18" i="73"/>
  <c r="S18" i="73" s="1"/>
  <c r="P18" i="73"/>
  <c r="Q18" i="73" s="1"/>
  <c r="L18" i="73"/>
  <c r="M18" i="73" s="1"/>
  <c r="N18" i="73" s="1"/>
  <c r="C18" i="73"/>
  <c r="T17" i="73"/>
  <c r="U17" i="73" s="1"/>
  <c r="R17" i="73"/>
  <c r="S17" i="73" s="1"/>
  <c r="P17" i="73"/>
  <c r="Q17" i="73" s="1"/>
  <c r="L17" i="73"/>
  <c r="M17" i="73" s="1"/>
  <c r="N17" i="73" s="1"/>
  <c r="C17" i="73"/>
  <c r="T16" i="73"/>
  <c r="U16" i="73" s="1"/>
  <c r="R16" i="73"/>
  <c r="S16" i="73" s="1"/>
  <c r="P16" i="73"/>
  <c r="Q16" i="73" s="1"/>
  <c r="L16" i="73"/>
  <c r="M16" i="73" s="1"/>
  <c r="N16" i="73" s="1"/>
  <c r="C16" i="73"/>
  <c r="T15" i="73"/>
  <c r="U15" i="73" s="1"/>
  <c r="R15" i="73"/>
  <c r="S15" i="73" s="1"/>
  <c r="P15" i="73"/>
  <c r="Q15" i="73" s="1"/>
  <c r="L15" i="73"/>
  <c r="M15" i="73" s="1"/>
  <c r="N15" i="73" s="1"/>
  <c r="C15" i="73"/>
  <c r="T14" i="73"/>
  <c r="U14" i="73" s="1"/>
  <c r="R14" i="73"/>
  <c r="S14" i="73" s="1"/>
  <c r="P14" i="73"/>
  <c r="Q14" i="73" s="1"/>
  <c r="L14" i="73"/>
  <c r="M14" i="73" s="1"/>
  <c r="N14" i="73" s="1"/>
  <c r="C14" i="73"/>
  <c r="T13" i="73"/>
  <c r="U13" i="73" s="1"/>
  <c r="R13" i="73"/>
  <c r="S13" i="73" s="1"/>
  <c r="P13" i="73"/>
  <c r="Q13" i="73" s="1"/>
  <c r="L13" i="73"/>
  <c r="M13" i="73" s="1"/>
  <c r="N13" i="73" s="1"/>
  <c r="C13" i="73"/>
  <c r="T12" i="73"/>
  <c r="U12" i="73" s="1"/>
  <c r="P12" i="73"/>
  <c r="Q12" i="73" s="1"/>
  <c r="L12" i="73"/>
  <c r="M12" i="73" s="1"/>
  <c r="N12" i="73" s="1"/>
  <c r="C12" i="73"/>
  <c r="R11" i="73"/>
  <c r="S11" i="73" s="1"/>
  <c r="P11" i="73"/>
  <c r="Q11" i="73" s="1"/>
  <c r="L11" i="73"/>
  <c r="M11" i="73" s="1"/>
  <c r="N11" i="73" s="1"/>
  <c r="C11" i="73"/>
  <c r="R10" i="73"/>
  <c r="S10" i="73" s="1"/>
  <c r="P10" i="73"/>
  <c r="Q10" i="73" s="1"/>
  <c r="L10" i="73"/>
  <c r="M10" i="73" s="1"/>
  <c r="C10" i="73"/>
  <c r="R9" i="73"/>
  <c r="S9" i="73" s="1"/>
  <c r="P9" i="73"/>
  <c r="Q9" i="73" s="1"/>
  <c r="L9" i="73"/>
  <c r="M9" i="73" s="1"/>
  <c r="C9" i="73"/>
  <c r="T8" i="73"/>
  <c r="U8" i="73" s="1"/>
  <c r="R8" i="73"/>
  <c r="S8" i="73" s="1"/>
  <c r="P8" i="73"/>
  <c r="Q8" i="73" s="1"/>
  <c r="L8" i="73"/>
  <c r="M8" i="73" s="1"/>
  <c r="N8" i="73" s="1"/>
  <c r="C8" i="73"/>
  <c r="R7" i="73"/>
  <c r="S7" i="73" s="1"/>
  <c r="P7" i="73"/>
  <c r="Q7" i="73" s="1"/>
  <c r="L7" i="73"/>
  <c r="M7" i="73" s="1"/>
  <c r="C7" i="73"/>
  <c r="T6" i="73"/>
  <c r="U6" i="73" s="1"/>
  <c r="P6" i="73"/>
  <c r="Q6" i="73" s="1"/>
  <c r="L6" i="73"/>
  <c r="M6" i="73" s="1"/>
  <c r="N6" i="73" s="1"/>
  <c r="C6" i="73"/>
  <c r="R5" i="73"/>
  <c r="L5" i="73"/>
  <c r="M5" i="73" s="1"/>
  <c r="T5" i="73" s="1"/>
  <c r="C5" i="73"/>
  <c r="T4" i="73"/>
  <c r="U4" i="73" s="1"/>
  <c r="P4" i="73"/>
  <c r="Q4" i="73" s="1"/>
  <c r="L4" i="73"/>
  <c r="M4" i="73" s="1"/>
  <c r="N4" i="73" s="1"/>
  <c r="O4" i="73" s="1"/>
  <c r="C4" i="73"/>
  <c r="D2" i="73"/>
  <c r="B84" i="72"/>
  <c r="B83" i="72"/>
  <c r="B82" i="72"/>
  <c r="K82" i="72" s="1"/>
  <c r="B81" i="72"/>
  <c r="J81" i="72" s="1"/>
  <c r="B80" i="72"/>
  <c r="B79" i="72"/>
  <c r="F79" i="72" s="1"/>
  <c r="B78" i="72"/>
  <c r="B77" i="72"/>
  <c r="B76" i="72"/>
  <c r="H76" i="72" s="1"/>
  <c r="B75" i="72"/>
  <c r="F75" i="72" s="1"/>
  <c r="B74" i="72"/>
  <c r="I74" i="72" s="1"/>
  <c r="B73" i="72"/>
  <c r="F73" i="72" s="1"/>
  <c r="B72" i="72"/>
  <c r="H72" i="72" s="1"/>
  <c r="B71" i="72"/>
  <c r="B70" i="72"/>
  <c r="F70" i="72" s="1"/>
  <c r="B69" i="72"/>
  <c r="J69" i="72" s="1"/>
  <c r="P68" i="72"/>
  <c r="B68" i="72"/>
  <c r="K68" i="72" s="1"/>
  <c r="B67" i="72"/>
  <c r="B66" i="72"/>
  <c r="K66" i="72" s="1"/>
  <c r="B65" i="72"/>
  <c r="M65" i="72" s="1"/>
  <c r="B64" i="72"/>
  <c r="B63" i="72"/>
  <c r="F63" i="72" s="1"/>
  <c r="B62" i="72"/>
  <c r="B61" i="72"/>
  <c r="M61" i="72" s="1"/>
  <c r="B60" i="72"/>
  <c r="D60" i="72" s="1"/>
  <c r="H57" i="72"/>
  <c r="V54" i="72"/>
  <c r="T54" i="72"/>
  <c r="U54" i="72" s="1"/>
  <c r="R54" i="72"/>
  <c r="S54" i="72" s="1"/>
  <c r="P54" i="72"/>
  <c r="Q54" i="72" s="1"/>
  <c r="O54" i="72"/>
  <c r="L54" i="72"/>
  <c r="M54" i="72" s="1"/>
  <c r="N54" i="72" s="1"/>
  <c r="C54" i="72"/>
  <c r="T53" i="72"/>
  <c r="U53" i="72" s="1"/>
  <c r="S53" i="72"/>
  <c r="R53" i="72"/>
  <c r="P53" i="72"/>
  <c r="Q53" i="72" s="1"/>
  <c r="M53" i="72"/>
  <c r="N53" i="72" s="1"/>
  <c r="L53" i="72"/>
  <c r="C53" i="72"/>
  <c r="T52" i="72"/>
  <c r="U52" i="72" s="1"/>
  <c r="R52" i="72"/>
  <c r="S52" i="72" s="1"/>
  <c r="P52" i="72"/>
  <c r="Q52" i="72" s="1"/>
  <c r="L52" i="72"/>
  <c r="M52" i="72" s="1"/>
  <c r="N52" i="72" s="1"/>
  <c r="C52" i="72"/>
  <c r="T51" i="72"/>
  <c r="U51" i="72" s="1"/>
  <c r="R51" i="72"/>
  <c r="S51" i="72" s="1"/>
  <c r="P51" i="72"/>
  <c r="Q51" i="72" s="1"/>
  <c r="L51" i="72"/>
  <c r="M51" i="72" s="1"/>
  <c r="N51" i="72" s="1"/>
  <c r="C51" i="72"/>
  <c r="T50" i="72"/>
  <c r="U50" i="72" s="1"/>
  <c r="R50" i="72"/>
  <c r="S50" i="72" s="1"/>
  <c r="P50" i="72"/>
  <c r="Q50" i="72" s="1"/>
  <c r="L50" i="72"/>
  <c r="M50" i="72" s="1"/>
  <c r="N50" i="72" s="1"/>
  <c r="C50" i="72"/>
  <c r="T49" i="72"/>
  <c r="U49" i="72" s="1"/>
  <c r="R49" i="72"/>
  <c r="S49" i="72" s="1"/>
  <c r="P49" i="72"/>
  <c r="Q49" i="72" s="1"/>
  <c r="L49" i="72"/>
  <c r="M49" i="72" s="1"/>
  <c r="N49" i="72" s="1"/>
  <c r="C49" i="72"/>
  <c r="T48" i="72"/>
  <c r="U48" i="72" s="1"/>
  <c r="R48" i="72"/>
  <c r="S48" i="72" s="1"/>
  <c r="P48" i="72"/>
  <c r="Q48" i="72" s="1"/>
  <c r="M48" i="72"/>
  <c r="N48" i="72" s="1"/>
  <c r="L48" i="72"/>
  <c r="C48" i="72"/>
  <c r="T47" i="72"/>
  <c r="U47" i="72" s="1"/>
  <c r="R47" i="72"/>
  <c r="S47" i="72" s="1"/>
  <c r="P47" i="72"/>
  <c r="Q47" i="72" s="1"/>
  <c r="L47" i="72"/>
  <c r="M47" i="72" s="1"/>
  <c r="N47" i="72" s="1"/>
  <c r="C47" i="72"/>
  <c r="T46" i="72"/>
  <c r="U46" i="72" s="1"/>
  <c r="R46" i="72"/>
  <c r="S46" i="72" s="1"/>
  <c r="P46" i="72"/>
  <c r="Q46" i="72" s="1"/>
  <c r="L46" i="72"/>
  <c r="M46" i="72" s="1"/>
  <c r="N46" i="72" s="1"/>
  <c r="C46" i="72"/>
  <c r="T45" i="72"/>
  <c r="U45" i="72" s="1"/>
  <c r="R45" i="72"/>
  <c r="S45" i="72" s="1"/>
  <c r="P45" i="72"/>
  <c r="Q45" i="72" s="1"/>
  <c r="L45" i="72"/>
  <c r="M45" i="72" s="1"/>
  <c r="N45" i="72" s="1"/>
  <c r="C45" i="72"/>
  <c r="T44" i="72"/>
  <c r="U44" i="72" s="1"/>
  <c r="R44" i="72"/>
  <c r="S44" i="72" s="1"/>
  <c r="Q44" i="72"/>
  <c r="P44" i="72"/>
  <c r="L44" i="72"/>
  <c r="M44" i="72" s="1"/>
  <c r="N44" i="72" s="1"/>
  <c r="C44" i="72"/>
  <c r="T43" i="72"/>
  <c r="U43" i="72" s="1"/>
  <c r="R43" i="72"/>
  <c r="S43" i="72" s="1"/>
  <c r="P43" i="72"/>
  <c r="Q43" i="72" s="1"/>
  <c r="L43" i="72"/>
  <c r="M43" i="72" s="1"/>
  <c r="N43" i="72" s="1"/>
  <c r="C43" i="72"/>
  <c r="T42" i="72"/>
  <c r="U42" i="72" s="1"/>
  <c r="S42" i="72"/>
  <c r="R42" i="72"/>
  <c r="P42" i="72"/>
  <c r="Q42" i="72" s="1"/>
  <c r="L42" i="72"/>
  <c r="M42" i="72" s="1"/>
  <c r="N42" i="72" s="1"/>
  <c r="C42" i="72"/>
  <c r="T41" i="72"/>
  <c r="U41" i="72" s="1"/>
  <c r="R41" i="72"/>
  <c r="S41" i="72" s="1"/>
  <c r="Q41" i="72"/>
  <c r="P41" i="72"/>
  <c r="L41" i="72"/>
  <c r="M41" i="72" s="1"/>
  <c r="N41" i="72" s="1"/>
  <c r="C41" i="72"/>
  <c r="U40" i="72"/>
  <c r="T40" i="72"/>
  <c r="R40" i="72"/>
  <c r="S40" i="72" s="1"/>
  <c r="Q40" i="72"/>
  <c r="P40" i="72"/>
  <c r="M40" i="72"/>
  <c r="N40" i="72" s="1"/>
  <c r="L40" i="72"/>
  <c r="C40" i="72"/>
  <c r="T39" i="72"/>
  <c r="U39" i="72" s="1"/>
  <c r="S39" i="72"/>
  <c r="R39" i="72"/>
  <c r="P39" i="72"/>
  <c r="Q39" i="72" s="1"/>
  <c r="N39" i="72"/>
  <c r="O39" i="72" s="1"/>
  <c r="L39" i="72"/>
  <c r="M39" i="72" s="1"/>
  <c r="C39" i="72"/>
  <c r="T38" i="72"/>
  <c r="U38" i="72" s="1"/>
  <c r="R38" i="72"/>
  <c r="S38" i="72" s="1"/>
  <c r="P38" i="72"/>
  <c r="Q38" i="72" s="1"/>
  <c r="L38" i="72"/>
  <c r="M38" i="72" s="1"/>
  <c r="N38" i="72" s="1"/>
  <c r="C38" i="72"/>
  <c r="U37" i="72"/>
  <c r="T37" i="72"/>
  <c r="R37" i="72"/>
  <c r="S37" i="72" s="1"/>
  <c r="P37" i="72"/>
  <c r="Q37" i="72" s="1"/>
  <c r="L37" i="72"/>
  <c r="M37" i="72" s="1"/>
  <c r="N37" i="72" s="1"/>
  <c r="O37" i="72" s="1"/>
  <c r="C37" i="72"/>
  <c r="U36" i="72"/>
  <c r="T36" i="72"/>
  <c r="R36" i="72"/>
  <c r="S36" i="72" s="1"/>
  <c r="Q36" i="72"/>
  <c r="P36" i="72"/>
  <c r="M36" i="72"/>
  <c r="N36" i="72" s="1"/>
  <c r="L36" i="72"/>
  <c r="C36" i="72"/>
  <c r="T35" i="72"/>
  <c r="U35" i="72" s="1"/>
  <c r="S35" i="72"/>
  <c r="R35" i="72"/>
  <c r="P35" i="72"/>
  <c r="Q35" i="72" s="1"/>
  <c r="N35" i="72"/>
  <c r="O35" i="72" s="1"/>
  <c r="W35" i="72" s="1"/>
  <c r="L35" i="72"/>
  <c r="M35" i="72" s="1"/>
  <c r="C35" i="72"/>
  <c r="T34" i="72"/>
  <c r="U34" i="72" s="1"/>
  <c r="R34" i="72"/>
  <c r="S34" i="72" s="1"/>
  <c r="P34" i="72"/>
  <c r="Q34" i="72" s="1"/>
  <c r="L34" i="72"/>
  <c r="M34" i="72" s="1"/>
  <c r="N34" i="72" s="1"/>
  <c r="C34" i="72"/>
  <c r="T33" i="72"/>
  <c r="U33" i="72" s="1"/>
  <c r="R33" i="72"/>
  <c r="S33" i="72" s="1"/>
  <c r="P33" i="72"/>
  <c r="Q33" i="72" s="1"/>
  <c r="O33" i="72"/>
  <c r="W33" i="72" s="1"/>
  <c r="L33" i="72"/>
  <c r="M33" i="72" s="1"/>
  <c r="N33" i="72" s="1"/>
  <c r="C33" i="72"/>
  <c r="T32" i="72"/>
  <c r="U32" i="72" s="1"/>
  <c r="S32" i="72"/>
  <c r="R32" i="72"/>
  <c r="P32" i="72"/>
  <c r="Q32" i="72" s="1"/>
  <c r="L32" i="72"/>
  <c r="M32" i="72" s="1"/>
  <c r="N32" i="72" s="1"/>
  <c r="C32" i="72"/>
  <c r="T31" i="72"/>
  <c r="U31" i="72" s="1"/>
  <c r="R31" i="72"/>
  <c r="S31" i="72" s="1"/>
  <c r="Q31" i="72"/>
  <c r="P31" i="72"/>
  <c r="L31" i="72"/>
  <c r="M31" i="72" s="1"/>
  <c r="N31" i="72" s="1"/>
  <c r="C31" i="72"/>
  <c r="T30" i="72"/>
  <c r="U30" i="72" s="1"/>
  <c r="R30" i="72"/>
  <c r="S30" i="72" s="1"/>
  <c r="Q30" i="72"/>
  <c r="P30" i="72"/>
  <c r="L30" i="72"/>
  <c r="M30" i="72" s="1"/>
  <c r="N30" i="72" s="1"/>
  <c r="O30" i="72" s="1"/>
  <c r="C30" i="72"/>
  <c r="T29" i="72"/>
  <c r="U29" i="72" s="1"/>
  <c r="R29" i="72"/>
  <c r="S29" i="72" s="1"/>
  <c r="P29" i="72"/>
  <c r="Q29" i="72" s="1"/>
  <c r="L29" i="72"/>
  <c r="M29" i="72" s="1"/>
  <c r="N29" i="72" s="1"/>
  <c r="O29" i="72" s="1"/>
  <c r="W29" i="72" s="1"/>
  <c r="C29" i="72"/>
  <c r="T28" i="72"/>
  <c r="U28" i="72" s="1"/>
  <c r="R28" i="72"/>
  <c r="S28" i="72" s="1"/>
  <c r="P28" i="72"/>
  <c r="Q28" i="72" s="1"/>
  <c r="L28" i="72"/>
  <c r="M28" i="72" s="1"/>
  <c r="N28" i="72" s="1"/>
  <c r="C28" i="72"/>
  <c r="T27" i="72"/>
  <c r="U27" i="72" s="1"/>
  <c r="R27" i="72"/>
  <c r="S27" i="72" s="1"/>
  <c r="P27" i="72"/>
  <c r="Q27" i="72" s="1"/>
  <c r="M27" i="72"/>
  <c r="N27" i="72" s="1"/>
  <c r="L27" i="72"/>
  <c r="C27" i="72"/>
  <c r="T26" i="72"/>
  <c r="U26" i="72" s="1"/>
  <c r="R26" i="72"/>
  <c r="S26" i="72" s="1"/>
  <c r="P26" i="72"/>
  <c r="Q26" i="72" s="1"/>
  <c r="N26" i="72"/>
  <c r="O26" i="72" s="1"/>
  <c r="L26" i="72"/>
  <c r="M26" i="72" s="1"/>
  <c r="C26" i="72"/>
  <c r="T25" i="72"/>
  <c r="U25" i="72" s="1"/>
  <c r="R25" i="72"/>
  <c r="S25" i="72" s="1"/>
  <c r="P25" i="72"/>
  <c r="Q25" i="72" s="1"/>
  <c r="O25" i="72"/>
  <c r="L25" i="72"/>
  <c r="M25" i="72" s="1"/>
  <c r="N25" i="72" s="1"/>
  <c r="C25" i="72"/>
  <c r="T24" i="72"/>
  <c r="U24" i="72" s="1"/>
  <c r="S24" i="72"/>
  <c r="R24" i="72"/>
  <c r="P24" i="72"/>
  <c r="Q24" i="72" s="1"/>
  <c r="L24" i="72"/>
  <c r="M24" i="72" s="1"/>
  <c r="N24" i="72" s="1"/>
  <c r="C24" i="72"/>
  <c r="T23" i="72"/>
  <c r="U23" i="72" s="1"/>
  <c r="R23" i="72"/>
  <c r="S23" i="72" s="1"/>
  <c r="P23" i="72"/>
  <c r="Q23" i="72" s="1"/>
  <c r="L23" i="72"/>
  <c r="M23" i="72" s="1"/>
  <c r="N23" i="72" s="1"/>
  <c r="C23" i="72"/>
  <c r="U22" i="72"/>
  <c r="T22" i="72"/>
  <c r="R22" i="72"/>
  <c r="S22" i="72" s="1"/>
  <c r="P22" i="72"/>
  <c r="Q22" i="72" s="1"/>
  <c r="L22" i="72"/>
  <c r="M22" i="72" s="1"/>
  <c r="N22" i="72" s="1"/>
  <c r="C22" i="72"/>
  <c r="T21" i="72"/>
  <c r="U21" i="72" s="1"/>
  <c r="R21" i="72"/>
  <c r="S21" i="72" s="1"/>
  <c r="P21" i="72"/>
  <c r="Q21" i="72" s="1"/>
  <c r="L21" i="72"/>
  <c r="M21" i="72" s="1"/>
  <c r="N21" i="72" s="1"/>
  <c r="O21" i="72" s="1"/>
  <c r="C21" i="72"/>
  <c r="T20" i="72"/>
  <c r="U20" i="72" s="1"/>
  <c r="R20" i="72"/>
  <c r="S20" i="72" s="1"/>
  <c r="P20" i="72"/>
  <c r="Q20" i="72" s="1"/>
  <c r="O20" i="72"/>
  <c r="L20" i="72"/>
  <c r="M20" i="72" s="1"/>
  <c r="N20" i="72" s="1"/>
  <c r="C20" i="72"/>
  <c r="T19" i="72"/>
  <c r="U19" i="72" s="1"/>
  <c r="R19" i="72"/>
  <c r="S19" i="72" s="1"/>
  <c r="P19" i="72"/>
  <c r="Q19" i="72" s="1"/>
  <c r="L19" i="72"/>
  <c r="M19" i="72" s="1"/>
  <c r="N19" i="72" s="1"/>
  <c r="C19" i="72"/>
  <c r="T18" i="72"/>
  <c r="U18" i="72" s="1"/>
  <c r="R18" i="72"/>
  <c r="S18" i="72" s="1"/>
  <c r="P18" i="72"/>
  <c r="Q18" i="72" s="1"/>
  <c r="L18" i="72"/>
  <c r="M18" i="72" s="1"/>
  <c r="N18" i="72" s="1"/>
  <c r="C18" i="72"/>
  <c r="T17" i="72"/>
  <c r="U17" i="72" s="1"/>
  <c r="S17" i="72"/>
  <c r="R17" i="72"/>
  <c r="P17" i="72"/>
  <c r="Q17" i="72" s="1"/>
  <c r="L17" i="72"/>
  <c r="M17" i="72" s="1"/>
  <c r="N17" i="72" s="1"/>
  <c r="C17" i="72"/>
  <c r="T16" i="72"/>
  <c r="U16" i="72" s="1"/>
  <c r="R16" i="72"/>
  <c r="S16" i="72" s="1"/>
  <c r="P16" i="72"/>
  <c r="Q16" i="72" s="1"/>
  <c r="L16" i="72"/>
  <c r="M16" i="72" s="1"/>
  <c r="N16" i="72" s="1"/>
  <c r="O16" i="72" s="1"/>
  <c r="C16" i="72"/>
  <c r="T15" i="72"/>
  <c r="U15" i="72" s="1"/>
  <c r="R15" i="72"/>
  <c r="S15" i="72" s="1"/>
  <c r="P15" i="72"/>
  <c r="Q15" i="72" s="1"/>
  <c r="L15" i="72"/>
  <c r="M15" i="72" s="1"/>
  <c r="N15" i="72" s="1"/>
  <c r="C15" i="72"/>
  <c r="U14" i="72"/>
  <c r="T14" i="72"/>
  <c r="R14" i="72"/>
  <c r="S14" i="72" s="1"/>
  <c r="P14" i="72"/>
  <c r="Q14" i="72" s="1"/>
  <c r="L14" i="72"/>
  <c r="M14" i="72" s="1"/>
  <c r="N14" i="72" s="1"/>
  <c r="C14" i="72"/>
  <c r="U13" i="72"/>
  <c r="T13" i="72"/>
  <c r="R13" i="72"/>
  <c r="S13" i="72" s="1"/>
  <c r="P13" i="72"/>
  <c r="Q13" i="72" s="1"/>
  <c r="L13" i="72"/>
  <c r="M13" i="72" s="1"/>
  <c r="N13" i="72" s="1"/>
  <c r="O13" i="72" s="1"/>
  <c r="W13" i="72" s="1"/>
  <c r="C13" i="72"/>
  <c r="T12" i="72"/>
  <c r="U12" i="72" s="1"/>
  <c r="P12" i="72"/>
  <c r="Q12" i="72" s="1"/>
  <c r="L12" i="72"/>
  <c r="M12" i="72" s="1"/>
  <c r="R12" i="72" s="1"/>
  <c r="S12" i="72" s="1"/>
  <c r="C12" i="72"/>
  <c r="T11" i="72"/>
  <c r="U11" i="72" s="1"/>
  <c r="R11" i="72"/>
  <c r="S11" i="72" s="1"/>
  <c r="L11" i="72"/>
  <c r="M11" i="72" s="1"/>
  <c r="P11" i="72" s="1"/>
  <c r="Q11" i="72" s="1"/>
  <c r="C11" i="72"/>
  <c r="T10" i="72"/>
  <c r="U10" i="72" s="1"/>
  <c r="Q10" i="72"/>
  <c r="P10" i="72"/>
  <c r="L10" i="72"/>
  <c r="M10" i="72" s="1"/>
  <c r="C10" i="72"/>
  <c r="U9" i="72"/>
  <c r="T9" i="72"/>
  <c r="R9" i="72"/>
  <c r="S9" i="72" s="1"/>
  <c r="Q9" i="72"/>
  <c r="P9" i="72"/>
  <c r="L9" i="72"/>
  <c r="M9" i="72" s="1"/>
  <c r="N9" i="72" s="1"/>
  <c r="C9" i="72"/>
  <c r="T8" i="72"/>
  <c r="U8" i="72" s="1"/>
  <c r="P8" i="72"/>
  <c r="Q8" i="72" s="1"/>
  <c r="L8" i="72"/>
  <c r="M8" i="72" s="1"/>
  <c r="C8" i="72"/>
  <c r="T7" i="72"/>
  <c r="U7" i="72" s="1"/>
  <c r="P7" i="72"/>
  <c r="Q7" i="72" s="1"/>
  <c r="N7" i="72"/>
  <c r="O7" i="72" s="1"/>
  <c r="L7" i="72"/>
  <c r="M7" i="72" s="1"/>
  <c r="R7" i="72" s="1"/>
  <c r="S7" i="72" s="1"/>
  <c r="C7" i="72"/>
  <c r="T6" i="72"/>
  <c r="U6" i="72" s="1"/>
  <c r="P6" i="72"/>
  <c r="Q6" i="72" s="1"/>
  <c r="L6" i="72"/>
  <c r="M6" i="72" s="1"/>
  <c r="R6" i="72" s="1"/>
  <c r="C6" i="72"/>
  <c r="R5" i="72"/>
  <c r="S5" i="72" s="1"/>
  <c r="L5" i="72"/>
  <c r="M5" i="72" s="1"/>
  <c r="P5" i="72" s="1"/>
  <c r="Q5" i="72" s="1"/>
  <c r="C5" i="72"/>
  <c r="T4" i="72"/>
  <c r="P4" i="72"/>
  <c r="L4" i="72"/>
  <c r="C4" i="72"/>
  <c r="D2" i="72"/>
  <c r="B84" i="71"/>
  <c r="B83" i="71"/>
  <c r="H83" i="71" s="1"/>
  <c r="B82" i="71"/>
  <c r="B81" i="71"/>
  <c r="I81" i="71" s="1"/>
  <c r="B80" i="71"/>
  <c r="J80" i="71" s="1"/>
  <c r="B79" i="71"/>
  <c r="H79" i="71" s="1"/>
  <c r="B78" i="71"/>
  <c r="B77" i="71"/>
  <c r="K77" i="71" s="1"/>
  <c r="B76" i="71"/>
  <c r="E76" i="71" s="1"/>
  <c r="B75" i="71"/>
  <c r="K75" i="71" s="1"/>
  <c r="B74" i="71"/>
  <c r="B73" i="71"/>
  <c r="F73" i="71" s="1"/>
  <c r="B72" i="71"/>
  <c r="E72" i="71" s="1"/>
  <c r="B71" i="71"/>
  <c r="B70" i="71"/>
  <c r="B69" i="71"/>
  <c r="I69" i="71" s="1"/>
  <c r="P68" i="71"/>
  <c r="B68" i="71"/>
  <c r="K68" i="71" s="1"/>
  <c r="B67" i="71"/>
  <c r="B66" i="71"/>
  <c r="I66" i="71" s="1"/>
  <c r="B65" i="71"/>
  <c r="B64" i="71"/>
  <c r="K64" i="71" s="1"/>
  <c r="B63" i="71"/>
  <c r="B62" i="71"/>
  <c r="B61" i="71"/>
  <c r="M61" i="71" s="1"/>
  <c r="B60" i="71"/>
  <c r="J60" i="71" s="1"/>
  <c r="H57" i="71"/>
  <c r="T54" i="71"/>
  <c r="U54" i="71" s="1"/>
  <c r="R54" i="71"/>
  <c r="S54" i="71" s="1"/>
  <c r="P54" i="71"/>
  <c r="Q54" i="71" s="1"/>
  <c r="L54" i="71"/>
  <c r="M54" i="71" s="1"/>
  <c r="N54" i="71" s="1"/>
  <c r="C54" i="71"/>
  <c r="U53" i="71"/>
  <c r="T53" i="71"/>
  <c r="R53" i="71"/>
  <c r="S53" i="71" s="1"/>
  <c r="Q53" i="71"/>
  <c r="P53" i="71"/>
  <c r="L53" i="71"/>
  <c r="M53" i="71" s="1"/>
  <c r="N53" i="71" s="1"/>
  <c r="C53" i="71"/>
  <c r="T52" i="71"/>
  <c r="U52" i="71" s="1"/>
  <c r="R52" i="71"/>
  <c r="S52" i="71" s="1"/>
  <c r="P52" i="71"/>
  <c r="Q52" i="71" s="1"/>
  <c r="L52" i="71"/>
  <c r="M52" i="71" s="1"/>
  <c r="N52" i="71" s="1"/>
  <c r="C52" i="71"/>
  <c r="T51" i="71"/>
  <c r="U51" i="71" s="1"/>
  <c r="S51" i="71"/>
  <c r="R51" i="71"/>
  <c r="P51" i="71"/>
  <c r="Q51" i="71" s="1"/>
  <c r="M51" i="71"/>
  <c r="N51" i="71" s="1"/>
  <c r="L51" i="71"/>
  <c r="C51" i="71"/>
  <c r="T50" i="71"/>
  <c r="U50" i="71" s="1"/>
  <c r="R50" i="71"/>
  <c r="S50" i="71" s="1"/>
  <c r="P50" i="71"/>
  <c r="Q50" i="71" s="1"/>
  <c r="L50" i="71"/>
  <c r="M50" i="71" s="1"/>
  <c r="N50" i="71" s="1"/>
  <c r="C50" i="71"/>
  <c r="U49" i="71"/>
  <c r="T49" i="71"/>
  <c r="R49" i="71"/>
  <c r="S49" i="71" s="1"/>
  <c r="Q49" i="71"/>
  <c r="P49" i="71"/>
  <c r="L49" i="71"/>
  <c r="M49" i="71" s="1"/>
  <c r="N49" i="71" s="1"/>
  <c r="V49" i="71" s="1"/>
  <c r="C49" i="71"/>
  <c r="T48" i="71"/>
  <c r="U48" i="71" s="1"/>
  <c r="R48" i="71"/>
  <c r="S48" i="71" s="1"/>
  <c r="P48" i="71"/>
  <c r="Q48" i="71" s="1"/>
  <c r="L48" i="71"/>
  <c r="M48" i="71" s="1"/>
  <c r="N48" i="71" s="1"/>
  <c r="C48" i="71"/>
  <c r="T47" i="71"/>
  <c r="U47" i="71" s="1"/>
  <c r="S47" i="71"/>
  <c r="R47" i="71"/>
  <c r="P47" i="71"/>
  <c r="Q47" i="71" s="1"/>
  <c r="M47" i="71"/>
  <c r="N47" i="71" s="1"/>
  <c r="L47" i="71"/>
  <c r="C47" i="71"/>
  <c r="T46" i="71"/>
  <c r="U46" i="71" s="1"/>
  <c r="R46" i="71"/>
  <c r="S46" i="71" s="1"/>
  <c r="P46" i="71"/>
  <c r="Q46" i="71" s="1"/>
  <c r="L46" i="71"/>
  <c r="M46" i="71" s="1"/>
  <c r="N46" i="71" s="1"/>
  <c r="C46" i="71"/>
  <c r="U45" i="71"/>
  <c r="T45" i="71"/>
  <c r="R45" i="71"/>
  <c r="S45" i="71" s="1"/>
  <c r="Q45" i="71"/>
  <c r="P45" i="71"/>
  <c r="L45" i="71"/>
  <c r="M45" i="71" s="1"/>
  <c r="N45" i="71" s="1"/>
  <c r="V45" i="71" s="1"/>
  <c r="C45" i="71"/>
  <c r="T44" i="71"/>
  <c r="U44" i="71" s="1"/>
  <c r="R44" i="71"/>
  <c r="S44" i="71" s="1"/>
  <c r="P44" i="71"/>
  <c r="Q44" i="71" s="1"/>
  <c r="L44" i="71"/>
  <c r="M44" i="71" s="1"/>
  <c r="N44" i="71" s="1"/>
  <c r="C44" i="71"/>
  <c r="T43" i="71"/>
  <c r="U43" i="71" s="1"/>
  <c r="S43" i="71"/>
  <c r="R43" i="71"/>
  <c r="P43" i="71"/>
  <c r="Q43" i="71" s="1"/>
  <c r="M43" i="71"/>
  <c r="N43" i="71" s="1"/>
  <c r="L43" i="71"/>
  <c r="C43" i="71"/>
  <c r="T42" i="71"/>
  <c r="U42" i="71" s="1"/>
  <c r="R42" i="71"/>
  <c r="S42" i="71" s="1"/>
  <c r="P42" i="71"/>
  <c r="Q42" i="71" s="1"/>
  <c r="L42" i="71"/>
  <c r="M42" i="71" s="1"/>
  <c r="N42" i="71" s="1"/>
  <c r="C42" i="71"/>
  <c r="U41" i="71"/>
  <c r="T41" i="71"/>
  <c r="R41" i="71"/>
  <c r="S41" i="71" s="1"/>
  <c r="Q41" i="71"/>
  <c r="P41" i="71"/>
  <c r="L41" i="71"/>
  <c r="M41" i="71" s="1"/>
  <c r="N41" i="71" s="1"/>
  <c r="V41" i="71" s="1"/>
  <c r="C41" i="71"/>
  <c r="T40" i="71"/>
  <c r="U40" i="71" s="1"/>
  <c r="R40" i="71"/>
  <c r="S40" i="71" s="1"/>
  <c r="P40" i="71"/>
  <c r="Q40" i="71" s="1"/>
  <c r="L40" i="71"/>
  <c r="M40" i="71" s="1"/>
  <c r="N40" i="71" s="1"/>
  <c r="C40" i="71"/>
  <c r="T39" i="71"/>
  <c r="U39" i="71" s="1"/>
  <c r="R39" i="71"/>
  <c r="S39" i="71" s="1"/>
  <c r="P39" i="71"/>
  <c r="Q39" i="71" s="1"/>
  <c r="L39" i="71"/>
  <c r="M39" i="71" s="1"/>
  <c r="N39" i="71" s="1"/>
  <c r="V39" i="71" s="1"/>
  <c r="C39" i="71"/>
  <c r="T38" i="71"/>
  <c r="U38" i="71" s="1"/>
  <c r="R38" i="71"/>
  <c r="S38" i="71" s="1"/>
  <c r="P38" i="71"/>
  <c r="Q38" i="71" s="1"/>
  <c r="L38" i="71"/>
  <c r="M38" i="71" s="1"/>
  <c r="N38" i="71" s="1"/>
  <c r="C38" i="71"/>
  <c r="U37" i="71"/>
  <c r="T37" i="71"/>
  <c r="R37" i="71"/>
  <c r="S37" i="71" s="1"/>
  <c r="P37" i="71"/>
  <c r="Q37" i="71" s="1"/>
  <c r="L37" i="71"/>
  <c r="M37" i="71" s="1"/>
  <c r="N37" i="71" s="1"/>
  <c r="O37" i="71" s="1"/>
  <c r="W37" i="71" s="1"/>
  <c r="C37" i="71"/>
  <c r="T36" i="71"/>
  <c r="U36" i="71" s="1"/>
  <c r="R36" i="71"/>
  <c r="S36" i="71" s="1"/>
  <c r="P36" i="71"/>
  <c r="Q36" i="71" s="1"/>
  <c r="L36" i="71"/>
  <c r="M36" i="71" s="1"/>
  <c r="N36" i="71" s="1"/>
  <c r="C36" i="71"/>
  <c r="T35" i="71"/>
  <c r="U35" i="71" s="1"/>
  <c r="R35" i="71"/>
  <c r="S35" i="71" s="1"/>
  <c r="P35" i="71"/>
  <c r="Q35" i="71" s="1"/>
  <c r="L35" i="71"/>
  <c r="M35" i="71" s="1"/>
  <c r="N35" i="71" s="1"/>
  <c r="C35" i="71"/>
  <c r="T34" i="71"/>
  <c r="U34" i="71" s="1"/>
  <c r="R34" i="71"/>
  <c r="S34" i="71" s="1"/>
  <c r="P34" i="71"/>
  <c r="Q34" i="71" s="1"/>
  <c r="L34" i="71"/>
  <c r="M34" i="71" s="1"/>
  <c r="N34" i="71" s="1"/>
  <c r="C34" i="71"/>
  <c r="U33" i="71"/>
  <c r="T33" i="71"/>
  <c r="R33" i="71"/>
  <c r="S33" i="71" s="1"/>
  <c r="P33" i="71"/>
  <c r="Q33" i="71" s="1"/>
  <c r="L33" i="71"/>
  <c r="M33" i="71" s="1"/>
  <c r="N33" i="71" s="1"/>
  <c r="O33" i="71" s="1"/>
  <c r="C33" i="71"/>
  <c r="T32" i="71"/>
  <c r="U32" i="71" s="1"/>
  <c r="R32" i="71"/>
  <c r="S32" i="71" s="1"/>
  <c r="P32" i="71"/>
  <c r="Q32" i="71" s="1"/>
  <c r="L32" i="71"/>
  <c r="M32" i="71" s="1"/>
  <c r="N32" i="71" s="1"/>
  <c r="C32" i="71"/>
  <c r="T31" i="71"/>
  <c r="U31" i="71" s="1"/>
  <c r="R31" i="71"/>
  <c r="S31" i="71" s="1"/>
  <c r="P31" i="71"/>
  <c r="Q31" i="71" s="1"/>
  <c r="L31" i="71"/>
  <c r="M31" i="71" s="1"/>
  <c r="N31" i="71" s="1"/>
  <c r="C31" i="71"/>
  <c r="T30" i="71"/>
  <c r="U30" i="71" s="1"/>
  <c r="R30" i="71"/>
  <c r="S30" i="71" s="1"/>
  <c r="P30" i="71"/>
  <c r="Q30" i="71" s="1"/>
  <c r="L30" i="71"/>
  <c r="M30" i="71" s="1"/>
  <c r="N30" i="71" s="1"/>
  <c r="C30" i="71"/>
  <c r="T29" i="71"/>
  <c r="U29" i="71" s="1"/>
  <c r="S29" i="71"/>
  <c r="R29" i="71"/>
  <c r="P29" i="71"/>
  <c r="Q29" i="71" s="1"/>
  <c r="M29" i="71"/>
  <c r="N29" i="71" s="1"/>
  <c r="L29" i="71"/>
  <c r="C29" i="71"/>
  <c r="T28" i="71"/>
  <c r="U28" i="71" s="1"/>
  <c r="R28" i="71"/>
  <c r="S28" i="71" s="1"/>
  <c r="P28" i="71"/>
  <c r="Q28" i="71" s="1"/>
  <c r="L28" i="71"/>
  <c r="M28" i="71" s="1"/>
  <c r="N28" i="71" s="1"/>
  <c r="C28" i="71"/>
  <c r="U27" i="71"/>
  <c r="T27" i="71"/>
  <c r="R27" i="71"/>
  <c r="S27" i="71" s="1"/>
  <c r="Q27" i="71"/>
  <c r="P27" i="71"/>
  <c r="L27" i="71"/>
  <c r="M27" i="71" s="1"/>
  <c r="N27" i="71" s="1"/>
  <c r="C27" i="71"/>
  <c r="T26" i="71"/>
  <c r="U26" i="71" s="1"/>
  <c r="R26" i="71"/>
  <c r="S26" i="71" s="1"/>
  <c r="P26" i="71"/>
  <c r="Q26" i="71" s="1"/>
  <c r="L26" i="71"/>
  <c r="M26" i="71" s="1"/>
  <c r="N26" i="71" s="1"/>
  <c r="C26" i="71"/>
  <c r="T25" i="71"/>
  <c r="U25" i="71" s="1"/>
  <c r="S25" i="71"/>
  <c r="R25" i="71"/>
  <c r="P25" i="71"/>
  <c r="Q25" i="71" s="1"/>
  <c r="M25" i="71"/>
  <c r="N25" i="71" s="1"/>
  <c r="L25" i="71"/>
  <c r="C25" i="71"/>
  <c r="T24" i="71"/>
  <c r="U24" i="71" s="1"/>
  <c r="R24" i="71"/>
  <c r="S24" i="71" s="1"/>
  <c r="P24" i="71"/>
  <c r="Q24" i="71" s="1"/>
  <c r="L24" i="71"/>
  <c r="M24" i="71" s="1"/>
  <c r="N24" i="71" s="1"/>
  <c r="C24" i="71"/>
  <c r="U23" i="71"/>
  <c r="T23" i="71"/>
  <c r="R23" i="71"/>
  <c r="S23" i="71" s="1"/>
  <c r="Q23" i="71"/>
  <c r="P23" i="71"/>
  <c r="L23" i="71"/>
  <c r="M23" i="71" s="1"/>
  <c r="N23" i="71" s="1"/>
  <c r="C23" i="71"/>
  <c r="T22" i="71"/>
  <c r="U22" i="71" s="1"/>
  <c r="R22" i="71"/>
  <c r="S22" i="71" s="1"/>
  <c r="P22" i="71"/>
  <c r="Q22" i="71" s="1"/>
  <c r="L22" i="71"/>
  <c r="M22" i="71" s="1"/>
  <c r="N22" i="71" s="1"/>
  <c r="C22" i="71"/>
  <c r="T21" i="71"/>
  <c r="U21" i="71" s="1"/>
  <c r="S21" i="71"/>
  <c r="R21" i="71"/>
  <c r="P21" i="71"/>
  <c r="Q21" i="71" s="1"/>
  <c r="M21" i="71"/>
  <c r="N21" i="71" s="1"/>
  <c r="L21" i="71"/>
  <c r="C21" i="71"/>
  <c r="T20" i="71"/>
  <c r="U20" i="71" s="1"/>
  <c r="R20" i="71"/>
  <c r="S20" i="71" s="1"/>
  <c r="P20" i="71"/>
  <c r="Q20" i="71" s="1"/>
  <c r="L20" i="71"/>
  <c r="M20" i="71" s="1"/>
  <c r="N20" i="71" s="1"/>
  <c r="C20" i="71"/>
  <c r="U19" i="71"/>
  <c r="T19" i="71"/>
  <c r="R19" i="71"/>
  <c r="S19" i="71" s="1"/>
  <c r="Q19" i="71"/>
  <c r="P19" i="71"/>
  <c r="L19" i="71"/>
  <c r="M19" i="71" s="1"/>
  <c r="N19" i="71" s="1"/>
  <c r="C19" i="71"/>
  <c r="T18" i="71"/>
  <c r="U18" i="71" s="1"/>
  <c r="R18" i="71"/>
  <c r="S18" i="71" s="1"/>
  <c r="P18" i="71"/>
  <c r="Q18" i="71" s="1"/>
  <c r="L18" i="71"/>
  <c r="M18" i="71" s="1"/>
  <c r="N18" i="71" s="1"/>
  <c r="C18" i="71"/>
  <c r="T17" i="71"/>
  <c r="U17" i="71" s="1"/>
  <c r="S17" i="71"/>
  <c r="R17" i="71"/>
  <c r="P17" i="71"/>
  <c r="Q17" i="71" s="1"/>
  <c r="M17" i="71"/>
  <c r="N17" i="71" s="1"/>
  <c r="L17" i="71"/>
  <c r="C17" i="71"/>
  <c r="T16" i="71"/>
  <c r="U16" i="71" s="1"/>
  <c r="R16" i="71"/>
  <c r="S16" i="71" s="1"/>
  <c r="P16" i="71"/>
  <c r="Q16" i="71" s="1"/>
  <c r="L16" i="71"/>
  <c r="M16" i="71" s="1"/>
  <c r="N16" i="71" s="1"/>
  <c r="C16" i="71"/>
  <c r="U15" i="71"/>
  <c r="T15" i="71"/>
  <c r="R15" i="71"/>
  <c r="S15" i="71" s="1"/>
  <c r="Q15" i="71"/>
  <c r="P15" i="71"/>
  <c r="L15" i="71"/>
  <c r="M15" i="71" s="1"/>
  <c r="N15" i="71" s="1"/>
  <c r="C15" i="71"/>
  <c r="T14" i="71"/>
  <c r="U14" i="71" s="1"/>
  <c r="R14" i="71"/>
  <c r="S14" i="71" s="1"/>
  <c r="P14" i="71"/>
  <c r="Q14" i="71" s="1"/>
  <c r="L14" i="71"/>
  <c r="M14" i="71" s="1"/>
  <c r="N14" i="71" s="1"/>
  <c r="C14" i="71"/>
  <c r="T13" i="71"/>
  <c r="U13" i="71" s="1"/>
  <c r="S13" i="71"/>
  <c r="R13" i="71"/>
  <c r="P13" i="71"/>
  <c r="Q13" i="71" s="1"/>
  <c r="M13" i="71"/>
  <c r="N13" i="71" s="1"/>
  <c r="L13" i="71"/>
  <c r="C13" i="71"/>
  <c r="T12" i="71"/>
  <c r="U12" i="71" s="1"/>
  <c r="R12" i="71"/>
  <c r="S12" i="71" s="1"/>
  <c r="P12" i="71"/>
  <c r="Q12" i="71" s="1"/>
  <c r="L12" i="71"/>
  <c r="M12" i="71" s="1"/>
  <c r="N12" i="71" s="1"/>
  <c r="C12" i="71"/>
  <c r="T11" i="71"/>
  <c r="U11" i="71" s="1"/>
  <c r="R11" i="71"/>
  <c r="S11" i="71" s="1"/>
  <c r="P11" i="71"/>
  <c r="Q11" i="71" s="1"/>
  <c r="L11" i="71"/>
  <c r="M11" i="71" s="1"/>
  <c r="N11" i="71" s="1"/>
  <c r="C11" i="71"/>
  <c r="T10" i="71"/>
  <c r="U10" i="71" s="1"/>
  <c r="R10" i="71"/>
  <c r="S10" i="71" s="1"/>
  <c r="H63" i="71" s="1"/>
  <c r="L10" i="71"/>
  <c r="M10" i="71" s="1"/>
  <c r="N10" i="71" s="1"/>
  <c r="C10" i="71"/>
  <c r="T9" i="71"/>
  <c r="U9" i="71" s="1"/>
  <c r="P9" i="71"/>
  <c r="Q9" i="71" s="1"/>
  <c r="L9" i="71"/>
  <c r="M9" i="71" s="1"/>
  <c r="C9" i="71"/>
  <c r="T8" i="71"/>
  <c r="U8" i="71" s="1"/>
  <c r="R8" i="71"/>
  <c r="S8" i="71" s="1"/>
  <c r="L8" i="71"/>
  <c r="M8" i="71" s="1"/>
  <c r="N8" i="71" s="1"/>
  <c r="C8" i="71"/>
  <c r="T7" i="71"/>
  <c r="U7" i="71" s="1"/>
  <c r="P7" i="71"/>
  <c r="Q7" i="71" s="1"/>
  <c r="L7" i="71"/>
  <c r="M7" i="71" s="1"/>
  <c r="N7" i="71" s="1"/>
  <c r="C7" i="71"/>
  <c r="T6" i="71"/>
  <c r="U6" i="71" s="1"/>
  <c r="R6" i="71"/>
  <c r="S6" i="71" s="1"/>
  <c r="L6" i="71"/>
  <c r="M6" i="71" s="1"/>
  <c r="N6" i="71" s="1"/>
  <c r="C6" i="71"/>
  <c r="T5" i="71"/>
  <c r="U5" i="71" s="1"/>
  <c r="P5" i="71"/>
  <c r="Q5" i="71" s="1"/>
  <c r="L5" i="71"/>
  <c r="M5" i="71" s="1"/>
  <c r="C5" i="71"/>
  <c r="P4" i="71"/>
  <c r="L4" i="71"/>
  <c r="C4" i="71"/>
  <c r="D2" i="71"/>
  <c r="B84" i="70"/>
  <c r="B83" i="70"/>
  <c r="B82" i="70"/>
  <c r="E82" i="70" s="1"/>
  <c r="B81" i="70"/>
  <c r="B80" i="70"/>
  <c r="F80" i="70" s="1"/>
  <c r="B79" i="70"/>
  <c r="F79" i="70" s="1"/>
  <c r="B78" i="70"/>
  <c r="K78" i="70" s="1"/>
  <c r="B77" i="70"/>
  <c r="E77" i="70" s="1"/>
  <c r="B76" i="70"/>
  <c r="B75" i="70"/>
  <c r="H75" i="70" s="1"/>
  <c r="B74" i="70"/>
  <c r="I74" i="70" s="1"/>
  <c r="B73" i="70"/>
  <c r="F73" i="70" s="1"/>
  <c r="B72" i="70"/>
  <c r="B71" i="70"/>
  <c r="B70" i="70"/>
  <c r="F70" i="70" s="1"/>
  <c r="B69" i="70"/>
  <c r="E69" i="70" s="1"/>
  <c r="P68" i="70"/>
  <c r="B68" i="70"/>
  <c r="B67" i="70"/>
  <c r="K67" i="70" s="1"/>
  <c r="B66" i="70"/>
  <c r="B65" i="70"/>
  <c r="B64" i="70"/>
  <c r="M64" i="70" s="1"/>
  <c r="B63" i="70"/>
  <c r="D63" i="70" s="1"/>
  <c r="B62" i="70"/>
  <c r="K62" i="70" s="1"/>
  <c r="B61" i="70"/>
  <c r="K61" i="70" s="1"/>
  <c r="B60" i="70"/>
  <c r="J60" i="70" s="1"/>
  <c r="H57" i="70"/>
  <c r="T54" i="70"/>
  <c r="U54" i="70" s="1"/>
  <c r="R54" i="70"/>
  <c r="S54" i="70" s="1"/>
  <c r="P54" i="70"/>
  <c r="Q54" i="70" s="1"/>
  <c r="L54" i="70"/>
  <c r="M54" i="70" s="1"/>
  <c r="N54" i="70" s="1"/>
  <c r="O54" i="70" s="1"/>
  <c r="W54" i="70" s="1"/>
  <c r="C54" i="70"/>
  <c r="T53" i="70"/>
  <c r="U53" i="70" s="1"/>
  <c r="R53" i="70"/>
  <c r="S53" i="70" s="1"/>
  <c r="P53" i="70"/>
  <c r="Q53" i="70" s="1"/>
  <c r="L53" i="70"/>
  <c r="M53" i="70" s="1"/>
  <c r="N53" i="70" s="1"/>
  <c r="C53" i="70"/>
  <c r="T52" i="70"/>
  <c r="U52" i="70" s="1"/>
  <c r="S52" i="70"/>
  <c r="R52" i="70"/>
  <c r="P52" i="70"/>
  <c r="Q52" i="70" s="1"/>
  <c r="M52" i="70"/>
  <c r="N52" i="70" s="1"/>
  <c r="L52" i="70"/>
  <c r="C52" i="70"/>
  <c r="T51" i="70"/>
  <c r="U51" i="70" s="1"/>
  <c r="R51" i="70"/>
  <c r="S51" i="70" s="1"/>
  <c r="P51" i="70"/>
  <c r="Q51" i="70" s="1"/>
  <c r="M51" i="70"/>
  <c r="N51" i="70" s="1"/>
  <c r="L51" i="70"/>
  <c r="C51" i="70"/>
  <c r="T50" i="70"/>
  <c r="U50" i="70" s="1"/>
  <c r="R50" i="70"/>
  <c r="S50" i="70" s="1"/>
  <c r="P50" i="70"/>
  <c r="Q50" i="70" s="1"/>
  <c r="L50" i="70"/>
  <c r="M50" i="70" s="1"/>
  <c r="N50" i="70" s="1"/>
  <c r="O50" i="70" s="1"/>
  <c r="C50" i="70"/>
  <c r="T49" i="70"/>
  <c r="U49" i="70" s="1"/>
  <c r="R49" i="70"/>
  <c r="S49" i="70" s="1"/>
  <c r="P49" i="70"/>
  <c r="Q49" i="70" s="1"/>
  <c r="O49" i="70"/>
  <c r="L49" i="70"/>
  <c r="M49" i="70" s="1"/>
  <c r="N49" i="70" s="1"/>
  <c r="C49" i="70"/>
  <c r="T48" i="70"/>
  <c r="U48" i="70" s="1"/>
  <c r="R48" i="70"/>
  <c r="S48" i="70" s="1"/>
  <c r="P48" i="70"/>
  <c r="Q48" i="70" s="1"/>
  <c r="L48" i="70"/>
  <c r="M48" i="70" s="1"/>
  <c r="N48" i="70" s="1"/>
  <c r="C48" i="70"/>
  <c r="T47" i="70"/>
  <c r="U47" i="70" s="1"/>
  <c r="R47" i="70"/>
  <c r="S47" i="70" s="1"/>
  <c r="P47" i="70"/>
  <c r="Q47" i="70" s="1"/>
  <c r="M47" i="70"/>
  <c r="N47" i="70" s="1"/>
  <c r="L47" i="70"/>
  <c r="C47" i="70"/>
  <c r="T46" i="70"/>
  <c r="U46" i="70" s="1"/>
  <c r="R46" i="70"/>
  <c r="S46" i="70" s="1"/>
  <c r="P46" i="70"/>
  <c r="Q46" i="70" s="1"/>
  <c r="L46" i="70"/>
  <c r="M46" i="70" s="1"/>
  <c r="N46" i="70" s="1"/>
  <c r="O46" i="70" s="1"/>
  <c r="C46" i="70"/>
  <c r="T45" i="70"/>
  <c r="U45" i="70" s="1"/>
  <c r="R45" i="70"/>
  <c r="S45" i="70" s="1"/>
  <c r="P45" i="70"/>
  <c r="Q45" i="70" s="1"/>
  <c r="O45" i="70"/>
  <c r="L45" i="70"/>
  <c r="M45" i="70" s="1"/>
  <c r="N45" i="70" s="1"/>
  <c r="C45" i="70"/>
  <c r="T44" i="70"/>
  <c r="U44" i="70" s="1"/>
  <c r="R44" i="70"/>
  <c r="S44" i="70" s="1"/>
  <c r="P44" i="70"/>
  <c r="Q44" i="70" s="1"/>
  <c r="L44" i="70"/>
  <c r="M44" i="70" s="1"/>
  <c r="N44" i="70" s="1"/>
  <c r="C44" i="70"/>
  <c r="T43" i="70"/>
  <c r="U43" i="70" s="1"/>
  <c r="R43" i="70"/>
  <c r="S43" i="70" s="1"/>
  <c r="P43" i="70"/>
  <c r="Q43" i="70" s="1"/>
  <c r="M43" i="70"/>
  <c r="N43" i="70" s="1"/>
  <c r="L43" i="70"/>
  <c r="C43" i="70"/>
  <c r="T42" i="70"/>
  <c r="U42" i="70" s="1"/>
  <c r="R42" i="70"/>
  <c r="S42" i="70" s="1"/>
  <c r="P42" i="70"/>
  <c r="Q42" i="70" s="1"/>
  <c r="N42" i="70"/>
  <c r="O42" i="70" s="1"/>
  <c r="L42" i="70"/>
  <c r="M42" i="70" s="1"/>
  <c r="C42" i="70"/>
  <c r="T41" i="70"/>
  <c r="U41" i="70" s="1"/>
  <c r="R41" i="70"/>
  <c r="S41" i="70" s="1"/>
  <c r="P41" i="70"/>
  <c r="Q41" i="70" s="1"/>
  <c r="O41" i="70"/>
  <c r="L41" i="70"/>
  <c r="M41" i="70" s="1"/>
  <c r="N41" i="70" s="1"/>
  <c r="C41" i="70"/>
  <c r="T40" i="70"/>
  <c r="U40" i="70" s="1"/>
  <c r="R40" i="70"/>
  <c r="S40" i="70" s="1"/>
  <c r="P40" i="70"/>
  <c r="Q40" i="70" s="1"/>
  <c r="L40" i="70"/>
  <c r="M40" i="70" s="1"/>
  <c r="N40" i="70" s="1"/>
  <c r="C40" i="70"/>
  <c r="T39" i="70"/>
  <c r="U39" i="70" s="1"/>
  <c r="R39" i="70"/>
  <c r="S39" i="70" s="1"/>
  <c r="P39" i="70"/>
  <c r="Q39" i="70" s="1"/>
  <c r="M39" i="70"/>
  <c r="N39" i="70" s="1"/>
  <c r="L39" i="70"/>
  <c r="C39" i="70"/>
  <c r="T38" i="70"/>
  <c r="U38" i="70" s="1"/>
  <c r="R38" i="70"/>
  <c r="S38" i="70" s="1"/>
  <c r="P38" i="70"/>
  <c r="Q38" i="70" s="1"/>
  <c r="N38" i="70"/>
  <c r="O38" i="70" s="1"/>
  <c r="L38" i="70"/>
  <c r="M38" i="70" s="1"/>
  <c r="C38" i="70"/>
  <c r="T37" i="70"/>
  <c r="U37" i="70" s="1"/>
  <c r="R37" i="70"/>
  <c r="S37" i="70" s="1"/>
  <c r="P37" i="70"/>
  <c r="Q37" i="70" s="1"/>
  <c r="O37" i="70"/>
  <c r="L37" i="70"/>
  <c r="M37" i="70" s="1"/>
  <c r="N37" i="70" s="1"/>
  <c r="C37" i="70"/>
  <c r="T36" i="70"/>
  <c r="U36" i="70" s="1"/>
  <c r="R36" i="70"/>
  <c r="S36" i="70" s="1"/>
  <c r="P36" i="70"/>
  <c r="Q36" i="70" s="1"/>
  <c r="L36" i="70"/>
  <c r="M36" i="70" s="1"/>
  <c r="N36" i="70" s="1"/>
  <c r="C36" i="70"/>
  <c r="T35" i="70"/>
  <c r="U35" i="70" s="1"/>
  <c r="R35" i="70"/>
  <c r="S35" i="70" s="1"/>
  <c r="P35" i="70"/>
  <c r="Q35" i="70" s="1"/>
  <c r="M35" i="70"/>
  <c r="N35" i="70" s="1"/>
  <c r="L35" i="70"/>
  <c r="C35" i="70"/>
  <c r="T34" i="70"/>
  <c r="U34" i="70" s="1"/>
  <c r="R34" i="70"/>
  <c r="S34" i="70" s="1"/>
  <c r="P34" i="70"/>
  <c r="Q34" i="70" s="1"/>
  <c r="L34" i="70"/>
  <c r="M34" i="70" s="1"/>
  <c r="N34" i="70" s="1"/>
  <c r="O34" i="70" s="1"/>
  <c r="C34" i="70"/>
  <c r="T33" i="70"/>
  <c r="U33" i="70" s="1"/>
  <c r="R33" i="70"/>
  <c r="S33" i="70" s="1"/>
  <c r="P33" i="70"/>
  <c r="Q33" i="70" s="1"/>
  <c r="O33" i="70"/>
  <c r="L33" i="70"/>
  <c r="M33" i="70" s="1"/>
  <c r="N33" i="70" s="1"/>
  <c r="C33" i="70"/>
  <c r="T32" i="70"/>
  <c r="U32" i="70" s="1"/>
  <c r="R32" i="70"/>
  <c r="S32" i="70" s="1"/>
  <c r="P32" i="70"/>
  <c r="Q32" i="70" s="1"/>
  <c r="L32" i="70"/>
  <c r="M32" i="70" s="1"/>
  <c r="N32" i="70" s="1"/>
  <c r="C32" i="70"/>
  <c r="U31" i="70"/>
  <c r="T31" i="70"/>
  <c r="R31" i="70"/>
  <c r="S31" i="70" s="1"/>
  <c r="P31" i="70"/>
  <c r="Q31" i="70" s="1"/>
  <c r="L31" i="70"/>
  <c r="M31" i="70" s="1"/>
  <c r="N31" i="70" s="1"/>
  <c r="C31" i="70"/>
  <c r="U30" i="70"/>
  <c r="T30" i="70"/>
  <c r="R30" i="70"/>
  <c r="S30" i="70" s="1"/>
  <c r="P30" i="70"/>
  <c r="Q30" i="70" s="1"/>
  <c r="L30" i="70"/>
  <c r="M30" i="70" s="1"/>
  <c r="N30" i="70" s="1"/>
  <c r="O30" i="70" s="1"/>
  <c r="W30" i="70" s="1"/>
  <c r="C30" i="70"/>
  <c r="T29" i="70"/>
  <c r="U29" i="70" s="1"/>
  <c r="R29" i="70"/>
  <c r="S29" i="70" s="1"/>
  <c r="P29" i="70"/>
  <c r="Q29" i="70" s="1"/>
  <c r="L29" i="70"/>
  <c r="M29" i="70" s="1"/>
  <c r="N29" i="70" s="1"/>
  <c r="C29" i="70"/>
  <c r="T28" i="70"/>
  <c r="U28" i="70" s="1"/>
  <c r="S28" i="70"/>
  <c r="R28" i="70"/>
  <c r="P28" i="70"/>
  <c r="Q28" i="70" s="1"/>
  <c r="L28" i="70"/>
  <c r="M28" i="70" s="1"/>
  <c r="N28" i="70" s="1"/>
  <c r="C28" i="70"/>
  <c r="T27" i="70"/>
  <c r="U27" i="70" s="1"/>
  <c r="R27" i="70"/>
  <c r="S27" i="70" s="1"/>
  <c r="Q27" i="70"/>
  <c r="P27" i="70"/>
  <c r="L27" i="70"/>
  <c r="M27" i="70" s="1"/>
  <c r="N27" i="70" s="1"/>
  <c r="C27" i="70"/>
  <c r="T26" i="70"/>
  <c r="U26" i="70" s="1"/>
  <c r="R26" i="70"/>
  <c r="S26" i="70" s="1"/>
  <c r="Q26" i="70"/>
  <c r="P26" i="70"/>
  <c r="L26" i="70"/>
  <c r="M26" i="70" s="1"/>
  <c r="N26" i="70" s="1"/>
  <c r="O26" i="70" s="1"/>
  <c r="C26" i="70"/>
  <c r="T25" i="70"/>
  <c r="U25" i="70" s="1"/>
  <c r="R25" i="70"/>
  <c r="S25" i="70" s="1"/>
  <c r="P25" i="70"/>
  <c r="Q25" i="70" s="1"/>
  <c r="L25" i="70"/>
  <c r="M25" i="70" s="1"/>
  <c r="N25" i="70" s="1"/>
  <c r="C25" i="70"/>
  <c r="T24" i="70"/>
  <c r="U24" i="70" s="1"/>
  <c r="R24" i="70"/>
  <c r="S24" i="70" s="1"/>
  <c r="P24" i="70"/>
  <c r="Q24" i="70" s="1"/>
  <c r="L24" i="70"/>
  <c r="M24" i="70" s="1"/>
  <c r="N24" i="70" s="1"/>
  <c r="C24" i="70"/>
  <c r="T23" i="70"/>
  <c r="U23" i="70" s="1"/>
  <c r="R23" i="70"/>
  <c r="S23" i="70" s="1"/>
  <c r="P23" i="70"/>
  <c r="Q23" i="70" s="1"/>
  <c r="L23" i="70"/>
  <c r="M23" i="70" s="1"/>
  <c r="N23" i="70" s="1"/>
  <c r="C23" i="70"/>
  <c r="T22" i="70"/>
  <c r="U22" i="70" s="1"/>
  <c r="R22" i="70"/>
  <c r="S22" i="70" s="1"/>
  <c r="P22" i="70"/>
  <c r="Q22" i="70" s="1"/>
  <c r="M22" i="70"/>
  <c r="N22" i="70" s="1"/>
  <c r="O22" i="70" s="1"/>
  <c r="L22" i="70"/>
  <c r="C22" i="70"/>
  <c r="T21" i="70"/>
  <c r="U21" i="70" s="1"/>
  <c r="S21" i="70"/>
  <c r="R21" i="70"/>
  <c r="P21" i="70"/>
  <c r="Q21" i="70" s="1"/>
  <c r="L21" i="70"/>
  <c r="M21" i="70" s="1"/>
  <c r="N21" i="70" s="1"/>
  <c r="C21" i="70"/>
  <c r="T20" i="70"/>
  <c r="U20" i="70" s="1"/>
  <c r="R20" i="70"/>
  <c r="S20" i="70" s="1"/>
  <c r="P20" i="70"/>
  <c r="Q20" i="70" s="1"/>
  <c r="L20" i="70"/>
  <c r="M20" i="70" s="1"/>
  <c r="N20" i="70" s="1"/>
  <c r="C20" i="70"/>
  <c r="T19" i="70"/>
  <c r="U19" i="70" s="1"/>
  <c r="R19" i="70"/>
  <c r="S19" i="70" s="1"/>
  <c r="P19" i="70"/>
  <c r="Q19" i="70" s="1"/>
  <c r="M19" i="70"/>
  <c r="N19" i="70" s="1"/>
  <c r="L19" i="70"/>
  <c r="C19" i="70"/>
  <c r="T18" i="70"/>
  <c r="U18" i="70" s="1"/>
  <c r="R18" i="70"/>
  <c r="S18" i="70" s="1"/>
  <c r="P18" i="70"/>
  <c r="Q18" i="70" s="1"/>
  <c r="N18" i="70"/>
  <c r="O18" i="70" s="1"/>
  <c r="L18" i="70"/>
  <c r="M18" i="70" s="1"/>
  <c r="C18" i="70"/>
  <c r="T17" i="70"/>
  <c r="U17" i="70" s="1"/>
  <c r="R17" i="70"/>
  <c r="S17" i="70" s="1"/>
  <c r="P17" i="70"/>
  <c r="Q17" i="70" s="1"/>
  <c r="L17" i="70"/>
  <c r="M17" i="70" s="1"/>
  <c r="N17" i="70" s="1"/>
  <c r="C17" i="70"/>
  <c r="T16" i="70"/>
  <c r="U16" i="70" s="1"/>
  <c r="R16" i="70"/>
  <c r="S16" i="70" s="1"/>
  <c r="P16" i="70"/>
  <c r="Q16" i="70" s="1"/>
  <c r="L16" i="70"/>
  <c r="M16" i="70" s="1"/>
  <c r="N16" i="70" s="1"/>
  <c r="C16" i="70"/>
  <c r="U15" i="70"/>
  <c r="T15" i="70"/>
  <c r="R15" i="70"/>
  <c r="S15" i="70" s="1"/>
  <c r="P15" i="70"/>
  <c r="Q15" i="70" s="1"/>
  <c r="L15" i="70"/>
  <c r="M15" i="70" s="1"/>
  <c r="N15" i="70" s="1"/>
  <c r="C15" i="70"/>
  <c r="U14" i="70"/>
  <c r="T14" i="70"/>
  <c r="R14" i="70"/>
  <c r="S14" i="70" s="1"/>
  <c r="P14" i="70"/>
  <c r="Q14" i="70" s="1"/>
  <c r="M14" i="70"/>
  <c r="N14" i="70" s="1"/>
  <c r="O14" i="70" s="1"/>
  <c r="W14" i="70" s="1"/>
  <c r="L14" i="70"/>
  <c r="C14" i="70"/>
  <c r="T13" i="70"/>
  <c r="U13" i="70" s="1"/>
  <c r="S13" i="70"/>
  <c r="R13" i="70"/>
  <c r="P13" i="70"/>
  <c r="Q13" i="70" s="1"/>
  <c r="L13" i="70"/>
  <c r="M13" i="70" s="1"/>
  <c r="N13" i="70" s="1"/>
  <c r="C13" i="70"/>
  <c r="T12" i="70"/>
  <c r="U12" i="70" s="1"/>
  <c r="P12" i="70"/>
  <c r="Q12" i="70" s="1"/>
  <c r="L12" i="70"/>
  <c r="M12" i="70" s="1"/>
  <c r="R12" i="70" s="1"/>
  <c r="S12" i="70" s="1"/>
  <c r="C12" i="70"/>
  <c r="T11" i="70"/>
  <c r="U11" i="70" s="1"/>
  <c r="R11" i="70"/>
  <c r="S11" i="70" s="1"/>
  <c r="L11" i="70"/>
  <c r="M11" i="70" s="1"/>
  <c r="C11" i="70"/>
  <c r="T10" i="70"/>
  <c r="U10" i="70" s="1"/>
  <c r="R10" i="70"/>
  <c r="S10" i="70" s="1"/>
  <c r="P10" i="70"/>
  <c r="Q10" i="70" s="1"/>
  <c r="L10" i="70"/>
  <c r="M10" i="70" s="1"/>
  <c r="N10" i="70" s="1"/>
  <c r="O10" i="70" s="1"/>
  <c r="C10" i="70"/>
  <c r="T9" i="70"/>
  <c r="U9" i="70" s="1"/>
  <c r="P9" i="70"/>
  <c r="Q9" i="70" s="1"/>
  <c r="L9" i="70"/>
  <c r="M9" i="70" s="1"/>
  <c r="R9" i="70" s="1"/>
  <c r="S9" i="70" s="1"/>
  <c r="C9" i="70"/>
  <c r="T8" i="70"/>
  <c r="U8" i="70" s="1"/>
  <c r="P8" i="70"/>
  <c r="Q8" i="70" s="1"/>
  <c r="L8" i="70"/>
  <c r="M8" i="70" s="1"/>
  <c r="R8" i="70" s="1"/>
  <c r="S8" i="70" s="1"/>
  <c r="C8" i="70"/>
  <c r="T7" i="70"/>
  <c r="U7" i="70" s="1"/>
  <c r="Q7" i="70"/>
  <c r="P7" i="70"/>
  <c r="L7" i="70"/>
  <c r="M7" i="70" s="1"/>
  <c r="C7" i="70"/>
  <c r="T6" i="70"/>
  <c r="U6" i="70" s="1"/>
  <c r="R6" i="70"/>
  <c r="S6" i="70" s="1"/>
  <c r="P6" i="70"/>
  <c r="Q6" i="70" s="1"/>
  <c r="L6" i="70"/>
  <c r="M6" i="70" s="1"/>
  <c r="N6" i="70" s="1"/>
  <c r="O6" i="70" s="1"/>
  <c r="C6" i="70"/>
  <c r="T5" i="70"/>
  <c r="U5" i="70" s="1"/>
  <c r="L5" i="70"/>
  <c r="M5" i="70" s="1"/>
  <c r="P5" i="70" s="1"/>
  <c r="Q5" i="70" s="1"/>
  <c r="C5" i="70"/>
  <c r="T4" i="70"/>
  <c r="U4" i="70" s="1"/>
  <c r="P4" i="70"/>
  <c r="L4" i="70"/>
  <c r="M4" i="70" s="1"/>
  <c r="R4" i="70" s="1"/>
  <c r="C4" i="70"/>
  <c r="D2" i="70"/>
  <c r="B84" i="69"/>
  <c r="I84" i="69" s="1"/>
  <c r="B83" i="69"/>
  <c r="B82" i="69"/>
  <c r="H82" i="69" s="1"/>
  <c r="B81" i="69"/>
  <c r="I81" i="69" s="1"/>
  <c r="B80" i="69"/>
  <c r="K80" i="69" s="1"/>
  <c r="B79" i="69"/>
  <c r="I79" i="69" s="1"/>
  <c r="B78" i="69"/>
  <c r="F78" i="69" s="1"/>
  <c r="B77" i="69"/>
  <c r="I77" i="69" s="1"/>
  <c r="B76" i="69"/>
  <c r="J76" i="69" s="1"/>
  <c r="B75" i="69"/>
  <c r="B74" i="69"/>
  <c r="B73" i="69"/>
  <c r="B72" i="69"/>
  <c r="F72" i="69" s="1"/>
  <c r="B71" i="69"/>
  <c r="B70" i="69"/>
  <c r="B69" i="69"/>
  <c r="J69" i="69" s="1"/>
  <c r="P68" i="69"/>
  <c r="B68" i="69"/>
  <c r="B67" i="69"/>
  <c r="I67" i="69" s="1"/>
  <c r="B66" i="69"/>
  <c r="K66" i="69" s="1"/>
  <c r="B65" i="69"/>
  <c r="B64" i="69"/>
  <c r="M64" i="69" s="1"/>
  <c r="B63" i="69"/>
  <c r="B62" i="69"/>
  <c r="F62" i="69" s="1"/>
  <c r="B61" i="69"/>
  <c r="M61" i="69" s="1"/>
  <c r="B60" i="69"/>
  <c r="I60" i="69" s="1"/>
  <c r="H57" i="69"/>
  <c r="T54" i="69"/>
  <c r="U54" i="69" s="1"/>
  <c r="R54" i="69"/>
  <c r="S54" i="69" s="1"/>
  <c r="P54" i="69"/>
  <c r="Q54" i="69" s="1"/>
  <c r="N54" i="69"/>
  <c r="V54" i="69" s="1"/>
  <c r="L54" i="69"/>
  <c r="M54" i="69" s="1"/>
  <c r="C54" i="69"/>
  <c r="T53" i="69"/>
  <c r="U53" i="69" s="1"/>
  <c r="R53" i="69"/>
  <c r="S53" i="69" s="1"/>
  <c r="P53" i="69"/>
  <c r="Q53" i="69" s="1"/>
  <c r="L53" i="69"/>
  <c r="M53" i="69" s="1"/>
  <c r="N53" i="69" s="1"/>
  <c r="C53" i="69"/>
  <c r="T52" i="69"/>
  <c r="U52" i="69" s="1"/>
  <c r="R52" i="69"/>
  <c r="S52" i="69" s="1"/>
  <c r="Q52" i="69"/>
  <c r="P52" i="69"/>
  <c r="L52" i="69"/>
  <c r="M52" i="69" s="1"/>
  <c r="N52" i="69" s="1"/>
  <c r="C52" i="69"/>
  <c r="U51" i="69"/>
  <c r="T51" i="69"/>
  <c r="R51" i="69"/>
  <c r="S51" i="69" s="1"/>
  <c r="P51" i="69"/>
  <c r="Q51" i="69" s="1"/>
  <c r="L51" i="69"/>
  <c r="M51" i="69" s="1"/>
  <c r="N51" i="69" s="1"/>
  <c r="C51" i="69"/>
  <c r="T50" i="69"/>
  <c r="U50" i="69" s="1"/>
  <c r="R50" i="69"/>
  <c r="S50" i="69" s="1"/>
  <c r="P50" i="69"/>
  <c r="Q50" i="69" s="1"/>
  <c r="L50" i="69"/>
  <c r="M50" i="69" s="1"/>
  <c r="N50" i="69" s="1"/>
  <c r="C50" i="69"/>
  <c r="T49" i="69"/>
  <c r="U49" i="69" s="1"/>
  <c r="S49" i="69"/>
  <c r="R49" i="69"/>
  <c r="P49" i="69"/>
  <c r="Q49" i="69" s="1"/>
  <c r="L49" i="69"/>
  <c r="M49" i="69" s="1"/>
  <c r="N49" i="69" s="1"/>
  <c r="C49" i="69"/>
  <c r="T48" i="69"/>
  <c r="U48" i="69" s="1"/>
  <c r="R48" i="69"/>
  <c r="S48" i="69" s="1"/>
  <c r="Q48" i="69"/>
  <c r="P48" i="69"/>
  <c r="L48" i="69"/>
  <c r="M48" i="69" s="1"/>
  <c r="N48" i="69" s="1"/>
  <c r="C48" i="69"/>
  <c r="U47" i="69"/>
  <c r="T47" i="69"/>
  <c r="R47" i="69"/>
  <c r="S47" i="69" s="1"/>
  <c r="P47" i="69"/>
  <c r="Q47" i="69" s="1"/>
  <c r="M47" i="69"/>
  <c r="N47" i="69" s="1"/>
  <c r="O47" i="69" s="1"/>
  <c r="L47" i="69"/>
  <c r="C47" i="69"/>
  <c r="T46" i="69"/>
  <c r="U46" i="69" s="1"/>
  <c r="R46" i="69"/>
  <c r="S46" i="69" s="1"/>
  <c r="P46" i="69"/>
  <c r="Q46" i="69" s="1"/>
  <c r="L46" i="69"/>
  <c r="M46" i="69" s="1"/>
  <c r="N46" i="69" s="1"/>
  <c r="C46" i="69"/>
  <c r="T45" i="69"/>
  <c r="U45" i="69" s="1"/>
  <c r="R45" i="69"/>
  <c r="S45" i="69" s="1"/>
  <c r="P45" i="69"/>
  <c r="Q45" i="69" s="1"/>
  <c r="L45" i="69"/>
  <c r="M45" i="69" s="1"/>
  <c r="N45" i="69" s="1"/>
  <c r="V45" i="69" s="1"/>
  <c r="C45" i="69"/>
  <c r="U44" i="69"/>
  <c r="T44" i="69"/>
  <c r="R44" i="69"/>
  <c r="S44" i="69" s="1"/>
  <c r="P44" i="69"/>
  <c r="Q44" i="69" s="1"/>
  <c r="L44" i="69"/>
  <c r="M44" i="69" s="1"/>
  <c r="N44" i="69" s="1"/>
  <c r="C44" i="69"/>
  <c r="T43" i="69"/>
  <c r="U43" i="69" s="1"/>
  <c r="R43" i="69"/>
  <c r="S43" i="69" s="1"/>
  <c r="Q43" i="69"/>
  <c r="P43" i="69"/>
  <c r="N43" i="69"/>
  <c r="O43" i="69" s="1"/>
  <c r="W43" i="69" s="1"/>
  <c r="L43" i="69"/>
  <c r="M43" i="69" s="1"/>
  <c r="C43" i="69"/>
  <c r="T42" i="69"/>
  <c r="U42" i="69" s="1"/>
  <c r="R42" i="69"/>
  <c r="S42" i="69" s="1"/>
  <c r="P42" i="69"/>
  <c r="Q42" i="69" s="1"/>
  <c r="L42" i="69"/>
  <c r="M42" i="69" s="1"/>
  <c r="N42" i="69" s="1"/>
  <c r="C42" i="69"/>
  <c r="T41" i="69"/>
  <c r="U41" i="69" s="1"/>
  <c r="S41" i="69"/>
  <c r="R41" i="69"/>
  <c r="P41" i="69"/>
  <c r="Q41" i="69" s="1"/>
  <c r="L41" i="69"/>
  <c r="M41" i="69" s="1"/>
  <c r="N41" i="69" s="1"/>
  <c r="C41" i="69"/>
  <c r="T40" i="69"/>
  <c r="U40" i="69" s="1"/>
  <c r="R40" i="69"/>
  <c r="S40" i="69" s="1"/>
  <c r="Q40" i="69"/>
  <c r="P40" i="69"/>
  <c r="L40" i="69"/>
  <c r="M40" i="69" s="1"/>
  <c r="N40" i="69" s="1"/>
  <c r="C40" i="69"/>
  <c r="U39" i="69"/>
  <c r="T39" i="69"/>
  <c r="R39" i="69"/>
  <c r="S39" i="69" s="1"/>
  <c r="P39" i="69"/>
  <c r="Q39" i="69" s="1"/>
  <c r="M39" i="69"/>
  <c r="N39" i="69" s="1"/>
  <c r="O39" i="69" s="1"/>
  <c r="L39" i="69"/>
  <c r="C39" i="69"/>
  <c r="T38" i="69"/>
  <c r="U38" i="69" s="1"/>
  <c r="R38" i="69"/>
  <c r="S38" i="69" s="1"/>
  <c r="P38" i="69"/>
  <c r="Q38" i="69" s="1"/>
  <c r="L38" i="69"/>
  <c r="M38" i="69" s="1"/>
  <c r="N38" i="69" s="1"/>
  <c r="C38" i="69"/>
  <c r="T37" i="69"/>
  <c r="U37" i="69" s="1"/>
  <c r="R37" i="69"/>
  <c r="S37" i="69" s="1"/>
  <c r="P37" i="69"/>
  <c r="Q37" i="69" s="1"/>
  <c r="L37" i="69"/>
  <c r="M37" i="69" s="1"/>
  <c r="N37" i="69" s="1"/>
  <c r="V37" i="69" s="1"/>
  <c r="C37" i="69"/>
  <c r="U36" i="69"/>
  <c r="T36" i="69"/>
  <c r="R36" i="69"/>
  <c r="S36" i="69" s="1"/>
  <c r="Q36" i="69"/>
  <c r="P36" i="69"/>
  <c r="L36" i="69"/>
  <c r="M36" i="69" s="1"/>
  <c r="N36" i="69" s="1"/>
  <c r="C36" i="69"/>
  <c r="U35" i="69"/>
  <c r="T35" i="69"/>
  <c r="R35" i="69"/>
  <c r="S35" i="69" s="1"/>
  <c r="Q35" i="69"/>
  <c r="P35" i="69"/>
  <c r="L35" i="69"/>
  <c r="M35" i="69" s="1"/>
  <c r="N35" i="69" s="1"/>
  <c r="C35" i="69"/>
  <c r="T34" i="69"/>
  <c r="U34" i="69" s="1"/>
  <c r="R34" i="69"/>
  <c r="S34" i="69" s="1"/>
  <c r="P34" i="69"/>
  <c r="Q34" i="69" s="1"/>
  <c r="L34" i="69"/>
  <c r="M34" i="69" s="1"/>
  <c r="N34" i="69" s="1"/>
  <c r="O34" i="69" s="1"/>
  <c r="W34" i="69" s="1"/>
  <c r="C34" i="69"/>
  <c r="T33" i="69"/>
  <c r="U33" i="69" s="1"/>
  <c r="R33" i="69"/>
  <c r="S33" i="69" s="1"/>
  <c r="P33" i="69"/>
  <c r="Q33" i="69" s="1"/>
  <c r="L33" i="69"/>
  <c r="M33" i="69" s="1"/>
  <c r="N33" i="69" s="1"/>
  <c r="C33" i="69"/>
  <c r="R32" i="69"/>
  <c r="S32" i="69" s="1"/>
  <c r="P32" i="69"/>
  <c r="Q32" i="69" s="1"/>
  <c r="L32" i="69"/>
  <c r="M32" i="69" s="1"/>
  <c r="C32" i="69"/>
  <c r="T31" i="69"/>
  <c r="U31" i="69" s="1"/>
  <c r="R31" i="69"/>
  <c r="S31" i="69" s="1"/>
  <c r="L31" i="69"/>
  <c r="M31" i="69" s="1"/>
  <c r="C31" i="69"/>
  <c r="U30" i="69"/>
  <c r="T30" i="69"/>
  <c r="R30" i="69"/>
  <c r="S30" i="69" s="1"/>
  <c r="P30" i="69"/>
  <c r="Q30" i="69" s="1"/>
  <c r="L30" i="69"/>
  <c r="M30" i="69" s="1"/>
  <c r="N30" i="69" s="1"/>
  <c r="C30" i="69"/>
  <c r="T29" i="69"/>
  <c r="U29" i="69" s="1"/>
  <c r="P29" i="69"/>
  <c r="Q29" i="69" s="1"/>
  <c r="L29" i="69"/>
  <c r="M29" i="69" s="1"/>
  <c r="R29" i="69" s="1"/>
  <c r="S29" i="69" s="1"/>
  <c r="C29" i="69"/>
  <c r="T28" i="69"/>
  <c r="U28" i="69" s="1"/>
  <c r="S28" i="69"/>
  <c r="R28" i="69"/>
  <c r="L28" i="69"/>
  <c r="M28" i="69" s="1"/>
  <c r="P28" i="69" s="1"/>
  <c r="Q28" i="69" s="1"/>
  <c r="C28" i="69"/>
  <c r="T27" i="69"/>
  <c r="U27" i="69" s="1"/>
  <c r="R27" i="69"/>
  <c r="S27" i="69" s="1"/>
  <c r="L27" i="69"/>
  <c r="M27" i="69" s="1"/>
  <c r="C27" i="69"/>
  <c r="T26" i="69"/>
  <c r="U26" i="69" s="1"/>
  <c r="R26" i="69"/>
  <c r="S26" i="69" s="1"/>
  <c r="L26" i="69"/>
  <c r="M26" i="69" s="1"/>
  <c r="P26" i="69" s="1"/>
  <c r="Q26" i="69" s="1"/>
  <c r="C26" i="69"/>
  <c r="T25" i="69"/>
  <c r="U25" i="69" s="1"/>
  <c r="R25" i="69"/>
  <c r="S25" i="69" s="1"/>
  <c r="L25" i="69"/>
  <c r="M25" i="69" s="1"/>
  <c r="P25" i="69" s="1"/>
  <c r="Q25" i="69" s="1"/>
  <c r="C25" i="69"/>
  <c r="T24" i="69"/>
  <c r="U24" i="69" s="1"/>
  <c r="P24" i="69"/>
  <c r="Q24" i="69" s="1"/>
  <c r="L24" i="69"/>
  <c r="M24" i="69" s="1"/>
  <c r="R24" i="69" s="1"/>
  <c r="S24" i="69" s="1"/>
  <c r="C24" i="69"/>
  <c r="T23" i="69"/>
  <c r="U23" i="69" s="1"/>
  <c r="P23" i="69"/>
  <c r="Q23" i="69" s="1"/>
  <c r="L23" i="69"/>
  <c r="M23" i="69" s="1"/>
  <c r="C23" i="69"/>
  <c r="T22" i="69"/>
  <c r="U22" i="69" s="1"/>
  <c r="R22" i="69"/>
  <c r="S22" i="69" s="1"/>
  <c r="L22" i="69"/>
  <c r="M22" i="69" s="1"/>
  <c r="P22" i="69" s="1"/>
  <c r="Q22" i="69" s="1"/>
  <c r="C22" i="69"/>
  <c r="T21" i="69"/>
  <c r="U21" i="69" s="1"/>
  <c r="R21" i="69"/>
  <c r="S21" i="69" s="1"/>
  <c r="L21" i="69"/>
  <c r="M21" i="69" s="1"/>
  <c r="P21" i="69" s="1"/>
  <c r="Q21" i="69" s="1"/>
  <c r="C21" i="69"/>
  <c r="R20" i="69"/>
  <c r="S20" i="69" s="1"/>
  <c r="P20" i="69"/>
  <c r="Q20" i="69" s="1"/>
  <c r="L20" i="69"/>
  <c r="M20" i="69" s="1"/>
  <c r="C20" i="69"/>
  <c r="U19" i="69"/>
  <c r="T19" i="69"/>
  <c r="R19" i="69"/>
  <c r="S19" i="69" s="1"/>
  <c r="L19" i="69"/>
  <c r="M19" i="69" s="1"/>
  <c r="P19" i="69" s="1"/>
  <c r="Q19" i="69" s="1"/>
  <c r="C19" i="69"/>
  <c r="R18" i="69"/>
  <c r="S18" i="69" s="1"/>
  <c r="P18" i="69"/>
  <c r="Q18" i="69" s="1"/>
  <c r="N18" i="69"/>
  <c r="O18" i="69" s="1"/>
  <c r="L18" i="69"/>
  <c r="M18" i="69" s="1"/>
  <c r="T18" i="69" s="1"/>
  <c r="U18" i="69" s="1"/>
  <c r="C18" i="69"/>
  <c r="R17" i="69"/>
  <c r="S17" i="69" s="1"/>
  <c r="P17" i="69"/>
  <c r="Q17" i="69" s="1"/>
  <c r="L17" i="69"/>
  <c r="M17" i="69" s="1"/>
  <c r="T17" i="69" s="1"/>
  <c r="U17" i="69" s="1"/>
  <c r="C17" i="69"/>
  <c r="R16" i="69"/>
  <c r="S16" i="69" s="1"/>
  <c r="H61" i="69" s="1"/>
  <c r="P16" i="69"/>
  <c r="Q16" i="69" s="1"/>
  <c r="L16" i="69"/>
  <c r="C16" i="69"/>
  <c r="T15" i="69"/>
  <c r="U15" i="69" s="1"/>
  <c r="R15" i="69"/>
  <c r="S15" i="69" s="1"/>
  <c r="L15" i="69"/>
  <c r="M15" i="69" s="1"/>
  <c r="C15" i="69"/>
  <c r="T14" i="69"/>
  <c r="U14" i="69" s="1"/>
  <c r="P14" i="69"/>
  <c r="Q14" i="69" s="1"/>
  <c r="L14" i="69"/>
  <c r="M14" i="69" s="1"/>
  <c r="C14" i="69"/>
  <c r="T13" i="69"/>
  <c r="U13" i="69" s="1"/>
  <c r="R13" i="69"/>
  <c r="S13" i="69" s="1"/>
  <c r="L13" i="69"/>
  <c r="M13" i="69" s="1"/>
  <c r="P13" i="69" s="1"/>
  <c r="Q13" i="69" s="1"/>
  <c r="C13" i="69"/>
  <c r="T12" i="69"/>
  <c r="U12" i="69" s="1"/>
  <c r="R12" i="69"/>
  <c r="S12" i="69" s="1"/>
  <c r="L12" i="69"/>
  <c r="M12" i="69" s="1"/>
  <c r="C12" i="69"/>
  <c r="T11" i="69"/>
  <c r="U11" i="69" s="1"/>
  <c r="L11" i="69"/>
  <c r="M11" i="69" s="1"/>
  <c r="P11" i="69" s="1"/>
  <c r="Q11" i="69" s="1"/>
  <c r="C11" i="69"/>
  <c r="T10" i="69"/>
  <c r="U10" i="69" s="1"/>
  <c r="P10" i="69"/>
  <c r="Q10" i="69" s="1"/>
  <c r="L10" i="69"/>
  <c r="M10" i="69" s="1"/>
  <c r="R10" i="69" s="1"/>
  <c r="S10" i="69" s="1"/>
  <c r="C10" i="69"/>
  <c r="T9" i="69"/>
  <c r="U9" i="69" s="1"/>
  <c r="P9" i="69"/>
  <c r="L9" i="69"/>
  <c r="C9" i="69"/>
  <c r="T8" i="69"/>
  <c r="U8" i="69" s="1"/>
  <c r="L8" i="69"/>
  <c r="C8" i="69"/>
  <c r="T7" i="69"/>
  <c r="U7" i="69" s="1"/>
  <c r="P7" i="69"/>
  <c r="Q7" i="69" s="1"/>
  <c r="L7" i="69"/>
  <c r="M7" i="69" s="1"/>
  <c r="N7" i="69" s="1"/>
  <c r="O7" i="69" s="1"/>
  <c r="C7" i="69"/>
  <c r="T6" i="69"/>
  <c r="U6" i="69" s="1"/>
  <c r="P6" i="69"/>
  <c r="Q6" i="69" s="1"/>
  <c r="L6" i="69"/>
  <c r="M6" i="69" s="1"/>
  <c r="N6" i="69" s="1"/>
  <c r="C6" i="69"/>
  <c r="T5" i="69"/>
  <c r="U5" i="69" s="1"/>
  <c r="R5" i="69"/>
  <c r="S5" i="69" s="1"/>
  <c r="L5" i="69"/>
  <c r="M5" i="69" s="1"/>
  <c r="C5" i="69"/>
  <c r="T4" i="69"/>
  <c r="U4" i="69" s="1"/>
  <c r="P4" i="69"/>
  <c r="Q4" i="69" s="1"/>
  <c r="L4" i="69"/>
  <c r="C4" i="69"/>
  <c r="D2" i="69"/>
  <c r="B84" i="68"/>
  <c r="I84" i="68" s="1"/>
  <c r="B83" i="68"/>
  <c r="I83" i="68" s="1"/>
  <c r="B82" i="68"/>
  <c r="G82" i="68" s="1"/>
  <c r="B81" i="68"/>
  <c r="B80" i="68"/>
  <c r="B79" i="68"/>
  <c r="I79" i="68" s="1"/>
  <c r="B78" i="68"/>
  <c r="B77" i="68"/>
  <c r="G77" i="68" s="1"/>
  <c r="B76" i="68"/>
  <c r="G76" i="68" s="1"/>
  <c r="B75" i="68"/>
  <c r="G75" i="68" s="1"/>
  <c r="B74" i="68"/>
  <c r="B73" i="68"/>
  <c r="G73" i="68" s="1"/>
  <c r="B72" i="68"/>
  <c r="G72" i="68" s="1"/>
  <c r="B71" i="68"/>
  <c r="G71" i="68" s="1"/>
  <c r="B70" i="68"/>
  <c r="B69" i="68"/>
  <c r="P68" i="68"/>
  <c r="B68" i="68"/>
  <c r="J68" i="68" s="1"/>
  <c r="B67" i="68"/>
  <c r="J67" i="68" s="1"/>
  <c r="B66" i="68"/>
  <c r="B65" i="68"/>
  <c r="B64" i="68"/>
  <c r="E64" i="68" s="1"/>
  <c r="B63" i="68"/>
  <c r="B62" i="68"/>
  <c r="B61" i="68"/>
  <c r="B60" i="68"/>
  <c r="H57" i="68"/>
  <c r="T54" i="68"/>
  <c r="U54" i="68" s="1"/>
  <c r="R54" i="68"/>
  <c r="S54" i="68" s="1"/>
  <c r="Q54" i="68"/>
  <c r="P54" i="68"/>
  <c r="L54" i="68"/>
  <c r="M54" i="68" s="1"/>
  <c r="N54" i="68" s="1"/>
  <c r="C54" i="68"/>
  <c r="T53" i="68"/>
  <c r="U53" i="68" s="1"/>
  <c r="R53" i="68"/>
  <c r="S53" i="68" s="1"/>
  <c r="P53" i="68"/>
  <c r="Q53" i="68" s="1"/>
  <c r="L53" i="68"/>
  <c r="M53" i="68" s="1"/>
  <c r="N53" i="68" s="1"/>
  <c r="C53" i="68"/>
  <c r="T52" i="68"/>
  <c r="U52" i="68" s="1"/>
  <c r="S52" i="68"/>
  <c r="R52" i="68"/>
  <c r="P52" i="68"/>
  <c r="Q52" i="68" s="1"/>
  <c r="L52" i="68"/>
  <c r="M52" i="68" s="1"/>
  <c r="N52" i="68" s="1"/>
  <c r="C52" i="68"/>
  <c r="T51" i="68"/>
  <c r="U51" i="68" s="1"/>
  <c r="R51" i="68"/>
  <c r="S51" i="68" s="1"/>
  <c r="P51" i="68"/>
  <c r="Q51" i="68" s="1"/>
  <c r="M51" i="68"/>
  <c r="N51" i="68" s="1"/>
  <c r="L51" i="68"/>
  <c r="C51" i="68"/>
  <c r="T50" i="68"/>
  <c r="U50" i="68" s="1"/>
  <c r="R50" i="68"/>
  <c r="S50" i="68" s="1"/>
  <c r="P50" i="68"/>
  <c r="Q50" i="68" s="1"/>
  <c r="M50" i="68"/>
  <c r="N50" i="68" s="1"/>
  <c r="O50" i="68" s="1"/>
  <c r="L50" i="68"/>
  <c r="C50" i="68"/>
  <c r="T49" i="68"/>
  <c r="U49" i="68" s="1"/>
  <c r="R49" i="68"/>
  <c r="S49" i="68" s="1"/>
  <c r="P49" i="68"/>
  <c r="Q49" i="68" s="1"/>
  <c r="L49" i="68"/>
  <c r="M49" i="68" s="1"/>
  <c r="N49" i="68" s="1"/>
  <c r="C49" i="68"/>
  <c r="T48" i="68"/>
  <c r="U48" i="68" s="1"/>
  <c r="R48" i="68"/>
  <c r="S48" i="68" s="1"/>
  <c r="P48" i="68"/>
  <c r="Q48" i="68" s="1"/>
  <c r="L48" i="68"/>
  <c r="M48" i="68" s="1"/>
  <c r="N48" i="68" s="1"/>
  <c r="C48" i="68"/>
  <c r="T47" i="68"/>
  <c r="U47" i="68" s="1"/>
  <c r="R47" i="68"/>
  <c r="S47" i="68" s="1"/>
  <c r="Q47" i="68"/>
  <c r="P47" i="68"/>
  <c r="M47" i="68"/>
  <c r="N47" i="68" s="1"/>
  <c r="L47" i="68"/>
  <c r="C47" i="68"/>
  <c r="T46" i="68"/>
  <c r="U46" i="68" s="1"/>
  <c r="S46" i="68"/>
  <c r="R46" i="68"/>
  <c r="P46" i="68"/>
  <c r="Q46" i="68" s="1"/>
  <c r="L46" i="68"/>
  <c r="M46" i="68" s="1"/>
  <c r="N46" i="68" s="1"/>
  <c r="V46" i="68" s="1"/>
  <c r="C46" i="68"/>
  <c r="T45" i="68"/>
  <c r="U45" i="68" s="1"/>
  <c r="R45" i="68"/>
  <c r="S45" i="68" s="1"/>
  <c r="P45" i="68"/>
  <c r="Q45" i="68" s="1"/>
  <c r="O45" i="68"/>
  <c r="L45" i="68"/>
  <c r="M45" i="68" s="1"/>
  <c r="N45" i="68" s="1"/>
  <c r="C45" i="68"/>
  <c r="T44" i="68"/>
  <c r="U44" i="68" s="1"/>
  <c r="R44" i="68"/>
  <c r="S44" i="68" s="1"/>
  <c r="P44" i="68"/>
  <c r="Q44" i="68" s="1"/>
  <c r="L44" i="68"/>
  <c r="M44" i="68" s="1"/>
  <c r="N44" i="68" s="1"/>
  <c r="C44" i="68"/>
  <c r="T43" i="68"/>
  <c r="U43" i="68" s="1"/>
  <c r="R43" i="68"/>
  <c r="S43" i="68" s="1"/>
  <c r="P43" i="68"/>
  <c r="Q43" i="68" s="1"/>
  <c r="L43" i="68"/>
  <c r="M43" i="68" s="1"/>
  <c r="N43" i="68" s="1"/>
  <c r="C43" i="68"/>
  <c r="T42" i="68"/>
  <c r="U42" i="68" s="1"/>
  <c r="R42" i="68"/>
  <c r="S42" i="68" s="1"/>
  <c r="P42" i="68"/>
  <c r="Q42" i="68" s="1"/>
  <c r="N42" i="68"/>
  <c r="V42" i="68" s="1"/>
  <c r="L42" i="68"/>
  <c r="M42" i="68" s="1"/>
  <c r="C42" i="68"/>
  <c r="T41" i="68"/>
  <c r="U41" i="68" s="1"/>
  <c r="S41" i="68"/>
  <c r="R41" i="68"/>
  <c r="P41" i="68"/>
  <c r="Q41" i="68" s="1"/>
  <c r="L41" i="68"/>
  <c r="M41" i="68" s="1"/>
  <c r="N41" i="68" s="1"/>
  <c r="O41" i="68" s="1"/>
  <c r="W41" i="68" s="1"/>
  <c r="C41" i="68"/>
  <c r="T40" i="68"/>
  <c r="U40" i="68" s="1"/>
  <c r="R40" i="68"/>
  <c r="S40" i="68" s="1"/>
  <c r="Q40" i="68"/>
  <c r="P40" i="68"/>
  <c r="M40" i="68"/>
  <c r="N40" i="68" s="1"/>
  <c r="L40" i="68"/>
  <c r="C40" i="68"/>
  <c r="U39" i="68"/>
  <c r="T39" i="68"/>
  <c r="R39" i="68"/>
  <c r="S39" i="68" s="1"/>
  <c r="Q39" i="68"/>
  <c r="P39" i="68"/>
  <c r="M39" i="68"/>
  <c r="N39" i="68" s="1"/>
  <c r="L39" i="68"/>
  <c r="C39" i="68"/>
  <c r="T38" i="68"/>
  <c r="U38" i="68" s="1"/>
  <c r="S38" i="68"/>
  <c r="R38" i="68"/>
  <c r="P38" i="68"/>
  <c r="Q38" i="68" s="1"/>
  <c r="N38" i="68"/>
  <c r="L38" i="68"/>
  <c r="M38" i="68" s="1"/>
  <c r="C38" i="68"/>
  <c r="T37" i="68"/>
  <c r="U37" i="68" s="1"/>
  <c r="S37" i="68"/>
  <c r="R37" i="68"/>
  <c r="P37" i="68"/>
  <c r="Q37" i="68" s="1"/>
  <c r="O37" i="68"/>
  <c r="W37" i="68" s="1"/>
  <c r="L37" i="68"/>
  <c r="M37" i="68" s="1"/>
  <c r="N37" i="68" s="1"/>
  <c r="C37" i="68"/>
  <c r="T36" i="68"/>
  <c r="U36" i="68" s="1"/>
  <c r="R36" i="68"/>
  <c r="S36" i="68" s="1"/>
  <c r="Q36" i="68"/>
  <c r="P36" i="68"/>
  <c r="L36" i="68"/>
  <c r="M36" i="68" s="1"/>
  <c r="N36" i="68" s="1"/>
  <c r="C36" i="68"/>
  <c r="U35" i="68"/>
  <c r="T35" i="68"/>
  <c r="R35" i="68"/>
  <c r="S35" i="68" s="1"/>
  <c r="Q35" i="68"/>
  <c r="P35" i="68"/>
  <c r="L35" i="68"/>
  <c r="M35" i="68" s="1"/>
  <c r="N35" i="68" s="1"/>
  <c r="C35" i="68"/>
  <c r="T34" i="68"/>
  <c r="U34" i="68" s="1"/>
  <c r="R34" i="68"/>
  <c r="S34" i="68" s="1"/>
  <c r="P34" i="68"/>
  <c r="Q34" i="68" s="1"/>
  <c r="N34" i="68"/>
  <c r="L34" i="68"/>
  <c r="M34" i="68" s="1"/>
  <c r="C34" i="68"/>
  <c r="T33" i="68"/>
  <c r="U33" i="68" s="1"/>
  <c r="S33" i="68"/>
  <c r="R33" i="68"/>
  <c r="P33" i="68"/>
  <c r="Q33" i="68" s="1"/>
  <c r="L33" i="68"/>
  <c r="M33" i="68" s="1"/>
  <c r="N33" i="68" s="1"/>
  <c r="O33" i="68" s="1"/>
  <c r="W33" i="68" s="1"/>
  <c r="C33" i="68"/>
  <c r="T32" i="68"/>
  <c r="U32" i="68" s="1"/>
  <c r="R32" i="68"/>
  <c r="S32" i="68" s="1"/>
  <c r="Q32" i="68"/>
  <c r="P32" i="68"/>
  <c r="M32" i="68"/>
  <c r="N32" i="68" s="1"/>
  <c r="L32" i="68"/>
  <c r="C32" i="68"/>
  <c r="T31" i="68"/>
  <c r="U31" i="68" s="1"/>
  <c r="R31" i="68"/>
  <c r="S31" i="68" s="1"/>
  <c r="Q31" i="68"/>
  <c r="P31" i="68"/>
  <c r="N31" i="68"/>
  <c r="O31" i="68" s="1"/>
  <c r="M31" i="68"/>
  <c r="L31" i="68"/>
  <c r="C31" i="68"/>
  <c r="T30" i="68"/>
  <c r="U30" i="68" s="1"/>
  <c r="R30" i="68"/>
  <c r="S30" i="68" s="1"/>
  <c r="P30" i="68"/>
  <c r="Q30" i="68" s="1"/>
  <c r="L30" i="68"/>
  <c r="M30" i="68" s="1"/>
  <c r="N30" i="68" s="1"/>
  <c r="C30" i="68"/>
  <c r="T29" i="68"/>
  <c r="U29" i="68" s="1"/>
  <c r="S29" i="68"/>
  <c r="R29" i="68"/>
  <c r="P29" i="68"/>
  <c r="Q29" i="68" s="1"/>
  <c r="M29" i="68"/>
  <c r="N29" i="68" s="1"/>
  <c r="L29" i="68"/>
  <c r="C29" i="68"/>
  <c r="U28" i="68"/>
  <c r="T28" i="68"/>
  <c r="R28" i="68"/>
  <c r="S28" i="68" s="1"/>
  <c r="P28" i="68"/>
  <c r="Q28" i="68" s="1"/>
  <c r="M28" i="68"/>
  <c r="N28" i="68" s="1"/>
  <c r="L28" i="68"/>
  <c r="C28" i="68"/>
  <c r="T27" i="68"/>
  <c r="U27" i="68" s="1"/>
  <c r="R27" i="68"/>
  <c r="S27" i="68" s="1"/>
  <c r="P27" i="68"/>
  <c r="Q27" i="68" s="1"/>
  <c r="L27" i="68"/>
  <c r="M27" i="68" s="1"/>
  <c r="N27" i="68" s="1"/>
  <c r="O27" i="68" s="1"/>
  <c r="C27" i="68"/>
  <c r="T26" i="68"/>
  <c r="U26" i="68" s="1"/>
  <c r="P26" i="68"/>
  <c r="Q26" i="68" s="1"/>
  <c r="L26" i="68"/>
  <c r="M26" i="68" s="1"/>
  <c r="R26" i="68" s="1"/>
  <c r="S26" i="68" s="1"/>
  <c r="C26" i="68"/>
  <c r="T25" i="68"/>
  <c r="U25" i="68" s="1"/>
  <c r="P25" i="68"/>
  <c r="Q25" i="68" s="1"/>
  <c r="L25" i="68"/>
  <c r="M25" i="68" s="1"/>
  <c r="C25" i="68"/>
  <c r="U24" i="68"/>
  <c r="T24" i="68"/>
  <c r="P24" i="68"/>
  <c r="Q24" i="68" s="1"/>
  <c r="L24" i="68"/>
  <c r="M24" i="68" s="1"/>
  <c r="R24" i="68" s="1"/>
  <c r="S24" i="68" s="1"/>
  <c r="C24" i="68"/>
  <c r="T23" i="68"/>
  <c r="U23" i="68" s="1"/>
  <c r="R23" i="68"/>
  <c r="S23" i="68" s="1"/>
  <c r="P23" i="68"/>
  <c r="Q23" i="68" s="1"/>
  <c r="L23" i="68"/>
  <c r="M23" i="68" s="1"/>
  <c r="N23" i="68" s="1"/>
  <c r="O23" i="68" s="1"/>
  <c r="C23" i="68"/>
  <c r="T22" i="68"/>
  <c r="U22" i="68" s="1"/>
  <c r="P22" i="68"/>
  <c r="Q22" i="68" s="1"/>
  <c r="L22" i="68"/>
  <c r="M22" i="68" s="1"/>
  <c r="R22" i="68" s="1"/>
  <c r="S22" i="68" s="1"/>
  <c r="C22" i="68"/>
  <c r="T21" i="68"/>
  <c r="U21" i="68" s="1"/>
  <c r="P21" i="68"/>
  <c r="Q21" i="68" s="1"/>
  <c r="L21" i="68"/>
  <c r="M21" i="68" s="1"/>
  <c r="R21" i="68" s="1"/>
  <c r="S21" i="68" s="1"/>
  <c r="C21" i="68"/>
  <c r="T20" i="68"/>
  <c r="U20" i="68" s="1"/>
  <c r="R20" i="68"/>
  <c r="S20" i="68" s="1"/>
  <c r="L20" i="68"/>
  <c r="M20" i="68" s="1"/>
  <c r="P20" i="68" s="1"/>
  <c r="Q20" i="68" s="1"/>
  <c r="C20" i="68"/>
  <c r="T19" i="68"/>
  <c r="U19" i="68" s="1"/>
  <c r="P19" i="68"/>
  <c r="Q19" i="68" s="1"/>
  <c r="L19" i="68"/>
  <c r="M19" i="68" s="1"/>
  <c r="R19" i="68" s="1"/>
  <c r="S19" i="68" s="1"/>
  <c r="C19" i="68"/>
  <c r="T18" i="68"/>
  <c r="U18" i="68" s="1"/>
  <c r="P18" i="68"/>
  <c r="Q18" i="68" s="1"/>
  <c r="L18" i="68"/>
  <c r="M18" i="68" s="1"/>
  <c r="R18" i="68" s="1"/>
  <c r="S18" i="68" s="1"/>
  <c r="C18" i="68"/>
  <c r="T17" i="68"/>
  <c r="U17" i="68" s="1"/>
  <c r="L17" i="68"/>
  <c r="M17" i="68" s="1"/>
  <c r="P17" i="68" s="1"/>
  <c r="Q17" i="68" s="1"/>
  <c r="C17" i="68"/>
  <c r="T16" i="68"/>
  <c r="U16" i="68" s="1"/>
  <c r="P16" i="68"/>
  <c r="Q16" i="68" s="1"/>
  <c r="L16" i="68"/>
  <c r="M16" i="68" s="1"/>
  <c r="R16" i="68" s="1"/>
  <c r="S16" i="68" s="1"/>
  <c r="C16" i="68"/>
  <c r="P15" i="68"/>
  <c r="Q15" i="68" s="1"/>
  <c r="L15" i="68"/>
  <c r="M15" i="68" s="1"/>
  <c r="T15" i="68" s="1"/>
  <c r="U15" i="68" s="1"/>
  <c r="C15" i="68"/>
  <c r="P14" i="68"/>
  <c r="Q14" i="68" s="1"/>
  <c r="L14" i="68"/>
  <c r="M14" i="68" s="1"/>
  <c r="T14" i="68" s="1"/>
  <c r="U14" i="68" s="1"/>
  <c r="C14" i="68"/>
  <c r="T13" i="68"/>
  <c r="U13" i="68" s="1"/>
  <c r="M13" i="68"/>
  <c r="P13" i="68" s="1"/>
  <c r="Q13" i="68" s="1"/>
  <c r="L13" i="68"/>
  <c r="C13" i="68"/>
  <c r="T12" i="68"/>
  <c r="L12" i="68"/>
  <c r="M12" i="68" s="1"/>
  <c r="P12" i="68" s="1"/>
  <c r="Q12" i="68" s="1"/>
  <c r="C12" i="68"/>
  <c r="R11" i="68"/>
  <c r="S11" i="68" s="1"/>
  <c r="Q11" i="68"/>
  <c r="P11" i="68"/>
  <c r="L11" i="68"/>
  <c r="M11" i="68" s="1"/>
  <c r="T11" i="68" s="1"/>
  <c r="U11" i="68" s="1"/>
  <c r="C11" i="68"/>
  <c r="R10" i="68"/>
  <c r="S10" i="68" s="1"/>
  <c r="P10" i="68"/>
  <c r="Q10" i="68" s="1"/>
  <c r="L10" i="68"/>
  <c r="M10" i="68" s="1"/>
  <c r="T10" i="68" s="1"/>
  <c r="U10" i="68" s="1"/>
  <c r="C10" i="68"/>
  <c r="R9" i="68"/>
  <c r="S9" i="68" s="1"/>
  <c r="Q9" i="68"/>
  <c r="P9" i="68"/>
  <c r="L9" i="68"/>
  <c r="M9" i="68" s="1"/>
  <c r="T9" i="68" s="1"/>
  <c r="U9" i="68" s="1"/>
  <c r="C9" i="68"/>
  <c r="R8" i="68"/>
  <c r="S8" i="68" s="1"/>
  <c r="P8" i="68"/>
  <c r="Q8" i="68" s="1"/>
  <c r="L8" i="68"/>
  <c r="M8" i="68" s="1"/>
  <c r="T8" i="68" s="1"/>
  <c r="U8" i="68" s="1"/>
  <c r="C8" i="68"/>
  <c r="R7" i="68"/>
  <c r="S7" i="68" s="1"/>
  <c r="P7" i="68"/>
  <c r="Q7" i="68" s="1"/>
  <c r="L7" i="68"/>
  <c r="M7" i="68" s="1"/>
  <c r="T7" i="68" s="1"/>
  <c r="U7" i="68" s="1"/>
  <c r="C7" i="68"/>
  <c r="R6" i="68"/>
  <c r="S6" i="68" s="1"/>
  <c r="P6" i="68"/>
  <c r="Q6" i="68" s="1"/>
  <c r="L6" i="68"/>
  <c r="M6" i="68" s="1"/>
  <c r="T6" i="68" s="1"/>
  <c r="U6" i="68" s="1"/>
  <c r="C6" i="68"/>
  <c r="R5" i="68"/>
  <c r="S5" i="68" s="1"/>
  <c r="P5" i="68"/>
  <c r="Q5" i="68" s="1"/>
  <c r="L5" i="68"/>
  <c r="M5" i="68" s="1"/>
  <c r="T5" i="68" s="1"/>
  <c r="U5" i="68" s="1"/>
  <c r="C5" i="68"/>
  <c r="R4" i="68"/>
  <c r="P4" i="68"/>
  <c r="L4" i="68"/>
  <c r="C4" i="68"/>
  <c r="D2" i="68"/>
  <c r="C5" i="67"/>
  <c r="B84" i="67"/>
  <c r="E84" i="67" s="1"/>
  <c r="B83" i="67"/>
  <c r="I83" i="67" s="1"/>
  <c r="B82" i="67"/>
  <c r="I82" i="67" s="1"/>
  <c r="B81" i="67"/>
  <c r="J81" i="67" s="1"/>
  <c r="B80" i="67"/>
  <c r="I80" i="67" s="1"/>
  <c r="B79" i="67"/>
  <c r="K79" i="67" s="1"/>
  <c r="B78" i="67"/>
  <c r="G78" i="67" s="1"/>
  <c r="B77" i="67"/>
  <c r="D77" i="67" s="1"/>
  <c r="B76" i="67"/>
  <c r="B75" i="67"/>
  <c r="D75" i="67" s="1"/>
  <c r="B74" i="67"/>
  <c r="B73" i="67"/>
  <c r="I73" i="67" s="1"/>
  <c r="B72" i="67"/>
  <c r="K72" i="67" s="1"/>
  <c r="B71" i="67"/>
  <c r="I71" i="67" s="1"/>
  <c r="B70" i="67"/>
  <c r="B69" i="67"/>
  <c r="P68" i="67"/>
  <c r="B68" i="67"/>
  <c r="B67" i="67"/>
  <c r="F67" i="67" s="1"/>
  <c r="B66" i="67"/>
  <c r="B65" i="67"/>
  <c r="B64" i="67"/>
  <c r="J64" i="67" s="1"/>
  <c r="B63" i="67"/>
  <c r="B62" i="67"/>
  <c r="B61" i="67"/>
  <c r="B60" i="67"/>
  <c r="C60" i="67" s="1"/>
  <c r="H57" i="67"/>
  <c r="T54" i="67"/>
  <c r="U54" i="67" s="1"/>
  <c r="S54" i="67"/>
  <c r="R54" i="67"/>
  <c r="P54" i="67"/>
  <c r="Q54" i="67" s="1"/>
  <c r="O54" i="67"/>
  <c r="W54" i="67" s="1"/>
  <c r="M54" i="67"/>
  <c r="N54" i="67" s="1"/>
  <c r="L54" i="67"/>
  <c r="C54" i="67"/>
  <c r="T53" i="67"/>
  <c r="U53" i="67" s="1"/>
  <c r="S53" i="67"/>
  <c r="R53" i="67"/>
  <c r="P53" i="67"/>
  <c r="Q53" i="67" s="1"/>
  <c r="N53" i="67"/>
  <c r="L53" i="67"/>
  <c r="M53" i="67" s="1"/>
  <c r="C53" i="67"/>
  <c r="T52" i="67"/>
  <c r="U52" i="67" s="1"/>
  <c r="S52" i="67"/>
  <c r="R52" i="67"/>
  <c r="P52" i="67"/>
  <c r="Q52" i="67" s="1"/>
  <c r="L52" i="67"/>
  <c r="M52" i="67" s="1"/>
  <c r="N52" i="67" s="1"/>
  <c r="C52" i="67"/>
  <c r="T51" i="67"/>
  <c r="U51" i="67" s="1"/>
  <c r="R51" i="67"/>
  <c r="S51" i="67" s="1"/>
  <c r="Q51" i="67"/>
  <c r="P51" i="67"/>
  <c r="M51" i="67"/>
  <c r="N51" i="67" s="1"/>
  <c r="L51" i="67"/>
  <c r="C51" i="67"/>
  <c r="U50" i="67"/>
  <c r="T50" i="67"/>
  <c r="R50" i="67"/>
  <c r="S50" i="67" s="1"/>
  <c r="P50" i="67"/>
  <c r="Q50" i="67" s="1"/>
  <c r="L50" i="67"/>
  <c r="M50" i="67" s="1"/>
  <c r="N50" i="67" s="1"/>
  <c r="C50" i="67"/>
  <c r="T49" i="67"/>
  <c r="U49" i="67" s="1"/>
  <c r="R49" i="67"/>
  <c r="S49" i="67" s="1"/>
  <c r="P49" i="67"/>
  <c r="Q49" i="67" s="1"/>
  <c r="N49" i="67"/>
  <c r="L49" i="67"/>
  <c r="M49" i="67" s="1"/>
  <c r="C49" i="67"/>
  <c r="T48" i="67"/>
  <c r="U48" i="67" s="1"/>
  <c r="S48" i="67"/>
  <c r="R48" i="67"/>
  <c r="P48" i="67"/>
  <c r="Q48" i="67" s="1"/>
  <c r="L48" i="67"/>
  <c r="M48" i="67" s="1"/>
  <c r="N48" i="67" s="1"/>
  <c r="C48" i="67"/>
  <c r="T47" i="67"/>
  <c r="U47" i="67" s="1"/>
  <c r="R47" i="67"/>
  <c r="S47" i="67" s="1"/>
  <c r="Q47" i="67"/>
  <c r="P47" i="67"/>
  <c r="L47" i="67"/>
  <c r="M47" i="67" s="1"/>
  <c r="N47" i="67" s="1"/>
  <c r="C47" i="67"/>
  <c r="T46" i="67"/>
  <c r="U46" i="67" s="1"/>
  <c r="R46" i="67"/>
  <c r="S46" i="67" s="1"/>
  <c r="P46" i="67"/>
  <c r="Q46" i="67" s="1"/>
  <c r="L46" i="67"/>
  <c r="M46" i="67" s="1"/>
  <c r="N46" i="67" s="1"/>
  <c r="C46" i="67"/>
  <c r="U45" i="67"/>
  <c r="T45" i="67"/>
  <c r="R45" i="67"/>
  <c r="S45" i="67" s="1"/>
  <c r="Q45" i="67"/>
  <c r="P45" i="67"/>
  <c r="L45" i="67"/>
  <c r="M45" i="67" s="1"/>
  <c r="N45" i="67" s="1"/>
  <c r="C45" i="67"/>
  <c r="U44" i="67"/>
  <c r="T44" i="67"/>
  <c r="R44" i="67"/>
  <c r="S44" i="67" s="1"/>
  <c r="P44" i="67"/>
  <c r="Q44" i="67" s="1"/>
  <c r="N44" i="67"/>
  <c r="M44" i="67"/>
  <c r="L44" i="67"/>
  <c r="C44" i="67"/>
  <c r="T43" i="67"/>
  <c r="U43" i="67" s="1"/>
  <c r="S43" i="67"/>
  <c r="R43" i="67"/>
  <c r="P43" i="67"/>
  <c r="Q43" i="67" s="1"/>
  <c r="L43" i="67"/>
  <c r="M43" i="67" s="1"/>
  <c r="N43" i="67" s="1"/>
  <c r="C43" i="67"/>
  <c r="T42" i="67"/>
  <c r="U42" i="67" s="1"/>
  <c r="S42" i="67"/>
  <c r="R42" i="67"/>
  <c r="P42" i="67"/>
  <c r="Q42" i="67" s="1"/>
  <c r="L42" i="67"/>
  <c r="M42" i="67" s="1"/>
  <c r="N42" i="67" s="1"/>
  <c r="C42" i="67"/>
  <c r="U41" i="67"/>
  <c r="T41" i="67"/>
  <c r="R41" i="67"/>
  <c r="S41" i="67" s="1"/>
  <c r="Q41" i="67"/>
  <c r="P41" i="67"/>
  <c r="M41" i="67"/>
  <c r="N41" i="67" s="1"/>
  <c r="L41" i="67"/>
  <c r="C41" i="67"/>
  <c r="U40" i="67"/>
  <c r="T40" i="67"/>
  <c r="R40" i="67"/>
  <c r="S40" i="67" s="1"/>
  <c r="Q40" i="67"/>
  <c r="P40" i="67"/>
  <c r="L40" i="67"/>
  <c r="M40" i="67" s="1"/>
  <c r="N40" i="67" s="1"/>
  <c r="C40" i="67"/>
  <c r="T39" i="67"/>
  <c r="U39" i="67" s="1"/>
  <c r="R39" i="67"/>
  <c r="S39" i="67" s="1"/>
  <c r="P39" i="67"/>
  <c r="Q39" i="67" s="1"/>
  <c r="L39" i="67"/>
  <c r="M39" i="67" s="1"/>
  <c r="N39" i="67" s="1"/>
  <c r="C39" i="67"/>
  <c r="T38" i="67"/>
  <c r="U38" i="67" s="1"/>
  <c r="S38" i="67"/>
  <c r="R38" i="67"/>
  <c r="P38" i="67"/>
  <c r="Q38" i="67" s="1"/>
  <c r="L38" i="67"/>
  <c r="M38" i="67" s="1"/>
  <c r="N38" i="67" s="1"/>
  <c r="C38" i="67"/>
  <c r="T37" i="67"/>
  <c r="U37" i="67" s="1"/>
  <c r="R37" i="67"/>
  <c r="S37" i="67" s="1"/>
  <c r="Q37" i="67"/>
  <c r="P37" i="67"/>
  <c r="L37" i="67"/>
  <c r="M37" i="67" s="1"/>
  <c r="N37" i="67" s="1"/>
  <c r="C37" i="67"/>
  <c r="U36" i="67"/>
  <c r="T36" i="67"/>
  <c r="R36" i="67"/>
  <c r="S36" i="67" s="1"/>
  <c r="P36" i="67"/>
  <c r="Q36" i="67" s="1"/>
  <c r="N36" i="67"/>
  <c r="M36" i="67"/>
  <c r="L36" i="67"/>
  <c r="C36" i="67"/>
  <c r="T35" i="67"/>
  <c r="U35" i="67" s="1"/>
  <c r="S35" i="67"/>
  <c r="R35" i="67"/>
  <c r="P35" i="67"/>
  <c r="Q35" i="67" s="1"/>
  <c r="L35" i="67"/>
  <c r="M35" i="67" s="1"/>
  <c r="N35" i="67" s="1"/>
  <c r="C35" i="67"/>
  <c r="T34" i="67"/>
  <c r="U34" i="67" s="1"/>
  <c r="S34" i="67"/>
  <c r="R34" i="67"/>
  <c r="P34" i="67"/>
  <c r="Q34" i="67" s="1"/>
  <c r="L34" i="67"/>
  <c r="M34" i="67" s="1"/>
  <c r="N34" i="67" s="1"/>
  <c r="C34" i="67"/>
  <c r="U33" i="67"/>
  <c r="T33" i="67"/>
  <c r="R33" i="67"/>
  <c r="S33" i="67" s="1"/>
  <c r="Q33" i="67"/>
  <c r="P33" i="67"/>
  <c r="M33" i="67"/>
  <c r="N33" i="67" s="1"/>
  <c r="L33" i="67"/>
  <c r="C33" i="67"/>
  <c r="U32" i="67"/>
  <c r="T32" i="67"/>
  <c r="R32" i="67"/>
  <c r="S32" i="67" s="1"/>
  <c r="Q32" i="67"/>
  <c r="P32" i="67"/>
  <c r="L32" i="67"/>
  <c r="M32" i="67" s="1"/>
  <c r="N32" i="67" s="1"/>
  <c r="C32" i="67"/>
  <c r="T31" i="67"/>
  <c r="U31" i="67" s="1"/>
  <c r="R31" i="67"/>
  <c r="S31" i="67" s="1"/>
  <c r="P31" i="67"/>
  <c r="Q31" i="67" s="1"/>
  <c r="L31" i="67"/>
  <c r="M31" i="67" s="1"/>
  <c r="N31" i="67" s="1"/>
  <c r="C31" i="67"/>
  <c r="T30" i="67"/>
  <c r="U30" i="67" s="1"/>
  <c r="R30" i="67"/>
  <c r="S30" i="67" s="1"/>
  <c r="P30" i="67"/>
  <c r="Q30" i="67" s="1"/>
  <c r="O30" i="67"/>
  <c r="L30" i="67"/>
  <c r="M30" i="67" s="1"/>
  <c r="N30" i="67" s="1"/>
  <c r="C30" i="67"/>
  <c r="T29" i="67"/>
  <c r="U29" i="67" s="1"/>
  <c r="R29" i="67"/>
  <c r="S29" i="67" s="1"/>
  <c r="P29" i="67"/>
  <c r="Q29" i="67" s="1"/>
  <c r="M29" i="67"/>
  <c r="N29" i="67" s="1"/>
  <c r="L29" i="67"/>
  <c r="C29" i="67"/>
  <c r="U28" i="67"/>
  <c r="T28" i="67"/>
  <c r="R28" i="67"/>
  <c r="S28" i="67" s="1"/>
  <c r="P28" i="67"/>
  <c r="Q28" i="67" s="1"/>
  <c r="N28" i="67"/>
  <c r="M28" i="67"/>
  <c r="L28" i="67"/>
  <c r="C28" i="67"/>
  <c r="T27" i="67"/>
  <c r="U27" i="67" s="1"/>
  <c r="P27" i="67"/>
  <c r="Q27" i="67" s="1"/>
  <c r="L27" i="67"/>
  <c r="M27" i="67" s="1"/>
  <c r="N27" i="67" s="1"/>
  <c r="C27" i="67"/>
  <c r="T26" i="67"/>
  <c r="U26" i="67" s="1"/>
  <c r="R26" i="67"/>
  <c r="S26" i="67" s="1"/>
  <c r="P26" i="67"/>
  <c r="Q26" i="67" s="1"/>
  <c r="L26" i="67"/>
  <c r="M26" i="67" s="1"/>
  <c r="N26" i="67" s="1"/>
  <c r="C26" i="67"/>
  <c r="T25" i="67"/>
  <c r="U25" i="67" s="1"/>
  <c r="P25" i="67"/>
  <c r="Q25" i="67" s="1"/>
  <c r="L25" i="67"/>
  <c r="M25" i="67" s="1"/>
  <c r="C25" i="67"/>
  <c r="T24" i="67"/>
  <c r="U24" i="67" s="1"/>
  <c r="P24" i="67"/>
  <c r="Q24" i="67" s="1"/>
  <c r="L24" i="67"/>
  <c r="M24" i="67" s="1"/>
  <c r="N24" i="67" s="1"/>
  <c r="C24" i="67"/>
  <c r="T23" i="67"/>
  <c r="U23" i="67" s="1"/>
  <c r="P23" i="67"/>
  <c r="Q23" i="67" s="1"/>
  <c r="N23" i="67"/>
  <c r="L23" i="67"/>
  <c r="M23" i="67" s="1"/>
  <c r="R23" i="67" s="1"/>
  <c r="S23" i="67" s="1"/>
  <c r="C23" i="67"/>
  <c r="T22" i="67"/>
  <c r="U22" i="67" s="1"/>
  <c r="R22" i="67"/>
  <c r="S22" i="67" s="1"/>
  <c r="P22" i="67"/>
  <c r="Q22" i="67" s="1"/>
  <c r="L22" i="67"/>
  <c r="M22" i="67" s="1"/>
  <c r="N22" i="67" s="1"/>
  <c r="C22" i="67"/>
  <c r="T21" i="67"/>
  <c r="U21" i="67" s="1"/>
  <c r="R21" i="67"/>
  <c r="S21" i="67" s="1"/>
  <c r="P21" i="67"/>
  <c r="Q21" i="67" s="1"/>
  <c r="L21" i="67"/>
  <c r="M21" i="67" s="1"/>
  <c r="N21" i="67" s="1"/>
  <c r="O21" i="67" s="1"/>
  <c r="C21" i="67"/>
  <c r="T20" i="67"/>
  <c r="U20" i="67" s="1"/>
  <c r="R20" i="67"/>
  <c r="S20" i="67" s="1"/>
  <c r="L20" i="67"/>
  <c r="M20" i="67" s="1"/>
  <c r="N20" i="67" s="1"/>
  <c r="C20" i="67"/>
  <c r="T19" i="67"/>
  <c r="U19" i="67" s="1"/>
  <c r="P19" i="67"/>
  <c r="Q19" i="67" s="1"/>
  <c r="L19" i="67"/>
  <c r="M19" i="67" s="1"/>
  <c r="N19" i="67" s="1"/>
  <c r="C19" i="67"/>
  <c r="T18" i="67"/>
  <c r="U18" i="67" s="1"/>
  <c r="P18" i="67"/>
  <c r="Q18" i="67" s="1"/>
  <c r="L18" i="67"/>
  <c r="M18" i="67" s="1"/>
  <c r="N18" i="67" s="1"/>
  <c r="C18" i="67"/>
  <c r="U17" i="67"/>
  <c r="T17" i="67"/>
  <c r="R17" i="67"/>
  <c r="S17" i="67" s="1"/>
  <c r="L17" i="67"/>
  <c r="M17" i="67" s="1"/>
  <c r="N17" i="67" s="1"/>
  <c r="C17" i="67"/>
  <c r="T16" i="67"/>
  <c r="U16" i="67" s="1"/>
  <c r="P16" i="67"/>
  <c r="Q16" i="67" s="1"/>
  <c r="L16" i="67"/>
  <c r="M16" i="67" s="1"/>
  <c r="N16" i="67" s="1"/>
  <c r="O16" i="67" s="1"/>
  <c r="C16" i="67"/>
  <c r="R15" i="67"/>
  <c r="S15" i="67" s="1"/>
  <c r="P15" i="67"/>
  <c r="Q15" i="67" s="1"/>
  <c r="L15" i="67"/>
  <c r="M15" i="67" s="1"/>
  <c r="N15" i="67" s="1"/>
  <c r="C15" i="67"/>
  <c r="S14" i="67"/>
  <c r="R14" i="67"/>
  <c r="P14" i="67"/>
  <c r="Q14" i="67" s="1"/>
  <c r="L14" i="67"/>
  <c r="M14" i="67" s="1"/>
  <c r="N14" i="67" s="1"/>
  <c r="C14" i="67"/>
  <c r="T13" i="67"/>
  <c r="U13" i="67" s="1"/>
  <c r="R13" i="67"/>
  <c r="S13" i="67" s="1"/>
  <c r="L13" i="67"/>
  <c r="M13" i="67" s="1"/>
  <c r="N13" i="67" s="1"/>
  <c r="C13" i="67"/>
  <c r="T12" i="67"/>
  <c r="U12" i="67" s="1"/>
  <c r="L12" i="67"/>
  <c r="M12" i="67" s="1"/>
  <c r="R12" i="67" s="1"/>
  <c r="S12" i="67" s="1"/>
  <c r="C12" i="67"/>
  <c r="P11" i="67"/>
  <c r="Q11" i="67" s="1"/>
  <c r="N11" i="67"/>
  <c r="L11" i="67"/>
  <c r="M11" i="67" s="1"/>
  <c r="R11" i="67" s="1"/>
  <c r="S11" i="67" s="1"/>
  <c r="C11" i="67"/>
  <c r="P10" i="67"/>
  <c r="Q10" i="67" s="1"/>
  <c r="L10" i="67"/>
  <c r="M10" i="67" s="1"/>
  <c r="R10" i="67" s="1"/>
  <c r="S10" i="67" s="1"/>
  <c r="C10" i="67"/>
  <c r="T9" i="67"/>
  <c r="U9" i="67" s="1"/>
  <c r="P9" i="67"/>
  <c r="Q9" i="67" s="1"/>
  <c r="N9" i="67"/>
  <c r="O9" i="67" s="1"/>
  <c r="L9" i="67"/>
  <c r="M9" i="67" s="1"/>
  <c r="R9" i="67" s="1"/>
  <c r="S9" i="67" s="1"/>
  <c r="C9" i="67"/>
  <c r="P8" i="67"/>
  <c r="Q8" i="67" s="1"/>
  <c r="L8" i="67"/>
  <c r="M8" i="67" s="1"/>
  <c r="C8" i="67"/>
  <c r="R7" i="67"/>
  <c r="S7" i="67" s="1"/>
  <c r="L7" i="67"/>
  <c r="M7" i="67" s="1"/>
  <c r="C7" i="67"/>
  <c r="P6" i="67"/>
  <c r="L6" i="67"/>
  <c r="M6" i="67" s="1"/>
  <c r="C6" i="67"/>
  <c r="R5" i="67"/>
  <c r="P5" i="67"/>
  <c r="L5" i="67"/>
  <c r="R4" i="67"/>
  <c r="P4" i="67"/>
  <c r="Q4" i="67" s="1"/>
  <c r="L4" i="67"/>
  <c r="M4" i="67" s="1"/>
  <c r="T4" i="67" s="1"/>
  <c r="C4" i="67"/>
  <c r="D2" i="67"/>
  <c r="B84" i="66"/>
  <c r="I84" i="66" s="1"/>
  <c r="B83" i="66"/>
  <c r="H83" i="66" s="1"/>
  <c r="B82" i="66"/>
  <c r="K82" i="66" s="1"/>
  <c r="B81" i="66"/>
  <c r="K81" i="66" s="1"/>
  <c r="B80" i="66"/>
  <c r="B79" i="66"/>
  <c r="C79" i="66" s="1"/>
  <c r="B78" i="66"/>
  <c r="F78" i="66" s="1"/>
  <c r="B77" i="66"/>
  <c r="E77" i="66" s="1"/>
  <c r="B76" i="66"/>
  <c r="B75" i="66"/>
  <c r="F75" i="66" s="1"/>
  <c r="B74" i="66"/>
  <c r="F74" i="66" s="1"/>
  <c r="B73" i="66"/>
  <c r="B72" i="66"/>
  <c r="I72" i="66" s="1"/>
  <c r="B71" i="66"/>
  <c r="F71" i="66" s="1"/>
  <c r="B70" i="66"/>
  <c r="B69" i="66"/>
  <c r="P68" i="66"/>
  <c r="B68" i="66"/>
  <c r="F68" i="66" s="1"/>
  <c r="B67" i="66"/>
  <c r="K67" i="66" s="1"/>
  <c r="B66" i="66"/>
  <c r="I66" i="66" s="1"/>
  <c r="B65" i="66"/>
  <c r="B64" i="66"/>
  <c r="K64" i="66" s="1"/>
  <c r="B63" i="66"/>
  <c r="B62" i="66"/>
  <c r="B61" i="66"/>
  <c r="M61" i="66" s="1"/>
  <c r="B60" i="66"/>
  <c r="D60" i="66" s="1"/>
  <c r="H57" i="66"/>
  <c r="T54" i="66"/>
  <c r="U54" i="66" s="1"/>
  <c r="S54" i="66"/>
  <c r="R54" i="66"/>
  <c r="P54" i="66"/>
  <c r="Q54" i="66" s="1"/>
  <c r="L54" i="66"/>
  <c r="M54" i="66" s="1"/>
  <c r="N54" i="66" s="1"/>
  <c r="C54" i="66"/>
  <c r="U53" i="66"/>
  <c r="T53" i="66"/>
  <c r="S53" i="66"/>
  <c r="R53" i="66"/>
  <c r="Q53" i="66"/>
  <c r="P53" i="66"/>
  <c r="O53" i="66"/>
  <c r="W53" i="66" s="1"/>
  <c r="L53" i="66"/>
  <c r="M53" i="66" s="1"/>
  <c r="N53" i="66" s="1"/>
  <c r="V53" i="66" s="1"/>
  <c r="C53" i="66"/>
  <c r="T52" i="66"/>
  <c r="U52" i="66" s="1"/>
  <c r="R52" i="66"/>
  <c r="S52" i="66" s="1"/>
  <c r="P52" i="66"/>
  <c r="Q52" i="66" s="1"/>
  <c r="L52" i="66"/>
  <c r="M52" i="66" s="1"/>
  <c r="N52" i="66" s="1"/>
  <c r="C52" i="66"/>
  <c r="T51" i="66"/>
  <c r="U51" i="66" s="1"/>
  <c r="S51" i="66"/>
  <c r="R51" i="66"/>
  <c r="P51" i="66"/>
  <c r="Q51" i="66" s="1"/>
  <c r="L51" i="66"/>
  <c r="M51" i="66" s="1"/>
  <c r="N51" i="66" s="1"/>
  <c r="V51" i="66" s="1"/>
  <c r="C51" i="66"/>
  <c r="T50" i="66"/>
  <c r="U50" i="66" s="1"/>
  <c r="R50" i="66"/>
  <c r="S50" i="66" s="1"/>
  <c r="P50" i="66"/>
  <c r="Q50" i="66" s="1"/>
  <c r="L50" i="66"/>
  <c r="M50" i="66" s="1"/>
  <c r="N50" i="66" s="1"/>
  <c r="C50" i="66"/>
  <c r="T49" i="66"/>
  <c r="U49" i="66" s="1"/>
  <c r="R49" i="66"/>
  <c r="S49" i="66" s="1"/>
  <c r="Q49" i="66"/>
  <c r="P49" i="66"/>
  <c r="M49" i="66"/>
  <c r="N49" i="66" s="1"/>
  <c r="L49" i="66"/>
  <c r="C49" i="66"/>
  <c r="T48" i="66"/>
  <c r="U48" i="66" s="1"/>
  <c r="R48" i="66"/>
  <c r="S48" i="66" s="1"/>
  <c r="Q48" i="66"/>
  <c r="P48" i="66"/>
  <c r="M48" i="66"/>
  <c r="N48" i="66" s="1"/>
  <c r="O48" i="66" s="1"/>
  <c r="W48" i="66" s="1"/>
  <c r="L48" i="66"/>
  <c r="C48" i="66"/>
  <c r="T47" i="66"/>
  <c r="U47" i="66" s="1"/>
  <c r="S47" i="66"/>
  <c r="R47" i="66"/>
  <c r="P47" i="66"/>
  <c r="Q47" i="66" s="1"/>
  <c r="L47" i="66"/>
  <c r="M47" i="66" s="1"/>
  <c r="N47" i="66" s="1"/>
  <c r="V47" i="66" s="1"/>
  <c r="C47" i="66"/>
  <c r="T46" i="66"/>
  <c r="U46" i="66" s="1"/>
  <c r="R46" i="66"/>
  <c r="S46" i="66" s="1"/>
  <c r="P46" i="66"/>
  <c r="Q46" i="66" s="1"/>
  <c r="L46" i="66"/>
  <c r="M46" i="66" s="1"/>
  <c r="N46" i="66" s="1"/>
  <c r="C46" i="66"/>
  <c r="U45" i="66"/>
  <c r="T45" i="66"/>
  <c r="R45" i="66"/>
  <c r="S45" i="66" s="1"/>
  <c r="P45" i="66"/>
  <c r="Q45" i="66" s="1"/>
  <c r="M45" i="66"/>
  <c r="N45" i="66" s="1"/>
  <c r="L45" i="66"/>
  <c r="C45" i="66"/>
  <c r="U44" i="66"/>
  <c r="T44" i="66"/>
  <c r="R44" i="66"/>
  <c r="S44" i="66" s="1"/>
  <c r="P44" i="66"/>
  <c r="Q44" i="66" s="1"/>
  <c r="N44" i="66"/>
  <c r="O44" i="66" s="1"/>
  <c r="L44" i="66"/>
  <c r="M44" i="66" s="1"/>
  <c r="C44" i="66"/>
  <c r="T43" i="66"/>
  <c r="U43" i="66" s="1"/>
  <c r="R43" i="66"/>
  <c r="S43" i="66" s="1"/>
  <c r="P43" i="66"/>
  <c r="Q43" i="66" s="1"/>
  <c r="O43" i="66"/>
  <c r="L43" i="66"/>
  <c r="M43" i="66" s="1"/>
  <c r="N43" i="66" s="1"/>
  <c r="C43" i="66"/>
  <c r="T42" i="66"/>
  <c r="U42" i="66" s="1"/>
  <c r="S42" i="66"/>
  <c r="R42" i="66"/>
  <c r="P42" i="66"/>
  <c r="Q42" i="66" s="1"/>
  <c r="L42" i="66"/>
  <c r="M42" i="66" s="1"/>
  <c r="N42" i="66" s="1"/>
  <c r="C42" i="66"/>
  <c r="T41" i="66"/>
  <c r="U41" i="66" s="1"/>
  <c r="R41" i="66"/>
  <c r="S41" i="66" s="1"/>
  <c r="Q41" i="66"/>
  <c r="P41" i="66"/>
  <c r="M41" i="66"/>
  <c r="N41" i="66" s="1"/>
  <c r="L41" i="66"/>
  <c r="C41" i="66"/>
  <c r="T40" i="66"/>
  <c r="U40" i="66" s="1"/>
  <c r="R40" i="66"/>
  <c r="S40" i="66" s="1"/>
  <c r="Q40" i="66"/>
  <c r="P40" i="66"/>
  <c r="M40" i="66"/>
  <c r="N40" i="66" s="1"/>
  <c r="O40" i="66" s="1"/>
  <c r="W40" i="66" s="1"/>
  <c r="L40" i="66"/>
  <c r="C40" i="66"/>
  <c r="T39" i="66"/>
  <c r="U39" i="66" s="1"/>
  <c r="S39" i="66"/>
  <c r="R39" i="66"/>
  <c r="P39" i="66"/>
  <c r="Q39" i="66" s="1"/>
  <c r="L39" i="66"/>
  <c r="M39" i="66" s="1"/>
  <c r="N39" i="66" s="1"/>
  <c r="C39" i="66"/>
  <c r="T38" i="66"/>
  <c r="U38" i="66" s="1"/>
  <c r="R38" i="66"/>
  <c r="S38" i="66" s="1"/>
  <c r="P38" i="66"/>
  <c r="Q38" i="66" s="1"/>
  <c r="L38" i="66"/>
  <c r="M38" i="66" s="1"/>
  <c r="N38" i="66" s="1"/>
  <c r="C38" i="66"/>
  <c r="U37" i="66"/>
  <c r="T37" i="66"/>
  <c r="R37" i="66"/>
  <c r="S37" i="66" s="1"/>
  <c r="P37" i="66"/>
  <c r="Q37" i="66" s="1"/>
  <c r="M37" i="66"/>
  <c r="N37" i="66" s="1"/>
  <c r="L37" i="66"/>
  <c r="C37" i="66"/>
  <c r="U36" i="66"/>
  <c r="T36" i="66"/>
  <c r="R36" i="66"/>
  <c r="S36" i="66" s="1"/>
  <c r="P36" i="66"/>
  <c r="Q36" i="66" s="1"/>
  <c r="N36" i="66"/>
  <c r="O36" i="66" s="1"/>
  <c r="M36" i="66"/>
  <c r="L36" i="66"/>
  <c r="C36" i="66"/>
  <c r="T35" i="66"/>
  <c r="U35" i="66" s="1"/>
  <c r="S35" i="66"/>
  <c r="R35" i="66"/>
  <c r="P35" i="66"/>
  <c r="Q35" i="66" s="1"/>
  <c r="L35" i="66"/>
  <c r="M35" i="66" s="1"/>
  <c r="N35" i="66" s="1"/>
  <c r="C35" i="66"/>
  <c r="T34" i="66"/>
  <c r="U34" i="66" s="1"/>
  <c r="S34" i="66"/>
  <c r="R34" i="66"/>
  <c r="P34" i="66"/>
  <c r="Q34" i="66" s="1"/>
  <c r="L34" i="66"/>
  <c r="M34" i="66" s="1"/>
  <c r="N34" i="66" s="1"/>
  <c r="C34" i="66"/>
  <c r="U33" i="66"/>
  <c r="T33" i="66"/>
  <c r="R33" i="66"/>
  <c r="S33" i="66" s="1"/>
  <c r="Q33" i="66"/>
  <c r="P33" i="66"/>
  <c r="M33" i="66"/>
  <c r="N33" i="66" s="1"/>
  <c r="L33" i="66"/>
  <c r="C33" i="66"/>
  <c r="U32" i="66"/>
  <c r="T32" i="66"/>
  <c r="R32" i="66"/>
  <c r="S32" i="66" s="1"/>
  <c r="Q32" i="66"/>
  <c r="P32" i="66"/>
  <c r="N32" i="66"/>
  <c r="O32" i="66" s="1"/>
  <c r="L32" i="66"/>
  <c r="M32" i="66" s="1"/>
  <c r="C32" i="66"/>
  <c r="T31" i="66"/>
  <c r="U31" i="66" s="1"/>
  <c r="R31" i="66"/>
  <c r="S31" i="66" s="1"/>
  <c r="P31" i="66"/>
  <c r="Q31" i="66" s="1"/>
  <c r="L31" i="66"/>
  <c r="M31" i="66" s="1"/>
  <c r="N31" i="66" s="1"/>
  <c r="V31" i="66" s="1"/>
  <c r="C31" i="66"/>
  <c r="T30" i="66"/>
  <c r="U30" i="66" s="1"/>
  <c r="R30" i="66"/>
  <c r="S30" i="66" s="1"/>
  <c r="P30" i="66"/>
  <c r="Q30" i="66" s="1"/>
  <c r="L30" i="66"/>
  <c r="M30" i="66" s="1"/>
  <c r="N30" i="66" s="1"/>
  <c r="C30" i="66"/>
  <c r="U29" i="66"/>
  <c r="T29" i="66"/>
  <c r="R29" i="66"/>
  <c r="S29" i="66" s="1"/>
  <c r="P29" i="66"/>
  <c r="Q29" i="66" s="1"/>
  <c r="M29" i="66"/>
  <c r="N29" i="66" s="1"/>
  <c r="O29" i="66" s="1"/>
  <c r="L29" i="66"/>
  <c r="C29" i="66"/>
  <c r="T28" i="66"/>
  <c r="U28" i="66" s="1"/>
  <c r="S28" i="66"/>
  <c r="R28" i="66"/>
  <c r="P28" i="66"/>
  <c r="Q28" i="66" s="1"/>
  <c r="O28" i="66"/>
  <c r="W28" i="66" s="1"/>
  <c r="N28" i="66"/>
  <c r="L28" i="66"/>
  <c r="M28" i="66" s="1"/>
  <c r="C28" i="66"/>
  <c r="T27" i="66"/>
  <c r="U27" i="66" s="1"/>
  <c r="R27" i="66"/>
  <c r="S27" i="66" s="1"/>
  <c r="P27" i="66"/>
  <c r="Q27" i="66" s="1"/>
  <c r="L27" i="66"/>
  <c r="M27" i="66" s="1"/>
  <c r="N27" i="66" s="1"/>
  <c r="C27" i="66"/>
  <c r="T26" i="66"/>
  <c r="U26" i="66" s="1"/>
  <c r="S26" i="66"/>
  <c r="R26" i="66"/>
  <c r="P26" i="66"/>
  <c r="Q26" i="66" s="1"/>
  <c r="M26" i="66"/>
  <c r="N26" i="66" s="1"/>
  <c r="L26" i="66"/>
  <c r="C26" i="66"/>
  <c r="T25" i="66"/>
  <c r="U25" i="66" s="1"/>
  <c r="R25" i="66"/>
  <c r="S25" i="66" s="1"/>
  <c r="P25" i="66"/>
  <c r="Q25" i="66" s="1"/>
  <c r="L25" i="66"/>
  <c r="M25" i="66" s="1"/>
  <c r="N25" i="66" s="1"/>
  <c r="C25" i="66"/>
  <c r="U24" i="66"/>
  <c r="T24" i="66"/>
  <c r="R24" i="66"/>
  <c r="S24" i="66" s="1"/>
  <c r="Q24" i="66"/>
  <c r="P24" i="66"/>
  <c r="L24" i="66"/>
  <c r="M24" i="66" s="1"/>
  <c r="N24" i="66" s="1"/>
  <c r="C24" i="66"/>
  <c r="T23" i="66"/>
  <c r="U23" i="66" s="1"/>
  <c r="R23" i="66"/>
  <c r="S23" i="66" s="1"/>
  <c r="P23" i="66"/>
  <c r="Q23" i="66" s="1"/>
  <c r="L23" i="66"/>
  <c r="M23" i="66" s="1"/>
  <c r="N23" i="66" s="1"/>
  <c r="V23" i="66" s="1"/>
  <c r="C23" i="66"/>
  <c r="U22" i="66"/>
  <c r="T22" i="66"/>
  <c r="S22" i="66"/>
  <c r="R22" i="66"/>
  <c r="Q22" i="66"/>
  <c r="P22" i="66"/>
  <c r="M22" i="66"/>
  <c r="N22" i="66" s="1"/>
  <c r="V22" i="66" s="1"/>
  <c r="L22" i="66"/>
  <c r="C22" i="66"/>
  <c r="T21" i="66"/>
  <c r="U21" i="66" s="1"/>
  <c r="R21" i="66"/>
  <c r="S21" i="66" s="1"/>
  <c r="P21" i="66"/>
  <c r="Q21" i="66" s="1"/>
  <c r="L21" i="66"/>
  <c r="M21" i="66" s="1"/>
  <c r="N21" i="66" s="1"/>
  <c r="C21" i="66"/>
  <c r="T20" i="66"/>
  <c r="U20" i="66" s="1"/>
  <c r="S20" i="66"/>
  <c r="R20" i="66"/>
  <c r="P20" i="66"/>
  <c r="Q20" i="66" s="1"/>
  <c r="L20" i="66"/>
  <c r="M20" i="66" s="1"/>
  <c r="N20" i="66" s="1"/>
  <c r="C20" i="66"/>
  <c r="T19" i="66"/>
  <c r="U19" i="66" s="1"/>
  <c r="R19" i="66"/>
  <c r="S19" i="66" s="1"/>
  <c r="Q19" i="66"/>
  <c r="P19" i="66"/>
  <c r="M19" i="66"/>
  <c r="N19" i="66" s="1"/>
  <c r="L19" i="66"/>
  <c r="C19" i="66"/>
  <c r="T18" i="66"/>
  <c r="U18" i="66" s="1"/>
  <c r="R18" i="66"/>
  <c r="S18" i="66" s="1"/>
  <c r="Q18" i="66"/>
  <c r="P18" i="66"/>
  <c r="N18" i="66"/>
  <c r="O18" i="66" s="1"/>
  <c r="W18" i="66" s="1"/>
  <c r="M18" i="66"/>
  <c r="L18" i="66"/>
  <c r="C18" i="66"/>
  <c r="U17" i="66"/>
  <c r="T17" i="66"/>
  <c r="S17" i="66"/>
  <c r="R17" i="66"/>
  <c r="Q17" i="66"/>
  <c r="P17" i="66"/>
  <c r="L17" i="66"/>
  <c r="M17" i="66" s="1"/>
  <c r="N17" i="66" s="1"/>
  <c r="C17" i="66"/>
  <c r="T16" i="66"/>
  <c r="U16" i="66" s="1"/>
  <c r="S16" i="66"/>
  <c r="R16" i="66"/>
  <c r="P16" i="66"/>
  <c r="Q16" i="66" s="1"/>
  <c r="L16" i="66"/>
  <c r="M16" i="66" s="1"/>
  <c r="N16" i="66" s="1"/>
  <c r="C16" i="66"/>
  <c r="U15" i="66"/>
  <c r="T15" i="66"/>
  <c r="R15" i="66"/>
  <c r="S15" i="66" s="1"/>
  <c r="Q15" i="66"/>
  <c r="P15" i="66"/>
  <c r="L15" i="66"/>
  <c r="M15" i="66" s="1"/>
  <c r="N15" i="66" s="1"/>
  <c r="C15" i="66"/>
  <c r="U14" i="66"/>
  <c r="T14" i="66"/>
  <c r="R14" i="66"/>
  <c r="S14" i="66" s="1"/>
  <c r="Q14" i="66"/>
  <c r="P14" i="66"/>
  <c r="L14" i="66"/>
  <c r="M14" i="66" s="1"/>
  <c r="N14" i="66" s="1"/>
  <c r="O14" i="66" s="1"/>
  <c r="W14" i="66" s="1"/>
  <c r="C14" i="66"/>
  <c r="T13" i="66"/>
  <c r="U13" i="66" s="1"/>
  <c r="R13" i="66"/>
  <c r="S13" i="66" s="1"/>
  <c r="P13" i="66"/>
  <c r="Q13" i="66" s="1"/>
  <c r="L13" i="66"/>
  <c r="M13" i="66" s="1"/>
  <c r="N13" i="66" s="1"/>
  <c r="C13" i="66"/>
  <c r="T12" i="66"/>
  <c r="U12" i="66" s="1"/>
  <c r="R12" i="66"/>
  <c r="S12" i="66" s="1"/>
  <c r="P12" i="66"/>
  <c r="Q12" i="66" s="1"/>
  <c r="L12" i="66"/>
  <c r="M12" i="66" s="1"/>
  <c r="N12" i="66" s="1"/>
  <c r="C12" i="66"/>
  <c r="U11" i="66"/>
  <c r="T11" i="66"/>
  <c r="P11" i="66"/>
  <c r="Q11" i="66" s="1"/>
  <c r="L11" i="66"/>
  <c r="M11" i="66" s="1"/>
  <c r="C11" i="66"/>
  <c r="T10" i="66"/>
  <c r="U10" i="66" s="1"/>
  <c r="Q10" i="66"/>
  <c r="P10" i="66"/>
  <c r="N10" i="66"/>
  <c r="O10" i="66" s="1"/>
  <c r="L10" i="66"/>
  <c r="M10" i="66" s="1"/>
  <c r="R10" i="66" s="1"/>
  <c r="S10" i="66" s="1"/>
  <c r="C10" i="66"/>
  <c r="T9" i="66"/>
  <c r="U9" i="66" s="1"/>
  <c r="P9" i="66"/>
  <c r="Q9" i="66" s="1"/>
  <c r="L9" i="66"/>
  <c r="M9" i="66" s="1"/>
  <c r="C9" i="66"/>
  <c r="T8" i="66"/>
  <c r="L8" i="66"/>
  <c r="C8" i="66"/>
  <c r="T7" i="66"/>
  <c r="U7" i="66" s="1"/>
  <c r="R7" i="66"/>
  <c r="S7" i="66" s="1"/>
  <c r="L7" i="66"/>
  <c r="M7" i="66" s="1"/>
  <c r="P7" i="66" s="1"/>
  <c r="Q7" i="66" s="1"/>
  <c r="C7" i="66"/>
  <c r="T6" i="66"/>
  <c r="U6" i="66" s="1"/>
  <c r="L6" i="66"/>
  <c r="M6" i="66" s="1"/>
  <c r="P6" i="66" s="1"/>
  <c r="Q6" i="66" s="1"/>
  <c r="C6" i="66"/>
  <c r="T5" i="66"/>
  <c r="U5" i="66" s="1"/>
  <c r="R5" i="66"/>
  <c r="S5" i="66" s="1"/>
  <c r="L5" i="66"/>
  <c r="M5" i="66" s="1"/>
  <c r="P5" i="66" s="1"/>
  <c r="Q5" i="66" s="1"/>
  <c r="C5" i="66"/>
  <c r="R4" i="66"/>
  <c r="S4" i="66" s="1"/>
  <c r="N4" i="66"/>
  <c r="L4" i="66"/>
  <c r="M4" i="66" s="1"/>
  <c r="T4" i="66" s="1"/>
  <c r="C4" i="66"/>
  <c r="D2" i="66"/>
  <c r="B84" i="65"/>
  <c r="B83" i="65"/>
  <c r="B82" i="65"/>
  <c r="K82" i="65" s="1"/>
  <c r="B81" i="65"/>
  <c r="K81" i="65" s="1"/>
  <c r="B80" i="65"/>
  <c r="B79" i="65"/>
  <c r="I79" i="65" s="1"/>
  <c r="B78" i="65"/>
  <c r="B77" i="65"/>
  <c r="K77" i="65" s="1"/>
  <c r="B76" i="65"/>
  <c r="B75" i="65"/>
  <c r="B74" i="65"/>
  <c r="J74" i="65" s="1"/>
  <c r="B73" i="65"/>
  <c r="J73" i="65" s="1"/>
  <c r="B72" i="65"/>
  <c r="F72" i="65" s="1"/>
  <c r="B71" i="65"/>
  <c r="H71" i="65" s="1"/>
  <c r="B70" i="65"/>
  <c r="F70" i="65" s="1"/>
  <c r="B69" i="65"/>
  <c r="F69" i="65" s="1"/>
  <c r="P68" i="65"/>
  <c r="B68" i="65"/>
  <c r="B67" i="65"/>
  <c r="B66" i="65"/>
  <c r="K66" i="65" s="1"/>
  <c r="B65" i="65"/>
  <c r="B64" i="65"/>
  <c r="M64" i="65" s="1"/>
  <c r="B63" i="65"/>
  <c r="B62" i="65"/>
  <c r="H62" i="65" s="1"/>
  <c r="B61" i="65"/>
  <c r="J61" i="65" s="1"/>
  <c r="B60" i="65"/>
  <c r="H57" i="65"/>
  <c r="T54" i="65"/>
  <c r="U54" i="65" s="1"/>
  <c r="R54" i="65"/>
  <c r="S54" i="65" s="1"/>
  <c r="P54" i="65"/>
  <c r="Q54" i="65" s="1"/>
  <c r="L54" i="65"/>
  <c r="M54" i="65" s="1"/>
  <c r="N54" i="65" s="1"/>
  <c r="C54" i="65"/>
  <c r="T53" i="65"/>
  <c r="U53" i="65" s="1"/>
  <c r="S53" i="65"/>
  <c r="R53" i="65"/>
  <c r="P53" i="65"/>
  <c r="Q53" i="65" s="1"/>
  <c r="L53" i="65"/>
  <c r="M53" i="65" s="1"/>
  <c r="N53" i="65" s="1"/>
  <c r="C53" i="65"/>
  <c r="U52" i="65"/>
  <c r="T52" i="65"/>
  <c r="S52" i="65"/>
  <c r="R52" i="65"/>
  <c r="Q52" i="65"/>
  <c r="P52" i="65"/>
  <c r="M52" i="65"/>
  <c r="N52" i="65" s="1"/>
  <c r="L52" i="65"/>
  <c r="C52" i="65"/>
  <c r="T51" i="65"/>
  <c r="U51" i="65" s="1"/>
  <c r="R51" i="65"/>
  <c r="S51" i="65" s="1"/>
  <c r="P51" i="65"/>
  <c r="Q51" i="65" s="1"/>
  <c r="L51" i="65"/>
  <c r="M51" i="65" s="1"/>
  <c r="N51" i="65" s="1"/>
  <c r="C51" i="65"/>
  <c r="U50" i="65"/>
  <c r="T50" i="65"/>
  <c r="S50" i="65"/>
  <c r="R50" i="65"/>
  <c r="Q50" i="65"/>
  <c r="P50" i="65"/>
  <c r="O50" i="65"/>
  <c r="L50" i="65"/>
  <c r="M50" i="65" s="1"/>
  <c r="N50" i="65" s="1"/>
  <c r="C50" i="65"/>
  <c r="T49" i="65"/>
  <c r="U49" i="65" s="1"/>
  <c r="R49" i="65"/>
  <c r="S49" i="65" s="1"/>
  <c r="P49" i="65"/>
  <c r="Q49" i="65" s="1"/>
  <c r="L49" i="65"/>
  <c r="M49" i="65" s="1"/>
  <c r="N49" i="65" s="1"/>
  <c r="C49" i="65"/>
  <c r="T48" i="65"/>
  <c r="U48" i="65" s="1"/>
  <c r="R48" i="65"/>
  <c r="S48" i="65" s="1"/>
  <c r="P48" i="65"/>
  <c r="Q48" i="65" s="1"/>
  <c r="M48" i="65"/>
  <c r="N48" i="65" s="1"/>
  <c r="L48" i="65"/>
  <c r="C48" i="65"/>
  <c r="T47" i="65"/>
  <c r="U47" i="65" s="1"/>
  <c r="R47" i="65"/>
  <c r="S47" i="65" s="1"/>
  <c r="P47" i="65"/>
  <c r="Q47" i="65" s="1"/>
  <c r="L47" i="65"/>
  <c r="M47" i="65" s="1"/>
  <c r="N47" i="65" s="1"/>
  <c r="C47" i="65"/>
  <c r="U46" i="65"/>
  <c r="T46" i="65"/>
  <c r="R46" i="65"/>
  <c r="S46" i="65" s="1"/>
  <c r="Q46" i="65"/>
  <c r="P46" i="65"/>
  <c r="L46" i="65"/>
  <c r="M46" i="65" s="1"/>
  <c r="N46" i="65" s="1"/>
  <c r="C46" i="65"/>
  <c r="T45" i="65"/>
  <c r="U45" i="65" s="1"/>
  <c r="R45" i="65"/>
  <c r="S45" i="65" s="1"/>
  <c r="P45" i="65"/>
  <c r="Q45" i="65" s="1"/>
  <c r="L45" i="65"/>
  <c r="M45" i="65" s="1"/>
  <c r="N45" i="65" s="1"/>
  <c r="C45" i="65"/>
  <c r="T44" i="65"/>
  <c r="U44" i="65" s="1"/>
  <c r="S44" i="65"/>
  <c r="R44" i="65"/>
  <c r="P44" i="65"/>
  <c r="Q44" i="65" s="1"/>
  <c r="M44" i="65"/>
  <c r="N44" i="65" s="1"/>
  <c r="L44" i="65"/>
  <c r="C44" i="65"/>
  <c r="T43" i="65"/>
  <c r="U43" i="65" s="1"/>
  <c r="R43" i="65"/>
  <c r="S43" i="65" s="1"/>
  <c r="P43" i="65"/>
  <c r="Q43" i="65" s="1"/>
  <c r="L43" i="65"/>
  <c r="M43" i="65" s="1"/>
  <c r="N43" i="65" s="1"/>
  <c r="C43" i="65"/>
  <c r="U42" i="65"/>
  <c r="T42" i="65"/>
  <c r="R42" i="65"/>
  <c r="S42" i="65" s="1"/>
  <c r="Q42" i="65"/>
  <c r="P42" i="65"/>
  <c r="M42" i="65"/>
  <c r="N42" i="65" s="1"/>
  <c r="V42" i="65" s="1"/>
  <c r="L42" i="65"/>
  <c r="C42" i="65"/>
  <c r="T41" i="65"/>
  <c r="U41" i="65" s="1"/>
  <c r="R41" i="65"/>
  <c r="S41" i="65" s="1"/>
  <c r="P41" i="65"/>
  <c r="Q41" i="65" s="1"/>
  <c r="L41" i="65"/>
  <c r="M41" i="65" s="1"/>
  <c r="N41" i="65" s="1"/>
  <c r="O41" i="65" s="1"/>
  <c r="C41" i="65"/>
  <c r="U40" i="65"/>
  <c r="T40" i="65"/>
  <c r="S40" i="65"/>
  <c r="R40" i="65"/>
  <c r="Q40" i="65"/>
  <c r="P40" i="65"/>
  <c r="M40" i="65"/>
  <c r="N40" i="65" s="1"/>
  <c r="V40" i="65" s="1"/>
  <c r="L40" i="65"/>
  <c r="C40" i="65"/>
  <c r="T39" i="65"/>
  <c r="U39" i="65" s="1"/>
  <c r="R39" i="65"/>
  <c r="S39" i="65" s="1"/>
  <c r="P39" i="65"/>
  <c r="Q39" i="65" s="1"/>
  <c r="L39" i="65"/>
  <c r="M39" i="65" s="1"/>
  <c r="N39" i="65" s="1"/>
  <c r="C39" i="65"/>
  <c r="U38" i="65"/>
  <c r="T38" i="65"/>
  <c r="S38" i="65"/>
  <c r="R38" i="65"/>
  <c r="Q38" i="65"/>
  <c r="P38" i="65"/>
  <c r="O38" i="65"/>
  <c r="W38" i="65" s="1"/>
  <c r="L38" i="65"/>
  <c r="M38" i="65" s="1"/>
  <c r="N38" i="65" s="1"/>
  <c r="V38" i="65" s="1"/>
  <c r="C38" i="65"/>
  <c r="T37" i="65"/>
  <c r="U37" i="65" s="1"/>
  <c r="R37" i="65"/>
  <c r="S37" i="65" s="1"/>
  <c r="P37" i="65"/>
  <c r="Q37" i="65" s="1"/>
  <c r="N37" i="65"/>
  <c r="O37" i="65" s="1"/>
  <c r="L37" i="65"/>
  <c r="M37" i="65" s="1"/>
  <c r="C37" i="65"/>
  <c r="U36" i="65"/>
  <c r="T36" i="65"/>
  <c r="S36" i="65"/>
  <c r="R36" i="65"/>
  <c r="Q36" i="65"/>
  <c r="P36" i="65"/>
  <c r="M36" i="65"/>
  <c r="N36" i="65" s="1"/>
  <c r="L36" i="65"/>
  <c r="C36" i="65"/>
  <c r="T35" i="65"/>
  <c r="U35" i="65" s="1"/>
  <c r="R35" i="65"/>
  <c r="S35" i="65" s="1"/>
  <c r="P35" i="65"/>
  <c r="Q35" i="65" s="1"/>
  <c r="L35" i="65"/>
  <c r="M35" i="65" s="1"/>
  <c r="N35" i="65" s="1"/>
  <c r="C35" i="65"/>
  <c r="U34" i="65"/>
  <c r="T34" i="65"/>
  <c r="S34" i="65"/>
  <c r="R34" i="65"/>
  <c r="Q34" i="65"/>
  <c r="P34" i="65"/>
  <c r="O34" i="65"/>
  <c r="W34" i="65" s="1"/>
  <c r="M34" i="65"/>
  <c r="N34" i="65" s="1"/>
  <c r="V34" i="65" s="1"/>
  <c r="L34" i="65"/>
  <c r="C34" i="65"/>
  <c r="T33" i="65"/>
  <c r="U33" i="65" s="1"/>
  <c r="R33" i="65"/>
  <c r="S33" i="65" s="1"/>
  <c r="P33" i="65"/>
  <c r="Q33" i="65" s="1"/>
  <c r="L33" i="65"/>
  <c r="M33" i="65" s="1"/>
  <c r="N33" i="65" s="1"/>
  <c r="O33" i="65" s="1"/>
  <c r="W33" i="65" s="1"/>
  <c r="C33" i="65"/>
  <c r="U32" i="65"/>
  <c r="T32" i="65"/>
  <c r="S32" i="65"/>
  <c r="R32" i="65"/>
  <c r="Q32" i="65"/>
  <c r="P32" i="65"/>
  <c r="M32" i="65"/>
  <c r="N32" i="65" s="1"/>
  <c r="V32" i="65" s="1"/>
  <c r="L32" i="65"/>
  <c r="C32" i="65"/>
  <c r="T31" i="65"/>
  <c r="U31" i="65" s="1"/>
  <c r="R31" i="65"/>
  <c r="S31" i="65" s="1"/>
  <c r="P31" i="65"/>
  <c r="Q31" i="65" s="1"/>
  <c r="L31" i="65"/>
  <c r="M31" i="65" s="1"/>
  <c r="N31" i="65" s="1"/>
  <c r="C31" i="65"/>
  <c r="T30" i="65"/>
  <c r="U30" i="65" s="1"/>
  <c r="S30" i="65"/>
  <c r="R30" i="65"/>
  <c r="P30" i="65"/>
  <c r="Q30" i="65" s="1"/>
  <c r="L30" i="65"/>
  <c r="M30" i="65" s="1"/>
  <c r="N30" i="65" s="1"/>
  <c r="C30" i="65"/>
  <c r="T29" i="65"/>
  <c r="U29" i="65" s="1"/>
  <c r="R29" i="65"/>
  <c r="S29" i="65" s="1"/>
  <c r="Q29" i="65"/>
  <c r="P29" i="65"/>
  <c r="M29" i="65"/>
  <c r="N29" i="65" s="1"/>
  <c r="L29" i="65"/>
  <c r="C29" i="65"/>
  <c r="U28" i="65"/>
  <c r="T28" i="65"/>
  <c r="R28" i="65"/>
  <c r="S28" i="65" s="1"/>
  <c r="Q28" i="65"/>
  <c r="P28" i="65"/>
  <c r="N28" i="65"/>
  <c r="O28" i="65" s="1"/>
  <c r="L28" i="65"/>
  <c r="M28" i="65" s="1"/>
  <c r="C28" i="65"/>
  <c r="T27" i="65"/>
  <c r="U27" i="65" s="1"/>
  <c r="R27" i="65"/>
  <c r="S27" i="65" s="1"/>
  <c r="P27" i="65"/>
  <c r="Q27" i="65" s="1"/>
  <c r="O27" i="65"/>
  <c r="W27" i="65" s="1"/>
  <c r="L27" i="65"/>
  <c r="M27" i="65" s="1"/>
  <c r="N27" i="65" s="1"/>
  <c r="C27" i="65"/>
  <c r="T26" i="65"/>
  <c r="U26" i="65" s="1"/>
  <c r="S26" i="65"/>
  <c r="R26" i="65"/>
  <c r="P26" i="65"/>
  <c r="Q26" i="65" s="1"/>
  <c r="L26" i="65"/>
  <c r="M26" i="65" s="1"/>
  <c r="N26" i="65" s="1"/>
  <c r="C26" i="65"/>
  <c r="T25" i="65"/>
  <c r="U25" i="65" s="1"/>
  <c r="R25" i="65"/>
  <c r="S25" i="65" s="1"/>
  <c r="Q25" i="65"/>
  <c r="P25" i="65"/>
  <c r="M25" i="65"/>
  <c r="N25" i="65" s="1"/>
  <c r="L25" i="65"/>
  <c r="C25" i="65"/>
  <c r="T24" i="65"/>
  <c r="U24" i="65" s="1"/>
  <c r="R24" i="65"/>
  <c r="S24" i="65" s="1"/>
  <c r="Q24" i="65"/>
  <c r="P24" i="65"/>
  <c r="N24" i="65"/>
  <c r="O24" i="65" s="1"/>
  <c r="M24" i="65"/>
  <c r="L24" i="65"/>
  <c r="C24" i="65"/>
  <c r="T23" i="65"/>
  <c r="U23" i="65" s="1"/>
  <c r="S23" i="65"/>
  <c r="R23" i="65"/>
  <c r="P23" i="65"/>
  <c r="Q23" i="65" s="1"/>
  <c r="O23" i="65"/>
  <c r="W23" i="65" s="1"/>
  <c r="L23" i="65"/>
  <c r="M23" i="65" s="1"/>
  <c r="N23" i="65" s="1"/>
  <c r="C23" i="65"/>
  <c r="T22" i="65"/>
  <c r="U22" i="65" s="1"/>
  <c r="S22" i="65"/>
  <c r="R22" i="65"/>
  <c r="P22" i="65"/>
  <c r="Q22" i="65" s="1"/>
  <c r="L22" i="65"/>
  <c r="M22" i="65" s="1"/>
  <c r="N22" i="65" s="1"/>
  <c r="C22" i="65"/>
  <c r="U21" i="65"/>
  <c r="T21" i="65"/>
  <c r="R21" i="65"/>
  <c r="S21" i="65" s="1"/>
  <c r="Q21" i="65"/>
  <c r="P21" i="65"/>
  <c r="M21" i="65"/>
  <c r="N21" i="65" s="1"/>
  <c r="L21" i="65"/>
  <c r="C21" i="65"/>
  <c r="U20" i="65"/>
  <c r="T20" i="65"/>
  <c r="R20" i="65"/>
  <c r="S20" i="65" s="1"/>
  <c r="Q20" i="65"/>
  <c r="P20" i="65"/>
  <c r="N20" i="65"/>
  <c r="O20" i="65" s="1"/>
  <c r="L20" i="65"/>
  <c r="M20" i="65" s="1"/>
  <c r="C20" i="65"/>
  <c r="T19" i="65"/>
  <c r="U19" i="65" s="1"/>
  <c r="R19" i="65"/>
  <c r="S19" i="65" s="1"/>
  <c r="P19" i="65"/>
  <c r="Q19" i="65" s="1"/>
  <c r="O19" i="65"/>
  <c r="W19" i="65" s="1"/>
  <c r="L19" i="65"/>
  <c r="M19" i="65" s="1"/>
  <c r="N19" i="65" s="1"/>
  <c r="C19" i="65"/>
  <c r="T18" i="65"/>
  <c r="U18" i="65" s="1"/>
  <c r="S18" i="65"/>
  <c r="R18" i="65"/>
  <c r="P18" i="65"/>
  <c r="Q18" i="65" s="1"/>
  <c r="L18" i="65"/>
  <c r="M18" i="65" s="1"/>
  <c r="N18" i="65" s="1"/>
  <c r="C18" i="65"/>
  <c r="T17" i="65"/>
  <c r="U17" i="65" s="1"/>
  <c r="R17" i="65"/>
  <c r="S17" i="65" s="1"/>
  <c r="Q17" i="65"/>
  <c r="P17" i="65"/>
  <c r="M17" i="65"/>
  <c r="N17" i="65" s="1"/>
  <c r="L17" i="65"/>
  <c r="C17" i="65"/>
  <c r="T16" i="65"/>
  <c r="U16" i="65" s="1"/>
  <c r="R16" i="65"/>
  <c r="S16" i="65" s="1"/>
  <c r="Q16" i="65"/>
  <c r="P16" i="65"/>
  <c r="N16" i="65"/>
  <c r="O16" i="65" s="1"/>
  <c r="M16" i="65"/>
  <c r="L16" i="65"/>
  <c r="C16" i="65"/>
  <c r="T15" i="65"/>
  <c r="U15" i="65" s="1"/>
  <c r="S15" i="65"/>
  <c r="R15" i="65"/>
  <c r="P15" i="65"/>
  <c r="Q15" i="65" s="1"/>
  <c r="O15" i="65"/>
  <c r="W15" i="65" s="1"/>
  <c r="L15" i="65"/>
  <c r="M15" i="65" s="1"/>
  <c r="N15" i="65" s="1"/>
  <c r="C15" i="65"/>
  <c r="T14" i="65"/>
  <c r="U14" i="65" s="1"/>
  <c r="S14" i="65"/>
  <c r="R14" i="65"/>
  <c r="P14" i="65"/>
  <c r="Q14" i="65" s="1"/>
  <c r="L14" i="65"/>
  <c r="M14" i="65" s="1"/>
  <c r="N14" i="65" s="1"/>
  <c r="C14" i="65"/>
  <c r="U13" i="65"/>
  <c r="T13" i="65"/>
  <c r="R13" i="65"/>
  <c r="S13" i="65" s="1"/>
  <c r="Q13" i="65"/>
  <c r="P13" i="65"/>
  <c r="M13" i="65"/>
  <c r="N13" i="65" s="1"/>
  <c r="L13" i="65"/>
  <c r="C13" i="65"/>
  <c r="U12" i="65"/>
  <c r="T12" i="65"/>
  <c r="R12" i="65"/>
  <c r="S12" i="65" s="1"/>
  <c r="Q12" i="65"/>
  <c r="P12" i="65"/>
  <c r="N12" i="65"/>
  <c r="O12" i="65" s="1"/>
  <c r="L12" i="65"/>
  <c r="M12" i="65" s="1"/>
  <c r="C12" i="65"/>
  <c r="T11" i="65"/>
  <c r="U11" i="65" s="1"/>
  <c r="R11" i="65"/>
  <c r="S11" i="65" s="1"/>
  <c r="L11" i="65"/>
  <c r="M11" i="65" s="1"/>
  <c r="N11" i="65" s="1"/>
  <c r="C11" i="65"/>
  <c r="T10" i="65"/>
  <c r="U10" i="65" s="1"/>
  <c r="R10" i="65"/>
  <c r="S10" i="65" s="1"/>
  <c r="L10" i="65"/>
  <c r="M10" i="65" s="1"/>
  <c r="N10" i="65" s="1"/>
  <c r="C10" i="65"/>
  <c r="U9" i="65"/>
  <c r="T9" i="65"/>
  <c r="R9" i="65"/>
  <c r="S9" i="65" s="1"/>
  <c r="L9" i="65"/>
  <c r="M9" i="65" s="1"/>
  <c r="N9" i="65" s="1"/>
  <c r="C9" i="65"/>
  <c r="T8" i="65"/>
  <c r="U8" i="65" s="1"/>
  <c r="R8" i="65"/>
  <c r="S8" i="65" s="1"/>
  <c r="L8" i="65"/>
  <c r="M8" i="65" s="1"/>
  <c r="P8" i="65" s="1"/>
  <c r="Q8" i="65" s="1"/>
  <c r="C8" i="65"/>
  <c r="T7" i="65"/>
  <c r="U7" i="65" s="1"/>
  <c r="R7" i="65"/>
  <c r="S7" i="65" s="1"/>
  <c r="L7" i="65"/>
  <c r="M7" i="65" s="1"/>
  <c r="P7" i="65" s="1"/>
  <c r="Q7" i="65" s="1"/>
  <c r="C7" i="65"/>
  <c r="T6" i="65"/>
  <c r="U6" i="65" s="1"/>
  <c r="R6" i="65"/>
  <c r="S6" i="65" s="1"/>
  <c r="L6" i="65"/>
  <c r="M6" i="65" s="1"/>
  <c r="P6" i="65" s="1"/>
  <c r="Q6" i="65" s="1"/>
  <c r="C6" i="65"/>
  <c r="T5" i="65"/>
  <c r="U5" i="65" s="1"/>
  <c r="R5" i="65"/>
  <c r="S5" i="65" s="1"/>
  <c r="L5" i="65"/>
  <c r="M5" i="65" s="1"/>
  <c r="P5" i="65" s="1"/>
  <c r="C5" i="65"/>
  <c r="T4" i="65"/>
  <c r="U4" i="65" s="1"/>
  <c r="R4" i="65"/>
  <c r="S4" i="65" s="1"/>
  <c r="L4" i="65"/>
  <c r="M4" i="65" s="1"/>
  <c r="N4" i="65" s="1"/>
  <c r="C4" i="65"/>
  <c r="D2" i="65"/>
  <c r="B84" i="64"/>
  <c r="B83" i="64"/>
  <c r="H83" i="64" s="1"/>
  <c r="B82" i="64"/>
  <c r="K82" i="64" s="1"/>
  <c r="B81" i="64"/>
  <c r="J81" i="64" s="1"/>
  <c r="B80" i="64"/>
  <c r="B79" i="64"/>
  <c r="H79" i="64" s="1"/>
  <c r="B78" i="64"/>
  <c r="B77" i="64"/>
  <c r="K77" i="64" s="1"/>
  <c r="B76" i="64"/>
  <c r="K76" i="64" s="1"/>
  <c r="B75" i="64"/>
  <c r="D75" i="64" s="1"/>
  <c r="B74" i="64"/>
  <c r="I74" i="64" s="1"/>
  <c r="B73" i="64"/>
  <c r="K73" i="64" s="1"/>
  <c r="B72" i="64"/>
  <c r="B71" i="64"/>
  <c r="K71" i="64" s="1"/>
  <c r="B70" i="64"/>
  <c r="E70" i="64" s="1"/>
  <c r="B69" i="64"/>
  <c r="P68" i="64"/>
  <c r="B68" i="64"/>
  <c r="I68" i="64" s="1"/>
  <c r="B67" i="64"/>
  <c r="I67" i="64" s="1"/>
  <c r="B66" i="64"/>
  <c r="F66" i="64" s="1"/>
  <c r="B65" i="64"/>
  <c r="B64" i="64"/>
  <c r="B63" i="64"/>
  <c r="B62" i="64"/>
  <c r="G62" i="64" s="1"/>
  <c r="B61" i="64"/>
  <c r="G61" i="64" s="1"/>
  <c r="B60" i="64"/>
  <c r="C60" i="64" s="1"/>
  <c r="H57" i="64"/>
  <c r="T54" i="64"/>
  <c r="U54" i="64" s="1"/>
  <c r="S54" i="64"/>
  <c r="R54" i="64"/>
  <c r="P54" i="64"/>
  <c r="Q54" i="64" s="1"/>
  <c r="L54" i="64"/>
  <c r="M54" i="64" s="1"/>
  <c r="N54" i="64" s="1"/>
  <c r="C54" i="64"/>
  <c r="U53" i="64"/>
  <c r="T53" i="64"/>
  <c r="S53" i="64"/>
  <c r="R53" i="64"/>
  <c r="Q53" i="64"/>
  <c r="P53" i="64"/>
  <c r="L53" i="64"/>
  <c r="M53" i="64" s="1"/>
  <c r="N53" i="64" s="1"/>
  <c r="C53" i="64"/>
  <c r="T52" i="64"/>
  <c r="U52" i="64" s="1"/>
  <c r="R52" i="64"/>
  <c r="S52" i="64" s="1"/>
  <c r="P52" i="64"/>
  <c r="Q52" i="64" s="1"/>
  <c r="L52" i="64"/>
  <c r="M52" i="64" s="1"/>
  <c r="N52" i="64" s="1"/>
  <c r="C52" i="64"/>
  <c r="T51" i="64"/>
  <c r="U51" i="64" s="1"/>
  <c r="S51" i="64"/>
  <c r="R51" i="64"/>
  <c r="P51" i="64"/>
  <c r="Q51" i="64" s="1"/>
  <c r="L51" i="64"/>
  <c r="M51" i="64" s="1"/>
  <c r="N51" i="64" s="1"/>
  <c r="C51" i="64"/>
  <c r="U50" i="64"/>
  <c r="T50" i="64"/>
  <c r="R50" i="64"/>
  <c r="S50" i="64" s="1"/>
  <c r="P50" i="64"/>
  <c r="Q50" i="64" s="1"/>
  <c r="N50" i="64"/>
  <c r="O50" i="64" s="1"/>
  <c r="M50" i="64"/>
  <c r="L50" i="64"/>
  <c r="C50" i="64"/>
  <c r="U49" i="64"/>
  <c r="T49" i="64"/>
  <c r="S49" i="64"/>
  <c r="R49" i="64"/>
  <c r="Q49" i="64"/>
  <c r="P49" i="64"/>
  <c r="O49" i="64"/>
  <c r="W49" i="64" s="1"/>
  <c r="N49" i="64"/>
  <c r="V49" i="64" s="1"/>
  <c r="M49" i="64"/>
  <c r="L49" i="64"/>
  <c r="C49" i="64"/>
  <c r="T48" i="64"/>
  <c r="U48" i="64" s="1"/>
  <c r="S48" i="64"/>
  <c r="R48" i="64"/>
  <c r="P48" i="64"/>
  <c r="Q48" i="64" s="1"/>
  <c r="L48" i="64"/>
  <c r="M48" i="64" s="1"/>
  <c r="N48" i="64" s="1"/>
  <c r="C48" i="64"/>
  <c r="T47" i="64"/>
  <c r="U47" i="64" s="1"/>
  <c r="S47" i="64"/>
  <c r="R47" i="64"/>
  <c r="P47" i="64"/>
  <c r="Q47" i="64" s="1"/>
  <c r="M47" i="64"/>
  <c r="N47" i="64" s="1"/>
  <c r="L47" i="64"/>
  <c r="C47" i="64"/>
  <c r="U46" i="64"/>
  <c r="T46" i="64"/>
  <c r="R46" i="64"/>
  <c r="S46" i="64" s="1"/>
  <c r="P46" i="64"/>
  <c r="Q46" i="64" s="1"/>
  <c r="N46" i="64"/>
  <c r="O46" i="64" s="1"/>
  <c r="L46" i="64"/>
  <c r="M46" i="64" s="1"/>
  <c r="C46" i="64"/>
  <c r="T45" i="64"/>
  <c r="U45" i="64" s="1"/>
  <c r="R45" i="64"/>
  <c r="S45" i="64" s="1"/>
  <c r="P45" i="64"/>
  <c r="Q45" i="64" s="1"/>
  <c r="L45" i="64"/>
  <c r="M45" i="64" s="1"/>
  <c r="N45" i="64" s="1"/>
  <c r="C45" i="64"/>
  <c r="T44" i="64"/>
  <c r="U44" i="64" s="1"/>
  <c r="S44" i="64"/>
  <c r="R44" i="64"/>
  <c r="P44" i="64"/>
  <c r="Q44" i="64" s="1"/>
  <c r="L44" i="64"/>
  <c r="M44" i="64" s="1"/>
  <c r="N44" i="64" s="1"/>
  <c r="C44" i="64"/>
  <c r="U43" i="64"/>
  <c r="T43" i="64"/>
  <c r="R43" i="64"/>
  <c r="S43" i="64" s="1"/>
  <c r="Q43" i="64"/>
  <c r="P43" i="64"/>
  <c r="L43" i="64"/>
  <c r="M43" i="64" s="1"/>
  <c r="N43" i="64" s="1"/>
  <c r="C43" i="64"/>
  <c r="T42" i="64"/>
  <c r="U42" i="64" s="1"/>
  <c r="R42" i="64"/>
  <c r="S42" i="64" s="1"/>
  <c r="Q42" i="64"/>
  <c r="P42" i="64"/>
  <c r="N42" i="64"/>
  <c r="O42" i="64" s="1"/>
  <c r="M42" i="64"/>
  <c r="L42" i="64"/>
  <c r="C42" i="64"/>
  <c r="T41" i="64"/>
  <c r="U41" i="64" s="1"/>
  <c r="S41" i="64"/>
  <c r="R41" i="64"/>
  <c r="P41" i="64"/>
  <c r="Q41" i="64" s="1"/>
  <c r="L41" i="64"/>
  <c r="M41" i="64" s="1"/>
  <c r="N41" i="64" s="1"/>
  <c r="V41" i="64" s="1"/>
  <c r="C41" i="64"/>
  <c r="T40" i="64"/>
  <c r="U40" i="64" s="1"/>
  <c r="R40" i="64"/>
  <c r="S40" i="64" s="1"/>
  <c r="P40" i="64"/>
  <c r="Q40" i="64" s="1"/>
  <c r="L40" i="64"/>
  <c r="M40" i="64" s="1"/>
  <c r="N40" i="64" s="1"/>
  <c r="C40" i="64"/>
  <c r="U39" i="64"/>
  <c r="T39" i="64"/>
  <c r="R39" i="64"/>
  <c r="S39" i="64" s="1"/>
  <c r="P39" i="64"/>
  <c r="Q39" i="64" s="1"/>
  <c r="M39" i="64"/>
  <c r="N39" i="64" s="1"/>
  <c r="L39" i="64"/>
  <c r="C39" i="64"/>
  <c r="U38" i="64"/>
  <c r="T38" i="64"/>
  <c r="R38" i="64"/>
  <c r="S38" i="64" s="1"/>
  <c r="Q38" i="64"/>
  <c r="P38" i="64"/>
  <c r="L38" i="64"/>
  <c r="M38" i="64" s="1"/>
  <c r="N38" i="64" s="1"/>
  <c r="C38" i="64"/>
  <c r="T37" i="64"/>
  <c r="U37" i="64" s="1"/>
  <c r="R37" i="64"/>
  <c r="S37" i="64" s="1"/>
  <c r="P37" i="64"/>
  <c r="Q37" i="64" s="1"/>
  <c r="L37" i="64"/>
  <c r="M37" i="64" s="1"/>
  <c r="N37" i="64" s="1"/>
  <c r="C37" i="64"/>
  <c r="T36" i="64"/>
  <c r="U36" i="64" s="1"/>
  <c r="S36" i="64"/>
  <c r="R36" i="64"/>
  <c r="P36" i="64"/>
  <c r="Q36" i="64" s="1"/>
  <c r="L36" i="64"/>
  <c r="M36" i="64" s="1"/>
  <c r="N36" i="64" s="1"/>
  <c r="C36" i="64"/>
  <c r="U35" i="64"/>
  <c r="T35" i="64"/>
  <c r="R35" i="64"/>
  <c r="S35" i="64" s="1"/>
  <c r="Q35" i="64"/>
  <c r="P35" i="64"/>
  <c r="L35" i="64"/>
  <c r="M35" i="64" s="1"/>
  <c r="N35" i="64" s="1"/>
  <c r="C35" i="64"/>
  <c r="T34" i="64"/>
  <c r="U34" i="64" s="1"/>
  <c r="R34" i="64"/>
  <c r="S34" i="64" s="1"/>
  <c r="Q34" i="64"/>
  <c r="P34" i="64"/>
  <c r="N34" i="64"/>
  <c r="O34" i="64" s="1"/>
  <c r="M34" i="64"/>
  <c r="L34" i="64"/>
  <c r="C34" i="64"/>
  <c r="T33" i="64"/>
  <c r="U33" i="64" s="1"/>
  <c r="S33" i="64"/>
  <c r="R33" i="64"/>
  <c r="P33" i="64"/>
  <c r="Q33" i="64" s="1"/>
  <c r="L33" i="64"/>
  <c r="M33" i="64" s="1"/>
  <c r="N33" i="64" s="1"/>
  <c r="V33" i="64" s="1"/>
  <c r="C33" i="64"/>
  <c r="T32" i="64"/>
  <c r="U32" i="64" s="1"/>
  <c r="R32" i="64"/>
  <c r="S32" i="64" s="1"/>
  <c r="P32" i="64"/>
  <c r="Q32" i="64" s="1"/>
  <c r="L32" i="64"/>
  <c r="M32" i="64" s="1"/>
  <c r="N32" i="64" s="1"/>
  <c r="C32" i="64"/>
  <c r="U31" i="64"/>
  <c r="T31" i="64"/>
  <c r="R31" i="64"/>
  <c r="S31" i="64" s="1"/>
  <c r="P31" i="64"/>
  <c r="Q31" i="64" s="1"/>
  <c r="M31" i="64"/>
  <c r="N31" i="64" s="1"/>
  <c r="L31" i="64"/>
  <c r="C31" i="64"/>
  <c r="U30" i="64"/>
  <c r="T30" i="64"/>
  <c r="R30" i="64"/>
  <c r="S30" i="64" s="1"/>
  <c r="Q30" i="64"/>
  <c r="P30" i="64"/>
  <c r="L30" i="64"/>
  <c r="M30" i="64" s="1"/>
  <c r="N30" i="64" s="1"/>
  <c r="C30" i="64"/>
  <c r="T29" i="64"/>
  <c r="U29" i="64" s="1"/>
  <c r="R29" i="64"/>
  <c r="S29" i="64" s="1"/>
  <c r="P29" i="64"/>
  <c r="Q29" i="64" s="1"/>
  <c r="L29" i="64"/>
  <c r="M29" i="64" s="1"/>
  <c r="N29" i="64" s="1"/>
  <c r="C29" i="64"/>
  <c r="T28" i="64"/>
  <c r="U28" i="64" s="1"/>
  <c r="S28" i="64"/>
  <c r="R28" i="64"/>
  <c r="P28" i="64"/>
  <c r="Q28" i="64" s="1"/>
  <c r="L28" i="64"/>
  <c r="M28" i="64" s="1"/>
  <c r="N28" i="64" s="1"/>
  <c r="C28" i="64"/>
  <c r="U27" i="64"/>
  <c r="T27" i="64"/>
  <c r="R27" i="64"/>
  <c r="S27" i="64" s="1"/>
  <c r="Q27" i="64"/>
  <c r="P27" i="64"/>
  <c r="M27" i="64"/>
  <c r="N27" i="64" s="1"/>
  <c r="O27" i="64" s="1"/>
  <c r="W27" i="64" s="1"/>
  <c r="L27" i="64"/>
  <c r="C27" i="64"/>
  <c r="T26" i="64"/>
  <c r="U26" i="64" s="1"/>
  <c r="S26" i="64"/>
  <c r="R26" i="64"/>
  <c r="P26" i="64"/>
  <c r="Q26" i="64" s="1"/>
  <c r="L26" i="64"/>
  <c r="M26" i="64" s="1"/>
  <c r="N26" i="64" s="1"/>
  <c r="C26" i="64"/>
  <c r="T25" i="64"/>
  <c r="U25" i="64" s="1"/>
  <c r="R25" i="64"/>
  <c r="S25" i="64" s="1"/>
  <c r="P25" i="64"/>
  <c r="Q25" i="64" s="1"/>
  <c r="L25" i="64"/>
  <c r="M25" i="64" s="1"/>
  <c r="N25" i="64" s="1"/>
  <c r="C25" i="64"/>
  <c r="T24" i="64"/>
  <c r="U24" i="64" s="1"/>
  <c r="S24" i="64"/>
  <c r="R24" i="64"/>
  <c r="P24" i="64"/>
  <c r="Q24" i="64" s="1"/>
  <c r="L24" i="64"/>
  <c r="M24" i="64" s="1"/>
  <c r="N24" i="64" s="1"/>
  <c r="C24" i="64"/>
  <c r="U23" i="64"/>
  <c r="T23" i="64"/>
  <c r="R23" i="64"/>
  <c r="S23" i="64" s="1"/>
  <c r="Q23" i="64"/>
  <c r="P23" i="64"/>
  <c r="M23" i="64"/>
  <c r="N23" i="64" s="1"/>
  <c r="O23" i="64" s="1"/>
  <c r="W23" i="64" s="1"/>
  <c r="L23" i="64"/>
  <c r="C23" i="64"/>
  <c r="T22" i="64"/>
  <c r="U22" i="64" s="1"/>
  <c r="S22" i="64"/>
  <c r="R22" i="64"/>
  <c r="P22" i="64"/>
  <c r="Q22" i="64" s="1"/>
  <c r="L22" i="64"/>
  <c r="M22" i="64" s="1"/>
  <c r="N22" i="64" s="1"/>
  <c r="C22" i="64"/>
  <c r="T21" i="64"/>
  <c r="U21" i="64" s="1"/>
  <c r="R21" i="64"/>
  <c r="S21" i="64" s="1"/>
  <c r="P21" i="64"/>
  <c r="Q21" i="64" s="1"/>
  <c r="L21" i="64"/>
  <c r="M21" i="64" s="1"/>
  <c r="N21" i="64" s="1"/>
  <c r="C21" i="64"/>
  <c r="T20" i="64"/>
  <c r="U20" i="64" s="1"/>
  <c r="S20" i="64"/>
  <c r="R20" i="64"/>
  <c r="P20" i="64"/>
  <c r="Q20" i="64" s="1"/>
  <c r="L20" i="64"/>
  <c r="M20" i="64" s="1"/>
  <c r="N20" i="64" s="1"/>
  <c r="C20" i="64"/>
  <c r="U19" i="64"/>
  <c r="T19" i="64"/>
  <c r="R19" i="64"/>
  <c r="S19" i="64" s="1"/>
  <c r="Q19" i="64"/>
  <c r="P19" i="64"/>
  <c r="L19" i="64"/>
  <c r="M19" i="64" s="1"/>
  <c r="N19" i="64" s="1"/>
  <c r="C19" i="64"/>
  <c r="T18" i="64"/>
  <c r="U18" i="64" s="1"/>
  <c r="R18" i="64"/>
  <c r="S18" i="64" s="1"/>
  <c r="P18" i="64"/>
  <c r="Q18" i="64" s="1"/>
  <c r="L18" i="64"/>
  <c r="M18" i="64" s="1"/>
  <c r="N18" i="64" s="1"/>
  <c r="C18" i="64"/>
  <c r="T17" i="64"/>
  <c r="U17" i="64" s="1"/>
  <c r="S17" i="64"/>
  <c r="R17" i="64"/>
  <c r="P17" i="64"/>
  <c r="Q17" i="64" s="1"/>
  <c r="M17" i="64"/>
  <c r="N17" i="64" s="1"/>
  <c r="L17" i="64"/>
  <c r="C17" i="64"/>
  <c r="T16" i="64"/>
  <c r="U16" i="64" s="1"/>
  <c r="R16" i="64"/>
  <c r="S16" i="64" s="1"/>
  <c r="P16" i="64"/>
  <c r="Q16" i="64" s="1"/>
  <c r="L16" i="64"/>
  <c r="M16" i="64" s="1"/>
  <c r="N16" i="64" s="1"/>
  <c r="C16" i="64"/>
  <c r="U15" i="64"/>
  <c r="T15" i="64"/>
  <c r="R15" i="64"/>
  <c r="S15" i="64" s="1"/>
  <c r="Q15" i="64"/>
  <c r="P15" i="64"/>
  <c r="L15" i="64"/>
  <c r="M15" i="64" s="1"/>
  <c r="N15" i="64" s="1"/>
  <c r="C15" i="64"/>
  <c r="T14" i="64"/>
  <c r="U14" i="64" s="1"/>
  <c r="R14" i="64"/>
  <c r="S14" i="64" s="1"/>
  <c r="P14" i="64"/>
  <c r="Q14" i="64" s="1"/>
  <c r="L14" i="64"/>
  <c r="M14" i="64" s="1"/>
  <c r="N14" i="64" s="1"/>
  <c r="C14" i="64"/>
  <c r="T13" i="64"/>
  <c r="U13" i="64" s="1"/>
  <c r="S13" i="64"/>
  <c r="R13" i="64"/>
  <c r="P13" i="64"/>
  <c r="Q13" i="64" s="1"/>
  <c r="M13" i="64"/>
  <c r="N13" i="64" s="1"/>
  <c r="L13" i="64"/>
  <c r="C13" i="64"/>
  <c r="T12" i="64"/>
  <c r="U12" i="64" s="1"/>
  <c r="R12" i="64"/>
  <c r="S12" i="64" s="1"/>
  <c r="P12" i="64"/>
  <c r="Q12" i="64" s="1"/>
  <c r="L12" i="64"/>
  <c r="M12" i="64" s="1"/>
  <c r="N12" i="64" s="1"/>
  <c r="C12" i="64"/>
  <c r="U11" i="64"/>
  <c r="T11" i="64"/>
  <c r="R11" i="64"/>
  <c r="S11" i="64" s="1"/>
  <c r="Q11" i="64"/>
  <c r="P11" i="64"/>
  <c r="L11" i="64"/>
  <c r="M11" i="64" s="1"/>
  <c r="N11" i="64" s="1"/>
  <c r="C11" i="64"/>
  <c r="T10" i="64"/>
  <c r="U10" i="64" s="1"/>
  <c r="R10" i="64"/>
  <c r="S10" i="64" s="1"/>
  <c r="P10" i="64"/>
  <c r="Q10" i="64" s="1"/>
  <c r="L10" i="64"/>
  <c r="M10" i="64" s="1"/>
  <c r="N10" i="64" s="1"/>
  <c r="C10" i="64"/>
  <c r="T9" i="64"/>
  <c r="U9" i="64" s="1"/>
  <c r="S9" i="64"/>
  <c r="R9" i="64"/>
  <c r="P9" i="64"/>
  <c r="Q9" i="64" s="1"/>
  <c r="L9" i="64"/>
  <c r="M9" i="64" s="1"/>
  <c r="N9" i="64" s="1"/>
  <c r="C9" i="64"/>
  <c r="T8" i="64"/>
  <c r="U8" i="64" s="1"/>
  <c r="R8" i="64"/>
  <c r="S8" i="64" s="1"/>
  <c r="L8" i="64"/>
  <c r="M8" i="64" s="1"/>
  <c r="P8" i="64" s="1"/>
  <c r="Q8" i="64" s="1"/>
  <c r="C8" i="64"/>
  <c r="T7" i="64"/>
  <c r="U7" i="64" s="1"/>
  <c r="R7" i="64"/>
  <c r="S7" i="64" s="1"/>
  <c r="L7" i="64"/>
  <c r="M7" i="64" s="1"/>
  <c r="C7" i="64"/>
  <c r="T6" i="64"/>
  <c r="U6" i="64" s="1"/>
  <c r="R6" i="64"/>
  <c r="S6" i="64" s="1"/>
  <c r="N6" i="64"/>
  <c r="O6" i="64" s="1"/>
  <c r="L6" i="64"/>
  <c r="M6" i="64" s="1"/>
  <c r="P6" i="64" s="1"/>
  <c r="Q6" i="64" s="1"/>
  <c r="C6" i="64"/>
  <c r="T5" i="64"/>
  <c r="U5" i="64" s="1"/>
  <c r="R5" i="64"/>
  <c r="S5" i="64" s="1"/>
  <c r="L5" i="64"/>
  <c r="M5" i="64" s="1"/>
  <c r="P5" i="64" s="1"/>
  <c r="Q5" i="64" s="1"/>
  <c r="C5" i="64"/>
  <c r="T4" i="64"/>
  <c r="R4" i="64"/>
  <c r="L4" i="64"/>
  <c r="C4" i="64"/>
  <c r="D2" i="64"/>
  <c r="B84" i="63"/>
  <c r="I84" i="63" s="1"/>
  <c r="B83" i="63"/>
  <c r="B82" i="63"/>
  <c r="K82" i="63" s="1"/>
  <c r="B81" i="63"/>
  <c r="J81" i="63" s="1"/>
  <c r="B80" i="63"/>
  <c r="K80" i="63" s="1"/>
  <c r="B79" i="63"/>
  <c r="B78" i="63"/>
  <c r="J78" i="63" s="1"/>
  <c r="B77" i="63"/>
  <c r="J77" i="63" s="1"/>
  <c r="B76" i="63"/>
  <c r="J76" i="63" s="1"/>
  <c r="B75" i="63"/>
  <c r="J75" i="63" s="1"/>
  <c r="B74" i="63"/>
  <c r="J74" i="63" s="1"/>
  <c r="B73" i="63"/>
  <c r="J73" i="63" s="1"/>
  <c r="B72" i="63"/>
  <c r="J72" i="63" s="1"/>
  <c r="B71" i="63"/>
  <c r="J71" i="63" s="1"/>
  <c r="B70" i="63"/>
  <c r="J70" i="63" s="1"/>
  <c r="B69" i="63"/>
  <c r="J69" i="63" s="1"/>
  <c r="P68" i="63"/>
  <c r="B68" i="63"/>
  <c r="F68" i="63" s="1"/>
  <c r="B67" i="63"/>
  <c r="B66" i="63"/>
  <c r="I66" i="63" s="1"/>
  <c r="B65" i="63"/>
  <c r="B64" i="63"/>
  <c r="B63" i="63"/>
  <c r="B62" i="63"/>
  <c r="E62" i="63" s="1"/>
  <c r="B61" i="63"/>
  <c r="B60" i="63"/>
  <c r="H57" i="63"/>
  <c r="U54" i="63"/>
  <c r="T54" i="63"/>
  <c r="R54" i="63"/>
  <c r="S54" i="63" s="1"/>
  <c r="Q54" i="63"/>
  <c r="P54" i="63"/>
  <c r="L54" i="63"/>
  <c r="M54" i="63" s="1"/>
  <c r="N54" i="63" s="1"/>
  <c r="C54" i="63"/>
  <c r="T53" i="63"/>
  <c r="U53" i="63" s="1"/>
  <c r="R53" i="63"/>
  <c r="S53" i="63" s="1"/>
  <c r="P53" i="63"/>
  <c r="Q53" i="63" s="1"/>
  <c r="L53" i="63"/>
  <c r="M53" i="63" s="1"/>
  <c r="N53" i="63" s="1"/>
  <c r="C53" i="63"/>
  <c r="U52" i="63"/>
  <c r="T52" i="63"/>
  <c r="R52" i="63"/>
  <c r="S52" i="63" s="1"/>
  <c r="Q52" i="63"/>
  <c r="P52" i="63"/>
  <c r="L52" i="63"/>
  <c r="M52" i="63" s="1"/>
  <c r="N52" i="63" s="1"/>
  <c r="C52" i="63"/>
  <c r="T51" i="63"/>
  <c r="U51" i="63" s="1"/>
  <c r="R51" i="63"/>
  <c r="S51" i="63" s="1"/>
  <c r="P51" i="63"/>
  <c r="Q51" i="63" s="1"/>
  <c r="L51" i="63"/>
  <c r="M51" i="63" s="1"/>
  <c r="N51" i="63" s="1"/>
  <c r="C51" i="63"/>
  <c r="T50" i="63"/>
  <c r="U50" i="63" s="1"/>
  <c r="S50" i="63"/>
  <c r="R50" i="63"/>
  <c r="P50" i="63"/>
  <c r="Q50" i="63" s="1"/>
  <c r="M50" i="63"/>
  <c r="N50" i="63" s="1"/>
  <c r="L50" i="63"/>
  <c r="C50" i="63"/>
  <c r="T49" i="63"/>
  <c r="U49" i="63" s="1"/>
  <c r="S49" i="63"/>
  <c r="R49" i="63"/>
  <c r="P49" i="63"/>
  <c r="Q49" i="63" s="1"/>
  <c r="N49" i="63"/>
  <c r="L49" i="63"/>
  <c r="M49" i="63" s="1"/>
  <c r="C49" i="63"/>
  <c r="T48" i="63"/>
  <c r="U48" i="63" s="1"/>
  <c r="S48" i="63"/>
  <c r="R48" i="63"/>
  <c r="P48" i="63"/>
  <c r="Q48" i="63" s="1"/>
  <c r="L48" i="63"/>
  <c r="M48" i="63" s="1"/>
  <c r="N48" i="63" s="1"/>
  <c r="C48" i="63"/>
  <c r="T47" i="63"/>
  <c r="U47" i="63" s="1"/>
  <c r="R47" i="63"/>
  <c r="S47" i="63" s="1"/>
  <c r="Q47" i="63"/>
  <c r="P47" i="63"/>
  <c r="L47" i="63"/>
  <c r="M47" i="63" s="1"/>
  <c r="N47" i="63" s="1"/>
  <c r="V47" i="63" s="1"/>
  <c r="C47" i="63"/>
  <c r="T46" i="63"/>
  <c r="U46" i="63" s="1"/>
  <c r="R46" i="63"/>
  <c r="S46" i="63" s="1"/>
  <c r="P46" i="63"/>
  <c r="Q46" i="63" s="1"/>
  <c r="L46" i="63"/>
  <c r="M46" i="63" s="1"/>
  <c r="N46" i="63" s="1"/>
  <c r="C46" i="63"/>
  <c r="T45" i="63"/>
  <c r="U45" i="63" s="1"/>
  <c r="S45" i="63"/>
  <c r="R45" i="63"/>
  <c r="P45" i="63"/>
  <c r="Q45" i="63" s="1"/>
  <c r="L45" i="63"/>
  <c r="M45" i="63" s="1"/>
  <c r="N45" i="63" s="1"/>
  <c r="C45" i="63"/>
  <c r="T44" i="63"/>
  <c r="U44" i="63" s="1"/>
  <c r="R44" i="63"/>
  <c r="S44" i="63" s="1"/>
  <c r="P44" i="63"/>
  <c r="Q44" i="63" s="1"/>
  <c r="N44" i="63"/>
  <c r="O44" i="63" s="1"/>
  <c r="W44" i="63" s="1"/>
  <c r="L44" i="63"/>
  <c r="M44" i="63" s="1"/>
  <c r="C44" i="63"/>
  <c r="T43" i="63"/>
  <c r="U43" i="63" s="1"/>
  <c r="S43" i="63"/>
  <c r="R43" i="63"/>
  <c r="P43" i="63"/>
  <c r="Q43" i="63" s="1"/>
  <c r="L43" i="63"/>
  <c r="M43" i="63" s="1"/>
  <c r="N43" i="63" s="1"/>
  <c r="C43" i="63"/>
  <c r="T42" i="63"/>
  <c r="U42" i="63" s="1"/>
  <c r="R42" i="63"/>
  <c r="S42" i="63" s="1"/>
  <c r="P42" i="63"/>
  <c r="Q42" i="63" s="1"/>
  <c r="L42" i="63"/>
  <c r="M42" i="63" s="1"/>
  <c r="N42" i="63" s="1"/>
  <c r="O42" i="63" s="1"/>
  <c r="C42" i="63"/>
  <c r="T41" i="63"/>
  <c r="U41" i="63" s="1"/>
  <c r="S41" i="63"/>
  <c r="R41" i="63"/>
  <c r="P41" i="63"/>
  <c r="Q41" i="63" s="1"/>
  <c r="L41" i="63"/>
  <c r="M41" i="63" s="1"/>
  <c r="N41" i="63" s="1"/>
  <c r="C41" i="63"/>
  <c r="T40" i="63"/>
  <c r="U40" i="63" s="1"/>
  <c r="R40" i="63"/>
  <c r="S40" i="63" s="1"/>
  <c r="P40" i="63"/>
  <c r="Q40" i="63" s="1"/>
  <c r="N40" i="63"/>
  <c r="L40" i="63"/>
  <c r="M40" i="63" s="1"/>
  <c r="C40" i="63"/>
  <c r="U39" i="63"/>
  <c r="T39" i="63"/>
  <c r="R39" i="63"/>
  <c r="S39" i="63" s="1"/>
  <c r="Q39" i="63"/>
  <c r="P39" i="63"/>
  <c r="L39" i="63"/>
  <c r="M39" i="63" s="1"/>
  <c r="N39" i="63" s="1"/>
  <c r="C39" i="63"/>
  <c r="T38" i="63"/>
  <c r="U38" i="63" s="1"/>
  <c r="R38" i="63"/>
  <c r="S38" i="63" s="1"/>
  <c r="P38" i="63"/>
  <c r="Q38" i="63" s="1"/>
  <c r="M38" i="63"/>
  <c r="N38" i="63" s="1"/>
  <c r="O38" i="63" s="1"/>
  <c r="L38" i="63"/>
  <c r="C38" i="63"/>
  <c r="T37" i="63"/>
  <c r="U37" i="63" s="1"/>
  <c r="S37" i="63"/>
  <c r="R37" i="63"/>
  <c r="P37" i="63"/>
  <c r="Q37" i="63" s="1"/>
  <c r="L37" i="63"/>
  <c r="M37" i="63" s="1"/>
  <c r="N37" i="63" s="1"/>
  <c r="C37" i="63"/>
  <c r="T36" i="63"/>
  <c r="U36" i="63" s="1"/>
  <c r="R36" i="63"/>
  <c r="S36" i="63" s="1"/>
  <c r="P36" i="63"/>
  <c r="Q36" i="63" s="1"/>
  <c r="L36" i="63"/>
  <c r="M36" i="63" s="1"/>
  <c r="N36" i="63" s="1"/>
  <c r="V36" i="63" s="1"/>
  <c r="C36" i="63"/>
  <c r="U35" i="63"/>
  <c r="T35" i="63"/>
  <c r="R35" i="63"/>
  <c r="S35" i="63" s="1"/>
  <c r="Q35" i="63"/>
  <c r="P35" i="63"/>
  <c r="L35" i="63"/>
  <c r="M35" i="63" s="1"/>
  <c r="N35" i="63" s="1"/>
  <c r="C35" i="63"/>
  <c r="T34" i="63"/>
  <c r="U34" i="63" s="1"/>
  <c r="R34" i="63"/>
  <c r="S34" i="63" s="1"/>
  <c r="P34" i="63"/>
  <c r="Q34" i="63" s="1"/>
  <c r="L34" i="63"/>
  <c r="M34" i="63" s="1"/>
  <c r="N34" i="63" s="1"/>
  <c r="O34" i="63" s="1"/>
  <c r="C34" i="63"/>
  <c r="U33" i="63"/>
  <c r="T33" i="63"/>
  <c r="R33" i="63"/>
  <c r="S33" i="63" s="1"/>
  <c r="Q33" i="63"/>
  <c r="P33" i="63"/>
  <c r="N33" i="63"/>
  <c r="V33" i="63" s="1"/>
  <c r="M33" i="63"/>
  <c r="L33" i="63"/>
  <c r="C33" i="63"/>
  <c r="T32" i="63"/>
  <c r="U32" i="63" s="1"/>
  <c r="S32" i="63"/>
  <c r="R32" i="63"/>
  <c r="P32" i="63"/>
  <c r="Q32" i="63" s="1"/>
  <c r="N32" i="63"/>
  <c r="V32" i="63" s="1"/>
  <c r="L32" i="63"/>
  <c r="M32" i="63" s="1"/>
  <c r="C32" i="63"/>
  <c r="T31" i="63"/>
  <c r="U31" i="63" s="1"/>
  <c r="S31" i="63"/>
  <c r="R31" i="63"/>
  <c r="P31" i="63"/>
  <c r="Q31" i="63" s="1"/>
  <c r="L31" i="63"/>
  <c r="M31" i="63" s="1"/>
  <c r="N31" i="63" s="1"/>
  <c r="C31" i="63"/>
  <c r="T30" i="63"/>
  <c r="U30" i="63" s="1"/>
  <c r="R30" i="63"/>
  <c r="S30" i="63" s="1"/>
  <c r="Q30" i="63"/>
  <c r="P30" i="63"/>
  <c r="M30" i="63"/>
  <c r="N30" i="63" s="1"/>
  <c r="O30" i="63" s="1"/>
  <c r="L30" i="63"/>
  <c r="C30" i="63"/>
  <c r="T29" i="63"/>
  <c r="U29" i="63" s="1"/>
  <c r="S29" i="63"/>
  <c r="R29" i="63"/>
  <c r="P29" i="63"/>
  <c r="Q29" i="63" s="1"/>
  <c r="L29" i="63"/>
  <c r="M29" i="63" s="1"/>
  <c r="N29" i="63" s="1"/>
  <c r="C29" i="63"/>
  <c r="T28" i="63"/>
  <c r="U28" i="63" s="1"/>
  <c r="R28" i="63"/>
  <c r="S28" i="63" s="1"/>
  <c r="P28" i="63"/>
  <c r="Q28" i="63" s="1"/>
  <c r="N28" i="63"/>
  <c r="L28" i="63"/>
  <c r="M28" i="63" s="1"/>
  <c r="C28" i="63"/>
  <c r="U27" i="63"/>
  <c r="T27" i="63"/>
  <c r="R27" i="63"/>
  <c r="S27" i="63" s="1"/>
  <c r="Q27" i="63"/>
  <c r="P27" i="63"/>
  <c r="L27" i="63"/>
  <c r="M27" i="63" s="1"/>
  <c r="N27" i="63" s="1"/>
  <c r="C27" i="63"/>
  <c r="T26" i="63"/>
  <c r="U26" i="63" s="1"/>
  <c r="R26" i="63"/>
  <c r="S26" i="63" s="1"/>
  <c r="P26" i="63"/>
  <c r="Q26" i="63" s="1"/>
  <c r="L26" i="63"/>
  <c r="M26" i="63" s="1"/>
  <c r="N26" i="63" s="1"/>
  <c r="O26" i="63" s="1"/>
  <c r="C26" i="63"/>
  <c r="U25" i="63"/>
  <c r="T25" i="63"/>
  <c r="R25" i="63"/>
  <c r="S25" i="63" s="1"/>
  <c r="Q25" i="63"/>
  <c r="P25" i="63"/>
  <c r="N25" i="63"/>
  <c r="V25" i="63" s="1"/>
  <c r="M25" i="63"/>
  <c r="L25" i="63"/>
  <c r="C25" i="63"/>
  <c r="T24" i="63"/>
  <c r="U24" i="63" s="1"/>
  <c r="S24" i="63"/>
  <c r="R24" i="63"/>
  <c r="P24" i="63"/>
  <c r="Q24" i="63" s="1"/>
  <c r="N24" i="63"/>
  <c r="V24" i="63" s="1"/>
  <c r="L24" i="63"/>
  <c r="M24" i="63" s="1"/>
  <c r="C24" i="63"/>
  <c r="T23" i="63"/>
  <c r="U23" i="63" s="1"/>
  <c r="S23" i="63"/>
  <c r="R23" i="63"/>
  <c r="P23" i="63"/>
  <c r="Q23" i="63" s="1"/>
  <c r="L23" i="63"/>
  <c r="M23" i="63" s="1"/>
  <c r="N23" i="63" s="1"/>
  <c r="C23" i="63"/>
  <c r="T22" i="63"/>
  <c r="U22" i="63" s="1"/>
  <c r="S22" i="63"/>
  <c r="R22" i="63"/>
  <c r="P22" i="63"/>
  <c r="Q22" i="63" s="1"/>
  <c r="M22" i="63"/>
  <c r="N22" i="63" s="1"/>
  <c r="L22" i="63"/>
  <c r="C22" i="63"/>
  <c r="U21" i="63"/>
  <c r="T21" i="63"/>
  <c r="R21" i="63"/>
  <c r="S21" i="63" s="1"/>
  <c r="P21" i="63"/>
  <c r="Q21" i="63" s="1"/>
  <c r="L21" i="63"/>
  <c r="M21" i="63" s="1"/>
  <c r="N21" i="63" s="1"/>
  <c r="C21" i="63"/>
  <c r="T20" i="63"/>
  <c r="U20" i="63" s="1"/>
  <c r="S20" i="63"/>
  <c r="R20" i="63"/>
  <c r="P20" i="63"/>
  <c r="Q20" i="63" s="1"/>
  <c r="M20" i="63"/>
  <c r="N20" i="63" s="1"/>
  <c r="L20" i="63"/>
  <c r="C20" i="63"/>
  <c r="T19" i="63"/>
  <c r="U19" i="63" s="1"/>
  <c r="R19" i="63"/>
  <c r="S19" i="63" s="1"/>
  <c r="P19" i="63"/>
  <c r="Q19" i="63" s="1"/>
  <c r="L19" i="63"/>
  <c r="M19" i="63" s="1"/>
  <c r="N19" i="63" s="1"/>
  <c r="C19" i="63"/>
  <c r="U18" i="63"/>
  <c r="T18" i="63"/>
  <c r="R18" i="63"/>
  <c r="S18" i="63" s="1"/>
  <c r="Q18" i="63"/>
  <c r="P18" i="63"/>
  <c r="L18" i="63"/>
  <c r="M18" i="63" s="1"/>
  <c r="N18" i="63" s="1"/>
  <c r="C18" i="63"/>
  <c r="T17" i="63"/>
  <c r="U17" i="63" s="1"/>
  <c r="R17" i="63"/>
  <c r="S17" i="63" s="1"/>
  <c r="P17" i="63"/>
  <c r="Q17" i="63" s="1"/>
  <c r="L17" i="63"/>
  <c r="M17" i="63" s="1"/>
  <c r="N17" i="63" s="1"/>
  <c r="C17" i="63"/>
  <c r="T16" i="63"/>
  <c r="U16" i="63" s="1"/>
  <c r="S16" i="63"/>
  <c r="R16" i="63"/>
  <c r="P16" i="63"/>
  <c r="Q16" i="63" s="1"/>
  <c r="M16" i="63"/>
  <c r="N16" i="63" s="1"/>
  <c r="L16" i="63"/>
  <c r="C16" i="63"/>
  <c r="T15" i="63"/>
  <c r="U15" i="63" s="1"/>
  <c r="R15" i="63"/>
  <c r="S15" i="63" s="1"/>
  <c r="P15" i="63"/>
  <c r="Q15" i="63" s="1"/>
  <c r="L15" i="63"/>
  <c r="M15" i="63" s="1"/>
  <c r="N15" i="63" s="1"/>
  <c r="C15" i="63"/>
  <c r="U14" i="63"/>
  <c r="T14" i="63"/>
  <c r="R14" i="63"/>
  <c r="S14" i="63" s="1"/>
  <c r="Q14" i="63"/>
  <c r="P14" i="63"/>
  <c r="L14" i="63"/>
  <c r="M14" i="63" s="1"/>
  <c r="N14" i="63" s="1"/>
  <c r="C14" i="63"/>
  <c r="T13" i="63"/>
  <c r="U13" i="63" s="1"/>
  <c r="R13" i="63"/>
  <c r="S13" i="63" s="1"/>
  <c r="P13" i="63"/>
  <c r="Q13" i="63" s="1"/>
  <c r="L13" i="63"/>
  <c r="M13" i="63" s="1"/>
  <c r="N13" i="63" s="1"/>
  <c r="C13" i="63"/>
  <c r="T12" i="63"/>
  <c r="U12" i="63" s="1"/>
  <c r="S12" i="63"/>
  <c r="R12" i="63"/>
  <c r="P12" i="63"/>
  <c r="Q12" i="63" s="1"/>
  <c r="M12" i="63"/>
  <c r="N12" i="63" s="1"/>
  <c r="L12" i="63"/>
  <c r="C12" i="63"/>
  <c r="T11" i="63"/>
  <c r="U11" i="63" s="1"/>
  <c r="R11" i="63"/>
  <c r="S11" i="63" s="1"/>
  <c r="P11" i="63"/>
  <c r="Q11" i="63" s="1"/>
  <c r="L11" i="63"/>
  <c r="M11" i="63" s="1"/>
  <c r="N11" i="63" s="1"/>
  <c r="C11" i="63"/>
  <c r="U10" i="63"/>
  <c r="T10" i="63"/>
  <c r="R10" i="63"/>
  <c r="S10" i="63" s="1"/>
  <c r="Q10" i="63"/>
  <c r="P10" i="63"/>
  <c r="L10" i="63"/>
  <c r="M10" i="63" s="1"/>
  <c r="N10" i="63" s="1"/>
  <c r="C10" i="63"/>
  <c r="T9" i="63"/>
  <c r="U9" i="63" s="1"/>
  <c r="R9" i="63"/>
  <c r="S9" i="63" s="1"/>
  <c r="P9" i="63"/>
  <c r="Q9" i="63" s="1"/>
  <c r="L9" i="63"/>
  <c r="M9" i="63" s="1"/>
  <c r="N9" i="63" s="1"/>
  <c r="C9" i="63"/>
  <c r="T8" i="63"/>
  <c r="R8" i="63"/>
  <c r="S8" i="63" s="1"/>
  <c r="L8" i="63"/>
  <c r="C8" i="63"/>
  <c r="T7" i="63"/>
  <c r="U7" i="63" s="1"/>
  <c r="R7" i="63"/>
  <c r="S7" i="63" s="1"/>
  <c r="L7" i="63"/>
  <c r="M7" i="63" s="1"/>
  <c r="P7" i="63" s="1"/>
  <c r="Q7" i="63" s="1"/>
  <c r="C7" i="63"/>
  <c r="T6" i="63"/>
  <c r="U6" i="63" s="1"/>
  <c r="P6" i="63"/>
  <c r="Q6" i="63" s="1"/>
  <c r="L6" i="63"/>
  <c r="M6" i="63" s="1"/>
  <c r="C6" i="63"/>
  <c r="T5" i="63"/>
  <c r="U5" i="63" s="1"/>
  <c r="P5" i="63"/>
  <c r="Q5" i="63" s="1"/>
  <c r="L5" i="63"/>
  <c r="M5" i="63" s="1"/>
  <c r="R5" i="63" s="1"/>
  <c r="S5" i="63" s="1"/>
  <c r="C5" i="63"/>
  <c r="T4" i="63"/>
  <c r="L4" i="63"/>
  <c r="M4" i="63" s="1"/>
  <c r="N4" i="63" s="1"/>
  <c r="O4" i="63" s="1"/>
  <c r="C4" i="63"/>
  <c r="D2" i="63"/>
  <c r="C18" i="62"/>
  <c r="C19" i="62"/>
  <c r="C20" i="62"/>
  <c r="C21" i="62"/>
  <c r="C22" i="62"/>
  <c r="C23" i="62"/>
  <c r="C24" i="62"/>
  <c r="C25" i="62"/>
  <c r="C26" i="62"/>
  <c r="C27" i="62"/>
  <c r="C28" i="62"/>
  <c r="C29" i="62"/>
  <c r="C30" i="62"/>
  <c r="C31" i="62"/>
  <c r="C32" i="62"/>
  <c r="C33" i="62"/>
  <c r="C34" i="62"/>
  <c r="C35" i="62"/>
  <c r="C36" i="62"/>
  <c r="C37" i="62"/>
  <c r="C38" i="62"/>
  <c r="C39" i="62"/>
  <c r="C40" i="62"/>
  <c r="C41" i="62"/>
  <c r="C42" i="62"/>
  <c r="C43" i="62"/>
  <c r="C44" i="62"/>
  <c r="C45" i="62"/>
  <c r="C46" i="62"/>
  <c r="C47" i="62"/>
  <c r="C48" i="62"/>
  <c r="C49" i="62"/>
  <c r="C50" i="62"/>
  <c r="C51" i="62"/>
  <c r="C52" i="62"/>
  <c r="C53" i="62"/>
  <c r="C54" i="62"/>
  <c r="B84" i="62"/>
  <c r="B83" i="62"/>
  <c r="H83" i="62" s="1"/>
  <c r="B82" i="62"/>
  <c r="E82" i="62" s="1"/>
  <c r="B81" i="62"/>
  <c r="I81" i="62" s="1"/>
  <c r="B80" i="62"/>
  <c r="K80" i="62" s="1"/>
  <c r="B79" i="62"/>
  <c r="J79" i="62" s="1"/>
  <c r="B78" i="62"/>
  <c r="B77" i="62"/>
  <c r="K77" i="62" s="1"/>
  <c r="B76" i="62"/>
  <c r="E76" i="62" s="1"/>
  <c r="B75" i="62"/>
  <c r="F75" i="62" s="1"/>
  <c r="B74" i="62"/>
  <c r="H74" i="62" s="1"/>
  <c r="B73" i="62"/>
  <c r="B72" i="62"/>
  <c r="I72" i="62" s="1"/>
  <c r="B71" i="62"/>
  <c r="F71" i="62" s="1"/>
  <c r="B70" i="62"/>
  <c r="B69" i="62"/>
  <c r="P68" i="62"/>
  <c r="B68" i="62"/>
  <c r="K68" i="62" s="1"/>
  <c r="B67" i="62"/>
  <c r="G67" i="62" s="1"/>
  <c r="B66" i="62"/>
  <c r="K66" i="62" s="1"/>
  <c r="B65" i="62"/>
  <c r="B64" i="62"/>
  <c r="K64" i="62" s="1"/>
  <c r="B63" i="62"/>
  <c r="B62" i="62"/>
  <c r="B61" i="62"/>
  <c r="M61" i="62" s="1"/>
  <c r="B60" i="62"/>
  <c r="D60" i="62" s="1"/>
  <c r="H57" i="62"/>
  <c r="T54" i="62"/>
  <c r="U54" i="62" s="1"/>
  <c r="R54" i="62"/>
  <c r="S54" i="62" s="1"/>
  <c r="P54" i="62"/>
  <c r="Q54" i="62" s="1"/>
  <c r="L54" i="62"/>
  <c r="M54" i="62" s="1"/>
  <c r="N54" i="62" s="1"/>
  <c r="U53" i="62"/>
  <c r="T53" i="62"/>
  <c r="R53" i="62"/>
  <c r="S53" i="62" s="1"/>
  <c r="Q53" i="62"/>
  <c r="P53" i="62"/>
  <c r="L53" i="62"/>
  <c r="M53" i="62" s="1"/>
  <c r="N53" i="62" s="1"/>
  <c r="T52" i="62"/>
  <c r="U52" i="62" s="1"/>
  <c r="S52" i="62"/>
  <c r="R52" i="62"/>
  <c r="P52" i="62"/>
  <c r="Q52" i="62" s="1"/>
  <c r="L52" i="62"/>
  <c r="M52" i="62" s="1"/>
  <c r="N52" i="62" s="1"/>
  <c r="O52" i="62" s="1"/>
  <c r="U51" i="62"/>
  <c r="T51" i="62"/>
  <c r="R51" i="62"/>
  <c r="S51" i="62" s="1"/>
  <c r="Q51" i="62"/>
  <c r="P51" i="62"/>
  <c r="L51" i="62"/>
  <c r="M51" i="62" s="1"/>
  <c r="N51" i="62" s="1"/>
  <c r="U50" i="62"/>
  <c r="T50" i="62"/>
  <c r="R50" i="62"/>
  <c r="S50" i="62" s="1"/>
  <c r="Q50" i="62"/>
  <c r="P50" i="62"/>
  <c r="L50" i="62"/>
  <c r="M50" i="62" s="1"/>
  <c r="N50" i="62" s="1"/>
  <c r="U49" i="62"/>
  <c r="T49" i="62"/>
  <c r="R49" i="62"/>
  <c r="S49" i="62" s="1"/>
  <c r="P49" i="62"/>
  <c r="Q49" i="62" s="1"/>
  <c r="L49" i="62"/>
  <c r="M49" i="62" s="1"/>
  <c r="N49" i="62" s="1"/>
  <c r="O49" i="62" s="1"/>
  <c r="T48" i="62"/>
  <c r="U48" i="62" s="1"/>
  <c r="S48" i="62"/>
  <c r="R48" i="62"/>
  <c r="P48" i="62"/>
  <c r="Q48" i="62" s="1"/>
  <c r="O48" i="62"/>
  <c r="L48" i="62"/>
  <c r="M48" i="62" s="1"/>
  <c r="N48" i="62" s="1"/>
  <c r="T47" i="62"/>
  <c r="U47" i="62" s="1"/>
  <c r="S47" i="62"/>
  <c r="R47" i="62"/>
  <c r="P47" i="62"/>
  <c r="Q47" i="62" s="1"/>
  <c r="L47" i="62"/>
  <c r="M47" i="62" s="1"/>
  <c r="N47" i="62" s="1"/>
  <c r="U46" i="62"/>
  <c r="T46" i="62"/>
  <c r="R46" i="62"/>
  <c r="S46" i="62" s="1"/>
  <c r="Q46" i="62"/>
  <c r="P46" i="62"/>
  <c r="L46" i="62"/>
  <c r="M46" i="62" s="1"/>
  <c r="N46" i="62" s="1"/>
  <c r="U45" i="62"/>
  <c r="T45" i="62"/>
  <c r="R45" i="62"/>
  <c r="S45" i="62" s="1"/>
  <c r="P45" i="62"/>
  <c r="Q45" i="62" s="1"/>
  <c r="L45" i="62"/>
  <c r="M45" i="62" s="1"/>
  <c r="N45" i="62" s="1"/>
  <c r="O45" i="62" s="1"/>
  <c r="T44" i="62"/>
  <c r="U44" i="62" s="1"/>
  <c r="S44" i="62"/>
  <c r="R44" i="62"/>
  <c r="P44" i="62"/>
  <c r="Q44" i="62" s="1"/>
  <c r="O44" i="62"/>
  <c r="L44" i="62"/>
  <c r="M44" i="62" s="1"/>
  <c r="N44" i="62" s="1"/>
  <c r="T43" i="62"/>
  <c r="U43" i="62" s="1"/>
  <c r="S43" i="62"/>
  <c r="R43" i="62"/>
  <c r="P43" i="62"/>
  <c r="Q43" i="62" s="1"/>
  <c r="L43" i="62"/>
  <c r="M43" i="62" s="1"/>
  <c r="N43" i="62" s="1"/>
  <c r="U42" i="62"/>
  <c r="T42" i="62"/>
  <c r="R42" i="62"/>
  <c r="S42" i="62" s="1"/>
  <c r="Q42" i="62"/>
  <c r="P42" i="62"/>
  <c r="L42" i="62"/>
  <c r="M42" i="62" s="1"/>
  <c r="N42" i="62" s="1"/>
  <c r="U41" i="62"/>
  <c r="T41" i="62"/>
  <c r="R41" i="62"/>
  <c r="S41" i="62" s="1"/>
  <c r="P41" i="62"/>
  <c r="Q41" i="62" s="1"/>
  <c r="N41" i="62"/>
  <c r="O41" i="62" s="1"/>
  <c r="L41" i="62"/>
  <c r="M41" i="62" s="1"/>
  <c r="T40" i="62"/>
  <c r="U40" i="62" s="1"/>
  <c r="S40" i="62"/>
  <c r="R40" i="62"/>
  <c r="P40" i="62"/>
  <c r="Q40" i="62" s="1"/>
  <c r="L40" i="62"/>
  <c r="M40" i="62" s="1"/>
  <c r="N40" i="62" s="1"/>
  <c r="O40" i="62" s="1"/>
  <c r="W40" i="62" s="1"/>
  <c r="T39" i="62"/>
  <c r="U39" i="62" s="1"/>
  <c r="R39" i="62"/>
  <c r="S39" i="62" s="1"/>
  <c r="P39" i="62"/>
  <c r="Q39" i="62" s="1"/>
  <c r="M39" i="62"/>
  <c r="N39" i="62" s="1"/>
  <c r="L39" i="62"/>
  <c r="T38" i="62"/>
  <c r="U38" i="62" s="1"/>
  <c r="R38" i="62"/>
  <c r="S38" i="62" s="1"/>
  <c r="P38" i="62"/>
  <c r="Q38" i="62" s="1"/>
  <c r="M38" i="62"/>
  <c r="N38" i="62" s="1"/>
  <c r="L38" i="62"/>
  <c r="T37" i="62"/>
  <c r="U37" i="62" s="1"/>
  <c r="R37" i="62"/>
  <c r="S37" i="62" s="1"/>
  <c r="Q37" i="62"/>
  <c r="P37" i="62"/>
  <c r="L37" i="62"/>
  <c r="M37" i="62" s="1"/>
  <c r="N37" i="62" s="1"/>
  <c r="T36" i="62"/>
  <c r="U36" i="62" s="1"/>
  <c r="S36" i="62"/>
  <c r="R36" i="62"/>
  <c r="P36" i="62"/>
  <c r="Q36" i="62" s="1"/>
  <c r="L36" i="62"/>
  <c r="M36" i="62" s="1"/>
  <c r="N36" i="62" s="1"/>
  <c r="V36" i="62" s="1"/>
  <c r="T35" i="62"/>
  <c r="U35" i="62" s="1"/>
  <c r="R35" i="62"/>
  <c r="S35" i="62" s="1"/>
  <c r="P35" i="62"/>
  <c r="Q35" i="62" s="1"/>
  <c r="M35" i="62"/>
  <c r="N35" i="62" s="1"/>
  <c r="L35" i="62"/>
  <c r="T34" i="62"/>
  <c r="U34" i="62" s="1"/>
  <c r="R34" i="62"/>
  <c r="S34" i="62" s="1"/>
  <c r="P34" i="62"/>
  <c r="Q34" i="62" s="1"/>
  <c r="N34" i="62"/>
  <c r="O34" i="62" s="1"/>
  <c r="M34" i="62"/>
  <c r="L34" i="62"/>
  <c r="T33" i="62"/>
  <c r="U33" i="62" s="1"/>
  <c r="S33" i="62"/>
  <c r="R33" i="62"/>
  <c r="P33" i="62"/>
  <c r="Q33" i="62" s="1"/>
  <c r="L33" i="62"/>
  <c r="M33" i="62" s="1"/>
  <c r="N33" i="62" s="1"/>
  <c r="T32" i="62"/>
  <c r="U32" i="62" s="1"/>
  <c r="R32" i="62"/>
  <c r="S32" i="62" s="1"/>
  <c r="P32" i="62"/>
  <c r="Q32" i="62" s="1"/>
  <c r="L32" i="62"/>
  <c r="M32" i="62" s="1"/>
  <c r="N32" i="62" s="1"/>
  <c r="T31" i="62"/>
  <c r="U31" i="62" s="1"/>
  <c r="R31" i="62"/>
  <c r="S31" i="62" s="1"/>
  <c r="P31" i="62"/>
  <c r="Q31" i="62" s="1"/>
  <c r="M31" i="62"/>
  <c r="N31" i="62" s="1"/>
  <c r="L31" i="62"/>
  <c r="T30" i="62"/>
  <c r="U30" i="62" s="1"/>
  <c r="R30" i="62"/>
  <c r="S30" i="62" s="1"/>
  <c r="Q30" i="62"/>
  <c r="P30" i="62"/>
  <c r="M30" i="62"/>
  <c r="N30" i="62" s="1"/>
  <c r="O30" i="62" s="1"/>
  <c r="W30" i="62" s="1"/>
  <c r="L30" i="62"/>
  <c r="T29" i="62"/>
  <c r="U29" i="62" s="1"/>
  <c r="R29" i="62"/>
  <c r="S29" i="62" s="1"/>
  <c r="P29" i="62"/>
  <c r="Q29" i="62" s="1"/>
  <c r="L29" i="62"/>
  <c r="M29" i="62" s="1"/>
  <c r="N29" i="62" s="1"/>
  <c r="T28" i="62"/>
  <c r="U28" i="62" s="1"/>
  <c r="S28" i="62"/>
  <c r="R28" i="62"/>
  <c r="P28" i="62"/>
  <c r="Q28" i="62" s="1"/>
  <c r="L28" i="62"/>
  <c r="M28" i="62" s="1"/>
  <c r="N28" i="62" s="1"/>
  <c r="U27" i="62"/>
  <c r="T27" i="62"/>
  <c r="R27" i="62"/>
  <c r="S27" i="62" s="1"/>
  <c r="P27" i="62"/>
  <c r="Q27" i="62" s="1"/>
  <c r="M27" i="62"/>
  <c r="N27" i="62" s="1"/>
  <c r="L27" i="62"/>
  <c r="T26" i="62"/>
  <c r="U26" i="62" s="1"/>
  <c r="R26" i="62"/>
  <c r="S26" i="62" s="1"/>
  <c r="P26" i="62"/>
  <c r="Q26" i="62" s="1"/>
  <c r="N26" i="62"/>
  <c r="V26" i="62" s="1"/>
  <c r="M26" i="62"/>
  <c r="L26" i="62"/>
  <c r="T25" i="62"/>
  <c r="U25" i="62" s="1"/>
  <c r="S25" i="62"/>
  <c r="R25" i="62"/>
  <c r="P25" i="62"/>
  <c r="Q25" i="62" s="1"/>
  <c r="L25" i="62"/>
  <c r="M25" i="62" s="1"/>
  <c r="N25" i="62" s="1"/>
  <c r="T24" i="62"/>
  <c r="U24" i="62" s="1"/>
  <c r="S24" i="62"/>
  <c r="R24" i="62"/>
  <c r="P24" i="62"/>
  <c r="Q24" i="62" s="1"/>
  <c r="L24" i="62"/>
  <c r="M24" i="62" s="1"/>
  <c r="N24" i="62" s="1"/>
  <c r="U23" i="62"/>
  <c r="T23" i="62"/>
  <c r="R23" i="62"/>
  <c r="S23" i="62" s="1"/>
  <c r="Q23" i="62"/>
  <c r="P23" i="62"/>
  <c r="L23" i="62"/>
  <c r="M23" i="62" s="1"/>
  <c r="N23" i="62" s="1"/>
  <c r="U22" i="62"/>
  <c r="T22" i="62"/>
  <c r="R22" i="62"/>
  <c r="S22" i="62" s="1"/>
  <c r="P22" i="62"/>
  <c r="Q22" i="62" s="1"/>
  <c r="L22" i="62"/>
  <c r="M22" i="62" s="1"/>
  <c r="N22" i="62" s="1"/>
  <c r="O22" i="62" s="1"/>
  <c r="T21" i="62"/>
  <c r="U21" i="62" s="1"/>
  <c r="S21" i="62"/>
  <c r="R21" i="62"/>
  <c r="P21" i="62"/>
  <c r="Q21" i="62" s="1"/>
  <c r="L21" i="62"/>
  <c r="M21" i="62" s="1"/>
  <c r="N21" i="62" s="1"/>
  <c r="T20" i="62"/>
  <c r="U20" i="62" s="1"/>
  <c r="R20" i="62"/>
  <c r="S20" i="62" s="1"/>
  <c r="P20" i="62"/>
  <c r="Q20" i="62" s="1"/>
  <c r="L20" i="62"/>
  <c r="M20" i="62" s="1"/>
  <c r="N20" i="62" s="1"/>
  <c r="T19" i="62"/>
  <c r="U19" i="62" s="1"/>
  <c r="R19" i="62"/>
  <c r="S19" i="62" s="1"/>
  <c r="Q19" i="62"/>
  <c r="P19" i="62"/>
  <c r="L19" i="62"/>
  <c r="M19" i="62" s="1"/>
  <c r="N19" i="62" s="1"/>
  <c r="U18" i="62"/>
  <c r="T18" i="62"/>
  <c r="R18" i="62"/>
  <c r="S18" i="62" s="1"/>
  <c r="Q18" i="62"/>
  <c r="P18" i="62"/>
  <c r="L18" i="62"/>
  <c r="M18" i="62" s="1"/>
  <c r="N18" i="62" s="1"/>
  <c r="O18" i="62" s="1"/>
  <c r="T17" i="62"/>
  <c r="U17" i="62" s="1"/>
  <c r="R17" i="62"/>
  <c r="S17" i="62" s="1"/>
  <c r="P17" i="62"/>
  <c r="Q17" i="62" s="1"/>
  <c r="L17" i="62"/>
  <c r="M17" i="62" s="1"/>
  <c r="N17" i="62" s="1"/>
  <c r="C17" i="62"/>
  <c r="T16" i="62"/>
  <c r="U16" i="62" s="1"/>
  <c r="S16" i="62"/>
  <c r="R16" i="62"/>
  <c r="P16" i="62"/>
  <c r="Q16" i="62" s="1"/>
  <c r="L16" i="62"/>
  <c r="M16" i="62" s="1"/>
  <c r="N16" i="62" s="1"/>
  <c r="C16" i="62"/>
  <c r="U15" i="62"/>
  <c r="T15" i="62"/>
  <c r="R15" i="62"/>
  <c r="S15" i="62" s="1"/>
  <c r="M15" i="62"/>
  <c r="P15" i="62" s="1"/>
  <c r="Q15" i="62" s="1"/>
  <c r="L15" i="62"/>
  <c r="C15" i="62"/>
  <c r="T14" i="62"/>
  <c r="U14" i="62" s="1"/>
  <c r="R14" i="62"/>
  <c r="S14" i="62" s="1"/>
  <c r="P14" i="62"/>
  <c r="Q14" i="62" s="1"/>
  <c r="L14" i="62"/>
  <c r="M14" i="62" s="1"/>
  <c r="N14" i="62" s="1"/>
  <c r="C14" i="62"/>
  <c r="U13" i="62"/>
  <c r="T13" i="62"/>
  <c r="P13" i="62"/>
  <c r="Q13" i="62" s="1"/>
  <c r="L13" i="62"/>
  <c r="M13" i="62" s="1"/>
  <c r="R13" i="62" s="1"/>
  <c r="S13" i="62" s="1"/>
  <c r="C13" i="62"/>
  <c r="T12" i="62"/>
  <c r="U12" i="62" s="1"/>
  <c r="P12" i="62"/>
  <c r="Q12" i="62" s="1"/>
  <c r="L12" i="62"/>
  <c r="M12" i="62" s="1"/>
  <c r="R12" i="62" s="1"/>
  <c r="S12" i="62" s="1"/>
  <c r="C12" i="62"/>
  <c r="T11" i="62"/>
  <c r="U11" i="62" s="1"/>
  <c r="Q11" i="62"/>
  <c r="P11" i="62"/>
  <c r="L11" i="62"/>
  <c r="M11" i="62" s="1"/>
  <c r="C11" i="62"/>
  <c r="U10" i="62"/>
  <c r="T10" i="62"/>
  <c r="R10" i="62"/>
  <c r="S10" i="62" s="1"/>
  <c r="P10" i="62"/>
  <c r="Q10" i="62" s="1"/>
  <c r="M10" i="62"/>
  <c r="N10" i="62" s="1"/>
  <c r="O10" i="62" s="1"/>
  <c r="W10" i="62" s="1"/>
  <c r="L10" i="62"/>
  <c r="C10" i="62"/>
  <c r="T9" i="62"/>
  <c r="U9" i="62" s="1"/>
  <c r="R9" i="62"/>
  <c r="S9" i="62" s="1"/>
  <c r="L9" i="62"/>
  <c r="M9" i="62" s="1"/>
  <c r="P9" i="62" s="1"/>
  <c r="Q9" i="62" s="1"/>
  <c r="C9" i="62"/>
  <c r="P8" i="62"/>
  <c r="Q8" i="62" s="1"/>
  <c r="L8" i="62"/>
  <c r="M8" i="62" s="1"/>
  <c r="R8" i="62" s="1"/>
  <c r="S8" i="62" s="1"/>
  <c r="C8" i="62"/>
  <c r="P7" i="62"/>
  <c r="Q7" i="62" s="1"/>
  <c r="L7" i="62"/>
  <c r="M7" i="62" s="1"/>
  <c r="T7" i="62" s="1"/>
  <c r="U7" i="62" s="1"/>
  <c r="C7" i="62"/>
  <c r="R6" i="62"/>
  <c r="S6" i="62" s="1"/>
  <c r="P6" i="62"/>
  <c r="Q6" i="62" s="1"/>
  <c r="L6" i="62"/>
  <c r="C6" i="62"/>
  <c r="R5" i="62"/>
  <c r="S5" i="62" s="1"/>
  <c r="L5" i="62"/>
  <c r="M5" i="62" s="1"/>
  <c r="T5" i="62" s="1"/>
  <c r="U5" i="62" s="1"/>
  <c r="C5" i="62"/>
  <c r="R4" i="62"/>
  <c r="S4" i="62" s="1"/>
  <c r="L4" i="62"/>
  <c r="C4" i="62"/>
  <c r="D2" i="62"/>
  <c r="C13" i="61"/>
  <c r="B84" i="61"/>
  <c r="G84" i="61" s="1"/>
  <c r="B83" i="61"/>
  <c r="J83" i="61" s="1"/>
  <c r="B82" i="61"/>
  <c r="K82" i="61" s="1"/>
  <c r="B81" i="61"/>
  <c r="K81" i="61" s="1"/>
  <c r="B80" i="61"/>
  <c r="B79" i="61"/>
  <c r="F79" i="61" s="1"/>
  <c r="B78" i="61"/>
  <c r="K78" i="61" s="1"/>
  <c r="B77" i="61"/>
  <c r="K77" i="61" s="1"/>
  <c r="B76" i="61"/>
  <c r="K76" i="61" s="1"/>
  <c r="B75" i="61"/>
  <c r="K75" i="61" s="1"/>
  <c r="B74" i="61"/>
  <c r="K74" i="61" s="1"/>
  <c r="B73" i="61"/>
  <c r="B72" i="61"/>
  <c r="H72" i="61" s="1"/>
  <c r="B71" i="61"/>
  <c r="K71" i="61" s="1"/>
  <c r="B70" i="61"/>
  <c r="K70" i="61" s="1"/>
  <c r="B69" i="61"/>
  <c r="K69" i="61" s="1"/>
  <c r="P68" i="61"/>
  <c r="B68" i="61"/>
  <c r="E68" i="61" s="1"/>
  <c r="B67" i="61"/>
  <c r="B66" i="61"/>
  <c r="F66" i="61" s="1"/>
  <c r="B65" i="61"/>
  <c r="B64" i="61"/>
  <c r="M64" i="61" s="1"/>
  <c r="B63" i="61"/>
  <c r="B62" i="61"/>
  <c r="G62" i="61" s="1"/>
  <c r="B61" i="61"/>
  <c r="M61" i="61" s="1"/>
  <c r="B60" i="61"/>
  <c r="J60" i="61" s="1"/>
  <c r="H57" i="61"/>
  <c r="T54" i="61"/>
  <c r="U54" i="61" s="1"/>
  <c r="S54" i="61"/>
  <c r="R54" i="61"/>
  <c r="P54" i="61"/>
  <c r="Q54" i="61" s="1"/>
  <c r="N54" i="61"/>
  <c r="L54" i="61"/>
  <c r="M54" i="61" s="1"/>
  <c r="C54" i="61"/>
  <c r="U53" i="61"/>
  <c r="T53" i="61"/>
  <c r="S53" i="61"/>
  <c r="R53" i="61"/>
  <c r="Q53" i="61"/>
  <c r="P53" i="61"/>
  <c r="M53" i="61"/>
  <c r="N53" i="61" s="1"/>
  <c r="L53" i="61"/>
  <c r="C53" i="61"/>
  <c r="U52" i="61"/>
  <c r="T52" i="61"/>
  <c r="R52" i="61"/>
  <c r="S52" i="61" s="1"/>
  <c r="P52" i="61"/>
  <c r="Q52" i="61" s="1"/>
  <c r="M52" i="61"/>
  <c r="N52" i="61" s="1"/>
  <c r="L52" i="61"/>
  <c r="C52" i="61"/>
  <c r="U51" i="61"/>
  <c r="T51" i="61"/>
  <c r="R51" i="61"/>
  <c r="S51" i="61" s="1"/>
  <c r="P51" i="61"/>
  <c r="Q51" i="61" s="1"/>
  <c r="M51" i="61"/>
  <c r="N51" i="61" s="1"/>
  <c r="L51" i="61"/>
  <c r="C51" i="61"/>
  <c r="U50" i="61"/>
  <c r="T50" i="61"/>
  <c r="R50" i="61"/>
  <c r="S50" i="61" s="1"/>
  <c r="P50" i="61"/>
  <c r="Q50" i="61" s="1"/>
  <c r="L50" i="61"/>
  <c r="M50" i="61" s="1"/>
  <c r="N50" i="61" s="1"/>
  <c r="C50" i="61"/>
  <c r="T49" i="61"/>
  <c r="U49" i="61" s="1"/>
  <c r="S49" i="61"/>
  <c r="R49" i="61"/>
  <c r="P49" i="61"/>
  <c r="Q49" i="61" s="1"/>
  <c r="L49" i="61"/>
  <c r="M49" i="61" s="1"/>
  <c r="N49" i="61" s="1"/>
  <c r="C49" i="61"/>
  <c r="T48" i="61"/>
  <c r="U48" i="61" s="1"/>
  <c r="S48" i="61"/>
  <c r="R48" i="61"/>
  <c r="P48" i="61"/>
  <c r="Q48" i="61" s="1"/>
  <c r="L48" i="61"/>
  <c r="M48" i="61" s="1"/>
  <c r="N48" i="61" s="1"/>
  <c r="C48" i="61"/>
  <c r="T47" i="61"/>
  <c r="U47" i="61" s="1"/>
  <c r="R47" i="61"/>
  <c r="S47" i="61" s="1"/>
  <c r="Q47" i="61"/>
  <c r="P47" i="61"/>
  <c r="N47" i="61"/>
  <c r="O47" i="61" s="1"/>
  <c r="M47" i="61"/>
  <c r="L47" i="61"/>
  <c r="C47" i="61"/>
  <c r="U46" i="61"/>
  <c r="T46" i="61"/>
  <c r="S46" i="61"/>
  <c r="R46" i="61"/>
  <c r="Q46" i="61"/>
  <c r="P46" i="61"/>
  <c r="M46" i="61"/>
  <c r="N46" i="61" s="1"/>
  <c r="L46" i="61"/>
  <c r="C46" i="61"/>
  <c r="T45" i="61"/>
  <c r="U45" i="61" s="1"/>
  <c r="S45" i="61"/>
  <c r="R45" i="61"/>
  <c r="P45" i="61"/>
  <c r="Q45" i="61" s="1"/>
  <c r="L45" i="61"/>
  <c r="M45" i="61" s="1"/>
  <c r="N45" i="61" s="1"/>
  <c r="C45" i="61"/>
  <c r="T44" i="61"/>
  <c r="U44" i="61" s="1"/>
  <c r="S44" i="61"/>
  <c r="R44" i="61"/>
  <c r="P44" i="61"/>
  <c r="Q44" i="61" s="1"/>
  <c r="L44" i="61"/>
  <c r="M44" i="61" s="1"/>
  <c r="N44" i="61" s="1"/>
  <c r="C44" i="61"/>
  <c r="T43" i="61"/>
  <c r="U43" i="61" s="1"/>
  <c r="R43" i="61"/>
  <c r="S43" i="61" s="1"/>
  <c r="Q43" i="61"/>
  <c r="P43" i="61"/>
  <c r="N43" i="61"/>
  <c r="O43" i="61" s="1"/>
  <c r="M43" i="61"/>
  <c r="L43" i="61"/>
  <c r="C43" i="61"/>
  <c r="U42" i="61"/>
  <c r="T42" i="61"/>
  <c r="S42" i="61"/>
  <c r="R42" i="61"/>
  <c r="Q42" i="61"/>
  <c r="P42" i="61"/>
  <c r="M42" i="61"/>
  <c r="N42" i="61" s="1"/>
  <c r="L42" i="61"/>
  <c r="C42" i="61"/>
  <c r="T41" i="61"/>
  <c r="U41" i="61" s="1"/>
  <c r="S41" i="61"/>
  <c r="R41" i="61"/>
  <c r="P41" i="61"/>
  <c r="Q41" i="61" s="1"/>
  <c r="L41" i="61"/>
  <c r="M41" i="61" s="1"/>
  <c r="N41" i="61" s="1"/>
  <c r="C41" i="61"/>
  <c r="T40" i="61"/>
  <c r="U40" i="61" s="1"/>
  <c r="S40" i="61"/>
  <c r="R40" i="61"/>
  <c r="P40" i="61"/>
  <c r="Q40" i="61" s="1"/>
  <c r="L40" i="61"/>
  <c r="M40" i="61" s="1"/>
  <c r="N40" i="61" s="1"/>
  <c r="C40" i="61"/>
  <c r="T39" i="61"/>
  <c r="U39" i="61" s="1"/>
  <c r="R39" i="61"/>
  <c r="S39" i="61" s="1"/>
  <c r="Q39" i="61"/>
  <c r="P39" i="61"/>
  <c r="N39" i="61"/>
  <c r="O39" i="61" s="1"/>
  <c r="M39" i="61"/>
  <c r="L39" i="61"/>
  <c r="C39" i="61"/>
  <c r="T38" i="61"/>
  <c r="U38" i="61" s="1"/>
  <c r="R38" i="61"/>
  <c r="S38" i="61" s="1"/>
  <c r="P38" i="61"/>
  <c r="Q38" i="61" s="1"/>
  <c r="L38" i="61"/>
  <c r="M38" i="61" s="1"/>
  <c r="N38" i="61" s="1"/>
  <c r="C38" i="61"/>
  <c r="T37" i="61"/>
  <c r="U37" i="61" s="1"/>
  <c r="S37" i="61"/>
  <c r="R37" i="61"/>
  <c r="P37" i="61"/>
  <c r="Q37" i="61" s="1"/>
  <c r="L37" i="61"/>
  <c r="M37" i="61" s="1"/>
  <c r="N37" i="61" s="1"/>
  <c r="C37" i="61"/>
  <c r="T36" i="61"/>
  <c r="U36" i="61" s="1"/>
  <c r="R36" i="61"/>
  <c r="S36" i="61" s="1"/>
  <c r="P36" i="61"/>
  <c r="Q36" i="61" s="1"/>
  <c r="L36" i="61"/>
  <c r="M36" i="61" s="1"/>
  <c r="N36" i="61" s="1"/>
  <c r="C36" i="61"/>
  <c r="U35" i="61"/>
  <c r="T35" i="61"/>
  <c r="R35" i="61"/>
  <c r="S35" i="61" s="1"/>
  <c r="P35" i="61"/>
  <c r="Q35" i="61" s="1"/>
  <c r="N35" i="61"/>
  <c r="O35" i="61" s="1"/>
  <c r="M35" i="61"/>
  <c r="L35" i="61"/>
  <c r="C35" i="61"/>
  <c r="T34" i="61"/>
  <c r="U34" i="61" s="1"/>
  <c r="R34" i="61"/>
  <c r="S34" i="61" s="1"/>
  <c r="P34" i="61"/>
  <c r="Q34" i="61" s="1"/>
  <c r="L34" i="61"/>
  <c r="M34" i="61" s="1"/>
  <c r="N34" i="61" s="1"/>
  <c r="C34" i="61"/>
  <c r="T33" i="61"/>
  <c r="U33" i="61" s="1"/>
  <c r="R33" i="61"/>
  <c r="S33" i="61" s="1"/>
  <c r="P33" i="61"/>
  <c r="Q33" i="61" s="1"/>
  <c r="L33" i="61"/>
  <c r="M33" i="61" s="1"/>
  <c r="N33" i="61" s="1"/>
  <c r="C33" i="61"/>
  <c r="T32" i="61"/>
  <c r="U32" i="61" s="1"/>
  <c r="R32" i="61"/>
  <c r="S32" i="61" s="1"/>
  <c r="P32" i="61"/>
  <c r="Q32" i="61" s="1"/>
  <c r="L32" i="61"/>
  <c r="M32" i="61" s="1"/>
  <c r="N32" i="61" s="1"/>
  <c r="C32" i="61"/>
  <c r="U31" i="61"/>
  <c r="T31" i="61"/>
  <c r="R31" i="61"/>
  <c r="S31" i="61" s="1"/>
  <c r="Q31" i="61"/>
  <c r="P31" i="61"/>
  <c r="L31" i="61"/>
  <c r="M31" i="61" s="1"/>
  <c r="N31" i="61" s="1"/>
  <c r="O31" i="61" s="1"/>
  <c r="W31" i="61" s="1"/>
  <c r="C31" i="61"/>
  <c r="T30" i="61"/>
  <c r="U30" i="61" s="1"/>
  <c r="R30" i="61"/>
  <c r="S30" i="61" s="1"/>
  <c r="P30" i="61"/>
  <c r="Q30" i="61" s="1"/>
  <c r="L30" i="61"/>
  <c r="M30" i="61" s="1"/>
  <c r="N30" i="61" s="1"/>
  <c r="C30" i="61"/>
  <c r="T29" i="61"/>
  <c r="U29" i="61" s="1"/>
  <c r="S29" i="61"/>
  <c r="R29" i="61"/>
  <c r="P29" i="61"/>
  <c r="Q29" i="61" s="1"/>
  <c r="L29" i="61"/>
  <c r="M29" i="61" s="1"/>
  <c r="N29" i="61" s="1"/>
  <c r="C29" i="61"/>
  <c r="T28" i="61"/>
  <c r="U28" i="61" s="1"/>
  <c r="R28" i="61"/>
  <c r="S28" i="61" s="1"/>
  <c r="P28" i="61"/>
  <c r="Q28" i="61" s="1"/>
  <c r="L28" i="61"/>
  <c r="M28" i="61" s="1"/>
  <c r="N28" i="61" s="1"/>
  <c r="C28" i="61"/>
  <c r="U27" i="61"/>
  <c r="T27" i="61"/>
  <c r="R27" i="61"/>
  <c r="S27" i="61" s="1"/>
  <c r="Q27" i="61"/>
  <c r="P27" i="61"/>
  <c r="M27" i="61"/>
  <c r="N27" i="61" s="1"/>
  <c r="O27" i="61" s="1"/>
  <c r="W27" i="61" s="1"/>
  <c r="L27" i="61"/>
  <c r="C27" i="61"/>
  <c r="T26" i="61"/>
  <c r="U26" i="61" s="1"/>
  <c r="R26" i="61"/>
  <c r="S26" i="61" s="1"/>
  <c r="P26" i="61"/>
  <c r="Q26" i="61" s="1"/>
  <c r="L26" i="61"/>
  <c r="M26" i="61" s="1"/>
  <c r="N26" i="61" s="1"/>
  <c r="C26" i="61"/>
  <c r="T25" i="61"/>
  <c r="U25" i="61" s="1"/>
  <c r="S25" i="61"/>
  <c r="R25" i="61"/>
  <c r="P25" i="61"/>
  <c r="Q25" i="61" s="1"/>
  <c r="L25" i="61"/>
  <c r="M25" i="61" s="1"/>
  <c r="N25" i="61" s="1"/>
  <c r="V25" i="61" s="1"/>
  <c r="C25" i="61"/>
  <c r="T24" i="61"/>
  <c r="U24" i="61" s="1"/>
  <c r="R24" i="61"/>
  <c r="S24" i="61" s="1"/>
  <c r="Q24" i="61"/>
  <c r="P24" i="61"/>
  <c r="L24" i="61"/>
  <c r="M24" i="61" s="1"/>
  <c r="N24" i="61" s="1"/>
  <c r="C24" i="61"/>
  <c r="U23" i="61"/>
  <c r="T23" i="61"/>
  <c r="S23" i="61"/>
  <c r="R23" i="61"/>
  <c r="Q23" i="61"/>
  <c r="P23" i="61"/>
  <c r="M23" i="61"/>
  <c r="N23" i="61" s="1"/>
  <c r="L23" i="61"/>
  <c r="C23" i="61"/>
  <c r="T22" i="61"/>
  <c r="U22" i="61" s="1"/>
  <c r="S22" i="61"/>
  <c r="R22" i="61"/>
  <c r="P22" i="61"/>
  <c r="Q22" i="61" s="1"/>
  <c r="N22" i="61"/>
  <c r="O22" i="61" s="1"/>
  <c r="L22" i="61"/>
  <c r="M22" i="61" s="1"/>
  <c r="C22" i="61"/>
  <c r="U21" i="61"/>
  <c r="T21" i="61"/>
  <c r="S21" i="61"/>
  <c r="R21" i="61"/>
  <c r="Q21" i="61"/>
  <c r="P21" i="61"/>
  <c r="L21" i="61"/>
  <c r="M21" i="61" s="1"/>
  <c r="N21" i="61" s="1"/>
  <c r="C21" i="61"/>
  <c r="T20" i="61"/>
  <c r="U20" i="61" s="1"/>
  <c r="R20" i="61"/>
  <c r="S20" i="61" s="1"/>
  <c r="P20" i="61"/>
  <c r="Q20" i="61" s="1"/>
  <c r="L20" i="61"/>
  <c r="M20" i="61" s="1"/>
  <c r="N20" i="61" s="1"/>
  <c r="C20" i="61"/>
  <c r="U19" i="61"/>
  <c r="T19" i="61"/>
  <c r="R19" i="61"/>
  <c r="S19" i="61" s="1"/>
  <c r="Q19" i="61"/>
  <c r="P19" i="61"/>
  <c r="L19" i="61"/>
  <c r="M19" i="61" s="1"/>
  <c r="N19" i="61" s="1"/>
  <c r="V19" i="61" s="1"/>
  <c r="C19" i="61"/>
  <c r="T18" i="61"/>
  <c r="U18" i="61" s="1"/>
  <c r="R18" i="61"/>
  <c r="S18" i="61" s="1"/>
  <c r="P18" i="61"/>
  <c r="Q18" i="61" s="1"/>
  <c r="N18" i="61"/>
  <c r="L18" i="61"/>
  <c r="M18" i="61" s="1"/>
  <c r="C18" i="61"/>
  <c r="U17" i="61"/>
  <c r="T17" i="61"/>
  <c r="R17" i="61"/>
  <c r="S17" i="61" s="1"/>
  <c r="Q17" i="61"/>
  <c r="P17" i="61"/>
  <c r="L17" i="61"/>
  <c r="M17" i="61" s="1"/>
  <c r="N17" i="61" s="1"/>
  <c r="C17" i="61"/>
  <c r="T16" i="61"/>
  <c r="U16" i="61" s="1"/>
  <c r="R16" i="61"/>
  <c r="S16" i="61" s="1"/>
  <c r="P16" i="61"/>
  <c r="Q16" i="61" s="1"/>
  <c r="L16" i="61"/>
  <c r="M16" i="61" s="1"/>
  <c r="N16" i="61" s="1"/>
  <c r="C16" i="61"/>
  <c r="T15" i="61"/>
  <c r="U15" i="61" s="1"/>
  <c r="R15" i="61"/>
  <c r="S15" i="61" s="1"/>
  <c r="P15" i="61"/>
  <c r="Q15" i="61" s="1"/>
  <c r="L15" i="61"/>
  <c r="M15" i="61" s="1"/>
  <c r="N15" i="61" s="1"/>
  <c r="C15" i="61"/>
  <c r="T14" i="61"/>
  <c r="U14" i="61" s="1"/>
  <c r="R14" i="61"/>
  <c r="S14" i="61" s="1"/>
  <c r="P14" i="61"/>
  <c r="Q14" i="61" s="1"/>
  <c r="L14" i="61"/>
  <c r="M14" i="61" s="1"/>
  <c r="N14" i="61" s="1"/>
  <c r="C14" i="61"/>
  <c r="T13" i="61"/>
  <c r="U13" i="61" s="1"/>
  <c r="R13" i="61"/>
  <c r="S13" i="61" s="1"/>
  <c r="P13" i="61"/>
  <c r="Q13" i="61" s="1"/>
  <c r="L13" i="61"/>
  <c r="M13" i="61" s="1"/>
  <c r="N13" i="61" s="1"/>
  <c r="T12" i="61"/>
  <c r="U12" i="61" s="1"/>
  <c r="R12" i="61"/>
  <c r="S12" i="61" s="1"/>
  <c r="P12" i="61"/>
  <c r="Q12" i="61" s="1"/>
  <c r="L12" i="61"/>
  <c r="M12" i="61" s="1"/>
  <c r="N12" i="61" s="1"/>
  <c r="C12" i="61"/>
  <c r="T11" i="61"/>
  <c r="U11" i="61" s="1"/>
  <c r="P11" i="61"/>
  <c r="Q11" i="61" s="1"/>
  <c r="L11" i="61"/>
  <c r="M11" i="61" s="1"/>
  <c r="N11" i="61" s="1"/>
  <c r="C11" i="61"/>
  <c r="T10" i="61"/>
  <c r="U10" i="61" s="1"/>
  <c r="P10" i="61"/>
  <c r="Q10" i="61" s="1"/>
  <c r="L10" i="61"/>
  <c r="M10" i="61" s="1"/>
  <c r="N10" i="61" s="1"/>
  <c r="C10" i="61"/>
  <c r="T9" i="61"/>
  <c r="U9" i="61" s="1"/>
  <c r="R9" i="61"/>
  <c r="S9" i="61" s="1"/>
  <c r="P9" i="61"/>
  <c r="Q9" i="61" s="1"/>
  <c r="L9" i="61"/>
  <c r="M9" i="61" s="1"/>
  <c r="N9" i="61" s="1"/>
  <c r="C9" i="61"/>
  <c r="T8" i="61"/>
  <c r="U8" i="61" s="1"/>
  <c r="N8" i="61"/>
  <c r="L8" i="61"/>
  <c r="M8" i="61" s="1"/>
  <c r="P8" i="61" s="1"/>
  <c r="Q8" i="61" s="1"/>
  <c r="C8" i="61"/>
  <c r="T7" i="61"/>
  <c r="U7" i="61" s="1"/>
  <c r="R7" i="61"/>
  <c r="S7" i="61" s="1"/>
  <c r="L7" i="61"/>
  <c r="M7" i="61" s="1"/>
  <c r="C7" i="61"/>
  <c r="P6" i="61"/>
  <c r="Q6" i="61" s="1"/>
  <c r="L6" i="61"/>
  <c r="M6" i="61" s="1"/>
  <c r="R6" i="61" s="1"/>
  <c r="S6" i="61" s="1"/>
  <c r="C6" i="61"/>
  <c r="P5" i="61"/>
  <c r="Q5" i="61" s="1"/>
  <c r="L5" i="61"/>
  <c r="M5" i="61" s="1"/>
  <c r="R5" i="61" s="1"/>
  <c r="S5" i="61" s="1"/>
  <c r="C5" i="61"/>
  <c r="P4" i="61"/>
  <c r="E61" i="61" s="1"/>
  <c r="L4" i="61"/>
  <c r="M4" i="61" s="1"/>
  <c r="T4" i="61" s="1"/>
  <c r="C4" i="61"/>
  <c r="D2" i="61"/>
  <c r="C5" i="60"/>
  <c r="C6" i="60"/>
  <c r="C7" i="60"/>
  <c r="C8" i="60"/>
  <c r="C9" i="60"/>
  <c r="C10" i="60"/>
  <c r="C11" i="60"/>
  <c r="C12" i="60"/>
  <c r="C13" i="60"/>
  <c r="C14" i="60"/>
  <c r="C15" i="60"/>
  <c r="C16" i="60"/>
  <c r="C17" i="60"/>
  <c r="C18" i="60"/>
  <c r="C19" i="60"/>
  <c r="C20" i="60"/>
  <c r="C21" i="60"/>
  <c r="C22" i="60"/>
  <c r="C23" i="60"/>
  <c r="C24" i="60"/>
  <c r="C25" i="60"/>
  <c r="C26" i="60"/>
  <c r="C27" i="60"/>
  <c r="C28" i="60"/>
  <c r="C29" i="60"/>
  <c r="C30" i="60"/>
  <c r="C31" i="60"/>
  <c r="C32" i="60"/>
  <c r="C33" i="60"/>
  <c r="C34" i="60"/>
  <c r="C35" i="60"/>
  <c r="C36" i="60"/>
  <c r="C37" i="60"/>
  <c r="C38" i="60"/>
  <c r="C39" i="60"/>
  <c r="C40" i="60"/>
  <c r="C41" i="60"/>
  <c r="C42" i="60"/>
  <c r="C43" i="60"/>
  <c r="C44" i="60"/>
  <c r="C45" i="60"/>
  <c r="C46" i="60"/>
  <c r="C47" i="60"/>
  <c r="C48" i="60"/>
  <c r="C49" i="60"/>
  <c r="C50" i="60"/>
  <c r="C51" i="60"/>
  <c r="C52" i="60"/>
  <c r="C53" i="60"/>
  <c r="C54" i="60"/>
  <c r="B84" i="60"/>
  <c r="B83" i="60"/>
  <c r="B82" i="60"/>
  <c r="K82" i="60" s="1"/>
  <c r="B81" i="60"/>
  <c r="J81" i="60" s="1"/>
  <c r="B80" i="60"/>
  <c r="G80" i="60" s="1"/>
  <c r="B79" i="60"/>
  <c r="C79" i="60" s="1"/>
  <c r="B78" i="60"/>
  <c r="B77" i="60"/>
  <c r="J77" i="60" s="1"/>
  <c r="B76" i="60"/>
  <c r="J76" i="60" s="1"/>
  <c r="B75" i="60"/>
  <c r="B74" i="60"/>
  <c r="F74" i="60" s="1"/>
  <c r="B73" i="60"/>
  <c r="J73" i="60" s="1"/>
  <c r="B72" i="60"/>
  <c r="I72" i="60" s="1"/>
  <c r="B71" i="60"/>
  <c r="H71" i="60" s="1"/>
  <c r="B70" i="60"/>
  <c r="F70" i="60" s="1"/>
  <c r="B69" i="60"/>
  <c r="P68" i="60"/>
  <c r="B68" i="60"/>
  <c r="B67" i="60"/>
  <c r="K67" i="60" s="1"/>
  <c r="B66" i="60"/>
  <c r="J66" i="60" s="1"/>
  <c r="B65" i="60"/>
  <c r="B64" i="60"/>
  <c r="B63" i="60"/>
  <c r="B62" i="60"/>
  <c r="J62" i="60" s="1"/>
  <c r="B61" i="60"/>
  <c r="H61" i="60" s="1"/>
  <c r="B60" i="60"/>
  <c r="K60" i="60" s="1"/>
  <c r="H57" i="60"/>
  <c r="T54" i="60"/>
  <c r="U54" i="60" s="1"/>
  <c r="R54" i="60"/>
  <c r="S54" i="60" s="1"/>
  <c r="P54" i="60"/>
  <c r="Q54" i="60" s="1"/>
  <c r="L54" i="60"/>
  <c r="M54" i="60" s="1"/>
  <c r="N54" i="60" s="1"/>
  <c r="O54" i="60" s="1"/>
  <c r="W54" i="60" s="1"/>
  <c r="U53" i="60"/>
  <c r="T53" i="60"/>
  <c r="R53" i="60"/>
  <c r="S53" i="60" s="1"/>
  <c r="Q53" i="60"/>
  <c r="P53" i="60"/>
  <c r="L53" i="60"/>
  <c r="M53" i="60" s="1"/>
  <c r="N53" i="60" s="1"/>
  <c r="T52" i="60"/>
  <c r="U52" i="60" s="1"/>
  <c r="S52" i="60"/>
  <c r="R52" i="60"/>
  <c r="P52" i="60"/>
  <c r="Q52" i="60" s="1"/>
  <c r="M52" i="60"/>
  <c r="N52" i="60" s="1"/>
  <c r="L52" i="60"/>
  <c r="T51" i="60"/>
  <c r="U51" i="60" s="1"/>
  <c r="R51" i="60"/>
  <c r="S51" i="60" s="1"/>
  <c r="P51" i="60"/>
  <c r="Q51" i="60" s="1"/>
  <c r="N51" i="60"/>
  <c r="O51" i="60" s="1"/>
  <c r="M51" i="60"/>
  <c r="L51" i="60"/>
  <c r="T50" i="60"/>
  <c r="U50" i="60" s="1"/>
  <c r="S50" i="60"/>
  <c r="R50" i="60"/>
  <c r="P50" i="60"/>
  <c r="Q50" i="60" s="1"/>
  <c r="L50" i="60"/>
  <c r="M50" i="60" s="1"/>
  <c r="N50" i="60" s="1"/>
  <c r="T49" i="60"/>
  <c r="U49" i="60" s="1"/>
  <c r="R49" i="60"/>
  <c r="S49" i="60" s="1"/>
  <c r="P49" i="60"/>
  <c r="Q49" i="60" s="1"/>
  <c r="L49" i="60"/>
  <c r="M49" i="60" s="1"/>
  <c r="N49" i="60" s="1"/>
  <c r="T48" i="60"/>
  <c r="U48" i="60" s="1"/>
  <c r="R48" i="60"/>
  <c r="S48" i="60" s="1"/>
  <c r="P48" i="60"/>
  <c r="Q48" i="60" s="1"/>
  <c r="L48" i="60"/>
  <c r="M48" i="60" s="1"/>
  <c r="N48" i="60" s="1"/>
  <c r="U47" i="60"/>
  <c r="T47" i="60"/>
  <c r="R47" i="60"/>
  <c r="S47" i="60" s="1"/>
  <c r="P47" i="60"/>
  <c r="Q47" i="60" s="1"/>
  <c r="L47" i="60"/>
  <c r="M47" i="60" s="1"/>
  <c r="N47" i="60" s="1"/>
  <c r="U46" i="60"/>
  <c r="T46" i="60"/>
  <c r="R46" i="60"/>
  <c r="S46" i="60" s="1"/>
  <c r="Q46" i="60"/>
  <c r="P46" i="60"/>
  <c r="L46" i="60"/>
  <c r="M46" i="60" s="1"/>
  <c r="N46" i="60" s="1"/>
  <c r="T45" i="60"/>
  <c r="U45" i="60" s="1"/>
  <c r="R45" i="60"/>
  <c r="S45" i="60" s="1"/>
  <c r="P45" i="60"/>
  <c r="Q45" i="60" s="1"/>
  <c r="L45" i="60"/>
  <c r="M45" i="60" s="1"/>
  <c r="N45" i="60" s="1"/>
  <c r="O45" i="60" s="1"/>
  <c r="U44" i="60"/>
  <c r="T44" i="60"/>
  <c r="R44" i="60"/>
  <c r="S44" i="60" s="1"/>
  <c r="Q44" i="60"/>
  <c r="P44" i="60"/>
  <c r="L44" i="60"/>
  <c r="M44" i="60" s="1"/>
  <c r="N44" i="60" s="1"/>
  <c r="U43" i="60"/>
  <c r="T43" i="60"/>
  <c r="R43" i="60"/>
  <c r="S43" i="60" s="1"/>
  <c r="P43" i="60"/>
  <c r="Q43" i="60" s="1"/>
  <c r="L43" i="60"/>
  <c r="M43" i="60" s="1"/>
  <c r="N43" i="60" s="1"/>
  <c r="U42" i="60"/>
  <c r="T42" i="60"/>
  <c r="R42" i="60"/>
  <c r="S42" i="60" s="1"/>
  <c r="Q42" i="60"/>
  <c r="P42" i="60"/>
  <c r="L42" i="60"/>
  <c r="M42" i="60" s="1"/>
  <c r="N42" i="60" s="1"/>
  <c r="T41" i="60"/>
  <c r="U41" i="60" s="1"/>
  <c r="R41" i="60"/>
  <c r="S41" i="60" s="1"/>
  <c r="P41" i="60"/>
  <c r="Q41" i="60" s="1"/>
  <c r="L41" i="60"/>
  <c r="M41" i="60" s="1"/>
  <c r="N41" i="60" s="1"/>
  <c r="O41" i="60" s="1"/>
  <c r="W41" i="60" s="1"/>
  <c r="U40" i="60"/>
  <c r="T40" i="60"/>
  <c r="R40" i="60"/>
  <c r="S40" i="60" s="1"/>
  <c r="Q40" i="60"/>
  <c r="P40" i="60"/>
  <c r="L40" i="60"/>
  <c r="M40" i="60" s="1"/>
  <c r="N40" i="60" s="1"/>
  <c r="U39" i="60"/>
  <c r="T39" i="60"/>
  <c r="R39" i="60"/>
  <c r="S39" i="60" s="1"/>
  <c r="P39" i="60"/>
  <c r="Q39" i="60" s="1"/>
  <c r="L39" i="60"/>
  <c r="M39" i="60" s="1"/>
  <c r="N39" i="60" s="1"/>
  <c r="U38" i="60"/>
  <c r="T38" i="60"/>
  <c r="R38" i="60"/>
  <c r="S38" i="60" s="1"/>
  <c r="Q38" i="60"/>
  <c r="P38" i="60"/>
  <c r="L38" i="60"/>
  <c r="M38" i="60" s="1"/>
  <c r="N38" i="60" s="1"/>
  <c r="T37" i="60"/>
  <c r="U37" i="60" s="1"/>
  <c r="R37" i="60"/>
  <c r="S37" i="60" s="1"/>
  <c r="P37" i="60"/>
  <c r="Q37" i="60" s="1"/>
  <c r="L37" i="60"/>
  <c r="M37" i="60" s="1"/>
  <c r="N37" i="60" s="1"/>
  <c r="O37" i="60" s="1"/>
  <c r="W37" i="60" s="1"/>
  <c r="U36" i="60"/>
  <c r="T36" i="60"/>
  <c r="R36" i="60"/>
  <c r="S36" i="60" s="1"/>
  <c r="Q36" i="60"/>
  <c r="P36" i="60"/>
  <c r="L36" i="60"/>
  <c r="M36" i="60" s="1"/>
  <c r="N36" i="60" s="1"/>
  <c r="U35" i="60"/>
  <c r="T35" i="60"/>
  <c r="R35" i="60"/>
  <c r="S35" i="60" s="1"/>
  <c r="P35" i="60"/>
  <c r="Q35" i="60" s="1"/>
  <c r="L35" i="60"/>
  <c r="M35" i="60" s="1"/>
  <c r="N35" i="60" s="1"/>
  <c r="U34" i="60"/>
  <c r="T34" i="60"/>
  <c r="R34" i="60"/>
  <c r="S34" i="60" s="1"/>
  <c r="Q34" i="60"/>
  <c r="P34" i="60"/>
  <c r="L34" i="60"/>
  <c r="M34" i="60" s="1"/>
  <c r="N34" i="60" s="1"/>
  <c r="U33" i="60"/>
  <c r="T33" i="60"/>
  <c r="R33" i="60"/>
  <c r="S33" i="60" s="1"/>
  <c r="Q33" i="60"/>
  <c r="P33" i="60"/>
  <c r="L33" i="60"/>
  <c r="M33" i="60" s="1"/>
  <c r="N33" i="60" s="1"/>
  <c r="T32" i="60"/>
  <c r="U32" i="60" s="1"/>
  <c r="R32" i="60"/>
  <c r="S32" i="60" s="1"/>
  <c r="P32" i="60"/>
  <c r="Q32" i="60" s="1"/>
  <c r="L32" i="60"/>
  <c r="M32" i="60" s="1"/>
  <c r="N32" i="60" s="1"/>
  <c r="T31" i="60"/>
  <c r="U31" i="60" s="1"/>
  <c r="R31" i="60"/>
  <c r="S31" i="60" s="1"/>
  <c r="P31" i="60"/>
  <c r="Q31" i="60" s="1"/>
  <c r="L31" i="60"/>
  <c r="M31" i="60" s="1"/>
  <c r="N31" i="60" s="1"/>
  <c r="T30" i="60"/>
  <c r="U30" i="60" s="1"/>
  <c r="R30" i="60"/>
  <c r="S30" i="60" s="1"/>
  <c r="P30" i="60"/>
  <c r="Q30" i="60" s="1"/>
  <c r="N30" i="60"/>
  <c r="O30" i="60" s="1"/>
  <c r="M30" i="60"/>
  <c r="L30" i="60"/>
  <c r="U29" i="60"/>
  <c r="T29" i="60"/>
  <c r="R29" i="60"/>
  <c r="S29" i="60" s="1"/>
  <c r="Q29" i="60"/>
  <c r="P29" i="60"/>
  <c r="M29" i="60"/>
  <c r="N29" i="60" s="1"/>
  <c r="L29" i="60"/>
  <c r="T28" i="60"/>
  <c r="U28" i="60" s="1"/>
  <c r="R28" i="60"/>
  <c r="S28" i="60" s="1"/>
  <c r="P28" i="60"/>
  <c r="Q28" i="60" s="1"/>
  <c r="L28" i="60"/>
  <c r="M28" i="60" s="1"/>
  <c r="N28" i="60" s="1"/>
  <c r="T27" i="60"/>
  <c r="U27" i="60" s="1"/>
  <c r="S27" i="60"/>
  <c r="R27" i="60"/>
  <c r="P27" i="60"/>
  <c r="Q27" i="60" s="1"/>
  <c r="L27" i="60"/>
  <c r="M27" i="60" s="1"/>
  <c r="N27" i="60" s="1"/>
  <c r="U26" i="60"/>
  <c r="T26" i="60"/>
  <c r="R26" i="60"/>
  <c r="S26" i="60" s="1"/>
  <c r="P26" i="60"/>
  <c r="Q26" i="60" s="1"/>
  <c r="L26" i="60"/>
  <c r="M26" i="60" s="1"/>
  <c r="N26" i="60" s="1"/>
  <c r="O26" i="60" s="1"/>
  <c r="W26" i="60" s="1"/>
  <c r="U25" i="60"/>
  <c r="T25" i="60"/>
  <c r="R25" i="60"/>
  <c r="S25" i="60" s="1"/>
  <c r="Q25" i="60"/>
  <c r="P25" i="60"/>
  <c r="M25" i="60"/>
  <c r="N25" i="60" s="1"/>
  <c r="L25" i="60"/>
  <c r="T24" i="60"/>
  <c r="U24" i="60" s="1"/>
  <c r="R24" i="60"/>
  <c r="S24" i="60" s="1"/>
  <c r="P24" i="60"/>
  <c r="Q24" i="60" s="1"/>
  <c r="L24" i="60"/>
  <c r="M24" i="60" s="1"/>
  <c r="N24" i="60" s="1"/>
  <c r="T23" i="60"/>
  <c r="U23" i="60" s="1"/>
  <c r="S23" i="60"/>
  <c r="R23" i="60"/>
  <c r="P23" i="60"/>
  <c r="Q23" i="60" s="1"/>
  <c r="L23" i="60"/>
  <c r="M23" i="60" s="1"/>
  <c r="N23" i="60" s="1"/>
  <c r="U22" i="60"/>
  <c r="T22" i="60"/>
  <c r="R22" i="60"/>
  <c r="S22" i="60" s="1"/>
  <c r="P22" i="60"/>
  <c r="Q22" i="60" s="1"/>
  <c r="L22" i="60"/>
  <c r="M22" i="60" s="1"/>
  <c r="N22" i="60" s="1"/>
  <c r="O22" i="60" s="1"/>
  <c r="W22" i="60" s="1"/>
  <c r="U21" i="60"/>
  <c r="T21" i="60"/>
  <c r="R21" i="60"/>
  <c r="S21" i="60" s="1"/>
  <c r="Q21" i="60"/>
  <c r="P21" i="60"/>
  <c r="M21" i="60"/>
  <c r="N21" i="60" s="1"/>
  <c r="L21" i="60"/>
  <c r="T20" i="60"/>
  <c r="U20" i="60" s="1"/>
  <c r="R20" i="60"/>
  <c r="S20" i="60" s="1"/>
  <c r="P20" i="60"/>
  <c r="Q20" i="60" s="1"/>
  <c r="L20" i="60"/>
  <c r="M20" i="60" s="1"/>
  <c r="N20" i="60" s="1"/>
  <c r="T19" i="60"/>
  <c r="U19" i="60" s="1"/>
  <c r="S19" i="60"/>
  <c r="R19" i="60"/>
  <c r="P19" i="60"/>
  <c r="Q19" i="60" s="1"/>
  <c r="L19" i="60"/>
  <c r="M19" i="60" s="1"/>
  <c r="N19" i="60" s="1"/>
  <c r="T18" i="60"/>
  <c r="U18" i="60" s="1"/>
  <c r="R18" i="60"/>
  <c r="S18" i="60" s="1"/>
  <c r="P18" i="60"/>
  <c r="Q18" i="60" s="1"/>
  <c r="M18" i="60"/>
  <c r="N18" i="60" s="1"/>
  <c r="L18" i="60"/>
  <c r="T17" i="60"/>
  <c r="U17" i="60" s="1"/>
  <c r="R17" i="60"/>
  <c r="S17" i="60" s="1"/>
  <c r="Q17" i="60"/>
  <c r="P17" i="60"/>
  <c r="M17" i="60"/>
  <c r="N17" i="60" s="1"/>
  <c r="O17" i="60" s="1"/>
  <c r="W17" i="60" s="1"/>
  <c r="L17" i="60"/>
  <c r="T16" i="60"/>
  <c r="U16" i="60" s="1"/>
  <c r="R16" i="60"/>
  <c r="S16" i="60" s="1"/>
  <c r="P16" i="60"/>
  <c r="Q16" i="60" s="1"/>
  <c r="L16" i="60"/>
  <c r="M16" i="60" s="1"/>
  <c r="N16" i="60" s="1"/>
  <c r="T15" i="60"/>
  <c r="U15" i="60" s="1"/>
  <c r="R15" i="60"/>
  <c r="S15" i="60" s="1"/>
  <c r="P15" i="60"/>
  <c r="Q15" i="60" s="1"/>
  <c r="L15" i="60"/>
  <c r="M15" i="60" s="1"/>
  <c r="N15" i="60" s="1"/>
  <c r="T14" i="60"/>
  <c r="U14" i="60" s="1"/>
  <c r="R14" i="60"/>
  <c r="S14" i="60" s="1"/>
  <c r="Q14" i="60"/>
  <c r="P14" i="60"/>
  <c r="L14" i="60"/>
  <c r="M14" i="60" s="1"/>
  <c r="N14" i="60" s="1"/>
  <c r="U13" i="60"/>
  <c r="T13" i="60"/>
  <c r="R13" i="60"/>
  <c r="S13" i="60" s="1"/>
  <c r="Q13" i="60"/>
  <c r="P13" i="60"/>
  <c r="L13" i="60"/>
  <c r="M13" i="60" s="1"/>
  <c r="N13" i="60" s="1"/>
  <c r="O13" i="60" s="1"/>
  <c r="W13" i="60" s="1"/>
  <c r="T12" i="60"/>
  <c r="U12" i="60" s="1"/>
  <c r="R12" i="60"/>
  <c r="S12" i="60" s="1"/>
  <c r="P12" i="60"/>
  <c r="Q12" i="60" s="1"/>
  <c r="L12" i="60"/>
  <c r="M12" i="60" s="1"/>
  <c r="N12" i="60" s="1"/>
  <c r="T11" i="60"/>
  <c r="U11" i="60" s="1"/>
  <c r="R11" i="60"/>
  <c r="S11" i="60" s="1"/>
  <c r="P11" i="60"/>
  <c r="Q11" i="60" s="1"/>
  <c r="L11" i="60"/>
  <c r="M11" i="60" s="1"/>
  <c r="N11" i="60" s="1"/>
  <c r="T10" i="60"/>
  <c r="U10" i="60" s="1"/>
  <c r="P10" i="60"/>
  <c r="Q10" i="60" s="1"/>
  <c r="L10" i="60"/>
  <c r="M10" i="60" s="1"/>
  <c r="T9" i="60"/>
  <c r="U9" i="60" s="1"/>
  <c r="R9" i="60"/>
  <c r="S9" i="60" s="1"/>
  <c r="M9" i="60"/>
  <c r="P9" i="60" s="1"/>
  <c r="Q9" i="60" s="1"/>
  <c r="L9" i="60"/>
  <c r="T8" i="60"/>
  <c r="U8" i="60" s="1"/>
  <c r="R8" i="60"/>
  <c r="S8" i="60" s="1"/>
  <c r="P8" i="60"/>
  <c r="Q8" i="60" s="1"/>
  <c r="L8" i="60"/>
  <c r="M8" i="60" s="1"/>
  <c r="N8" i="60" s="1"/>
  <c r="O8" i="60" s="1"/>
  <c r="T7" i="60"/>
  <c r="U7" i="60" s="1"/>
  <c r="R7" i="60"/>
  <c r="S7" i="60" s="1"/>
  <c r="L7" i="60"/>
  <c r="M7" i="60" s="1"/>
  <c r="P7" i="60" s="1"/>
  <c r="Q7" i="60" s="1"/>
  <c r="T6" i="60"/>
  <c r="U6" i="60" s="1"/>
  <c r="P6" i="60"/>
  <c r="Q6" i="60" s="1"/>
  <c r="N6" i="60"/>
  <c r="O6" i="60" s="1"/>
  <c r="L6" i="60"/>
  <c r="M6" i="60" s="1"/>
  <c r="R6" i="60" s="1"/>
  <c r="S6" i="60" s="1"/>
  <c r="T5" i="60"/>
  <c r="U5" i="60" s="1"/>
  <c r="P5" i="60"/>
  <c r="Q5" i="60" s="1"/>
  <c r="N5" i="60"/>
  <c r="L5" i="60"/>
  <c r="M5" i="60" s="1"/>
  <c r="R5" i="60" s="1"/>
  <c r="S5" i="60" s="1"/>
  <c r="T4" i="60"/>
  <c r="U4" i="60" s="1"/>
  <c r="P4" i="60"/>
  <c r="Q4" i="60" s="1"/>
  <c r="L4" i="60"/>
  <c r="M4" i="60" s="1"/>
  <c r="N4" i="60" s="1"/>
  <c r="C4" i="60"/>
  <c r="D2" i="60"/>
  <c r="C9" i="59"/>
  <c r="C8" i="59"/>
  <c r="B84" i="59"/>
  <c r="G84" i="59" s="1"/>
  <c r="B83" i="59"/>
  <c r="J83" i="59" s="1"/>
  <c r="B82" i="59"/>
  <c r="I82" i="59" s="1"/>
  <c r="B81" i="59"/>
  <c r="J81" i="59" s="1"/>
  <c r="B80" i="59"/>
  <c r="B79" i="59"/>
  <c r="J79" i="59" s="1"/>
  <c r="B78" i="59"/>
  <c r="H78" i="59" s="1"/>
  <c r="B77" i="59"/>
  <c r="D77" i="59" s="1"/>
  <c r="B76" i="59"/>
  <c r="J76" i="59" s="1"/>
  <c r="B75" i="59"/>
  <c r="H75" i="59" s="1"/>
  <c r="B74" i="59"/>
  <c r="H74" i="59" s="1"/>
  <c r="B73" i="59"/>
  <c r="D73" i="59" s="1"/>
  <c r="B72" i="59"/>
  <c r="J72" i="59" s="1"/>
  <c r="B71" i="59"/>
  <c r="G71" i="59" s="1"/>
  <c r="B70" i="59"/>
  <c r="B69" i="59"/>
  <c r="C69" i="59" s="1"/>
  <c r="P68" i="59"/>
  <c r="B68" i="59"/>
  <c r="E68" i="59" s="1"/>
  <c r="B67" i="59"/>
  <c r="H67" i="59" s="1"/>
  <c r="B66" i="59"/>
  <c r="B65" i="59"/>
  <c r="B64" i="59"/>
  <c r="H64" i="59" s="1"/>
  <c r="B63" i="59"/>
  <c r="M63" i="59" s="1"/>
  <c r="B62" i="59"/>
  <c r="I62" i="59" s="1"/>
  <c r="B61" i="59"/>
  <c r="K61" i="59" s="1"/>
  <c r="B60" i="59"/>
  <c r="H60" i="59" s="1"/>
  <c r="H57" i="59"/>
  <c r="T54" i="59"/>
  <c r="U54" i="59" s="1"/>
  <c r="S54" i="59"/>
  <c r="R54" i="59"/>
  <c r="P54" i="59"/>
  <c r="Q54" i="59" s="1"/>
  <c r="L54" i="59"/>
  <c r="M54" i="59" s="1"/>
  <c r="N54" i="59" s="1"/>
  <c r="C54" i="59"/>
  <c r="T53" i="59"/>
  <c r="U53" i="59" s="1"/>
  <c r="R53" i="59"/>
  <c r="S53" i="59" s="1"/>
  <c r="P53" i="59"/>
  <c r="Q53" i="59" s="1"/>
  <c r="L53" i="59"/>
  <c r="M53" i="59" s="1"/>
  <c r="N53" i="59" s="1"/>
  <c r="C53" i="59"/>
  <c r="T52" i="59"/>
  <c r="U52" i="59" s="1"/>
  <c r="S52" i="59"/>
  <c r="R52" i="59"/>
  <c r="P52" i="59"/>
  <c r="Q52" i="59" s="1"/>
  <c r="L52" i="59"/>
  <c r="M52" i="59" s="1"/>
  <c r="N52" i="59" s="1"/>
  <c r="C52" i="59"/>
  <c r="U51" i="59"/>
  <c r="T51" i="59"/>
  <c r="R51" i="59"/>
  <c r="S51" i="59" s="1"/>
  <c r="P51" i="59"/>
  <c r="Q51" i="59" s="1"/>
  <c r="L51" i="59"/>
  <c r="M51" i="59" s="1"/>
  <c r="N51" i="59" s="1"/>
  <c r="C51" i="59"/>
  <c r="T50" i="59"/>
  <c r="U50" i="59" s="1"/>
  <c r="S50" i="59"/>
  <c r="R50" i="59"/>
  <c r="P50" i="59"/>
  <c r="Q50" i="59" s="1"/>
  <c r="L50" i="59"/>
  <c r="M50" i="59" s="1"/>
  <c r="N50" i="59" s="1"/>
  <c r="C50" i="59"/>
  <c r="T49" i="59"/>
  <c r="U49" i="59" s="1"/>
  <c r="R49" i="59"/>
  <c r="S49" i="59" s="1"/>
  <c r="P49" i="59"/>
  <c r="Q49" i="59" s="1"/>
  <c r="L49" i="59"/>
  <c r="M49" i="59" s="1"/>
  <c r="N49" i="59" s="1"/>
  <c r="C49" i="59"/>
  <c r="T48" i="59"/>
  <c r="U48" i="59" s="1"/>
  <c r="S48" i="59"/>
  <c r="R48" i="59"/>
  <c r="P48" i="59"/>
  <c r="Q48" i="59" s="1"/>
  <c r="L48" i="59"/>
  <c r="M48" i="59" s="1"/>
  <c r="N48" i="59" s="1"/>
  <c r="C48" i="59"/>
  <c r="U47" i="59"/>
  <c r="T47" i="59"/>
  <c r="R47" i="59"/>
  <c r="S47" i="59" s="1"/>
  <c r="P47" i="59"/>
  <c r="Q47" i="59" s="1"/>
  <c r="L47" i="59"/>
  <c r="M47" i="59" s="1"/>
  <c r="N47" i="59" s="1"/>
  <c r="O47" i="59" s="1"/>
  <c r="W47" i="59" s="1"/>
  <c r="C47" i="59"/>
  <c r="U46" i="59"/>
  <c r="T46" i="59"/>
  <c r="S46" i="59"/>
  <c r="R46" i="59"/>
  <c r="Q46" i="59"/>
  <c r="P46" i="59"/>
  <c r="M46" i="59"/>
  <c r="N46" i="59" s="1"/>
  <c r="L46" i="59"/>
  <c r="C46" i="59"/>
  <c r="T45" i="59"/>
  <c r="U45" i="59" s="1"/>
  <c r="R45" i="59"/>
  <c r="S45" i="59" s="1"/>
  <c r="P45" i="59"/>
  <c r="Q45" i="59" s="1"/>
  <c r="L45" i="59"/>
  <c r="M45" i="59" s="1"/>
  <c r="N45" i="59" s="1"/>
  <c r="C45" i="59"/>
  <c r="U44" i="59"/>
  <c r="T44" i="59"/>
  <c r="R44" i="59"/>
  <c r="S44" i="59" s="1"/>
  <c r="Q44" i="59"/>
  <c r="P44" i="59"/>
  <c r="L44" i="59"/>
  <c r="M44" i="59" s="1"/>
  <c r="N44" i="59" s="1"/>
  <c r="C44" i="59"/>
  <c r="T43" i="59"/>
  <c r="U43" i="59" s="1"/>
  <c r="R43" i="59"/>
  <c r="S43" i="59" s="1"/>
  <c r="P43" i="59"/>
  <c r="Q43" i="59" s="1"/>
  <c r="L43" i="59"/>
  <c r="M43" i="59" s="1"/>
  <c r="N43" i="59" s="1"/>
  <c r="O43" i="59" s="1"/>
  <c r="W43" i="59" s="1"/>
  <c r="C43" i="59"/>
  <c r="U42" i="59"/>
  <c r="T42" i="59"/>
  <c r="S42" i="59"/>
  <c r="R42" i="59"/>
  <c r="Q42" i="59"/>
  <c r="P42" i="59"/>
  <c r="M42" i="59"/>
  <c r="N42" i="59" s="1"/>
  <c r="L42" i="59"/>
  <c r="C42" i="59"/>
  <c r="T41" i="59"/>
  <c r="U41" i="59" s="1"/>
  <c r="R41" i="59"/>
  <c r="S41" i="59" s="1"/>
  <c r="P41" i="59"/>
  <c r="Q41" i="59" s="1"/>
  <c r="L41" i="59"/>
  <c r="M41" i="59" s="1"/>
  <c r="N41" i="59" s="1"/>
  <c r="C41" i="59"/>
  <c r="U40" i="59"/>
  <c r="T40" i="59"/>
  <c r="R40" i="59"/>
  <c r="S40" i="59" s="1"/>
  <c r="Q40" i="59"/>
  <c r="P40" i="59"/>
  <c r="L40" i="59"/>
  <c r="M40" i="59" s="1"/>
  <c r="N40" i="59" s="1"/>
  <c r="C40" i="59"/>
  <c r="T39" i="59"/>
  <c r="U39" i="59" s="1"/>
  <c r="R39" i="59"/>
  <c r="S39" i="59" s="1"/>
  <c r="P39" i="59"/>
  <c r="Q39" i="59" s="1"/>
  <c r="L39" i="59"/>
  <c r="M39" i="59" s="1"/>
  <c r="N39" i="59" s="1"/>
  <c r="O39" i="59" s="1"/>
  <c r="C39" i="59"/>
  <c r="U38" i="59"/>
  <c r="T38" i="59"/>
  <c r="S38" i="59"/>
  <c r="R38" i="59"/>
  <c r="Q38" i="59"/>
  <c r="P38" i="59"/>
  <c r="M38" i="59"/>
  <c r="N38" i="59" s="1"/>
  <c r="L38" i="59"/>
  <c r="C38" i="59"/>
  <c r="T37" i="59"/>
  <c r="U37" i="59" s="1"/>
  <c r="R37" i="59"/>
  <c r="S37" i="59" s="1"/>
  <c r="P37" i="59"/>
  <c r="Q37" i="59" s="1"/>
  <c r="L37" i="59"/>
  <c r="M37" i="59" s="1"/>
  <c r="N37" i="59" s="1"/>
  <c r="C37" i="59"/>
  <c r="U36" i="59"/>
  <c r="T36" i="59"/>
  <c r="R36" i="59"/>
  <c r="S36" i="59" s="1"/>
  <c r="Q36" i="59"/>
  <c r="P36" i="59"/>
  <c r="L36" i="59"/>
  <c r="M36" i="59" s="1"/>
  <c r="N36" i="59" s="1"/>
  <c r="C36" i="59"/>
  <c r="T35" i="59"/>
  <c r="U35" i="59" s="1"/>
  <c r="R35" i="59"/>
  <c r="S35" i="59" s="1"/>
  <c r="P35" i="59"/>
  <c r="Q35" i="59" s="1"/>
  <c r="L35" i="59"/>
  <c r="M35" i="59" s="1"/>
  <c r="N35" i="59" s="1"/>
  <c r="O35" i="59" s="1"/>
  <c r="W35" i="59" s="1"/>
  <c r="C35" i="59"/>
  <c r="U34" i="59"/>
  <c r="T34" i="59"/>
  <c r="S34" i="59"/>
  <c r="R34" i="59"/>
  <c r="Q34" i="59"/>
  <c r="P34" i="59"/>
  <c r="M34" i="59"/>
  <c r="N34" i="59" s="1"/>
  <c r="L34" i="59"/>
  <c r="C34" i="59"/>
  <c r="T33" i="59"/>
  <c r="U33" i="59" s="1"/>
  <c r="R33" i="59"/>
  <c r="S33" i="59" s="1"/>
  <c r="P33" i="59"/>
  <c r="Q33" i="59" s="1"/>
  <c r="L33" i="59"/>
  <c r="M33" i="59" s="1"/>
  <c r="N33" i="59" s="1"/>
  <c r="C33" i="59"/>
  <c r="R32" i="59"/>
  <c r="S32" i="59" s="1"/>
  <c r="P32" i="59"/>
  <c r="Q32" i="59" s="1"/>
  <c r="L32" i="59"/>
  <c r="M32" i="59" s="1"/>
  <c r="C32" i="59"/>
  <c r="T31" i="59"/>
  <c r="U31" i="59" s="1"/>
  <c r="R31" i="59"/>
  <c r="S31" i="59" s="1"/>
  <c r="L31" i="59"/>
  <c r="M31" i="59" s="1"/>
  <c r="P31" i="59" s="1"/>
  <c r="Q31" i="59" s="1"/>
  <c r="C31" i="59"/>
  <c r="U30" i="59"/>
  <c r="T30" i="59"/>
  <c r="P30" i="59"/>
  <c r="Q30" i="59" s="1"/>
  <c r="N30" i="59"/>
  <c r="O30" i="59" s="1"/>
  <c r="L30" i="59"/>
  <c r="M30" i="59" s="1"/>
  <c r="R30" i="59" s="1"/>
  <c r="S30" i="59" s="1"/>
  <c r="C30" i="59"/>
  <c r="T29" i="59"/>
  <c r="U29" i="59" s="1"/>
  <c r="P29" i="59"/>
  <c r="Q29" i="59" s="1"/>
  <c r="M29" i="59"/>
  <c r="R29" i="59" s="1"/>
  <c r="S29" i="59" s="1"/>
  <c r="L29" i="59"/>
  <c r="C29" i="59"/>
  <c r="T28" i="59"/>
  <c r="U28" i="59" s="1"/>
  <c r="S28" i="59"/>
  <c r="R28" i="59"/>
  <c r="L28" i="59"/>
  <c r="M28" i="59" s="1"/>
  <c r="P28" i="59" s="1"/>
  <c r="Q28" i="59" s="1"/>
  <c r="C28" i="59"/>
  <c r="T27" i="59"/>
  <c r="U27" i="59" s="1"/>
  <c r="R27" i="59"/>
  <c r="S27" i="59" s="1"/>
  <c r="P27" i="59"/>
  <c r="Q27" i="59" s="1"/>
  <c r="L27" i="59"/>
  <c r="M27" i="59" s="1"/>
  <c r="N27" i="59" s="1"/>
  <c r="O27" i="59" s="1"/>
  <c r="W27" i="59" s="1"/>
  <c r="C27" i="59"/>
  <c r="T26" i="59"/>
  <c r="U26" i="59" s="1"/>
  <c r="R26" i="59"/>
  <c r="S26" i="59" s="1"/>
  <c r="L26" i="59"/>
  <c r="M26" i="59" s="1"/>
  <c r="C26" i="59"/>
  <c r="T25" i="59"/>
  <c r="U25" i="59" s="1"/>
  <c r="R25" i="59"/>
  <c r="S25" i="59" s="1"/>
  <c r="L25" i="59"/>
  <c r="M25" i="59" s="1"/>
  <c r="P25" i="59" s="1"/>
  <c r="Q25" i="59" s="1"/>
  <c r="C25" i="59"/>
  <c r="T24" i="59"/>
  <c r="U24" i="59" s="1"/>
  <c r="P24" i="59"/>
  <c r="Q24" i="59" s="1"/>
  <c r="L24" i="59"/>
  <c r="M24" i="59" s="1"/>
  <c r="R24" i="59" s="1"/>
  <c r="S24" i="59" s="1"/>
  <c r="C24" i="59"/>
  <c r="T23" i="59"/>
  <c r="U23" i="59" s="1"/>
  <c r="P23" i="59"/>
  <c r="Q23" i="59" s="1"/>
  <c r="N23" i="59"/>
  <c r="O23" i="59" s="1"/>
  <c r="L23" i="59"/>
  <c r="M23" i="59" s="1"/>
  <c r="R23" i="59" s="1"/>
  <c r="S23" i="59" s="1"/>
  <c r="C23" i="59"/>
  <c r="T22" i="59"/>
  <c r="U22" i="59" s="1"/>
  <c r="R22" i="59"/>
  <c r="S22" i="59" s="1"/>
  <c r="L22" i="59"/>
  <c r="M22" i="59" s="1"/>
  <c r="C22" i="59"/>
  <c r="T21" i="59"/>
  <c r="U21" i="59" s="1"/>
  <c r="R21" i="59"/>
  <c r="S21" i="59" s="1"/>
  <c r="M21" i="59"/>
  <c r="P21" i="59" s="1"/>
  <c r="Q21" i="59" s="1"/>
  <c r="L21" i="59"/>
  <c r="C21" i="59"/>
  <c r="R20" i="59"/>
  <c r="S20" i="59" s="1"/>
  <c r="P20" i="59"/>
  <c r="Q20" i="59" s="1"/>
  <c r="L20" i="59"/>
  <c r="M20" i="59" s="1"/>
  <c r="T20" i="59" s="1"/>
  <c r="U20" i="59" s="1"/>
  <c r="C20" i="59"/>
  <c r="T19" i="59"/>
  <c r="U19" i="59" s="1"/>
  <c r="R19" i="59"/>
  <c r="S19" i="59" s="1"/>
  <c r="L19" i="59"/>
  <c r="M19" i="59" s="1"/>
  <c r="P19" i="59" s="1"/>
  <c r="Q19" i="59" s="1"/>
  <c r="C19" i="59"/>
  <c r="R18" i="59"/>
  <c r="S18" i="59" s="1"/>
  <c r="P18" i="59"/>
  <c r="Q18" i="59" s="1"/>
  <c r="L18" i="59"/>
  <c r="M18" i="59" s="1"/>
  <c r="C18" i="59"/>
  <c r="R17" i="59"/>
  <c r="S17" i="59" s="1"/>
  <c r="P17" i="59"/>
  <c r="Q17" i="59" s="1"/>
  <c r="N17" i="59"/>
  <c r="O17" i="59" s="1"/>
  <c r="M17" i="59"/>
  <c r="T17" i="59" s="1"/>
  <c r="U17" i="59" s="1"/>
  <c r="L17" i="59"/>
  <c r="C17" i="59"/>
  <c r="S16" i="59"/>
  <c r="R16" i="59"/>
  <c r="P16" i="59"/>
  <c r="Q16" i="59" s="1"/>
  <c r="O16" i="59"/>
  <c r="W16" i="59" s="1"/>
  <c r="N16" i="59"/>
  <c r="L16" i="59"/>
  <c r="M16" i="59" s="1"/>
  <c r="T16" i="59" s="1"/>
  <c r="U16" i="59" s="1"/>
  <c r="C16" i="59"/>
  <c r="T15" i="59"/>
  <c r="U15" i="59" s="1"/>
  <c r="S15" i="59"/>
  <c r="R15" i="59"/>
  <c r="L15" i="59"/>
  <c r="M15" i="59" s="1"/>
  <c r="P15" i="59" s="1"/>
  <c r="Q15" i="59" s="1"/>
  <c r="C15" i="59"/>
  <c r="T14" i="59"/>
  <c r="U14" i="59" s="1"/>
  <c r="P14" i="59"/>
  <c r="Q14" i="59" s="1"/>
  <c r="M14" i="59"/>
  <c r="R14" i="59" s="1"/>
  <c r="S14" i="59" s="1"/>
  <c r="L14" i="59"/>
  <c r="C14" i="59"/>
  <c r="T13" i="59"/>
  <c r="U13" i="59" s="1"/>
  <c r="R13" i="59"/>
  <c r="S13" i="59" s="1"/>
  <c r="L13" i="59"/>
  <c r="M13" i="59" s="1"/>
  <c r="C13" i="59"/>
  <c r="T12" i="59"/>
  <c r="U12" i="59" s="1"/>
  <c r="R12" i="59"/>
  <c r="S12" i="59" s="1"/>
  <c r="L12" i="59"/>
  <c r="M12" i="59" s="1"/>
  <c r="P12" i="59" s="1"/>
  <c r="Q12" i="59" s="1"/>
  <c r="C12" i="59"/>
  <c r="T11" i="59"/>
  <c r="U11" i="59" s="1"/>
  <c r="P11" i="59"/>
  <c r="Q11" i="59" s="1"/>
  <c r="N11" i="59"/>
  <c r="O11" i="59" s="1"/>
  <c r="W11" i="59" s="1"/>
  <c r="L11" i="59"/>
  <c r="M11" i="59" s="1"/>
  <c r="R11" i="59" s="1"/>
  <c r="S11" i="59" s="1"/>
  <c r="C11" i="59"/>
  <c r="T10" i="59"/>
  <c r="U10" i="59" s="1"/>
  <c r="P10" i="59"/>
  <c r="Q10" i="59" s="1"/>
  <c r="L10" i="59"/>
  <c r="M10" i="59" s="1"/>
  <c r="R10" i="59" s="1"/>
  <c r="S10" i="59" s="1"/>
  <c r="C10" i="59"/>
  <c r="T9" i="59"/>
  <c r="U9" i="59" s="1"/>
  <c r="R9" i="59"/>
  <c r="S9" i="59" s="1"/>
  <c r="L9" i="59"/>
  <c r="M9" i="59" s="1"/>
  <c r="P9" i="59" s="1"/>
  <c r="Q9" i="59" s="1"/>
  <c r="T8" i="59"/>
  <c r="U8" i="59" s="1"/>
  <c r="L8" i="59"/>
  <c r="M8" i="59" s="1"/>
  <c r="P8" i="59" s="1"/>
  <c r="T7" i="59"/>
  <c r="U7" i="59" s="1"/>
  <c r="R7" i="59"/>
  <c r="S7" i="59" s="1"/>
  <c r="L7" i="59"/>
  <c r="M7" i="59" s="1"/>
  <c r="N7" i="59" s="1"/>
  <c r="C7" i="59"/>
  <c r="T6" i="59"/>
  <c r="U6" i="59" s="1"/>
  <c r="P6" i="59"/>
  <c r="Q6" i="59" s="1"/>
  <c r="L6" i="59"/>
  <c r="M6" i="59" s="1"/>
  <c r="C6" i="59"/>
  <c r="T5" i="59"/>
  <c r="U5" i="59" s="1"/>
  <c r="P5" i="59"/>
  <c r="Q5" i="59" s="1"/>
  <c r="L5" i="59"/>
  <c r="M5" i="59" s="1"/>
  <c r="N5" i="59" s="1"/>
  <c r="C5" i="59"/>
  <c r="T4" i="59"/>
  <c r="P4" i="59"/>
  <c r="L4" i="59"/>
  <c r="C4" i="59"/>
  <c r="D2" i="59"/>
  <c r="B84" i="58"/>
  <c r="B83" i="58"/>
  <c r="H83" i="58" s="1"/>
  <c r="B82" i="58"/>
  <c r="I82" i="58" s="1"/>
  <c r="B81" i="58"/>
  <c r="G81" i="58" s="1"/>
  <c r="B80" i="58"/>
  <c r="J80" i="58" s="1"/>
  <c r="B79" i="58"/>
  <c r="E79" i="58" s="1"/>
  <c r="B78" i="58"/>
  <c r="I78" i="58" s="1"/>
  <c r="B77" i="58"/>
  <c r="K77" i="58" s="1"/>
  <c r="B76" i="58"/>
  <c r="I76" i="58" s="1"/>
  <c r="B75" i="58"/>
  <c r="I75" i="58" s="1"/>
  <c r="B74" i="58"/>
  <c r="I74" i="58" s="1"/>
  <c r="B73" i="58"/>
  <c r="K73" i="58" s="1"/>
  <c r="B72" i="58"/>
  <c r="D72" i="58" s="1"/>
  <c r="B71" i="58"/>
  <c r="E71" i="58" s="1"/>
  <c r="B70" i="58"/>
  <c r="B69" i="58"/>
  <c r="F69" i="58" s="1"/>
  <c r="P68" i="58"/>
  <c r="B68" i="58"/>
  <c r="F68" i="58" s="1"/>
  <c r="B67" i="58"/>
  <c r="B66" i="58"/>
  <c r="C66" i="58" s="1"/>
  <c r="B65" i="58"/>
  <c r="B64" i="58"/>
  <c r="K64" i="58" s="1"/>
  <c r="B63" i="58"/>
  <c r="B62" i="58"/>
  <c r="H62" i="58" s="1"/>
  <c r="B61" i="58"/>
  <c r="M61" i="58" s="1"/>
  <c r="B60" i="58"/>
  <c r="D60" i="58" s="1"/>
  <c r="H57" i="58"/>
  <c r="T54" i="58"/>
  <c r="U54" i="58" s="1"/>
  <c r="R54" i="58"/>
  <c r="S54" i="58" s="1"/>
  <c r="P54" i="58"/>
  <c r="Q54" i="58" s="1"/>
  <c r="N54" i="58"/>
  <c r="L54" i="58"/>
  <c r="M54" i="58" s="1"/>
  <c r="C54" i="58"/>
  <c r="T53" i="58"/>
  <c r="U53" i="58" s="1"/>
  <c r="R53" i="58"/>
  <c r="S53" i="58" s="1"/>
  <c r="P53" i="58"/>
  <c r="Q53" i="58" s="1"/>
  <c r="L53" i="58"/>
  <c r="M53" i="58" s="1"/>
  <c r="N53" i="58" s="1"/>
  <c r="C53" i="58"/>
  <c r="T52" i="58"/>
  <c r="U52" i="58" s="1"/>
  <c r="S52" i="58"/>
  <c r="R52" i="58"/>
  <c r="P52" i="58"/>
  <c r="Q52" i="58" s="1"/>
  <c r="L52" i="58"/>
  <c r="M52" i="58" s="1"/>
  <c r="N52" i="58" s="1"/>
  <c r="C52" i="58"/>
  <c r="T51" i="58"/>
  <c r="U51" i="58" s="1"/>
  <c r="R51" i="58"/>
  <c r="S51" i="58" s="1"/>
  <c r="P51" i="58"/>
  <c r="Q51" i="58" s="1"/>
  <c r="L51" i="58"/>
  <c r="M51" i="58" s="1"/>
  <c r="N51" i="58" s="1"/>
  <c r="C51" i="58"/>
  <c r="U50" i="58"/>
  <c r="T50" i="58"/>
  <c r="R50" i="58"/>
  <c r="S50" i="58" s="1"/>
  <c r="P50" i="58"/>
  <c r="Q50" i="58" s="1"/>
  <c r="L50" i="58"/>
  <c r="M50" i="58" s="1"/>
  <c r="N50" i="58" s="1"/>
  <c r="C50" i="58"/>
  <c r="U49" i="58"/>
  <c r="T49" i="58"/>
  <c r="R49" i="58"/>
  <c r="S49" i="58" s="1"/>
  <c r="P49" i="58"/>
  <c r="Q49" i="58" s="1"/>
  <c r="M49" i="58"/>
  <c r="N49" i="58" s="1"/>
  <c r="O49" i="58" s="1"/>
  <c r="L49" i="58"/>
  <c r="C49" i="58"/>
  <c r="T48" i="58"/>
  <c r="U48" i="58" s="1"/>
  <c r="S48" i="58"/>
  <c r="R48" i="58"/>
  <c r="P48" i="58"/>
  <c r="Q48" i="58" s="1"/>
  <c r="L48" i="58"/>
  <c r="M48" i="58" s="1"/>
  <c r="N48" i="58" s="1"/>
  <c r="C48" i="58"/>
  <c r="T47" i="58"/>
  <c r="U47" i="58" s="1"/>
  <c r="R47" i="58"/>
  <c r="S47" i="58" s="1"/>
  <c r="P47" i="58"/>
  <c r="Q47" i="58" s="1"/>
  <c r="L47" i="58"/>
  <c r="M47" i="58" s="1"/>
  <c r="N47" i="58" s="1"/>
  <c r="C47" i="58"/>
  <c r="U46" i="58"/>
  <c r="T46" i="58"/>
  <c r="R46" i="58"/>
  <c r="S46" i="58" s="1"/>
  <c r="P46" i="58"/>
  <c r="Q46" i="58" s="1"/>
  <c r="L46" i="58"/>
  <c r="M46" i="58" s="1"/>
  <c r="N46" i="58" s="1"/>
  <c r="C46" i="58"/>
  <c r="U45" i="58"/>
  <c r="T45" i="58"/>
  <c r="R45" i="58"/>
  <c r="S45" i="58" s="1"/>
  <c r="P45" i="58"/>
  <c r="Q45" i="58" s="1"/>
  <c r="M45" i="58"/>
  <c r="N45" i="58" s="1"/>
  <c r="O45" i="58" s="1"/>
  <c r="L45" i="58"/>
  <c r="C45" i="58"/>
  <c r="T44" i="58"/>
  <c r="U44" i="58" s="1"/>
  <c r="S44" i="58"/>
  <c r="R44" i="58"/>
  <c r="P44" i="58"/>
  <c r="Q44" i="58" s="1"/>
  <c r="L44" i="58"/>
  <c r="M44" i="58" s="1"/>
  <c r="N44" i="58" s="1"/>
  <c r="C44" i="58"/>
  <c r="T43" i="58"/>
  <c r="U43" i="58" s="1"/>
  <c r="R43" i="58"/>
  <c r="S43" i="58" s="1"/>
  <c r="P43" i="58"/>
  <c r="Q43" i="58" s="1"/>
  <c r="L43" i="58"/>
  <c r="M43" i="58" s="1"/>
  <c r="N43" i="58" s="1"/>
  <c r="C43" i="58"/>
  <c r="T42" i="58"/>
  <c r="U42" i="58" s="1"/>
  <c r="R42" i="58"/>
  <c r="S42" i="58" s="1"/>
  <c r="Q42" i="58"/>
  <c r="P42" i="58"/>
  <c r="M42" i="58"/>
  <c r="N42" i="58" s="1"/>
  <c r="L42" i="58"/>
  <c r="C42" i="58"/>
  <c r="T41" i="58"/>
  <c r="U41" i="58" s="1"/>
  <c r="R41" i="58"/>
  <c r="S41" i="58" s="1"/>
  <c r="Q41" i="58"/>
  <c r="P41" i="58"/>
  <c r="L41" i="58"/>
  <c r="M41" i="58" s="1"/>
  <c r="N41" i="58" s="1"/>
  <c r="O41" i="58" s="1"/>
  <c r="W41" i="58" s="1"/>
  <c r="C41" i="58"/>
  <c r="T40" i="58"/>
  <c r="U40" i="58" s="1"/>
  <c r="R40" i="58"/>
  <c r="S40" i="58" s="1"/>
  <c r="P40" i="58"/>
  <c r="Q40" i="58" s="1"/>
  <c r="L40" i="58"/>
  <c r="M40" i="58" s="1"/>
  <c r="N40" i="58" s="1"/>
  <c r="C40" i="58"/>
  <c r="U39" i="58"/>
  <c r="T39" i="58"/>
  <c r="S39" i="58"/>
  <c r="R39" i="58"/>
  <c r="Q39" i="58"/>
  <c r="P39" i="58"/>
  <c r="L39" i="58"/>
  <c r="M39" i="58" s="1"/>
  <c r="N39" i="58" s="1"/>
  <c r="C39" i="58"/>
  <c r="T38" i="58"/>
  <c r="U38" i="58" s="1"/>
  <c r="R38" i="58"/>
  <c r="S38" i="58" s="1"/>
  <c r="P38" i="58"/>
  <c r="Q38" i="58" s="1"/>
  <c r="L38" i="58"/>
  <c r="M38" i="58" s="1"/>
  <c r="N38" i="58" s="1"/>
  <c r="C38" i="58"/>
  <c r="U37" i="58"/>
  <c r="T37" i="58"/>
  <c r="R37" i="58"/>
  <c r="S37" i="58" s="1"/>
  <c r="P37" i="58"/>
  <c r="Q37" i="58" s="1"/>
  <c r="M37" i="58"/>
  <c r="N37" i="58" s="1"/>
  <c r="O37" i="58" s="1"/>
  <c r="L37" i="58"/>
  <c r="C37" i="58"/>
  <c r="T36" i="58"/>
  <c r="U36" i="58" s="1"/>
  <c r="R36" i="58"/>
  <c r="S36" i="58" s="1"/>
  <c r="P36" i="58"/>
  <c r="Q36" i="58" s="1"/>
  <c r="L36" i="58"/>
  <c r="M36" i="58" s="1"/>
  <c r="N36" i="58" s="1"/>
  <c r="C36" i="58"/>
  <c r="T35" i="58"/>
  <c r="U35" i="58" s="1"/>
  <c r="R35" i="58"/>
  <c r="S35" i="58" s="1"/>
  <c r="P35" i="58"/>
  <c r="Q35" i="58" s="1"/>
  <c r="L35" i="58"/>
  <c r="M35" i="58" s="1"/>
  <c r="N35" i="58" s="1"/>
  <c r="C35" i="58"/>
  <c r="T34" i="58"/>
  <c r="U34" i="58" s="1"/>
  <c r="R34" i="58"/>
  <c r="S34" i="58" s="1"/>
  <c r="P34" i="58"/>
  <c r="Q34" i="58" s="1"/>
  <c r="L34" i="58"/>
  <c r="M34" i="58" s="1"/>
  <c r="N34" i="58" s="1"/>
  <c r="C34" i="58"/>
  <c r="U33" i="58"/>
  <c r="T33" i="58"/>
  <c r="R33" i="58"/>
  <c r="S33" i="58" s="1"/>
  <c r="P33" i="58"/>
  <c r="Q33" i="58" s="1"/>
  <c r="M33" i="58"/>
  <c r="N33" i="58" s="1"/>
  <c r="O33" i="58" s="1"/>
  <c r="L33" i="58"/>
  <c r="C33" i="58"/>
  <c r="T32" i="58"/>
  <c r="U32" i="58" s="1"/>
  <c r="R32" i="58"/>
  <c r="S32" i="58" s="1"/>
  <c r="P32" i="58"/>
  <c r="Q32" i="58" s="1"/>
  <c r="L32" i="58"/>
  <c r="M32" i="58" s="1"/>
  <c r="N32" i="58" s="1"/>
  <c r="C32" i="58"/>
  <c r="T31" i="58"/>
  <c r="U31" i="58" s="1"/>
  <c r="R31" i="58"/>
  <c r="S31" i="58" s="1"/>
  <c r="P31" i="58"/>
  <c r="Q31" i="58" s="1"/>
  <c r="L31" i="58"/>
  <c r="M31" i="58" s="1"/>
  <c r="N31" i="58" s="1"/>
  <c r="C31" i="58"/>
  <c r="T30" i="58"/>
  <c r="U30" i="58" s="1"/>
  <c r="R30" i="58"/>
  <c r="S30" i="58" s="1"/>
  <c r="Q30" i="58"/>
  <c r="P30" i="58"/>
  <c r="M30" i="58"/>
  <c r="N30" i="58" s="1"/>
  <c r="L30" i="58"/>
  <c r="C30" i="58"/>
  <c r="U29" i="58"/>
  <c r="T29" i="58"/>
  <c r="R29" i="58"/>
  <c r="S29" i="58" s="1"/>
  <c r="P29" i="58"/>
  <c r="Q29" i="58" s="1"/>
  <c r="M29" i="58"/>
  <c r="N29" i="58" s="1"/>
  <c r="L29" i="58"/>
  <c r="C29" i="58"/>
  <c r="T28" i="58"/>
  <c r="U28" i="58" s="1"/>
  <c r="R28" i="58"/>
  <c r="S28" i="58" s="1"/>
  <c r="P28" i="58"/>
  <c r="Q28" i="58" s="1"/>
  <c r="M28" i="58"/>
  <c r="N28" i="58" s="1"/>
  <c r="L28" i="58"/>
  <c r="C28" i="58"/>
  <c r="T27" i="58"/>
  <c r="U27" i="58" s="1"/>
  <c r="S27" i="58"/>
  <c r="R27" i="58"/>
  <c r="P27" i="58"/>
  <c r="Q27" i="58" s="1"/>
  <c r="L27" i="58"/>
  <c r="M27" i="58" s="1"/>
  <c r="N27" i="58" s="1"/>
  <c r="V27" i="58" s="1"/>
  <c r="C27" i="58"/>
  <c r="T26" i="58"/>
  <c r="U26" i="58" s="1"/>
  <c r="R26" i="58"/>
  <c r="S26" i="58" s="1"/>
  <c r="P26" i="58"/>
  <c r="Q26" i="58" s="1"/>
  <c r="L26" i="58"/>
  <c r="M26" i="58" s="1"/>
  <c r="N26" i="58" s="1"/>
  <c r="C26" i="58"/>
  <c r="U25" i="58"/>
  <c r="T25" i="58"/>
  <c r="R25" i="58"/>
  <c r="S25" i="58" s="1"/>
  <c r="P25" i="58"/>
  <c r="Q25" i="58" s="1"/>
  <c r="L25" i="58"/>
  <c r="M25" i="58" s="1"/>
  <c r="N25" i="58" s="1"/>
  <c r="C25" i="58"/>
  <c r="U24" i="58"/>
  <c r="T24" i="58"/>
  <c r="R24" i="58"/>
  <c r="S24" i="58" s="1"/>
  <c r="P24" i="58"/>
  <c r="Q24" i="58" s="1"/>
  <c r="M24" i="58"/>
  <c r="N24" i="58" s="1"/>
  <c r="O24" i="58" s="1"/>
  <c r="L24" i="58"/>
  <c r="C24" i="58"/>
  <c r="T23" i="58"/>
  <c r="U23" i="58" s="1"/>
  <c r="S23" i="58"/>
  <c r="R23" i="58"/>
  <c r="P23" i="58"/>
  <c r="Q23" i="58" s="1"/>
  <c r="L23" i="58"/>
  <c r="M23" i="58" s="1"/>
  <c r="N23" i="58" s="1"/>
  <c r="C23" i="58"/>
  <c r="T22" i="58"/>
  <c r="U22" i="58" s="1"/>
  <c r="R22" i="58"/>
  <c r="S22" i="58" s="1"/>
  <c r="P22" i="58"/>
  <c r="Q22" i="58" s="1"/>
  <c r="L22" i="58"/>
  <c r="M22" i="58" s="1"/>
  <c r="N22" i="58" s="1"/>
  <c r="C22" i="58"/>
  <c r="U21" i="58"/>
  <c r="T21" i="58"/>
  <c r="R21" i="58"/>
  <c r="S21" i="58" s="1"/>
  <c r="P21" i="58"/>
  <c r="Q21" i="58" s="1"/>
  <c r="L21" i="58"/>
  <c r="M21" i="58" s="1"/>
  <c r="N21" i="58" s="1"/>
  <c r="C21" i="58"/>
  <c r="T20" i="58"/>
  <c r="U20" i="58" s="1"/>
  <c r="P20" i="58"/>
  <c r="Q20" i="58" s="1"/>
  <c r="L20" i="58"/>
  <c r="M20" i="58" s="1"/>
  <c r="N20" i="58" s="1"/>
  <c r="O20" i="58" s="1"/>
  <c r="C20" i="58"/>
  <c r="T19" i="58"/>
  <c r="U19" i="58" s="1"/>
  <c r="R19" i="58"/>
  <c r="S19" i="58" s="1"/>
  <c r="L19" i="58"/>
  <c r="M19" i="58" s="1"/>
  <c r="N19" i="58" s="1"/>
  <c r="C19" i="58"/>
  <c r="T18" i="58"/>
  <c r="U18" i="58" s="1"/>
  <c r="R18" i="58"/>
  <c r="S18" i="58" s="1"/>
  <c r="P18" i="58"/>
  <c r="Q18" i="58" s="1"/>
  <c r="L18" i="58"/>
  <c r="M18" i="58" s="1"/>
  <c r="N18" i="58" s="1"/>
  <c r="C18" i="58"/>
  <c r="T17" i="58"/>
  <c r="U17" i="58" s="1"/>
  <c r="Q17" i="58"/>
  <c r="P17" i="58"/>
  <c r="L17" i="58"/>
  <c r="M17" i="58" s="1"/>
  <c r="N17" i="58" s="1"/>
  <c r="C17" i="58"/>
  <c r="T16" i="58"/>
  <c r="U16" i="58" s="1"/>
  <c r="R16" i="58"/>
  <c r="S16" i="58" s="1"/>
  <c r="L16" i="58"/>
  <c r="M16" i="58" s="1"/>
  <c r="N16" i="58" s="1"/>
  <c r="O16" i="58" s="1"/>
  <c r="C16" i="58"/>
  <c r="T15" i="58"/>
  <c r="U15" i="58" s="1"/>
  <c r="P15" i="58"/>
  <c r="Q15" i="58" s="1"/>
  <c r="L15" i="58"/>
  <c r="M15" i="58" s="1"/>
  <c r="N15" i="58" s="1"/>
  <c r="C15" i="58"/>
  <c r="R14" i="58"/>
  <c r="S14" i="58" s="1"/>
  <c r="P14" i="58"/>
  <c r="Q14" i="58" s="1"/>
  <c r="L14" i="58"/>
  <c r="M14" i="58" s="1"/>
  <c r="N14" i="58" s="1"/>
  <c r="C14" i="58"/>
  <c r="T13" i="58"/>
  <c r="U13" i="58" s="1"/>
  <c r="R13" i="58"/>
  <c r="S13" i="58" s="1"/>
  <c r="L13" i="58"/>
  <c r="M13" i="58" s="1"/>
  <c r="N13" i="58" s="1"/>
  <c r="C13" i="58"/>
  <c r="T12" i="58"/>
  <c r="U12" i="58" s="1"/>
  <c r="Q12" i="58"/>
  <c r="P12" i="58"/>
  <c r="L12" i="58"/>
  <c r="M12" i="58" s="1"/>
  <c r="N12" i="58" s="1"/>
  <c r="O12" i="58" s="1"/>
  <c r="C12" i="58"/>
  <c r="T11" i="58"/>
  <c r="U11" i="58" s="1"/>
  <c r="P11" i="58"/>
  <c r="Q11" i="58" s="1"/>
  <c r="O11" i="58"/>
  <c r="N11" i="58"/>
  <c r="L11" i="58"/>
  <c r="M11" i="58" s="1"/>
  <c r="R11" i="58" s="1"/>
  <c r="S11" i="58" s="1"/>
  <c r="C11" i="58"/>
  <c r="U10" i="58"/>
  <c r="T10" i="58"/>
  <c r="Q10" i="58"/>
  <c r="P10" i="58"/>
  <c r="O10" i="58"/>
  <c r="N10" i="58"/>
  <c r="M10" i="58"/>
  <c r="R10" i="58" s="1"/>
  <c r="S10" i="58" s="1"/>
  <c r="L10" i="58"/>
  <c r="C10" i="58"/>
  <c r="R9" i="58"/>
  <c r="S9" i="58" s="1"/>
  <c r="P9" i="58"/>
  <c r="Q9" i="58" s="1"/>
  <c r="N9" i="58"/>
  <c r="O9" i="58" s="1"/>
  <c r="M9" i="58"/>
  <c r="T9" i="58" s="1"/>
  <c r="U9" i="58" s="1"/>
  <c r="L9" i="58"/>
  <c r="C9" i="58"/>
  <c r="T8" i="58"/>
  <c r="U8" i="58" s="1"/>
  <c r="P8" i="58"/>
  <c r="Q8" i="58" s="1"/>
  <c r="N8" i="58"/>
  <c r="O8" i="58" s="1"/>
  <c r="L8" i="58"/>
  <c r="M8" i="58" s="1"/>
  <c r="R8" i="58" s="1"/>
  <c r="S8" i="58" s="1"/>
  <c r="C8" i="58"/>
  <c r="S7" i="58"/>
  <c r="R7" i="58"/>
  <c r="P7" i="58"/>
  <c r="N7" i="58"/>
  <c r="O7" i="58" s="1"/>
  <c r="L7" i="58"/>
  <c r="C7" i="58"/>
  <c r="T6" i="58"/>
  <c r="U6" i="58" s="1"/>
  <c r="P6" i="58"/>
  <c r="Q6" i="58" s="1"/>
  <c r="N6" i="58"/>
  <c r="O6" i="58" s="1"/>
  <c r="L6" i="58"/>
  <c r="M6" i="58" s="1"/>
  <c r="R6" i="58" s="1"/>
  <c r="S6" i="58" s="1"/>
  <c r="C6" i="58"/>
  <c r="U5" i="58"/>
  <c r="T5" i="58"/>
  <c r="R5" i="58"/>
  <c r="S5" i="58" s="1"/>
  <c r="N5" i="58"/>
  <c r="O5" i="58" s="1"/>
  <c r="M5" i="58"/>
  <c r="P5" i="58" s="1"/>
  <c r="Q5" i="58" s="1"/>
  <c r="L5" i="58"/>
  <c r="C5" i="58"/>
  <c r="T4" i="58"/>
  <c r="U4" i="58" s="1"/>
  <c r="R4" i="58"/>
  <c r="S4" i="58" s="1"/>
  <c r="N4" i="58"/>
  <c r="O4" i="58" s="1"/>
  <c r="L4" i="58"/>
  <c r="M4" i="58" s="1"/>
  <c r="P4" i="58" s="1"/>
  <c r="V4" i="58" s="1"/>
  <c r="C4" i="58"/>
  <c r="D2" i="58"/>
  <c r="B84" i="57"/>
  <c r="F84" i="57" s="1"/>
  <c r="B83" i="57"/>
  <c r="H83" i="57" s="1"/>
  <c r="B82" i="57"/>
  <c r="E82" i="57" s="1"/>
  <c r="B81" i="57"/>
  <c r="E81" i="57" s="1"/>
  <c r="B80" i="57"/>
  <c r="K80" i="57" s="1"/>
  <c r="B79" i="57"/>
  <c r="K79" i="57" s="1"/>
  <c r="B78" i="57"/>
  <c r="F78" i="57" s="1"/>
  <c r="B77" i="57"/>
  <c r="F77" i="57" s="1"/>
  <c r="B76" i="57"/>
  <c r="B75" i="57"/>
  <c r="J75" i="57" s="1"/>
  <c r="B74" i="57"/>
  <c r="F74" i="57" s="1"/>
  <c r="B73" i="57"/>
  <c r="I73" i="57" s="1"/>
  <c r="B72" i="57"/>
  <c r="B71" i="57"/>
  <c r="J71" i="57" s="1"/>
  <c r="B70" i="57"/>
  <c r="B69" i="57"/>
  <c r="I69" i="57" s="1"/>
  <c r="P68" i="57"/>
  <c r="B68" i="57"/>
  <c r="J68" i="57" s="1"/>
  <c r="B67" i="57"/>
  <c r="B66" i="57"/>
  <c r="F66" i="57" s="1"/>
  <c r="B65" i="57"/>
  <c r="B64" i="57"/>
  <c r="J64" i="57" s="1"/>
  <c r="B63" i="57"/>
  <c r="B62" i="57"/>
  <c r="B61" i="57"/>
  <c r="M61" i="57" s="1"/>
  <c r="B60" i="57"/>
  <c r="J60" i="57" s="1"/>
  <c r="H57" i="57"/>
  <c r="T54" i="57"/>
  <c r="U54" i="57" s="1"/>
  <c r="S54" i="57"/>
  <c r="R54" i="57"/>
  <c r="P54" i="57"/>
  <c r="Q54" i="57" s="1"/>
  <c r="N54" i="57"/>
  <c r="V54" i="57" s="1"/>
  <c r="L54" i="57"/>
  <c r="M54" i="57" s="1"/>
  <c r="C54" i="57"/>
  <c r="T53" i="57"/>
  <c r="U53" i="57" s="1"/>
  <c r="R53" i="57"/>
  <c r="S53" i="57" s="1"/>
  <c r="P53" i="57"/>
  <c r="Q53" i="57" s="1"/>
  <c r="L53" i="57"/>
  <c r="M53" i="57" s="1"/>
  <c r="N53" i="57" s="1"/>
  <c r="V53" i="57" s="1"/>
  <c r="C53" i="57"/>
  <c r="U52" i="57"/>
  <c r="T52" i="57"/>
  <c r="R52" i="57"/>
  <c r="S52" i="57" s="1"/>
  <c r="P52" i="57"/>
  <c r="Q52" i="57" s="1"/>
  <c r="M52" i="57"/>
  <c r="N52" i="57" s="1"/>
  <c r="L52" i="57"/>
  <c r="C52" i="57"/>
  <c r="T51" i="57"/>
  <c r="U51" i="57" s="1"/>
  <c r="R51" i="57"/>
  <c r="S51" i="57" s="1"/>
  <c r="Q51" i="57"/>
  <c r="P51" i="57"/>
  <c r="L51" i="57"/>
  <c r="M51" i="57" s="1"/>
  <c r="N51" i="57" s="1"/>
  <c r="O51" i="57" s="1"/>
  <c r="W51" i="57" s="1"/>
  <c r="C51" i="57"/>
  <c r="T50" i="57"/>
  <c r="U50" i="57" s="1"/>
  <c r="R50" i="57"/>
  <c r="S50" i="57" s="1"/>
  <c r="P50" i="57"/>
  <c r="Q50" i="57" s="1"/>
  <c r="L50" i="57"/>
  <c r="M50" i="57" s="1"/>
  <c r="N50" i="57" s="1"/>
  <c r="C50" i="57"/>
  <c r="T49" i="57"/>
  <c r="U49" i="57" s="1"/>
  <c r="S49" i="57"/>
  <c r="R49" i="57"/>
  <c r="P49" i="57"/>
  <c r="Q49" i="57" s="1"/>
  <c r="L49" i="57"/>
  <c r="M49" i="57" s="1"/>
  <c r="N49" i="57" s="1"/>
  <c r="V49" i="57" s="1"/>
  <c r="C49" i="57"/>
  <c r="U48" i="57"/>
  <c r="T48" i="57"/>
  <c r="R48" i="57"/>
  <c r="S48" i="57" s="1"/>
  <c r="P48" i="57"/>
  <c r="Q48" i="57" s="1"/>
  <c r="M48" i="57"/>
  <c r="N48" i="57" s="1"/>
  <c r="L48" i="57"/>
  <c r="C48" i="57"/>
  <c r="T47" i="57"/>
  <c r="U47" i="57" s="1"/>
  <c r="R47" i="57"/>
  <c r="S47" i="57" s="1"/>
  <c r="Q47" i="57"/>
  <c r="P47" i="57"/>
  <c r="L47" i="57"/>
  <c r="M47" i="57" s="1"/>
  <c r="N47" i="57" s="1"/>
  <c r="O47" i="57" s="1"/>
  <c r="W47" i="57" s="1"/>
  <c r="C47" i="57"/>
  <c r="T46" i="57"/>
  <c r="U46" i="57" s="1"/>
  <c r="R46" i="57"/>
  <c r="S46" i="57" s="1"/>
  <c r="P46" i="57"/>
  <c r="Q46" i="57" s="1"/>
  <c r="L46" i="57"/>
  <c r="M46" i="57" s="1"/>
  <c r="N46" i="57" s="1"/>
  <c r="C46" i="57"/>
  <c r="T45" i="57"/>
  <c r="U45" i="57" s="1"/>
  <c r="S45" i="57"/>
  <c r="R45" i="57"/>
  <c r="P45" i="57"/>
  <c r="Q45" i="57" s="1"/>
  <c r="L45" i="57"/>
  <c r="M45" i="57" s="1"/>
  <c r="N45" i="57" s="1"/>
  <c r="V45" i="57" s="1"/>
  <c r="C45" i="57"/>
  <c r="U44" i="57"/>
  <c r="T44" i="57"/>
  <c r="R44" i="57"/>
  <c r="S44" i="57" s="1"/>
  <c r="P44" i="57"/>
  <c r="Q44" i="57" s="1"/>
  <c r="M44" i="57"/>
  <c r="N44" i="57" s="1"/>
  <c r="L44" i="57"/>
  <c r="C44" i="57"/>
  <c r="T43" i="57"/>
  <c r="U43" i="57" s="1"/>
  <c r="R43" i="57"/>
  <c r="S43" i="57" s="1"/>
  <c r="Q43" i="57"/>
  <c r="P43" i="57"/>
  <c r="L43" i="57"/>
  <c r="M43" i="57" s="1"/>
  <c r="N43" i="57" s="1"/>
  <c r="O43" i="57" s="1"/>
  <c r="W43" i="57" s="1"/>
  <c r="C43" i="57"/>
  <c r="T42" i="57"/>
  <c r="U42" i="57" s="1"/>
  <c r="R42" i="57"/>
  <c r="S42" i="57" s="1"/>
  <c r="P42" i="57"/>
  <c r="Q42" i="57" s="1"/>
  <c r="L42" i="57"/>
  <c r="M42" i="57" s="1"/>
  <c r="N42" i="57" s="1"/>
  <c r="C42" i="57"/>
  <c r="T41" i="57"/>
  <c r="U41" i="57" s="1"/>
  <c r="S41" i="57"/>
  <c r="R41" i="57"/>
  <c r="P41" i="57"/>
  <c r="Q41" i="57" s="1"/>
  <c r="L41" i="57"/>
  <c r="M41" i="57" s="1"/>
  <c r="N41" i="57" s="1"/>
  <c r="C41" i="57"/>
  <c r="U40" i="57"/>
  <c r="T40" i="57"/>
  <c r="R40" i="57"/>
  <c r="S40" i="57" s="1"/>
  <c r="P40" i="57"/>
  <c r="Q40" i="57" s="1"/>
  <c r="M40" i="57"/>
  <c r="N40" i="57" s="1"/>
  <c r="L40" i="57"/>
  <c r="C40" i="57"/>
  <c r="T39" i="57"/>
  <c r="U39" i="57" s="1"/>
  <c r="R39" i="57"/>
  <c r="S39" i="57" s="1"/>
  <c r="Q39" i="57"/>
  <c r="P39" i="57"/>
  <c r="L39" i="57"/>
  <c r="M39" i="57" s="1"/>
  <c r="N39" i="57" s="1"/>
  <c r="O39" i="57" s="1"/>
  <c r="W39" i="57" s="1"/>
  <c r="C39" i="57"/>
  <c r="T38" i="57"/>
  <c r="U38" i="57" s="1"/>
  <c r="R38" i="57"/>
  <c r="S38" i="57" s="1"/>
  <c r="P38" i="57"/>
  <c r="Q38" i="57" s="1"/>
  <c r="L38" i="57"/>
  <c r="M38" i="57" s="1"/>
  <c r="N38" i="57" s="1"/>
  <c r="V38" i="57" s="1"/>
  <c r="C38" i="57"/>
  <c r="T37" i="57"/>
  <c r="U37" i="57" s="1"/>
  <c r="R37" i="57"/>
  <c r="S37" i="57" s="1"/>
  <c r="P37" i="57"/>
  <c r="Q37" i="57" s="1"/>
  <c r="M37" i="57"/>
  <c r="N37" i="57" s="1"/>
  <c r="L37" i="57"/>
  <c r="C37" i="57"/>
  <c r="T36" i="57"/>
  <c r="U36" i="57" s="1"/>
  <c r="R36" i="57"/>
  <c r="S36" i="57" s="1"/>
  <c r="P36" i="57"/>
  <c r="Q36" i="57" s="1"/>
  <c r="L36" i="57"/>
  <c r="M36" i="57" s="1"/>
  <c r="N36" i="57" s="1"/>
  <c r="C36" i="57"/>
  <c r="U35" i="57"/>
  <c r="T35" i="57"/>
  <c r="R35" i="57"/>
  <c r="S35" i="57" s="1"/>
  <c r="P35" i="57"/>
  <c r="Q35" i="57" s="1"/>
  <c r="M35" i="57"/>
  <c r="N35" i="57" s="1"/>
  <c r="O35" i="57" s="1"/>
  <c r="L35" i="57"/>
  <c r="C35" i="57"/>
  <c r="T34" i="57"/>
  <c r="U34" i="57" s="1"/>
  <c r="R34" i="57"/>
  <c r="S34" i="57" s="1"/>
  <c r="P34" i="57"/>
  <c r="Q34" i="57" s="1"/>
  <c r="M34" i="57"/>
  <c r="N34" i="57" s="1"/>
  <c r="V34" i="57" s="1"/>
  <c r="L34" i="57"/>
  <c r="C34" i="57"/>
  <c r="T33" i="57"/>
  <c r="U33" i="57" s="1"/>
  <c r="R33" i="57"/>
  <c r="S33" i="57" s="1"/>
  <c r="P33" i="57"/>
  <c r="Q33" i="57" s="1"/>
  <c r="L33" i="57"/>
  <c r="M33" i="57" s="1"/>
  <c r="N33" i="57" s="1"/>
  <c r="C33" i="57"/>
  <c r="S32" i="57"/>
  <c r="R32" i="57"/>
  <c r="P32" i="57"/>
  <c r="Q32" i="57" s="1"/>
  <c r="L32" i="57"/>
  <c r="M32" i="57" s="1"/>
  <c r="C32" i="57"/>
  <c r="T31" i="57"/>
  <c r="U31" i="57" s="1"/>
  <c r="R31" i="57"/>
  <c r="S31" i="57" s="1"/>
  <c r="L31" i="57"/>
  <c r="M31" i="57" s="1"/>
  <c r="P31" i="57" s="1"/>
  <c r="Q31" i="57" s="1"/>
  <c r="C31" i="57"/>
  <c r="T30" i="57"/>
  <c r="U30" i="57" s="1"/>
  <c r="Q30" i="57"/>
  <c r="P30" i="57"/>
  <c r="M30" i="57"/>
  <c r="R30" i="57" s="1"/>
  <c r="S30" i="57" s="1"/>
  <c r="L30" i="57"/>
  <c r="C30" i="57"/>
  <c r="T29" i="57"/>
  <c r="U29" i="57" s="1"/>
  <c r="P29" i="57"/>
  <c r="Q29" i="57" s="1"/>
  <c r="L29" i="57"/>
  <c r="M29" i="57" s="1"/>
  <c r="R29" i="57" s="1"/>
  <c r="S29" i="57" s="1"/>
  <c r="C29" i="57"/>
  <c r="U28" i="57"/>
  <c r="T28" i="57"/>
  <c r="R28" i="57"/>
  <c r="S28" i="57" s="1"/>
  <c r="L28" i="57"/>
  <c r="M28" i="57" s="1"/>
  <c r="C28" i="57"/>
  <c r="T27" i="57"/>
  <c r="U27" i="57" s="1"/>
  <c r="R27" i="57"/>
  <c r="S27" i="57" s="1"/>
  <c r="L27" i="57"/>
  <c r="M27" i="57" s="1"/>
  <c r="P27" i="57" s="1"/>
  <c r="Q27" i="57" s="1"/>
  <c r="C27" i="57"/>
  <c r="T26" i="57"/>
  <c r="U26" i="57" s="1"/>
  <c r="R26" i="57"/>
  <c r="S26" i="57" s="1"/>
  <c r="M26" i="57"/>
  <c r="P26" i="57" s="1"/>
  <c r="Q26" i="57" s="1"/>
  <c r="L26" i="57"/>
  <c r="C26" i="57"/>
  <c r="T25" i="57"/>
  <c r="U25" i="57" s="1"/>
  <c r="R25" i="57"/>
  <c r="S25" i="57" s="1"/>
  <c r="P25" i="57"/>
  <c r="Q25" i="57" s="1"/>
  <c r="L25" i="57"/>
  <c r="M25" i="57" s="1"/>
  <c r="N25" i="57" s="1"/>
  <c r="O25" i="57" s="1"/>
  <c r="W25" i="57" s="1"/>
  <c r="C25" i="57"/>
  <c r="T24" i="57"/>
  <c r="U24" i="57" s="1"/>
  <c r="P24" i="57"/>
  <c r="Q24" i="57" s="1"/>
  <c r="L24" i="57"/>
  <c r="M24" i="57" s="1"/>
  <c r="R24" i="57" s="1"/>
  <c r="S24" i="57" s="1"/>
  <c r="C24" i="57"/>
  <c r="T23" i="57"/>
  <c r="U23" i="57" s="1"/>
  <c r="P23" i="57"/>
  <c r="Q23" i="57" s="1"/>
  <c r="N23" i="57"/>
  <c r="O23" i="57" s="1"/>
  <c r="L23" i="57"/>
  <c r="M23" i="57" s="1"/>
  <c r="R23" i="57" s="1"/>
  <c r="S23" i="57" s="1"/>
  <c r="C23" i="57"/>
  <c r="T22" i="57"/>
  <c r="U22" i="57" s="1"/>
  <c r="R22" i="57"/>
  <c r="S22" i="57" s="1"/>
  <c r="L22" i="57"/>
  <c r="M22" i="57" s="1"/>
  <c r="C22" i="57"/>
  <c r="T21" i="57"/>
  <c r="U21" i="57" s="1"/>
  <c r="R21" i="57"/>
  <c r="S21" i="57" s="1"/>
  <c r="L21" i="57"/>
  <c r="M21" i="57" s="1"/>
  <c r="P21" i="57" s="1"/>
  <c r="Q21" i="57" s="1"/>
  <c r="C21" i="57"/>
  <c r="R20" i="57"/>
  <c r="S20" i="57" s="1"/>
  <c r="P20" i="57"/>
  <c r="Q20" i="57" s="1"/>
  <c r="M20" i="57"/>
  <c r="T20" i="57" s="1"/>
  <c r="U20" i="57" s="1"/>
  <c r="L20" i="57"/>
  <c r="C20" i="57"/>
  <c r="T19" i="57"/>
  <c r="U19" i="57" s="1"/>
  <c r="R19" i="57"/>
  <c r="S19" i="57" s="1"/>
  <c r="L19" i="57"/>
  <c r="M19" i="57" s="1"/>
  <c r="P19" i="57" s="1"/>
  <c r="Q19" i="57" s="1"/>
  <c r="C19" i="57"/>
  <c r="R18" i="57"/>
  <c r="S18" i="57" s="1"/>
  <c r="P18" i="57"/>
  <c r="Q18" i="57" s="1"/>
  <c r="L18" i="57"/>
  <c r="M18" i="57" s="1"/>
  <c r="C18" i="57"/>
  <c r="R17" i="57"/>
  <c r="S17" i="57" s="1"/>
  <c r="P17" i="57"/>
  <c r="Q17" i="57" s="1"/>
  <c r="N17" i="57"/>
  <c r="O17" i="57" s="1"/>
  <c r="L17" i="57"/>
  <c r="M17" i="57" s="1"/>
  <c r="T17" i="57" s="1"/>
  <c r="U17" i="57" s="1"/>
  <c r="C17" i="57"/>
  <c r="R16" i="57"/>
  <c r="S16" i="57" s="1"/>
  <c r="P16" i="57"/>
  <c r="Q16" i="57" s="1"/>
  <c r="L16" i="57"/>
  <c r="M16" i="57" s="1"/>
  <c r="C16" i="57"/>
  <c r="U15" i="57"/>
  <c r="T15" i="57"/>
  <c r="R15" i="57"/>
  <c r="S15" i="57" s="1"/>
  <c r="M15" i="57"/>
  <c r="P15" i="57" s="1"/>
  <c r="Q15" i="57" s="1"/>
  <c r="L15" i="57"/>
  <c r="C15" i="57"/>
  <c r="T14" i="57"/>
  <c r="U14" i="57" s="1"/>
  <c r="P14" i="57"/>
  <c r="Q14" i="57" s="1"/>
  <c r="L14" i="57"/>
  <c r="M14" i="57" s="1"/>
  <c r="R14" i="57" s="1"/>
  <c r="S14" i="57" s="1"/>
  <c r="C14" i="57"/>
  <c r="T13" i="57"/>
  <c r="U13" i="57" s="1"/>
  <c r="R13" i="57"/>
  <c r="S13" i="57" s="1"/>
  <c r="P13" i="57"/>
  <c r="Q13" i="57" s="1"/>
  <c r="L13" i="57"/>
  <c r="M13" i="57" s="1"/>
  <c r="N13" i="57" s="1"/>
  <c r="O13" i="57" s="1"/>
  <c r="C13" i="57"/>
  <c r="T12" i="57"/>
  <c r="U12" i="57" s="1"/>
  <c r="R12" i="57"/>
  <c r="S12" i="57" s="1"/>
  <c r="L12" i="57"/>
  <c r="M12" i="57" s="1"/>
  <c r="C12" i="57"/>
  <c r="T11" i="57"/>
  <c r="U11" i="57" s="1"/>
  <c r="P11" i="57"/>
  <c r="Q11" i="57" s="1"/>
  <c r="L11" i="57"/>
  <c r="M11" i="57" s="1"/>
  <c r="N11" i="57" s="1"/>
  <c r="O11" i="57" s="1"/>
  <c r="C11" i="57"/>
  <c r="T10" i="57"/>
  <c r="U10" i="57" s="1"/>
  <c r="P10" i="57"/>
  <c r="Q10" i="57" s="1"/>
  <c r="L10" i="57"/>
  <c r="M10" i="57" s="1"/>
  <c r="R10" i="57" s="1"/>
  <c r="S10" i="57" s="1"/>
  <c r="C10" i="57"/>
  <c r="P9" i="57"/>
  <c r="Q9" i="57" s="1"/>
  <c r="N9" i="57"/>
  <c r="O9" i="57" s="1"/>
  <c r="L9" i="57"/>
  <c r="M9" i="57" s="1"/>
  <c r="R9" i="57" s="1"/>
  <c r="S9" i="57" s="1"/>
  <c r="C9" i="57"/>
  <c r="T8" i="57"/>
  <c r="U8" i="57" s="1"/>
  <c r="L8" i="57"/>
  <c r="M8" i="57" s="1"/>
  <c r="P8" i="57" s="1"/>
  <c r="Q8" i="57" s="1"/>
  <c r="C8" i="57"/>
  <c r="R7" i="57"/>
  <c r="S7" i="57" s="1"/>
  <c r="P7" i="57"/>
  <c r="Q7" i="57" s="1"/>
  <c r="M7" i="57"/>
  <c r="N7" i="57" s="1"/>
  <c r="O7" i="57" s="1"/>
  <c r="L7" i="57"/>
  <c r="C7" i="57"/>
  <c r="T6" i="57"/>
  <c r="U6" i="57" s="1"/>
  <c r="P6" i="57"/>
  <c r="Q6" i="57" s="1"/>
  <c r="L6" i="57"/>
  <c r="M6" i="57" s="1"/>
  <c r="N6" i="57" s="1"/>
  <c r="O6" i="57" s="1"/>
  <c r="C6" i="57"/>
  <c r="T5" i="57"/>
  <c r="U5" i="57" s="1"/>
  <c r="R5" i="57"/>
  <c r="S5" i="57" s="1"/>
  <c r="L5" i="57"/>
  <c r="M5" i="57" s="1"/>
  <c r="N5" i="57" s="1"/>
  <c r="C5" i="57"/>
  <c r="T4" i="57"/>
  <c r="U4" i="57" s="1"/>
  <c r="R4" i="57"/>
  <c r="L4" i="57"/>
  <c r="M4" i="57" s="1"/>
  <c r="P4" i="57" s="1"/>
  <c r="Q4" i="57" s="1"/>
  <c r="C4" i="57"/>
  <c r="D2" i="57"/>
  <c r="C28" i="56"/>
  <c r="C29" i="56"/>
  <c r="C30" i="56"/>
  <c r="C31" i="56"/>
  <c r="C32" i="56"/>
  <c r="C33" i="56"/>
  <c r="C34" i="56"/>
  <c r="C35" i="56"/>
  <c r="C36" i="56"/>
  <c r="C37" i="56"/>
  <c r="C38" i="56"/>
  <c r="C39" i="56"/>
  <c r="C40" i="56"/>
  <c r="C41" i="56"/>
  <c r="C42" i="56"/>
  <c r="C43" i="56"/>
  <c r="C44" i="56"/>
  <c r="C45" i="56"/>
  <c r="C46" i="56"/>
  <c r="C47" i="56"/>
  <c r="C48" i="56"/>
  <c r="C49" i="56"/>
  <c r="C50" i="56"/>
  <c r="C51" i="56"/>
  <c r="B84" i="56"/>
  <c r="I84" i="56" s="1"/>
  <c r="B83" i="56"/>
  <c r="H83" i="56" s="1"/>
  <c r="B82" i="56"/>
  <c r="K82" i="56" s="1"/>
  <c r="B81" i="56"/>
  <c r="J81" i="56" s="1"/>
  <c r="B80" i="56"/>
  <c r="G80" i="56" s="1"/>
  <c r="B79" i="56"/>
  <c r="B78" i="56"/>
  <c r="J78" i="56" s="1"/>
  <c r="B77" i="56"/>
  <c r="J77" i="56" s="1"/>
  <c r="B76" i="56"/>
  <c r="J76" i="56" s="1"/>
  <c r="B75" i="56"/>
  <c r="J75" i="56" s="1"/>
  <c r="B74" i="56"/>
  <c r="J74" i="56" s="1"/>
  <c r="B73" i="56"/>
  <c r="J73" i="56" s="1"/>
  <c r="B72" i="56"/>
  <c r="J72" i="56" s="1"/>
  <c r="B71" i="56"/>
  <c r="J71" i="56" s="1"/>
  <c r="B70" i="56"/>
  <c r="B69" i="56"/>
  <c r="P68" i="56"/>
  <c r="B68" i="56"/>
  <c r="H68" i="56" s="1"/>
  <c r="B67" i="56"/>
  <c r="J67" i="56" s="1"/>
  <c r="B66" i="56"/>
  <c r="I66" i="56" s="1"/>
  <c r="B65" i="56"/>
  <c r="B64" i="56"/>
  <c r="M64" i="56" s="1"/>
  <c r="B63" i="56"/>
  <c r="B62" i="56"/>
  <c r="B61" i="56"/>
  <c r="B60" i="56"/>
  <c r="H60" i="56" s="1"/>
  <c r="H57" i="56"/>
  <c r="U54" i="56"/>
  <c r="T54" i="56"/>
  <c r="S54" i="56"/>
  <c r="R54" i="56"/>
  <c r="Q54" i="56"/>
  <c r="P54" i="56"/>
  <c r="M54" i="56"/>
  <c r="N54" i="56" s="1"/>
  <c r="L54" i="56"/>
  <c r="C54" i="56"/>
  <c r="T53" i="56"/>
  <c r="U53" i="56" s="1"/>
  <c r="S53" i="56"/>
  <c r="R53" i="56"/>
  <c r="P53" i="56"/>
  <c r="Q53" i="56" s="1"/>
  <c r="N53" i="56"/>
  <c r="O53" i="56" s="1"/>
  <c r="L53" i="56"/>
  <c r="M53" i="56" s="1"/>
  <c r="C53" i="56"/>
  <c r="T52" i="56"/>
  <c r="U52" i="56" s="1"/>
  <c r="R52" i="56"/>
  <c r="S52" i="56" s="1"/>
  <c r="P52" i="56"/>
  <c r="Q52" i="56" s="1"/>
  <c r="M52" i="56"/>
  <c r="N52" i="56" s="1"/>
  <c r="V52" i="56" s="1"/>
  <c r="L52" i="56"/>
  <c r="C52" i="56"/>
  <c r="U51" i="56"/>
  <c r="T51" i="56"/>
  <c r="R51" i="56"/>
  <c r="S51" i="56" s="1"/>
  <c r="P51" i="56"/>
  <c r="V51" i="56" s="1"/>
  <c r="L51" i="56"/>
  <c r="M51" i="56" s="1"/>
  <c r="N51" i="56" s="1"/>
  <c r="O51" i="56" s="1"/>
  <c r="T50" i="56"/>
  <c r="U50" i="56" s="1"/>
  <c r="R50" i="56"/>
  <c r="S50" i="56" s="1"/>
  <c r="Q50" i="56"/>
  <c r="P50" i="56"/>
  <c r="M50" i="56"/>
  <c r="N50" i="56" s="1"/>
  <c r="O50" i="56" s="1"/>
  <c r="L50" i="56"/>
  <c r="T49" i="56"/>
  <c r="U49" i="56" s="1"/>
  <c r="R49" i="56"/>
  <c r="S49" i="56" s="1"/>
  <c r="Q49" i="56"/>
  <c r="P49" i="56"/>
  <c r="L49" i="56"/>
  <c r="M49" i="56" s="1"/>
  <c r="N49" i="56" s="1"/>
  <c r="T48" i="56"/>
  <c r="U48" i="56" s="1"/>
  <c r="S48" i="56"/>
  <c r="R48" i="56"/>
  <c r="P48" i="56"/>
  <c r="Q48" i="56" s="1"/>
  <c r="L48" i="56"/>
  <c r="M48" i="56" s="1"/>
  <c r="N48" i="56" s="1"/>
  <c r="T47" i="56"/>
  <c r="U47" i="56" s="1"/>
  <c r="S47" i="56"/>
  <c r="R47" i="56"/>
  <c r="P47" i="56"/>
  <c r="Q47" i="56" s="1"/>
  <c r="L47" i="56"/>
  <c r="M47" i="56" s="1"/>
  <c r="N47" i="56" s="1"/>
  <c r="T46" i="56"/>
  <c r="U46" i="56" s="1"/>
  <c r="S46" i="56"/>
  <c r="R46" i="56"/>
  <c r="P46" i="56"/>
  <c r="Q46" i="56" s="1"/>
  <c r="L46" i="56"/>
  <c r="M46" i="56" s="1"/>
  <c r="N46" i="56" s="1"/>
  <c r="T45" i="56"/>
  <c r="U45" i="56" s="1"/>
  <c r="S45" i="56"/>
  <c r="R45" i="56"/>
  <c r="P45" i="56"/>
  <c r="Q45" i="56" s="1"/>
  <c r="L45" i="56"/>
  <c r="M45" i="56" s="1"/>
  <c r="N45" i="56" s="1"/>
  <c r="T44" i="56"/>
  <c r="U44" i="56" s="1"/>
  <c r="S44" i="56"/>
  <c r="R44" i="56"/>
  <c r="P44" i="56"/>
  <c r="Q44" i="56" s="1"/>
  <c r="L44" i="56"/>
  <c r="M44" i="56" s="1"/>
  <c r="N44" i="56" s="1"/>
  <c r="T43" i="56"/>
  <c r="U43" i="56" s="1"/>
  <c r="S43" i="56"/>
  <c r="R43" i="56"/>
  <c r="P43" i="56"/>
  <c r="Q43" i="56" s="1"/>
  <c r="L43" i="56"/>
  <c r="M43" i="56" s="1"/>
  <c r="N43" i="56" s="1"/>
  <c r="T42" i="56"/>
  <c r="U42" i="56" s="1"/>
  <c r="S42" i="56"/>
  <c r="R42" i="56"/>
  <c r="P42" i="56"/>
  <c r="Q42" i="56" s="1"/>
  <c r="L42" i="56"/>
  <c r="M42" i="56" s="1"/>
  <c r="N42" i="56" s="1"/>
  <c r="T41" i="56"/>
  <c r="U41" i="56" s="1"/>
  <c r="S41" i="56"/>
  <c r="R41" i="56"/>
  <c r="P41" i="56"/>
  <c r="Q41" i="56" s="1"/>
  <c r="L41" i="56"/>
  <c r="M41" i="56" s="1"/>
  <c r="N41" i="56" s="1"/>
  <c r="T40" i="56"/>
  <c r="U40" i="56" s="1"/>
  <c r="R40" i="56"/>
  <c r="S40" i="56" s="1"/>
  <c r="P40" i="56"/>
  <c r="Q40" i="56" s="1"/>
  <c r="L40" i="56"/>
  <c r="M40" i="56" s="1"/>
  <c r="N40" i="56" s="1"/>
  <c r="T39" i="56"/>
  <c r="U39" i="56" s="1"/>
  <c r="R39" i="56"/>
  <c r="S39" i="56" s="1"/>
  <c r="Q39" i="56"/>
  <c r="P39" i="56"/>
  <c r="L39" i="56"/>
  <c r="M39" i="56" s="1"/>
  <c r="N39" i="56" s="1"/>
  <c r="T38" i="56"/>
  <c r="U38" i="56" s="1"/>
  <c r="R38" i="56"/>
  <c r="S38" i="56" s="1"/>
  <c r="Q38" i="56"/>
  <c r="P38" i="56"/>
  <c r="M38" i="56"/>
  <c r="N38" i="56" s="1"/>
  <c r="L38" i="56"/>
  <c r="U37" i="56"/>
  <c r="T37" i="56"/>
  <c r="R37" i="56"/>
  <c r="S37" i="56" s="1"/>
  <c r="P37" i="56"/>
  <c r="Q37" i="56" s="1"/>
  <c r="M37" i="56"/>
  <c r="N37" i="56" s="1"/>
  <c r="L37" i="56"/>
  <c r="T36" i="56"/>
  <c r="U36" i="56" s="1"/>
  <c r="R36" i="56"/>
  <c r="S36" i="56" s="1"/>
  <c r="Q36" i="56"/>
  <c r="P36" i="56"/>
  <c r="M36" i="56"/>
  <c r="N36" i="56" s="1"/>
  <c r="L36" i="56"/>
  <c r="U35" i="56"/>
  <c r="T35" i="56"/>
  <c r="R35" i="56"/>
  <c r="S35" i="56" s="1"/>
  <c r="P35" i="56"/>
  <c r="Q35" i="56" s="1"/>
  <c r="L35" i="56"/>
  <c r="M35" i="56" s="1"/>
  <c r="N35" i="56" s="1"/>
  <c r="U34" i="56"/>
  <c r="T34" i="56"/>
  <c r="R34" i="56"/>
  <c r="S34" i="56" s="1"/>
  <c r="P34" i="56"/>
  <c r="Q34" i="56" s="1"/>
  <c r="L34" i="56"/>
  <c r="M34" i="56" s="1"/>
  <c r="N34" i="56" s="1"/>
  <c r="T33" i="56"/>
  <c r="U33" i="56" s="1"/>
  <c r="R33" i="56"/>
  <c r="S33" i="56" s="1"/>
  <c r="P33" i="56"/>
  <c r="Q33" i="56" s="1"/>
  <c r="L33" i="56"/>
  <c r="M33" i="56" s="1"/>
  <c r="N33" i="56" s="1"/>
  <c r="R32" i="56"/>
  <c r="S32" i="56" s="1"/>
  <c r="P32" i="56"/>
  <c r="Q32" i="56" s="1"/>
  <c r="L32" i="56"/>
  <c r="M32" i="56" s="1"/>
  <c r="N32" i="56" s="1"/>
  <c r="T31" i="56"/>
  <c r="U31" i="56" s="1"/>
  <c r="R31" i="56"/>
  <c r="S31" i="56" s="1"/>
  <c r="L31" i="56"/>
  <c r="M31" i="56" s="1"/>
  <c r="N31" i="56" s="1"/>
  <c r="T30" i="56"/>
  <c r="U30" i="56" s="1"/>
  <c r="P30" i="56"/>
  <c r="Q30" i="56" s="1"/>
  <c r="L30" i="56"/>
  <c r="M30" i="56" s="1"/>
  <c r="T29" i="56"/>
  <c r="U29" i="56" s="1"/>
  <c r="P29" i="56"/>
  <c r="Q29" i="56" s="1"/>
  <c r="L29" i="56"/>
  <c r="M29" i="56" s="1"/>
  <c r="T28" i="56"/>
  <c r="U28" i="56" s="1"/>
  <c r="R28" i="56"/>
  <c r="S28" i="56" s="1"/>
  <c r="L28" i="56"/>
  <c r="M28" i="56" s="1"/>
  <c r="N28" i="56" s="1"/>
  <c r="T27" i="56"/>
  <c r="U27" i="56" s="1"/>
  <c r="R27" i="56"/>
  <c r="S27" i="56" s="1"/>
  <c r="P27" i="56"/>
  <c r="Q27" i="56" s="1"/>
  <c r="L27" i="56"/>
  <c r="M27" i="56" s="1"/>
  <c r="N27" i="56" s="1"/>
  <c r="C27" i="56"/>
  <c r="T26" i="56"/>
  <c r="U26" i="56" s="1"/>
  <c r="R26" i="56"/>
  <c r="S26" i="56" s="1"/>
  <c r="L26" i="56"/>
  <c r="M26" i="56" s="1"/>
  <c r="N26" i="56" s="1"/>
  <c r="O26" i="56" s="1"/>
  <c r="C26" i="56"/>
  <c r="T25" i="56"/>
  <c r="U25" i="56" s="1"/>
  <c r="L25" i="56"/>
  <c r="M25" i="56" s="1"/>
  <c r="R25" i="56" s="1"/>
  <c r="C25" i="56"/>
  <c r="T24" i="56"/>
  <c r="U24" i="56" s="1"/>
  <c r="P24" i="56"/>
  <c r="Q24" i="56" s="1"/>
  <c r="L24" i="56"/>
  <c r="M24" i="56" s="1"/>
  <c r="R24" i="56" s="1"/>
  <c r="S24" i="56" s="1"/>
  <c r="C24" i="56"/>
  <c r="T23" i="56"/>
  <c r="U23" i="56" s="1"/>
  <c r="P23" i="56"/>
  <c r="Q23" i="56" s="1"/>
  <c r="L23" i="56"/>
  <c r="M23" i="56" s="1"/>
  <c r="R23" i="56" s="1"/>
  <c r="S23" i="56" s="1"/>
  <c r="C23" i="56"/>
  <c r="T22" i="56"/>
  <c r="U22" i="56" s="1"/>
  <c r="R22" i="56"/>
  <c r="S22" i="56" s="1"/>
  <c r="L22" i="56"/>
  <c r="M22" i="56" s="1"/>
  <c r="C22" i="56"/>
  <c r="T21" i="56"/>
  <c r="U21" i="56" s="1"/>
  <c r="L21" i="56"/>
  <c r="M21" i="56" s="1"/>
  <c r="R21" i="56" s="1"/>
  <c r="S21" i="56" s="1"/>
  <c r="C21" i="56"/>
  <c r="R20" i="56"/>
  <c r="S20" i="56" s="1"/>
  <c r="L20" i="56"/>
  <c r="M20" i="56" s="1"/>
  <c r="T20" i="56" s="1"/>
  <c r="U20" i="56" s="1"/>
  <c r="C20" i="56"/>
  <c r="T19" i="56"/>
  <c r="U19" i="56" s="1"/>
  <c r="R19" i="56"/>
  <c r="S19" i="56" s="1"/>
  <c r="L19" i="56"/>
  <c r="M19" i="56" s="1"/>
  <c r="C19" i="56"/>
  <c r="R18" i="56"/>
  <c r="S18" i="56" s="1"/>
  <c r="P18" i="56"/>
  <c r="Q18" i="56" s="1"/>
  <c r="L18" i="56"/>
  <c r="M18" i="56" s="1"/>
  <c r="N18" i="56" s="1"/>
  <c r="C18" i="56"/>
  <c r="P17" i="56"/>
  <c r="Q17" i="56" s="1"/>
  <c r="L17" i="56"/>
  <c r="M17" i="56" s="1"/>
  <c r="R17" i="56" s="1"/>
  <c r="S17" i="56" s="1"/>
  <c r="C17" i="56"/>
  <c r="P16" i="56"/>
  <c r="Q16" i="56" s="1"/>
  <c r="L16" i="56"/>
  <c r="M16" i="56" s="1"/>
  <c r="C16" i="56"/>
  <c r="T15" i="56"/>
  <c r="U15" i="56" s="1"/>
  <c r="R15" i="56"/>
  <c r="S15" i="56" s="1"/>
  <c r="L15" i="56"/>
  <c r="M15" i="56" s="1"/>
  <c r="N15" i="56" s="1"/>
  <c r="C15" i="56"/>
  <c r="T14" i="56"/>
  <c r="U14" i="56" s="1"/>
  <c r="L14" i="56"/>
  <c r="M14" i="56" s="1"/>
  <c r="N14" i="56" s="1"/>
  <c r="C14" i="56"/>
  <c r="R13" i="56"/>
  <c r="S13" i="56" s="1"/>
  <c r="P13" i="56"/>
  <c r="Q13" i="56" s="1"/>
  <c r="L13" i="56"/>
  <c r="M13" i="56" s="1"/>
  <c r="T13" i="56" s="1"/>
  <c r="U13" i="56" s="1"/>
  <c r="C13" i="56"/>
  <c r="R12" i="56"/>
  <c r="S12" i="56" s="1"/>
  <c r="P12" i="56"/>
  <c r="Q12" i="56" s="1"/>
  <c r="L12" i="56"/>
  <c r="M12" i="56" s="1"/>
  <c r="T12" i="56" s="1"/>
  <c r="U12" i="56" s="1"/>
  <c r="C12" i="56"/>
  <c r="P11" i="56"/>
  <c r="Q11" i="56" s="1"/>
  <c r="L11" i="56"/>
  <c r="M11" i="56" s="1"/>
  <c r="R11" i="56" s="1"/>
  <c r="S11" i="56" s="1"/>
  <c r="C11" i="56"/>
  <c r="P10" i="56"/>
  <c r="Q10" i="56" s="1"/>
  <c r="L10" i="56"/>
  <c r="M10" i="56" s="1"/>
  <c r="C10" i="56"/>
  <c r="P9" i="56"/>
  <c r="Q9" i="56" s="1"/>
  <c r="L9" i="56"/>
  <c r="M9" i="56" s="1"/>
  <c r="T9" i="56" s="1"/>
  <c r="U9" i="56" s="1"/>
  <c r="C9" i="56"/>
  <c r="R8" i="56"/>
  <c r="S8" i="56" s="1"/>
  <c r="L8" i="56"/>
  <c r="C8" i="56"/>
  <c r="R7" i="56"/>
  <c r="S7" i="56" s="1"/>
  <c r="P7" i="56"/>
  <c r="Q7" i="56" s="1"/>
  <c r="L7" i="56"/>
  <c r="M7" i="56" s="1"/>
  <c r="C7" i="56"/>
  <c r="R6" i="56"/>
  <c r="S6" i="56" s="1"/>
  <c r="P6" i="56"/>
  <c r="Q6" i="56" s="1"/>
  <c r="L6" i="56"/>
  <c r="M6" i="56" s="1"/>
  <c r="T6" i="56" s="1"/>
  <c r="U6" i="56" s="1"/>
  <c r="C6" i="56"/>
  <c r="R5" i="56"/>
  <c r="S5" i="56" s="1"/>
  <c r="P5" i="56"/>
  <c r="Q5" i="56" s="1"/>
  <c r="L5" i="56"/>
  <c r="M5" i="56" s="1"/>
  <c r="T5" i="56" s="1"/>
  <c r="U5" i="56" s="1"/>
  <c r="C5" i="56"/>
  <c r="R4" i="56"/>
  <c r="S4" i="56" s="1"/>
  <c r="P4" i="56"/>
  <c r="Q4" i="56" s="1"/>
  <c r="L4" i="56"/>
  <c r="M4" i="56" s="1"/>
  <c r="N4" i="56" s="1"/>
  <c r="C4" i="56"/>
  <c r="D2" i="56"/>
  <c r="B84" i="55"/>
  <c r="J84" i="55" s="1"/>
  <c r="B83" i="55"/>
  <c r="H83" i="55" s="1"/>
  <c r="B82" i="55"/>
  <c r="K82" i="55" s="1"/>
  <c r="B81" i="55"/>
  <c r="J81" i="55" s="1"/>
  <c r="B80" i="55"/>
  <c r="G80" i="55" s="1"/>
  <c r="B79" i="55"/>
  <c r="I79" i="55" s="1"/>
  <c r="B78" i="55"/>
  <c r="D78" i="55" s="1"/>
  <c r="B77" i="55"/>
  <c r="K77" i="55" s="1"/>
  <c r="B76" i="55"/>
  <c r="I76" i="55" s="1"/>
  <c r="B75" i="55"/>
  <c r="J75" i="55" s="1"/>
  <c r="B74" i="55"/>
  <c r="F74" i="55" s="1"/>
  <c r="B73" i="55"/>
  <c r="F73" i="55" s="1"/>
  <c r="B72" i="55"/>
  <c r="J72" i="55" s="1"/>
  <c r="B71" i="55"/>
  <c r="E71" i="55" s="1"/>
  <c r="B70" i="55"/>
  <c r="F70" i="55" s="1"/>
  <c r="B69" i="55"/>
  <c r="P68" i="55"/>
  <c r="B68" i="55"/>
  <c r="K68" i="55" s="1"/>
  <c r="B67" i="55"/>
  <c r="G67" i="55" s="1"/>
  <c r="B66" i="55"/>
  <c r="I66" i="55" s="1"/>
  <c r="B65" i="55"/>
  <c r="B64" i="55"/>
  <c r="B63" i="55"/>
  <c r="H63" i="55" s="1"/>
  <c r="B62" i="55"/>
  <c r="B61" i="55"/>
  <c r="M61" i="55" s="1"/>
  <c r="B60" i="55"/>
  <c r="J60" i="55" s="1"/>
  <c r="H57" i="55"/>
  <c r="T54" i="55"/>
  <c r="U54" i="55" s="1"/>
  <c r="S54" i="55"/>
  <c r="R54" i="55"/>
  <c r="P54" i="55"/>
  <c r="Q54" i="55" s="1"/>
  <c r="N54" i="55"/>
  <c r="V54" i="55" s="1"/>
  <c r="L54" i="55"/>
  <c r="M54" i="55" s="1"/>
  <c r="C54" i="55"/>
  <c r="T53" i="55"/>
  <c r="U53" i="55" s="1"/>
  <c r="R53" i="55"/>
  <c r="S53" i="55" s="1"/>
  <c r="P53" i="55"/>
  <c r="Q53" i="55" s="1"/>
  <c r="L53" i="55"/>
  <c r="M53" i="55" s="1"/>
  <c r="N53" i="55" s="1"/>
  <c r="C53" i="55"/>
  <c r="T52" i="55"/>
  <c r="U52" i="55" s="1"/>
  <c r="R52" i="55"/>
  <c r="S52" i="55" s="1"/>
  <c r="P52" i="55"/>
  <c r="Q52" i="55" s="1"/>
  <c r="L52" i="55"/>
  <c r="M52" i="55" s="1"/>
  <c r="N52" i="55" s="1"/>
  <c r="V52" i="55" s="1"/>
  <c r="C52" i="55"/>
  <c r="U51" i="55"/>
  <c r="T51" i="55"/>
  <c r="R51" i="55"/>
  <c r="S51" i="55" s="1"/>
  <c r="P51" i="55"/>
  <c r="Q51" i="55" s="1"/>
  <c r="L51" i="55"/>
  <c r="M51" i="55" s="1"/>
  <c r="N51" i="55" s="1"/>
  <c r="T50" i="55"/>
  <c r="U50" i="55" s="1"/>
  <c r="R50" i="55"/>
  <c r="S50" i="55" s="1"/>
  <c r="P50" i="55"/>
  <c r="Q50" i="55" s="1"/>
  <c r="L50" i="55"/>
  <c r="M50" i="55" s="1"/>
  <c r="N50" i="55" s="1"/>
  <c r="T49" i="55"/>
  <c r="U49" i="55" s="1"/>
  <c r="R49" i="55"/>
  <c r="S49" i="55" s="1"/>
  <c r="P49" i="55"/>
  <c r="Q49" i="55" s="1"/>
  <c r="L49" i="55"/>
  <c r="M49" i="55" s="1"/>
  <c r="N49" i="55" s="1"/>
  <c r="T48" i="55"/>
  <c r="U48" i="55" s="1"/>
  <c r="R48" i="55"/>
  <c r="S48" i="55" s="1"/>
  <c r="P48" i="55"/>
  <c r="Q48" i="55" s="1"/>
  <c r="L48" i="55"/>
  <c r="M48" i="55" s="1"/>
  <c r="N48" i="55" s="1"/>
  <c r="T47" i="55"/>
  <c r="U47" i="55" s="1"/>
  <c r="R47" i="55"/>
  <c r="S47" i="55" s="1"/>
  <c r="P47" i="55"/>
  <c r="Q47" i="55" s="1"/>
  <c r="L47" i="55"/>
  <c r="M47" i="55" s="1"/>
  <c r="N47" i="55" s="1"/>
  <c r="T46" i="55"/>
  <c r="U46" i="55" s="1"/>
  <c r="R46" i="55"/>
  <c r="S46" i="55" s="1"/>
  <c r="Q46" i="55"/>
  <c r="P46" i="55"/>
  <c r="L46" i="55"/>
  <c r="M46" i="55" s="1"/>
  <c r="N46" i="55" s="1"/>
  <c r="T45" i="55"/>
  <c r="U45" i="55" s="1"/>
  <c r="R45" i="55"/>
  <c r="S45" i="55" s="1"/>
  <c r="P45" i="55"/>
  <c r="Q45" i="55" s="1"/>
  <c r="M45" i="55"/>
  <c r="N45" i="55" s="1"/>
  <c r="L45" i="55"/>
  <c r="T44" i="55"/>
  <c r="U44" i="55" s="1"/>
  <c r="R44" i="55"/>
  <c r="S44" i="55" s="1"/>
  <c r="P44" i="55"/>
  <c r="Q44" i="55" s="1"/>
  <c r="L44" i="55"/>
  <c r="M44" i="55" s="1"/>
  <c r="N44" i="55" s="1"/>
  <c r="U43" i="55"/>
  <c r="T43" i="55"/>
  <c r="R43" i="55"/>
  <c r="S43" i="55" s="1"/>
  <c r="P43" i="55"/>
  <c r="Q43" i="55" s="1"/>
  <c r="L43" i="55"/>
  <c r="M43" i="55" s="1"/>
  <c r="N43" i="55" s="1"/>
  <c r="T42" i="55"/>
  <c r="U42" i="55" s="1"/>
  <c r="R42" i="55"/>
  <c r="S42" i="55" s="1"/>
  <c r="P42" i="55"/>
  <c r="Q42" i="55" s="1"/>
  <c r="L42" i="55"/>
  <c r="M42" i="55" s="1"/>
  <c r="N42" i="55" s="1"/>
  <c r="T41" i="55"/>
  <c r="U41" i="55" s="1"/>
  <c r="R41" i="55"/>
  <c r="S41" i="55" s="1"/>
  <c r="P41" i="55"/>
  <c r="Q41" i="55" s="1"/>
  <c r="L41" i="55"/>
  <c r="M41" i="55" s="1"/>
  <c r="N41" i="55" s="1"/>
  <c r="T40" i="55"/>
  <c r="U40" i="55" s="1"/>
  <c r="R40" i="55"/>
  <c r="S40" i="55" s="1"/>
  <c r="P40" i="55"/>
  <c r="Q40" i="55" s="1"/>
  <c r="L40" i="55"/>
  <c r="M40" i="55" s="1"/>
  <c r="N40" i="55" s="1"/>
  <c r="T39" i="55"/>
  <c r="U39" i="55" s="1"/>
  <c r="R39" i="55"/>
  <c r="S39" i="55" s="1"/>
  <c r="P39" i="55"/>
  <c r="Q39" i="55" s="1"/>
  <c r="L39" i="55"/>
  <c r="M39" i="55" s="1"/>
  <c r="N39" i="55" s="1"/>
  <c r="T38" i="55"/>
  <c r="U38" i="55" s="1"/>
  <c r="R38" i="55"/>
  <c r="S38" i="55" s="1"/>
  <c r="P38" i="55"/>
  <c r="Q38" i="55" s="1"/>
  <c r="L38" i="55"/>
  <c r="M38" i="55" s="1"/>
  <c r="N38" i="55" s="1"/>
  <c r="T37" i="55"/>
  <c r="U37" i="55" s="1"/>
  <c r="R37" i="55"/>
  <c r="S37" i="55" s="1"/>
  <c r="P37" i="55"/>
  <c r="Q37" i="55" s="1"/>
  <c r="L37" i="55"/>
  <c r="M37" i="55" s="1"/>
  <c r="N37" i="55" s="1"/>
  <c r="T36" i="55"/>
  <c r="U36" i="55" s="1"/>
  <c r="R36" i="55"/>
  <c r="S36" i="55" s="1"/>
  <c r="P36" i="55"/>
  <c r="Q36" i="55" s="1"/>
  <c r="L36" i="55"/>
  <c r="M36" i="55" s="1"/>
  <c r="N36" i="55" s="1"/>
  <c r="T35" i="55"/>
  <c r="U35" i="55" s="1"/>
  <c r="R35" i="55"/>
  <c r="S35" i="55" s="1"/>
  <c r="P35" i="55"/>
  <c r="Q35" i="55" s="1"/>
  <c r="L35" i="55"/>
  <c r="M35" i="55" s="1"/>
  <c r="N35" i="55" s="1"/>
  <c r="T34" i="55"/>
  <c r="U34" i="55" s="1"/>
  <c r="R34" i="55"/>
  <c r="S34" i="55" s="1"/>
  <c r="P34" i="55"/>
  <c r="Q34" i="55" s="1"/>
  <c r="L34" i="55"/>
  <c r="M34" i="55" s="1"/>
  <c r="N34" i="55" s="1"/>
  <c r="T33" i="55"/>
  <c r="U33" i="55" s="1"/>
  <c r="R33" i="55"/>
  <c r="S33" i="55" s="1"/>
  <c r="P33" i="55"/>
  <c r="Q33" i="55" s="1"/>
  <c r="L33" i="55"/>
  <c r="M33" i="55" s="1"/>
  <c r="N33" i="55" s="1"/>
  <c r="T32" i="55"/>
  <c r="U32" i="55" s="1"/>
  <c r="R32" i="55"/>
  <c r="S32" i="55" s="1"/>
  <c r="P32" i="55"/>
  <c r="Q32" i="55" s="1"/>
  <c r="L32" i="55"/>
  <c r="M32" i="55" s="1"/>
  <c r="N32" i="55" s="1"/>
  <c r="T31" i="55"/>
  <c r="U31" i="55" s="1"/>
  <c r="R31" i="55"/>
  <c r="S31" i="55" s="1"/>
  <c r="P31" i="55"/>
  <c r="Q31" i="55" s="1"/>
  <c r="L31" i="55"/>
  <c r="M31" i="55" s="1"/>
  <c r="N31" i="55" s="1"/>
  <c r="T30" i="55"/>
  <c r="U30" i="55" s="1"/>
  <c r="R30" i="55"/>
  <c r="S30" i="55" s="1"/>
  <c r="P30" i="55"/>
  <c r="Q30" i="55" s="1"/>
  <c r="L30" i="55"/>
  <c r="M30" i="55" s="1"/>
  <c r="N30" i="55" s="1"/>
  <c r="T29" i="55"/>
  <c r="U29" i="55" s="1"/>
  <c r="R29" i="55"/>
  <c r="S29" i="55" s="1"/>
  <c r="P29" i="55"/>
  <c r="Q29" i="55" s="1"/>
  <c r="L29" i="55"/>
  <c r="M29" i="55" s="1"/>
  <c r="N29" i="55" s="1"/>
  <c r="T28" i="55"/>
  <c r="U28" i="55" s="1"/>
  <c r="R28" i="55"/>
  <c r="S28" i="55" s="1"/>
  <c r="P28" i="55"/>
  <c r="Q28" i="55" s="1"/>
  <c r="L28" i="55"/>
  <c r="M28" i="55" s="1"/>
  <c r="N28" i="55" s="1"/>
  <c r="T27" i="55"/>
  <c r="U27" i="55" s="1"/>
  <c r="R27" i="55"/>
  <c r="S27" i="55" s="1"/>
  <c r="P27" i="55"/>
  <c r="Q27" i="55" s="1"/>
  <c r="L27" i="55"/>
  <c r="M27" i="55" s="1"/>
  <c r="N27" i="55" s="1"/>
  <c r="C27" i="55"/>
  <c r="T26" i="55"/>
  <c r="U26" i="55" s="1"/>
  <c r="R26" i="55"/>
  <c r="S26" i="55" s="1"/>
  <c r="P26" i="55"/>
  <c r="Q26" i="55" s="1"/>
  <c r="L26" i="55"/>
  <c r="M26" i="55" s="1"/>
  <c r="N26" i="55" s="1"/>
  <c r="C26" i="55"/>
  <c r="T25" i="55"/>
  <c r="U25" i="55" s="1"/>
  <c r="R25" i="55"/>
  <c r="S25" i="55" s="1"/>
  <c r="P25" i="55"/>
  <c r="Q25" i="55" s="1"/>
  <c r="L25" i="55"/>
  <c r="M25" i="55" s="1"/>
  <c r="N25" i="55" s="1"/>
  <c r="C25" i="55"/>
  <c r="T24" i="55"/>
  <c r="U24" i="55" s="1"/>
  <c r="R24" i="55"/>
  <c r="S24" i="55" s="1"/>
  <c r="P24" i="55"/>
  <c r="Q24" i="55" s="1"/>
  <c r="L24" i="55"/>
  <c r="M24" i="55" s="1"/>
  <c r="N24" i="55" s="1"/>
  <c r="C24" i="55"/>
  <c r="T23" i="55"/>
  <c r="U23" i="55" s="1"/>
  <c r="R23" i="55"/>
  <c r="S23" i="55" s="1"/>
  <c r="P23" i="55"/>
  <c r="Q23" i="55" s="1"/>
  <c r="L23" i="55"/>
  <c r="M23" i="55" s="1"/>
  <c r="N23" i="55" s="1"/>
  <c r="C23" i="55"/>
  <c r="T22" i="55"/>
  <c r="U22" i="55" s="1"/>
  <c r="R22" i="55"/>
  <c r="S22" i="55" s="1"/>
  <c r="Q22" i="55"/>
  <c r="P22" i="55"/>
  <c r="M22" i="55"/>
  <c r="N22" i="55" s="1"/>
  <c r="L22" i="55"/>
  <c r="C22" i="55"/>
  <c r="R21" i="55"/>
  <c r="S21" i="55" s="1"/>
  <c r="P21" i="55"/>
  <c r="Q21" i="55" s="1"/>
  <c r="L21" i="55"/>
  <c r="M21" i="55" s="1"/>
  <c r="T21" i="55" s="1"/>
  <c r="U21" i="55" s="1"/>
  <c r="C21" i="55"/>
  <c r="T20" i="55"/>
  <c r="U20" i="55" s="1"/>
  <c r="P20" i="55"/>
  <c r="Q20" i="55" s="1"/>
  <c r="L20" i="55"/>
  <c r="M20" i="55" s="1"/>
  <c r="C20" i="55"/>
  <c r="T19" i="55"/>
  <c r="U19" i="55" s="1"/>
  <c r="R19" i="55"/>
  <c r="S19" i="55" s="1"/>
  <c r="N19" i="55"/>
  <c r="L19" i="55"/>
  <c r="M19" i="55" s="1"/>
  <c r="P19" i="55" s="1"/>
  <c r="Q19" i="55" s="1"/>
  <c r="C19" i="55"/>
  <c r="T18" i="55"/>
  <c r="U18" i="55" s="1"/>
  <c r="Q18" i="55"/>
  <c r="P18" i="55"/>
  <c r="L18" i="55"/>
  <c r="M18" i="55" s="1"/>
  <c r="C18" i="55"/>
  <c r="T17" i="55"/>
  <c r="U17" i="55" s="1"/>
  <c r="P17" i="55"/>
  <c r="Q17" i="55" s="1"/>
  <c r="L17" i="55"/>
  <c r="M17" i="55" s="1"/>
  <c r="R17" i="55" s="1"/>
  <c r="S17" i="55" s="1"/>
  <c r="C17" i="55"/>
  <c r="U16" i="55"/>
  <c r="T16" i="55"/>
  <c r="P16" i="55"/>
  <c r="Q16" i="55" s="1"/>
  <c r="L16" i="55"/>
  <c r="M16" i="55" s="1"/>
  <c r="C16" i="55"/>
  <c r="T15" i="55"/>
  <c r="U15" i="55" s="1"/>
  <c r="P15" i="55"/>
  <c r="Q15" i="55" s="1"/>
  <c r="M15" i="55"/>
  <c r="R15" i="55" s="1"/>
  <c r="S15" i="55" s="1"/>
  <c r="L15" i="55"/>
  <c r="C15" i="55"/>
  <c r="T14" i="55"/>
  <c r="U14" i="55" s="1"/>
  <c r="P14" i="55"/>
  <c r="Q14" i="55" s="1"/>
  <c r="L14" i="55"/>
  <c r="M14" i="55" s="1"/>
  <c r="R14" i="55" s="1"/>
  <c r="S14" i="55" s="1"/>
  <c r="C14" i="55"/>
  <c r="T13" i="55"/>
  <c r="U13" i="55" s="1"/>
  <c r="P13" i="55"/>
  <c r="Q13" i="55" s="1"/>
  <c r="L13" i="55"/>
  <c r="M13" i="55" s="1"/>
  <c r="R13" i="55" s="1"/>
  <c r="S13" i="55" s="1"/>
  <c r="C13" i="55"/>
  <c r="T12" i="55"/>
  <c r="U12" i="55" s="1"/>
  <c r="R12" i="55"/>
  <c r="S12" i="55" s="1"/>
  <c r="N12" i="55"/>
  <c r="O12" i="55" s="1"/>
  <c r="L12" i="55"/>
  <c r="M12" i="55" s="1"/>
  <c r="P12" i="55" s="1"/>
  <c r="Q12" i="55" s="1"/>
  <c r="C12" i="55"/>
  <c r="T11" i="55"/>
  <c r="U11" i="55" s="1"/>
  <c r="P11" i="55"/>
  <c r="Q11" i="55" s="1"/>
  <c r="L11" i="55"/>
  <c r="M11" i="55" s="1"/>
  <c r="C11" i="55"/>
  <c r="U10" i="55"/>
  <c r="T10" i="55"/>
  <c r="P10" i="55"/>
  <c r="L10" i="55"/>
  <c r="C10" i="55"/>
  <c r="R9" i="55"/>
  <c r="S9" i="55" s="1"/>
  <c r="P9" i="55"/>
  <c r="Q9" i="55" s="1"/>
  <c r="L9" i="55"/>
  <c r="M9" i="55" s="1"/>
  <c r="T9" i="55" s="1"/>
  <c r="U9" i="55" s="1"/>
  <c r="C9" i="55"/>
  <c r="R8" i="55"/>
  <c r="S8" i="55" s="1"/>
  <c r="P8" i="55"/>
  <c r="Q8" i="55" s="1"/>
  <c r="L8" i="55"/>
  <c r="M8" i="55" s="1"/>
  <c r="T8" i="55" s="1"/>
  <c r="U8" i="55" s="1"/>
  <c r="C8" i="55"/>
  <c r="R7" i="55"/>
  <c r="S7" i="55" s="1"/>
  <c r="P7" i="55"/>
  <c r="Q7" i="55" s="1"/>
  <c r="L7" i="55"/>
  <c r="M7" i="55" s="1"/>
  <c r="T7" i="55" s="1"/>
  <c r="U7" i="55" s="1"/>
  <c r="C7" i="55"/>
  <c r="R6" i="55"/>
  <c r="S6" i="55" s="1"/>
  <c r="P6" i="55"/>
  <c r="Q6" i="55" s="1"/>
  <c r="L6" i="55"/>
  <c r="M6" i="55" s="1"/>
  <c r="T6" i="55" s="1"/>
  <c r="U6" i="55" s="1"/>
  <c r="C6" i="55"/>
  <c r="R5" i="55"/>
  <c r="S5" i="55" s="1"/>
  <c r="P5" i="55"/>
  <c r="Q5" i="55" s="1"/>
  <c r="L5" i="55"/>
  <c r="M5" i="55" s="1"/>
  <c r="T5" i="55" s="1"/>
  <c r="U5" i="55" s="1"/>
  <c r="C5" i="55"/>
  <c r="P4" i="55"/>
  <c r="Q4" i="55" s="1"/>
  <c r="N4" i="55"/>
  <c r="L4" i="55"/>
  <c r="M4" i="55" s="1"/>
  <c r="R4" i="55" s="1"/>
  <c r="C4" i="55"/>
  <c r="D2" i="55"/>
  <c r="B84" i="54"/>
  <c r="B83" i="54"/>
  <c r="H83" i="54" s="1"/>
  <c r="B82" i="54"/>
  <c r="K82" i="54" s="1"/>
  <c r="B81" i="54"/>
  <c r="J81" i="54" s="1"/>
  <c r="B80" i="54"/>
  <c r="H80" i="54" s="1"/>
  <c r="B79" i="54"/>
  <c r="C79" i="54" s="1"/>
  <c r="B78" i="54"/>
  <c r="F78" i="54" s="1"/>
  <c r="B77" i="54"/>
  <c r="J77" i="54" s="1"/>
  <c r="B76" i="54"/>
  <c r="H76" i="54" s="1"/>
  <c r="B75" i="54"/>
  <c r="F75" i="54" s="1"/>
  <c r="B74" i="54"/>
  <c r="I74" i="54" s="1"/>
  <c r="B73" i="54"/>
  <c r="D73" i="54" s="1"/>
  <c r="B72" i="54"/>
  <c r="B71" i="54"/>
  <c r="B70" i="54"/>
  <c r="D70" i="54" s="1"/>
  <c r="B69" i="54"/>
  <c r="I69" i="54" s="1"/>
  <c r="P68" i="54"/>
  <c r="B68" i="54"/>
  <c r="I68" i="54" s="1"/>
  <c r="B67" i="54"/>
  <c r="I67" i="54" s="1"/>
  <c r="B66" i="54"/>
  <c r="I66" i="54" s="1"/>
  <c r="B65" i="54"/>
  <c r="B64" i="54"/>
  <c r="I64" i="54" s="1"/>
  <c r="B63" i="54"/>
  <c r="H63" i="54" s="1"/>
  <c r="B62" i="54"/>
  <c r="K62" i="54" s="1"/>
  <c r="B61" i="54"/>
  <c r="M61" i="54" s="1"/>
  <c r="B60" i="54"/>
  <c r="J60" i="54" s="1"/>
  <c r="H57" i="54"/>
  <c r="T54" i="54"/>
  <c r="U54" i="54" s="1"/>
  <c r="R54" i="54"/>
  <c r="S54" i="54" s="1"/>
  <c r="P54" i="54"/>
  <c r="Q54" i="54" s="1"/>
  <c r="L54" i="54"/>
  <c r="M54" i="54" s="1"/>
  <c r="N54" i="54" s="1"/>
  <c r="O54" i="54" s="1"/>
  <c r="C54" i="54"/>
  <c r="U53" i="54"/>
  <c r="T53" i="54"/>
  <c r="S53" i="54"/>
  <c r="R53" i="54"/>
  <c r="Q53" i="54"/>
  <c r="P53" i="54"/>
  <c r="L53" i="54"/>
  <c r="M53" i="54" s="1"/>
  <c r="N53" i="54" s="1"/>
  <c r="C53" i="54"/>
  <c r="T52" i="54"/>
  <c r="U52" i="54" s="1"/>
  <c r="R52" i="54"/>
  <c r="S52" i="54" s="1"/>
  <c r="Q52" i="54"/>
  <c r="P52" i="54"/>
  <c r="L52" i="54"/>
  <c r="M52" i="54" s="1"/>
  <c r="N52" i="54" s="1"/>
  <c r="C52" i="54"/>
  <c r="U51" i="54"/>
  <c r="T51" i="54"/>
  <c r="S51" i="54"/>
  <c r="R51" i="54"/>
  <c r="Q51" i="54"/>
  <c r="P51" i="54"/>
  <c r="M51" i="54"/>
  <c r="N51" i="54" s="1"/>
  <c r="L51" i="54"/>
  <c r="U50" i="54"/>
  <c r="T50" i="54"/>
  <c r="S50" i="54"/>
  <c r="R50" i="54"/>
  <c r="Q50" i="54"/>
  <c r="P50" i="54"/>
  <c r="M50" i="54"/>
  <c r="N50" i="54" s="1"/>
  <c r="L50" i="54"/>
  <c r="U49" i="54"/>
  <c r="T49" i="54"/>
  <c r="S49" i="54"/>
  <c r="R49" i="54"/>
  <c r="Q49" i="54"/>
  <c r="P49" i="54"/>
  <c r="L49" i="54"/>
  <c r="M49" i="54" s="1"/>
  <c r="N49" i="54" s="1"/>
  <c r="T48" i="54"/>
  <c r="U48" i="54" s="1"/>
  <c r="S48" i="54"/>
  <c r="R48" i="54"/>
  <c r="P48" i="54"/>
  <c r="Q48" i="54" s="1"/>
  <c r="L48" i="54"/>
  <c r="M48" i="54" s="1"/>
  <c r="N48" i="54" s="1"/>
  <c r="T47" i="54"/>
  <c r="U47" i="54" s="1"/>
  <c r="R47" i="54"/>
  <c r="S47" i="54" s="1"/>
  <c r="P47" i="54"/>
  <c r="Q47" i="54" s="1"/>
  <c r="L47" i="54"/>
  <c r="M47" i="54" s="1"/>
  <c r="N47" i="54" s="1"/>
  <c r="V47" i="54" s="1"/>
  <c r="T46" i="54"/>
  <c r="U46" i="54" s="1"/>
  <c r="R46" i="54"/>
  <c r="S46" i="54" s="1"/>
  <c r="P46" i="54"/>
  <c r="Q46" i="54" s="1"/>
  <c r="N46" i="54"/>
  <c r="O46" i="54" s="1"/>
  <c r="L46" i="54"/>
  <c r="M46" i="54" s="1"/>
  <c r="T45" i="54"/>
  <c r="U45" i="54" s="1"/>
  <c r="R45" i="54"/>
  <c r="S45" i="54" s="1"/>
  <c r="P45" i="54"/>
  <c r="Q45" i="54" s="1"/>
  <c r="L45" i="54"/>
  <c r="M45" i="54" s="1"/>
  <c r="N45" i="54" s="1"/>
  <c r="T44" i="54"/>
  <c r="U44" i="54" s="1"/>
  <c r="R44" i="54"/>
  <c r="S44" i="54" s="1"/>
  <c r="P44" i="54"/>
  <c r="Q44" i="54" s="1"/>
  <c r="N44" i="54"/>
  <c r="L44" i="54"/>
  <c r="M44" i="54" s="1"/>
  <c r="T43" i="54"/>
  <c r="U43" i="54" s="1"/>
  <c r="R43" i="54"/>
  <c r="S43" i="54" s="1"/>
  <c r="P43" i="54"/>
  <c r="Q43" i="54" s="1"/>
  <c r="L43" i="54"/>
  <c r="M43" i="54" s="1"/>
  <c r="N43" i="54" s="1"/>
  <c r="T42" i="54"/>
  <c r="U42" i="54" s="1"/>
  <c r="S42" i="54"/>
  <c r="R42" i="54"/>
  <c r="P42" i="54"/>
  <c r="Q42" i="54" s="1"/>
  <c r="L42" i="54"/>
  <c r="M42" i="54" s="1"/>
  <c r="N42" i="54" s="1"/>
  <c r="O42" i="54" s="1"/>
  <c r="T41" i="54"/>
  <c r="U41" i="54" s="1"/>
  <c r="R41" i="54"/>
  <c r="S41" i="54" s="1"/>
  <c r="P41" i="54"/>
  <c r="Q41" i="54" s="1"/>
  <c r="L41" i="54"/>
  <c r="M41" i="54" s="1"/>
  <c r="N41" i="54" s="1"/>
  <c r="T40" i="54"/>
  <c r="U40" i="54" s="1"/>
  <c r="S40" i="54"/>
  <c r="R40" i="54"/>
  <c r="P40" i="54"/>
  <c r="Q40" i="54" s="1"/>
  <c r="L40" i="54"/>
  <c r="M40" i="54" s="1"/>
  <c r="N40" i="54" s="1"/>
  <c r="T39" i="54"/>
  <c r="U39" i="54" s="1"/>
  <c r="R39" i="54"/>
  <c r="S39" i="54" s="1"/>
  <c r="P39" i="54"/>
  <c r="Q39" i="54" s="1"/>
  <c r="L39" i="54"/>
  <c r="M39" i="54" s="1"/>
  <c r="N39" i="54" s="1"/>
  <c r="T38" i="54"/>
  <c r="U38" i="54" s="1"/>
  <c r="S38" i="54"/>
  <c r="R38" i="54"/>
  <c r="P38" i="54"/>
  <c r="Q38" i="54" s="1"/>
  <c r="L38" i="54"/>
  <c r="M38" i="54" s="1"/>
  <c r="N38" i="54" s="1"/>
  <c r="O38" i="54" s="1"/>
  <c r="W38" i="54" s="1"/>
  <c r="T37" i="54"/>
  <c r="U37" i="54" s="1"/>
  <c r="R37" i="54"/>
  <c r="S37" i="54" s="1"/>
  <c r="P37" i="54"/>
  <c r="Q37" i="54" s="1"/>
  <c r="L37" i="54"/>
  <c r="M37" i="54" s="1"/>
  <c r="N37" i="54" s="1"/>
  <c r="T36" i="54"/>
  <c r="U36" i="54" s="1"/>
  <c r="S36" i="54"/>
  <c r="R36" i="54"/>
  <c r="P36" i="54"/>
  <c r="Q36" i="54" s="1"/>
  <c r="L36" i="54"/>
  <c r="M36" i="54" s="1"/>
  <c r="N36" i="54" s="1"/>
  <c r="T35" i="54"/>
  <c r="U35" i="54" s="1"/>
  <c r="R35" i="54"/>
  <c r="S35" i="54" s="1"/>
  <c r="P35" i="54"/>
  <c r="Q35" i="54" s="1"/>
  <c r="O35" i="54"/>
  <c r="L35" i="54"/>
  <c r="M35" i="54" s="1"/>
  <c r="N35" i="54" s="1"/>
  <c r="T34" i="54"/>
  <c r="U34" i="54" s="1"/>
  <c r="R34" i="54"/>
  <c r="S34" i="54" s="1"/>
  <c r="P34" i="54"/>
  <c r="Q34" i="54" s="1"/>
  <c r="L34" i="54"/>
  <c r="M34" i="54" s="1"/>
  <c r="N34" i="54" s="1"/>
  <c r="O34" i="54" s="1"/>
  <c r="W34" i="54" s="1"/>
  <c r="T33" i="54"/>
  <c r="U33" i="54" s="1"/>
  <c r="R33" i="54"/>
  <c r="S33" i="54" s="1"/>
  <c r="P33" i="54"/>
  <c r="Q33" i="54" s="1"/>
  <c r="L33" i="54"/>
  <c r="M33" i="54" s="1"/>
  <c r="N33" i="54" s="1"/>
  <c r="T32" i="54"/>
  <c r="U32" i="54" s="1"/>
  <c r="R32" i="54"/>
  <c r="S32" i="54" s="1"/>
  <c r="P32" i="54"/>
  <c r="Q32" i="54" s="1"/>
  <c r="L32" i="54"/>
  <c r="M32" i="54" s="1"/>
  <c r="N32" i="54" s="1"/>
  <c r="T31" i="54"/>
  <c r="U31" i="54" s="1"/>
  <c r="R31" i="54"/>
  <c r="S31" i="54" s="1"/>
  <c r="P31" i="54"/>
  <c r="Q31" i="54" s="1"/>
  <c r="L31" i="54"/>
  <c r="M31" i="54" s="1"/>
  <c r="N31" i="54" s="1"/>
  <c r="T30" i="54"/>
  <c r="U30" i="54" s="1"/>
  <c r="R30" i="54"/>
  <c r="S30" i="54" s="1"/>
  <c r="P30" i="54"/>
  <c r="Q30" i="54" s="1"/>
  <c r="L30" i="54"/>
  <c r="M30" i="54" s="1"/>
  <c r="N30" i="54" s="1"/>
  <c r="T29" i="54"/>
  <c r="U29" i="54" s="1"/>
  <c r="R29" i="54"/>
  <c r="S29" i="54" s="1"/>
  <c r="P29" i="54"/>
  <c r="Q29" i="54" s="1"/>
  <c r="L29" i="54"/>
  <c r="M29" i="54" s="1"/>
  <c r="N29" i="54" s="1"/>
  <c r="T28" i="54"/>
  <c r="U28" i="54" s="1"/>
  <c r="R28" i="54"/>
  <c r="S28" i="54" s="1"/>
  <c r="P28" i="54"/>
  <c r="Q28" i="54" s="1"/>
  <c r="L28" i="54"/>
  <c r="M28" i="54" s="1"/>
  <c r="N28" i="54" s="1"/>
  <c r="T27" i="54"/>
  <c r="U27" i="54" s="1"/>
  <c r="R27" i="54"/>
  <c r="S27" i="54" s="1"/>
  <c r="P27" i="54"/>
  <c r="Q27" i="54" s="1"/>
  <c r="L27" i="54"/>
  <c r="M27" i="54" s="1"/>
  <c r="N27" i="54" s="1"/>
  <c r="C27" i="54"/>
  <c r="T26" i="54"/>
  <c r="U26" i="54" s="1"/>
  <c r="R26" i="54"/>
  <c r="S26" i="54" s="1"/>
  <c r="P26" i="54"/>
  <c r="Q26" i="54" s="1"/>
  <c r="L26" i="54"/>
  <c r="M26" i="54" s="1"/>
  <c r="N26" i="54" s="1"/>
  <c r="C26" i="54"/>
  <c r="T25" i="54"/>
  <c r="U25" i="54" s="1"/>
  <c r="Q25" i="54"/>
  <c r="P25" i="54"/>
  <c r="L25" i="54"/>
  <c r="M25" i="54" s="1"/>
  <c r="C25" i="54"/>
  <c r="T24" i="54"/>
  <c r="U24" i="54" s="1"/>
  <c r="P24" i="54"/>
  <c r="Q24" i="54" s="1"/>
  <c r="N24" i="54"/>
  <c r="O24" i="54" s="1"/>
  <c r="L24" i="54"/>
  <c r="M24" i="54" s="1"/>
  <c r="R24" i="54" s="1"/>
  <c r="S24" i="54" s="1"/>
  <c r="C24" i="54"/>
  <c r="T23" i="54"/>
  <c r="U23" i="54" s="1"/>
  <c r="P23" i="54"/>
  <c r="Q23" i="54" s="1"/>
  <c r="L23" i="54"/>
  <c r="M23" i="54" s="1"/>
  <c r="C23" i="54"/>
  <c r="U22" i="54"/>
  <c r="T22" i="54"/>
  <c r="R22" i="54"/>
  <c r="S22" i="54" s="1"/>
  <c r="P22" i="54"/>
  <c r="Q22" i="54" s="1"/>
  <c r="M22" i="54"/>
  <c r="N22" i="54" s="1"/>
  <c r="O22" i="54" s="1"/>
  <c r="L22" i="54"/>
  <c r="C22" i="54"/>
  <c r="R21" i="54"/>
  <c r="S21" i="54" s="1"/>
  <c r="P21" i="54"/>
  <c r="Q21" i="54" s="1"/>
  <c r="L21" i="54"/>
  <c r="M21" i="54" s="1"/>
  <c r="N21" i="54" s="1"/>
  <c r="C21" i="54"/>
  <c r="T20" i="54"/>
  <c r="U20" i="54" s="1"/>
  <c r="R20" i="54"/>
  <c r="S20" i="54" s="1"/>
  <c r="P20" i="54"/>
  <c r="Q20" i="54" s="1"/>
  <c r="L20" i="54"/>
  <c r="M20" i="54" s="1"/>
  <c r="N20" i="54" s="1"/>
  <c r="O20" i="54" s="1"/>
  <c r="C20" i="54"/>
  <c r="T19" i="54"/>
  <c r="U19" i="54" s="1"/>
  <c r="R19" i="54"/>
  <c r="S19" i="54" s="1"/>
  <c r="L19" i="54"/>
  <c r="M19" i="54" s="1"/>
  <c r="P19" i="54" s="1"/>
  <c r="Q19" i="54" s="1"/>
  <c r="C19" i="54"/>
  <c r="T18" i="54"/>
  <c r="U18" i="54" s="1"/>
  <c r="P18" i="54"/>
  <c r="Q18" i="54" s="1"/>
  <c r="L18" i="54"/>
  <c r="M18" i="54" s="1"/>
  <c r="R18" i="54" s="1"/>
  <c r="C18" i="54"/>
  <c r="T17" i="54"/>
  <c r="U17" i="54" s="1"/>
  <c r="P17" i="54"/>
  <c r="Q17" i="54" s="1"/>
  <c r="L17" i="54"/>
  <c r="M17" i="54" s="1"/>
  <c r="N17" i="54" s="1"/>
  <c r="C17" i="54"/>
  <c r="T16" i="54"/>
  <c r="U16" i="54" s="1"/>
  <c r="P16" i="54"/>
  <c r="Q16" i="54" s="1"/>
  <c r="L16" i="54"/>
  <c r="M16" i="54" s="1"/>
  <c r="R16" i="54" s="1"/>
  <c r="S16" i="54" s="1"/>
  <c r="C16" i="54"/>
  <c r="T15" i="54"/>
  <c r="U15" i="54" s="1"/>
  <c r="P15" i="54"/>
  <c r="Q15" i="54" s="1"/>
  <c r="L15" i="54"/>
  <c r="M15" i="54" s="1"/>
  <c r="R15" i="54" s="1"/>
  <c r="S15" i="54" s="1"/>
  <c r="C15" i="54"/>
  <c r="T14" i="54"/>
  <c r="U14" i="54" s="1"/>
  <c r="P14" i="54"/>
  <c r="Q14" i="54" s="1"/>
  <c r="L14" i="54"/>
  <c r="M14" i="54" s="1"/>
  <c r="R14" i="54" s="1"/>
  <c r="C14" i="54"/>
  <c r="P13" i="54"/>
  <c r="Q13" i="54" s="1"/>
  <c r="L13" i="54"/>
  <c r="M13" i="54" s="1"/>
  <c r="R13" i="54" s="1"/>
  <c r="S13" i="54" s="1"/>
  <c r="C13" i="54"/>
  <c r="T12" i="54"/>
  <c r="U12" i="54" s="1"/>
  <c r="R12" i="54"/>
  <c r="S12" i="54" s="1"/>
  <c r="N12" i="54"/>
  <c r="O12" i="54" s="1"/>
  <c r="L12" i="54"/>
  <c r="M12" i="54" s="1"/>
  <c r="P12" i="54" s="1"/>
  <c r="Q12" i="54" s="1"/>
  <c r="C12" i="54"/>
  <c r="P11" i="54"/>
  <c r="Q11" i="54" s="1"/>
  <c r="L11" i="54"/>
  <c r="M11" i="54" s="1"/>
  <c r="T11" i="54" s="1"/>
  <c r="U11" i="54" s="1"/>
  <c r="C11" i="54"/>
  <c r="P10" i="54"/>
  <c r="Q10" i="54" s="1"/>
  <c r="L10" i="54"/>
  <c r="M10" i="54" s="1"/>
  <c r="T10" i="54" s="1"/>
  <c r="C10" i="54"/>
  <c r="R9" i="54"/>
  <c r="S9" i="54" s="1"/>
  <c r="P9" i="54"/>
  <c r="Q9" i="54" s="1"/>
  <c r="L9" i="54"/>
  <c r="M9" i="54" s="1"/>
  <c r="C9" i="54"/>
  <c r="R8" i="54"/>
  <c r="S8" i="54" s="1"/>
  <c r="P8" i="54"/>
  <c r="Q8" i="54" s="1"/>
  <c r="N8" i="54"/>
  <c r="O8" i="54" s="1"/>
  <c r="L8" i="54"/>
  <c r="M8" i="54" s="1"/>
  <c r="T8" i="54" s="1"/>
  <c r="U8" i="54" s="1"/>
  <c r="C8" i="54"/>
  <c r="R7" i="54"/>
  <c r="S7" i="54" s="1"/>
  <c r="P7" i="54"/>
  <c r="Q7" i="54" s="1"/>
  <c r="L7" i="54"/>
  <c r="M7" i="54" s="1"/>
  <c r="C7" i="54"/>
  <c r="R6" i="54"/>
  <c r="P6" i="54"/>
  <c r="Q6" i="54" s="1"/>
  <c r="L6" i="54"/>
  <c r="M6" i="54" s="1"/>
  <c r="T6" i="54" s="1"/>
  <c r="U6" i="54" s="1"/>
  <c r="C6" i="54"/>
  <c r="R5" i="54"/>
  <c r="S5" i="54" s="1"/>
  <c r="P5" i="54"/>
  <c r="Q5" i="54" s="1"/>
  <c r="L5" i="54"/>
  <c r="M5" i="54" s="1"/>
  <c r="C5" i="54"/>
  <c r="R4" i="54"/>
  <c r="P4" i="54"/>
  <c r="L4" i="54"/>
  <c r="C4" i="54"/>
  <c r="D2" i="54"/>
  <c r="B84" i="53"/>
  <c r="I84" i="53" s="1"/>
  <c r="B83" i="53"/>
  <c r="H83" i="53" s="1"/>
  <c r="B82" i="53"/>
  <c r="D82" i="53" s="1"/>
  <c r="B81" i="53"/>
  <c r="H81" i="53" s="1"/>
  <c r="B80" i="53"/>
  <c r="H80" i="53" s="1"/>
  <c r="B79" i="53"/>
  <c r="I79" i="53" s="1"/>
  <c r="B78" i="53"/>
  <c r="I78" i="53" s="1"/>
  <c r="B77" i="53"/>
  <c r="E77" i="53" s="1"/>
  <c r="B76" i="53"/>
  <c r="F76" i="53" s="1"/>
  <c r="B75" i="53"/>
  <c r="H75" i="53" s="1"/>
  <c r="B74" i="53"/>
  <c r="I74" i="53" s="1"/>
  <c r="B73" i="53"/>
  <c r="J73" i="53" s="1"/>
  <c r="B72" i="53"/>
  <c r="F72" i="53" s="1"/>
  <c r="B71" i="53"/>
  <c r="H71" i="53" s="1"/>
  <c r="B70" i="53"/>
  <c r="B69" i="53"/>
  <c r="P68" i="53"/>
  <c r="B68" i="53"/>
  <c r="B67" i="53"/>
  <c r="I67" i="53" s="1"/>
  <c r="B66" i="53"/>
  <c r="K66" i="53" s="1"/>
  <c r="B65" i="53"/>
  <c r="B64" i="53"/>
  <c r="G64" i="53" s="1"/>
  <c r="B63" i="53"/>
  <c r="B62" i="53"/>
  <c r="F62" i="53" s="1"/>
  <c r="B61" i="53"/>
  <c r="M61" i="53" s="1"/>
  <c r="B60" i="53"/>
  <c r="J60" i="53" s="1"/>
  <c r="H57" i="53"/>
  <c r="T54" i="53"/>
  <c r="U54" i="53" s="1"/>
  <c r="R54" i="53"/>
  <c r="S54" i="53" s="1"/>
  <c r="P54" i="53"/>
  <c r="Q54" i="53" s="1"/>
  <c r="L54" i="53"/>
  <c r="M54" i="53" s="1"/>
  <c r="N54" i="53" s="1"/>
  <c r="C54" i="53"/>
  <c r="T53" i="53"/>
  <c r="U53" i="53" s="1"/>
  <c r="S53" i="53"/>
  <c r="R53" i="53"/>
  <c r="P53" i="53"/>
  <c r="Q53" i="53" s="1"/>
  <c r="L53" i="53"/>
  <c r="M53" i="53" s="1"/>
  <c r="N53" i="53" s="1"/>
  <c r="V53" i="53" s="1"/>
  <c r="C53" i="53"/>
  <c r="U52" i="53"/>
  <c r="T52" i="53"/>
  <c r="R52" i="53"/>
  <c r="S52" i="53" s="1"/>
  <c r="P52" i="53"/>
  <c r="Q52" i="53" s="1"/>
  <c r="M52" i="53"/>
  <c r="N52" i="53" s="1"/>
  <c r="O52" i="53" s="1"/>
  <c r="L52" i="53"/>
  <c r="C52" i="53"/>
  <c r="T51" i="53"/>
  <c r="U51" i="53" s="1"/>
  <c r="S51" i="53"/>
  <c r="R51" i="53"/>
  <c r="P51" i="53"/>
  <c r="Q51" i="53" s="1"/>
  <c r="L51" i="53"/>
  <c r="M51" i="53" s="1"/>
  <c r="N51" i="53" s="1"/>
  <c r="V51" i="53" s="1"/>
  <c r="T50" i="53"/>
  <c r="U50" i="53" s="1"/>
  <c r="S50" i="53"/>
  <c r="R50" i="53"/>
  <c r="P50" i="53"/>
  <c r="Q50" i="53" s="1"/>
  <c r="N50" i="53"/>
  <c r="L50" i="53"/>
  <c r="M50" i="53" s="1"/>
  <c r="T49" i="53"/>
  <c r="U49" i="53" s="1"/>
  <c r="S49" i="53"/>
  <c r="R49" i="53"/>
  <c r="P49" i="53"/>
  <c r="Q49" i="53" s="1"/>
  <c r="N49" i="53"/>
  <c r="O49" i="53" s="1"/>
  <c r="W49" i="53" s="1"/>
  <c r="L49" i="53"/>
  <c r="M49" i="53" s="1"/>
  <c r="T48" i="53"/>
  <c r="U48" i="53" s="1"/>
  <c r="R48" i="53"/>
  <c r="S48" i="53" s="1"/>
  <c r="P48" i="53"/>
  <c r="Q48" i="53" s="1"/>
  <c r="L48" i="53"/>
  <c r="M48" i="53" s="1"/>
  <c r="N48" i="53" s="1"/>
  <c r="T47" i="53"/>
  <c r="U47" i="53" s="1"/>
  <c r="R47" i="53"/>
  <c r="S47" i="53" s="1"/>
  <c r="P47" i="53"/>
  <c r="Q47" i="53" s="1"/>
  <c r="N47" i="53"/>
  <c r="V47" i="53" s="1"/>
  <c r="L47" i="53"/>
  <c r="M47" i="53" s="1"/>
  <c r="T46" i="53"/>
  <c r="U46" i="53" s="1"/>
  <c r="R46" i="53"/>
  <c r="S46" i="53" s="1"/>
  <c r="P46" i="53"/>
  <c r="Q46" i="53" s="1"/>
  <c r="L46" i="53"/>
  <c r="M46" i="53" s="1"/>
  <c r="N46" i="53" s="1"/>
  <c r="T45" i="53"/>
  <c r="U45" i="53" s="1"/>
  <c r="R45" i="53"/>
  <c r="S45" i="53" s="1"/>
  <c r="P45" i="53"/>
  <c r="Q45" i="53" s="1"/>
  <c r="L45" i="53"/>
  <c r="M45" i="53" s="1"/>
  <c r="N45" i="53" s="1"/>
  <c r="T44" i="53"/>
  <c r="U44" i="53" s="1"/>
  <c r="R44" i="53"/>
  <c r="S44" i="53" s="1"/>
  <c r="P44" i="53"/>
  <c r="Q44" i="53" s="1"/>
  <c r="L44" i="53"/>
  <c r="M44" i="53" s="1"/>
  <c r="N44" i="53" s="1"/>
  <c r="T43" i="53"/>
  <c r="U43" i="53" s="1"/>
  <c r="S43" i="53"/>
  <c r="R43" i="53"/>
  <c r="P43" i="53"/>
  <c r="Q43" i="53" s="1"/>
  <c r="L43" i="53"/>
  <c r="M43" i="53" s="1"/>
  <c r="N43" i="53" s="1"/>
  <c r="V43" i="53" s="1"/>
  <c r="T42" i="53"/>
  <c r="U42" i="53" s="1"/>
  <c r="S42" i="53"/>
  <c r="R42" i="53"/>
  <c r="P42" i="53"/>
  <c r="Q42" i="53" s="1"/>
  <c r="N42" i="53"/>
  <c r="V42" i="53" s="1"/>
  <c r="L42" i="53"/>
  <c r="M42" i="53" s="1"/>
  <c r="T41" i="53"/>
  <c r="U41" i="53" s="1"/>
  <c r="R41" i="53"/>
  <c r="S41" i="53" s="1"/>
  <c r="P41" i="53"/>
  <c r="Q41" i="53" s="1"/>
  <c r="L41" i="53"/>
  <c r="M41" i="53" s="1"/>
  <c r="N41" i="53" s="1"/>
  <c r="O41" i="53" s="1"/>
  <c r="W41" i="53" s="1"/>
  <c r="T40" i="53"/>
  <c r="U40" i="53" s="1"/>
  <c r="R40" i="53"/>
  <c r="S40" i="53" s="1"/>
  <c r="P40" i="53"/>
  <c r="Q40" i="53" s="1"/>
  <c r="L40" i="53"/>
  <c r="M40" i="53" s="1"/>
  <c r="N40" i="53" s="1"/>
  <c r="T39" i="53"/>
  <c r="U39" i="53" s="1"/>
  <c r="S39" i="53"/>
  <c r="R39" i="53"/>
  <c r="P39" i="53"/>
  <c r="Q39" i="53" s="1"/>
  <c r="L39" i="53"/>
  <c r="M39" i="53" s="1"/>
  <c r="N39" i="53" s="1"/>
  <c r="V39" i="53" s="1"/>
  <c r="T38" i="53"/>
  <c r="U38" i="53" s="1"/>
  <c r="S38" i="53"/>
  <c r="R38" i="53"/>
  <c r="P38" i="53"/>
  <c r="Q38" i="53" s="1"/>
  <c r="N38" i="53"/>
  <c r="V38" i="53" s="1"/>
  <c r="L38" i="53"/>
  <c r="M38" i="53" s="1"/>
  <c r="T37" i="53"/>
  <c r="U37" i="53" s="1"/>
  <c r="R37" i="53"/>
  <c r="S37" i="53" s="1"/>
  <c r="P37" i="53"/>
  <c r="Q37" i="53" s="1"/>
  <c r="L37" i="53"/>
  <c r="M37" i="53" s="1"/>
  <c r="N37" i="53" s="1"/>
  <c r="O37" i="53" s="1"/>
  <c r="W37" i="53" s="1"/>
  <c r="T36" i="53"/>
  <c r="U36" i="53" s="1"/>
  <c r="R36" i="53"/>
  <c r="S36" i="53" s="1"/>
  <c r="P36" i="53"/>
  <c r="Q36" i="53" s="1"/>
  <c r="L36" i="53"/>
  <c r="M36" i="53" s="1"/>
  <c r="N36" i="53" s="1"/>
  <c r="T35" i="53"/>
  <c r="U35" i="53" s="1"/>
  <c r="S35" i="53"/>
  <c r="R35" i="53"/>
  <c r="P35" i="53"/>
  <c r="Q35" i="53" s="1"/>
  <c r="L35" i="53"/>
  <c r="M35" i="53" s="1"/>
  <c r="N35" i="53" s="1"/>
  <c r="V35" i="53" s="1"/>
  <c r="T34" i="53"/>
  <c r="U34" i="53" s="1"/>
  <c r="S34" i="53"/>
  <c r="R34" i="53"/>
  <c r="P34" i="53"/>
  <c r="Q34" i="53" s="1"/>
  <c r="N34" i="53"/>
  <c r="V34" i="53" s="1"/>
  <c r="L34" i="53"/>
  <c r="M34" i="53" s="1"/>
  <c r="T33" i="53"/>
  <c r="U33" i="53" s="1"/>
  <c r="R33" i="53"/>
  <c r="S33" i="53" s="1"/>
  <c r="P33" i="53"/>
  <c r="Q33" i="53" s="1"/>
  <c r="L33" i="53"/>
  <c r="M33" i="53" s="1"/>
  <c r="N33" i="53" s="1"/>
  <c r="O33" i="53" s="1"/>
  <c r="T32" i="53"/>
  <c r="U32" i="53" s="1"/>
  <c r="R32" i="53"/>
  <c r="S32" i="53" s="1"/>
  <c r="P32" i="53"/>
  <c r="Q32" i="53" s="1"/>
  <c r="L32" i="53"/>
  <c r="M32" i="53" s="1"/>
  <c r="N32" i="53" s="1"/>
  <c r="T31" i="53"/>
  <c r="U31" i="53" s="1"/>
  <c r="S31" i="53"/>
  <c r="R31" i="53"/>
  <c r="P31" i="53"/>
  <c r="Q31" i="53" s="1"/>
  <c r="L31" i="53"/>
  <c r="M31" i="53" s="1"/>
  <c r="N31" i="53" s="1"/>
  <c r="V31" i="53" s="1"/>
  <c r="T30" i="53"/>
  <c r="U30" i="53" s="1"/>
  <c r="S30" i="53"/>
  <c r="R30" i="53"/>
  <c r="P30" i="53"/>
  <c r="Q30" i="53" s="1"/>
  <c r="N30" i="53"/>
  <c r="V30" i="53" s="1"/>
  <c r="L30" i="53"/>
  <c r="M30" i="53" s="1"/>
  <c r="T29" i="53"/>
  <c r="U29" i="53" s="1"/>
  <c r="R29" i="53"/>
  <c r="S29" i="53" s="1"/>
  <c r="P29" i="53"/>
  <c r="Q29" i="53" s="1"/>
  <c r="L29" i="53"/>
  <c r="M29" i="53" s="1"/>
  <c r="N29" i="53" s="1"/>
  <c r="O29" i="53" s="1"/>
  <c r="T28" i="53"/>
  <c r="U28" i="53" s="1"/>
  <c r="R28" i="53"/>
  <c r="S28" i="53" s="1"/>
  <c r="P28" i="53"/>
  <c r="Q28" i="53" s="1"/>
  <c r="L28" i="53"/>
  <c r="M28" i="53" s="1"/>
  <c r="N28" i="53" s="1"/>
  <c r="T27" i="53"/>
  <c r="U27" i="53" s="1"/>
  <c r="S27" i="53"/>
  <c r="R27" i="53"/>
  <c r="N27" i="53"/>
  <c r="V27" i="53" s="1"/>
  <c r="L27" i="53"/>
  <c r="M27" i="53" s="1"/>
  <c r="P27" i="53" s="1"/>
  <c r="Q27" i="53" s="1"/>
  <c r="C27" i="53"/>
  <c r="T26" i="53"/>
  <c r="U26" i="53" s="1"/>
  <c r="R26" i="53"/>
  <c r="S26" i="53" s="1"/>
  <c r="L26" i="53"/>
  <c r="M26" i="53" s="1"/>
  <c r="P26" i="53" s="1"/>
  <c r="Q26" i="53" s="1"/>
  <c r="C26" i="53"/>
  <c r="U25" i="53"/>
  <c r="T25" i="53"/>
  <c r="R25" i="53"/>
  <c r="S25" i="53" s="1"/>
  <c r="L25" i="53"/>
  <c r="M25" i="53" s="1"/>
  <c r="P25" i="53" s="1"/>
  <c r="Q25" i="53" s="1"/>
  <c r="C25" i="53"/>
  <c r="T24" i="53"/>
  <c r="U24" i="53" s="1"/>
  <c r="L24" i="53"/>
  <c r="M24" i="53" s="1"/>
  <c r="P24" i="53" s="1"/>
  <c r="Q24" i="53" s="1"/>
  <c r="C24" i="53"/>
  <c r="T23" i="53"/>
  <c r="U23" i="53" s="1"/>
  <c r="L23" i="53"/>
  <c r="M23" i="53" s="1"/>
  <c r="P23" i="53" s="1"/>
  <c r="Q23" i="53" s="1"/>
  <c r="C23" i="53"/>
  <c r="T22" i="53"/>
  <c r="U22" i="53" s="1"/>
  <c r="L22" i="53"/>
  <c r="M22" i="53" s="1"/>
  <c r="P22" i="53" s="1"/>
  <c r="Q22" i="53" s="1"/>
  <c r="C22" i="53"/>
  <c r="U21" i="53"/>
  <c r="T21" i="53"/>
  <c r="R21" i="53"/>
  <c r="S21" i="53" s="1"/>
  <c r="L21" i="53"/>
  <c r="M21" i="53" s="1"/>
  <c r="P21" i="53" s="1"/>
  <c r="Q21" i="53" s="1"/>
  <c r="C21" i="53"/>
  <c r="T20" i="53"/>
  <c r="U20" i="53" s="1"/>
  <c r="R20" i="53"/>
  <c r="S20" i="53" s="1"/>
  <c r="L20" i="53"/>
  <c r="M20" i="53" s="1"/>
  <c r="P20" i="53" s="1"/>
  <c r="C20" i="53"/>
  <c r="T19" i="53"/>
  <c r="U19" i="53" s="1"/>
  <c r="R19" i="53"/>
  <c r="S19" i="53" s="1"/>
  <c r="L19" i="53"/>
  <c r="M19" i="53" s="1"/>
  <c r="P19" i="53" s="1"/>
  <c r="Q19" i="53" s="1"/>
  <c r="C19" i="53"/>
  <c r="P18" i="53"/>
  <c r="Q18" i="53" s="1"/>
  <c r="N18" i="53"/>
  <c r="O18" i="53" s="1"/>
  <c r="L18" i="53"/>
  <c r="M18" i="53" s="1"/>
  <c r="C18" i="53"/>
  <c r="T17" i="53"/>
  <c r="U17" i="53" s="1"/>
  <c r="P17" i="53"/>
  <c r="Q17" i="53" s="1"/>
  <c r="M17" i="53"/>
  <c r="N17" i="53" s="1"/>
  <c r="O17" i="53" s="1"/>
  <c r="L17" i="53"/>
  <c r="C17" i="53"/>
  <c r="P16" i="53"/>
  <c r="Q16" i="53" s="1"/>
  <c r="L16" i="53"/>
  <c r="M16" i="53" s="1"/>
  <c r="T16" i="53" s="1"/>
  <c r="C16" i="53"/>
  <c r="T15" i="53"/>
  <c r="U15" i="53" s="1"/>
  <c r="P15" i="53"/>
  <c r="Q15" i="53" s="1"/>
  <c r="N15" i="53"/>
  <c r="L15" i="53"/>
  <c r="M15" i="53" s="1"/>
  <c r="R15" i="53" s="1"/>
  <c r="S15" i="53" s="1"/>
  <c r="C15" i="53"/>
  <c r="T14" i="53"/>
  <c r="U14" i="53" s="1"/>
  <c r="P14" i="53"/>
  <c r="Q14" i="53" s="1"/>
  <c r="L14" i="53"/>
  <c r="C14" i="53"/>
  <c r="P13" i="53"/>
  <c r="Q13" i="53" s="1"/>
  <c r="L13" i="53"/>
  <c r="M13" i="53" s="1"/>
  <c r="R13" i="53" s="1"/>
  <c r="S13" i="53" s="1"/>
  <c r="C13" i="53"/>
  <c r="T12" i="53"/>
  <c r="U12" i="53" s="1"/>
  <c r="P12" i="53"/>
  <c r="Q12" i="53" s="1"/>
  <c r="L12" i="53"/>
  <c r="M12" i="53" s="1"/>
  <c r="R12" i="53" s="1"/>
  <c r="S12" i="53" s="1"/>
  <c r="C12" i="53"/>
  <c r="T11" i="53"/>
  <c r="U11" i="53" s="1"/>
  <c r="R11" i="53"/>
  <c r="S11" i="53" s="1"/>
  <c r="N11" i="53"/>
  <c r="L11" i="53"/>
  <c r="M11" i="53" s="1"/>
  <c r="P11" i="53" s="1"/>
  <c r="Q11" i="53" s="1"/>
  <c r="C11" i="53"/>
  <c r="R10" i="53"/>
  <c r="S10" i="53" s="1"/>
  <c r="P10" i="53"/>
  <c r="Q10" i="53" s="1"/>
  <c r="L10" i="53"/>
  <c r="M10" i="53" s="1"/>
  <c r="C10" i="53"/>
  <c r="R9" i="53"/>
  <c r="S9" i="53" s="1"/>
  <c r="P9" i="53"/>
  <c r="L9" i="53"/>
  <c r="M9" i="53" s="1"/>
  <c r="C9" i="53"/>
  <c r="R8" i="53"/>
  <c r="P8" i="53"/>
  <c r="Q8" i="53" s="1"/>
  <c r="N8" i="53"/>
  <c r="L8" i="53"/>
  <c r="M8" i="53" s="1"/>
  <c r="T8" i="53" s="1"/>
  <c r="U8" i="53" s="1"/>
  <c r="C8" i="53"/>
  <c r="R7" i="53"/>
  <c r="S7" i="53" s="1"/>
  <c r="P7" i="53"/>
  <c r="Q7" i="53" s="1"/>
  <c r="N7" i="53"/>
  <c r="L7" i="53"/>
  <c r="M7" i="53" s="1"/>
  <c r="T7" i="53" s="1"/>
  <c r="U7" i="53" s="1"/>
  <c r="C7" i="53"/>
  <c r="R6" i="53"/>
  <c r="S6" i="53" s="1"/>
  <c r="P6" i="53"/>
  <c r="Q6" i="53" s="1"/>
  <c r="L6" i="53"/>
  <c r="M6" i="53" s="1"/>
  <c r="N6" i="53" s="1"/>
  <c r="C6" i="53"/>
  <c r="R5" i="53"/>
  <c r="S5" i="53" s="1"/>
  <c r="P5" i="53"/>
  <c r="Q5" i="53" s="1"/>
  <c r="L5" i="53"/>
  <c r="M5" i="53" s="1"/>
  <c r="C5" i="53"/>
  <c r="R4" i="53"/>
  <c r="S4" i="53" s="1"/>
  <c r="P4" i="53"/>
  <c r="L4" i="53"/>
  <c r="C4" i="53"/>
  <c r="D2" i="53"/>
  <c r="B60" i="52"/>
  <c r="B59" i="52"/>
  <c r="B58" i="52"/>
  <c r="K58" i="52" s="1"/>
  <c r="B57" i="52"/>
  <c r="J57" i="52" s="1"/>
  <c r="B56" i="52"/>
  <c r="J56" i="52" s="1"/>
  <c r="B55" i="52"/>
  <c r="H55" i="52" s="1"/>
  <c r="B54" i="52"/>
  <c r="I54" i="52" s="1"/>
  <c r="B53" i="52"/>
  <c r="I53" i="52" s="1"/>
  <c r="B52" i="52"/>
  <c r="I52" i="52" s="1"/>
  <c r="B51" i="52"/>
  <c r="K51" i="52" s="1"/>
  <c r="B50" i="52"/>
  <c r="I50" i="52" s="1"/>
  <c r="B49" i="52"/>
  <c r="I49" i="52" s="1"/>
  <c r="B48" i="52"/>
  <c r="I48" i="52" s="1"/>
  <c r="B47" i="52"/>
  <c r="J47" i="52" s="1"/>
  <c r="B46" i="52"/>
  <c r="H46" i="52" s="1"/>
  <c r="B45" i="52"/>
  <c r="P44" i="52"/>
  <c r="B44" i="52"/>
  <c r="F44" i="52" s="1"/>
  <c r="B43" i="52"/>
  <c r="G43" i="52" s="1"/>
  <c r="B42" i="52"/>
  <c r="K42" i="52" s="1"/>
  <c r="B41" i="52"/>
  <c r="B40" i="52"/>
  <c r="F40" i="52" s="1"/>
  <c r="B39" i="52"/>
  <c r="B38" i="52"/>
  <c r="J38" i="52" s="1"/>
  <c r="B37" i="52"/>
  <c r="M37" i="52" s="1"/>
  <c r="B36" i="52"/>
  <c r="G36" i="52" s="1"/>
  <c r="H33" i="52"/>
  <c r="T30" i="52"/>
  <c r="U30" i="52" s="1"/>
  <c r="S30" i="52"/>
  <c r="R30" i="52"/>
  <c r="P30" i="52"/>
  <c r="Q30" i="52" s="1"/>
  <c r="L30" i="52"/>
  <c r="M30" i="52" s="1"/>
  <c r="N30" i="52" s="1"/>
  <c r="C30" i="52"/>
  <c r="U29" i="52"/>
  <c r="T29" i="52"/>
  <c r="S29" i="52"/>
  <c r="R29" i="52"/>
  <c r="Q29" i="52"/>
  <c r="P29" i="52"/>
  <c r="L29" i="52"/>
  <c r="M29" i="52" s="1"/>
  <c r="N29" i="52" s="1"/>
  <c r="C29" i="52"/>
  <c r="T28" i="52"/>
  <c r="U28" i="52" s="1"/>
  <c r="R28" i="52"/>
  <c r="S28" i="52" s="1"/>
  <c r="P28" i="52"/>
  <c r="Q28" i="52" s="1"/>
  <c r="L28" i="52"/>
  <c r="M28" i="52" s="1"/>
  <c r="N28" i="52" s="1"/>
  <c r="C28" i="52"/>
  <c r="U27" i="52"/>
  <c r="T27" i="52"/>
  <c r="S27" i="52"/>
  <c r="R27" i="52"/>
  <c r="Q27" i="52"/>
  <c r="P27" i="52"/>
  <c r="M27" i="52"/>
  <c r="N27" i="52" s="1"/>
  <c r="L27" i="52"/>
  <c r="C27" i="52"/>
  <c r="T26" i="52"/>
  <c r="U26" i="52" s="1"/>
  <c r="R26" i="52"/>
  <c r="S26" i="52" s="1"/>
  <c r="Q26" i="52"/>
  <c r="P26" i="52"/>
  <c r="L26" i="52"/>
  <c r="M26" i="52" s="1"/>
  <c r="N26" i="52" s="1"/>
  <c r="O26" i="52" s="1"/>
  <c r="W26" i="52" s="1"/>
  <c r="C26" i="52"/>
  <c r="T25" i="52"/>
  <c r="U25" i="52" s="1"/>
  <c r="R25" i="52"/>
  <c r="S25" i="52" s="1"/>
  <c r="P25" i="52"/>
  <c r="Q25" i="52" s="1"/>
  <c r="L25" i="52"/>
  <c r="M25" i="52" s="1"/>
  <c r="N25" i="52" s="1"/>
  <c r="C25" i="52"/>
  <c r="T24" i="52"/>
  <c r="U24" i="52" s="1"/>
  <c r="R24" i="52"/>
  <c r="S24" i="52" s="1"/>
  <c r="P24" i="52"/>
  <c r="Q24" i="52" s="1"/>
  <c r="L24" i="52"/>
  <c r="M24" i="52" s="1"/>
  <c r="N24" i="52" s="1"/>
  <c r="C24" i="52"/>
  <c r="U23" i="52"/>
  <c r="T23" i="52"/>
  <c r="S23" i="52"/>
  <c r="R23" i="52"/>
  <c r="Q23" i="52"/>
  <c r="P23" i="52"/>
  <c r="M23" i="52"/>
  <c r="N23" i="52" s="1"/>
  <c r="L23" i="52"/>
  <c r="C23" i="52"/>
  <c r="T22" i="52"/>
  <c r="U22" i="52" s="1"/>
  <c r="R22" i="52"/>
  <c r="S22" i="52" s="1"/>
  <c r="Q22" i="52"/>
  <c r="P22" i="52"/>
  <c r="L22" i="52"/>
  <c r="M22" i="52" s="1"/>
  <c r="N22" i="52" s="1"/>
  <c r="O22" i="52" s="1"/>
  <c r="C22" i="52"/>
  <c r="U21" i="52"/>
  <c r="T21" i="52"/>
  <c r="S21" i="52"/>
  <c r="R21" i="52"/>
  <c r="Q21" i="52"/>
  <c r="P21" i="52"/>
  <c r="M21" i="52"/>
  <c r="N21" i="52" s="1"/>
  <c r="L21" i="52"/>
  <c r="C21" i="52"/>
  <c r="T20" i="52"/>
  <c r="U20" i="52" s="1"/>
  <c r="S20" i="52"/>
  <c r="R20" i="52"/>
  <c r="P20" i="52"/>
  <c r="Q20" i="52" s="1"/>
  <c r="L20" i="52"/>
  <c r="M20" i="52" s="1"/>
  <c r="N20" i="52" s="1"/>
  <c r="C20" i="52"/>
  <c r="T19" i="52"/>
  <c r="U19" i="52" s="1"/>
  <c r="R19" i="52"/>
  <c r="S19" i="52" s="1"/>
  <c r="P19" i="52"/>
  <c r="Q19" i="52" s="1"/>
  <c r="L19" i="52"/>
  <c r="M19" i="52" s="1"/>
  <c r="N19" i="52" s="1"/>
  <c r="C19" i="52"/>
  <c r="T18" i="52"/>
  <c r="U18" i="52" s="1"/>
  <c r="R18" i="52"/>
  <c r="S18" i="52" s="1"/>
  <c r="Q18" i="52"/>
  <c r="P18" i="52"/>
  <c r="L18" i="52"/>
  <c r="M18" i="52" s="1"/>
  <c r="N18" i="52" s="1"/>
  <c r="C18" i="52"/>
  <c r="T17" i="52"/>
  <c r="U17" i="52" s="1"/>
  <c r="R17" i="52"/>
  <c r="S17" i="52" s="1"/>
  <c r="P17" i="52"/>
  <c r="Q17" i="52" s="1"/>
  <c r="L17" i="52"/>
  <c r="M17" i="52" s="1"/>
  <c r="N17" i="52" s="1"/>
  <c r="C17" i="52"/>
  <c r="T16" i="52"/>
  <c r="U16" i="52" s="1"/>
  <c r="R16" i="52"/>
  <c r="S16" i="52" s="1"/>
  <c r="P16" i="52"/>
  <c r="Q16" i="52" s="1"/>
  <c r="L16" i="52"/>
  <c r="M16" i="52" s="1"/>
  <c r="N16" i="52" s="1"/>
  <c r="C16" i="52"/>
  <c r="U15" i="52"/>
  <c r="T15" i="52"/>
  <c r="S15" i="52"/>
  <c r="R15" i="52"/>
  <c r="Q15" i="52"/>
  <c r="P15" i="52"/>
  <c r="M15" i="52"/>
  <c r="N15" i="52" s="1"/>
  <c r="L15" i="52"/>
  <c r="C15" i="52"/>
  <c r="T14" i="52"/>
  <c r="U14" i="52" s="1"/>
  <c r="R14" i="52"/>
  <c r="S14" i="52" s="1"/>
  <c r="Q14" i="52"/>
  <c r="P14" i="52"/>
  <c r="M14" i="52"/>
  <c r="N14" i="52" s="1"/>
  <c r="L14" i="52"/>
  <c r="C14" i="52"/>
  <c r="T13" i="52"/>
  <c r="U13" i="52" s="1"/>
  <c r="R13" i="52"/>
  <c r="S13" i="52" s="1"/>
  <c r="Q13" i="52"/>
  <c r="P13" i="52"/>
  <c r="L13" i="52"/>
  <c r="M13" i="52" s="1"/>
  <c r="N13" i="52" s="1"/>
  <c r="O13" i="52" s="1"/>
  <c r="W13" i="52" s="1"/>
  <c r="C13" i="52"/>
  <c r="T12" i="52"/>
  <c r="U12" i="52" s="1"/>
  <c r="R12" i="52"/>
  <c r="S12" i="52" s="1"/>
  <c r="P12" i="52"/>
  <c r="Q12" i="52" s="1"/>
  <c r="O12" i="52"/>
  <c r="L12" i="52"/>
  <c r="M12" i="52" s="1"/>
  <c r="N12" i="52" s="1"/>
  <c r="C12" i="52"/>
  <c r="T11" i="52"/>
  <c r="U11" i="52" s="1"/>
  <c r="R11" i="52"/>
  <c r="S11" i="52" s="1"/>
  <c r="P11" i="52"/>
  <c r="Q11" i="52" s="1"/>
  <c r="L11" i="52"/>
  <c r="M11" i="52" s="1"/>
  <c r="N11" i="52" s="1"/>
  <c r="C11" i="52"/>
  <c r="T10" i="52"/>
  <c r="U10" i="52" s="1"/>
  <c r="R10" i="52"/>
  <c r="S10" i="52" s="1"/>
  <c r="Q10" i="52"/>
  <c r="P10" i="52"/>
  <c r="M10" i="52"/>
  <c r="N10" i="52" s="1"/>
  <c r="L10" i="52"/>
  <c r="C10" i="52"/>
  <c r="T9" i="52"/>
  <c r="U9" i="52" s="1"/>
  <c r="R9" i="52"/>
  <c r="S9" i="52" s="1"/>
  <c r="L9" i="52"/>
  <c r="M9" i="52" s="1"/>
  <c r="N9" i="52" s="1"/>
  <c r="O9" i="52" s="1"/>
  <c r="C9" i="52"/>
  <c r="T8" i="52"/>
  <c r="U8" i="52" s="1"/>
  <c r="R8" i="52"/>
  <c r="S8" i="52" s="1"/>
  <c r="P8" i="52"/>
  <c r="Q8" i="52" s="1"/>
  <c r="L8" i="52"/>
  <c r="M8" i="52" s="1"/>
  <c r="N8" i="52" s="1"/>
  <c r="O8" i="52" s="1"/>
  <c r="C8" i="52"/>
  <c r="T7" i="52"/>
  <c r="R7" i="52"/>
  <c r="S7" i="52" s="1"/>
  <c r="P7" i="52"/>
  <c r="Q7" i="52" s="1"/>
  <c r="L7" i="52"/>
  <c r="M7" i="52" s="1"/>
  <c r="N7" i="52" s="1"/>
  <c r="C7" i="52"/>
  <c r="T6" i="52"/>
  <c r="U6" i="52" s="1"/>
  <c r="R6" i="52"/>
  <c r="S6" i="52" s="1"/>
  <c r="L6" i="52"/>
  <c r="M6" i="52" s="1"/>
  <c r="N6" i="52" s="1"/>
  <c r="C6" i="52"/>
  <c r="T5" i="52"/>
  <c r="U5" i="52" s="1"/>
  <c r="R5" i="52"/>
  <c r="S5" i="52" s="1"/>
  <c r="L5" i="52"/>
  <c r="M5" i="52" s="1"/>
  <c r="N5" i="52" s="1"/>
  <c r="O5" i="52" s="1"/>
  <c r="C5" i="52"/>
  <c r="T4" i="52"/>
  <c r="P4" i="52"/>
  <c r="L4" i="52"/>
  <c r="M4" i="52" s="1"/>
  <c r="N4" i="52" s="1"/>
  <c r="C4" i="52"/>
  <c r="D2" i="52"/>
  <c r="B60" i="51"/>
  <c r="B59" i="51"/>
  <c r="I59" i="51" s="1"/>
  <c r="B58" i="51"/>
  <c r="K58" i="51" s="1"/>
  <c r="B57" i="51"/>
  <c r="J57" i="51" s="1"/>
  <c r="B56" i="51"/>
  <c r="J56" i="51" s="1"/>
  <c r="B55" i="51"/>
  <c r="H55" i="51" s="1"/>
  <c r="B54" i="51"/>
  <c r="F54" i="51" s="1"/>
  <c r="B53" i="51"/>
  <c r="H53" i="51" s="1"/>
  <c r="B52" i="51"/>
  <c r="B51" i="51"/>
  <c r="F51" i="51" s="1"/>
  <c r="B50" i="51"/>
  <c r="H50" i="51" s="1"/>
  <c r="B49" i="51"/>
  <c r="D49" i="51" s="1"/>
  <c r="B48" i="51"/>
  <c r="F48" i="51" s="1"/>
  <c r="B47" i="51"/>
  <c r="F47" i="51" s="1"/>
  <c r="B46" i="51"/>
  <c r="F46" i="51" s="1"/>
  <c r="B45" i="51"/>
  <c r="H45" i="51" s="1"/>
  <c r="P44" i="51"/>
  <c r="B44" i="51"/>
  <c r="K44" i="51" s="1"/>
  <c r="B43" i="51"/>
  <c r="K43" i="51" s="1"/>
  <c r="B42" i="51"/>
  <c r="F42" i="51" s="1"/>
  <c r="B41" i="51"/>
  <c r="M41" i="51" s="1"/>
  <c r="B40" i="51"/>
  <c r="B39" i="51"/>
  <c r="B38" i="51"/>
  <c r="G38" i="51" s="1"/>
  <c r="B37" i="51"/>
  <c r="K37" i="51" s="1"/>
  <c r="B36" i="51"/>
  <c r="H36" i="51" s="1"/>
  <c r="H33" i="51"/>
  <c r="T30" i="51"/>
  <c r="U30" i="51" s="1"/>
  <c r="R30" i="51"/>
  <c r="S30" i="51" s="1"/>
  <c r="P30" i="51"/>
  <c r="Q30" i="51" s="1"/>
  <c r="N30" i="51"/>
  <c r="O30" i="51" s="1"/>
  <c r="L30" i="51"/>
  <c r="M30" i="51" s="1"/>
  <c r="C30" i="51"/>
  <c r="T29" i="51"/>
  <c r="U29" i="51" s="1"/>
  <c r="R29" i="51"/>
  <c r="S29" i="51" s="1"/>
  <c r="P29" i="51"/>
  <c r="Q29" i="51" s="1"/>
  <c r="L29" i="51"/>
  <c r="M29" i="51" s="1"/>
  <c r="N29" i="51" s="1"/>
  <c r="C29" i="51"/>
  <c r="T28" i="51"/>
  <c r="U28" i="51" s="1"/>
  <c r="R28" i="51"/>
  <c r="S28" i="51" s="1"/>
  <c r="P28" i="51"/>
  <c r="Q28" i="51" s="1"/>
  <c r="L28" i="51"/>
  <c r="M28" i="51" s="1"/>
  <c r="N28" i="51" s="1"/>
  <c r="C28" i="51"/>
  <c r="U27" i="51"/>
  <c r="T27" i="51"/>
  <c r="S27" i="51"/>
  <c r="R27" i="51"/>
  <c r="Q27" i="51"/>
  <c r="P27" i="51"/>
  <c r="L27" i="51"/>
  <c r="M27" i="51" s="1"/>
  <c r="N27" i="51" s="1"/>
  <c r="C27" i="51"/>
  <c r="T26" i="51"/>
  <c r="U26" i="51" s="1"/>
  <c r="R26" i="51"/>
  <c r="S26" i="51" s="1"/>
  <c r="P26" i="51"/>
  <c r="Q26" i="51" s="1"/>
  <c r="L26" i="51"/>
  <c r="M26" i="51" s="1"/>
  <c r="N26" i="51" s="1"/>
  <c r="O26" i="51" s="1"/>
  <c r="W26" i="51" s="1"/>
  <c r="C26" i="51"/>
  <c r="U25" i="51"/>
  <c r="T25" i="51"/>
  <c r="S25" i="51"/>
  <c r="R25" i="51"/>
  <c r="Q25" i="51"/>
  <c r="P25" i="51"/>
  <c r="M25" i="51"/>
  <c r="N25" i="51" s="1"/>
  <c r="V25" i="51" s="1"/>
  <c r="L25" i="51"/>
  <c r="C25" i="51"/>
  <c r="T24" i="51"/>
  <c r="U24" i="51" s="1"/>
  <c r="R24" i="51"/>
  <c r="S24" i="51" s="1"/>
  <c r="P24" i="51"/>
  <c r="Q24" i="51" s="1"/>
  <c r="L24" i="51"/>
  <c r="M24" i="51" s="1"/>
  <c r="N24" i="51" s="1"/>
  <c r="C24" i="51"/>
  <c r="U23" i="51"/>
  <c r="T23" i="51"/>
  <c r="S23" i="51"/>
  <c r="R23" i="51"/>
  <c r="Q23" i="51"/>
  <c r="P23" i="51"/>
  <c r="L23" i="51"/>
  <c r="M23" i="51" s="1"/>
  <c r="N23" i="51" s="1"/>
  <c r="C23" i="51"/>
  <c r="T22" i="51"/>
  <c r="U22" i="51" s="1"/>
  <c r="R22" i="51"/>
  <c r="S22" i="51" s="1"/>
  <c r="P22" i="51"/>
  <c r="Q22" i="51" s="1"/>
  <c r="L22" i="51"/>
  <c r="M22" i="51" s="1"/>
  <c r="N22" i="51" s="1"/>
  <c r="O22" i="51" s="1"/>
  <c r="W22" i="51" s="1"/>
  <c r="C22" i="51"/>
  <c r="U21" i="51"/>
  <c r="T21" i="51"/>
  <c r="S21" i="51"/>
  <c r="R21" i="51"/>
  <c r="Q21" i="51"/>
  <c r="P21" i="51"/>
  <c r="M21" i="51"/>
  <c r="N21" i="51" s="1"/>
  <c r="V21" i="51" s="1"/>
  <c r="L21" i="51"/>
  <c r="C21" i="51"/>
  <c r="T20" i="51"/>
  <c r="U20" i="51" s="1"/>
  <c r="R20" i="51"/>
  <c r="S20" i="51" s="1"/>
  <c r="P20" i="51"/>
  <c r="Q20" i="51" s="1"/>
  <c r="L20" i="51"/>
  <c r="M20" i="51" s="1"/>
  <c r="N20" i="51" s="1"/>
  <c r="C20" i="51"/>
  <c r="U19" i="51"/>
  <c r="T19" i="51"/>
  <c r="S19" i="51"/>
  <c r="R19" i="51"/>
  <c r="Q19" i="51"/>
  <c r="P19" i="51"/>
  <c r="L19" i="51"/>
  <c r="M19" i="51" s="1"/>
  <c r="N19" i="51" s="1"/>
  <c r="C19" i="51"/>
  <c r="T18" i="51"/>
  <c r="U18" i="51" s="1"/>
  <c r="R18" i="51"/>
  <c r="S18" i="51" s="1"/>
  <c r="P18" i="51"/>
  <c r="Q18" i="51" s="1"/>
  <c r="L18" i="51"/>
  <c r="M18" i="51" s="1"/>
  <c r="N18" i="51" s="1"/>
  <c r="O18" i="51" s="1"/>
  <c r="W18" i="51" s="1"/>
  <c r="C18" i="51"/>
  <c r="U17" i="51"/>
  <c r="T17" i="51"/>
  <c r="S17" i="51"/>
  <c r="R17" i="51"/>
  <c r="Q17" i="51"/>
  <c r="P17" i="51"/>
  <c r="M17" i="51"/>
  <c r="N17" i="51" s="1"/>
  <c r="V17" i="51" s="1"/>
  <c r="L17" i="51"/>
  <c r="C17" i="51"/>
  <c r="T16" i="51"/>
  <c r="U16" i="51" s="1"/>
  <c r="R16" i="51"/>
  <c r="S16" i="51" s="1"/>
  <c r="P16" i="51"/>
  <c r="Q16" i="51" s="1"/>
  <c r="L16" i="51"/>
  <c r="M16" i="51" s="1"/>
  <c r="N16" i="51" s="1"/>
  <c r="C16" i="51"/>
  <c r="T15" i="51"/>
  <c r="U15" i="51" s="1"/>
  <c r="R15" i="51"/>
  <c r="S15" i="51" s="1"/>
  <c r="L15" i="51"/>
  <c r="M15" i="51" s="1"/>
  <c r="P15" i="51" s="1"/>
  <c r="Q15" i="51" s="1"/>
  <c r="C15" i="51"/>
  <c r="T14" i="51"/>
  <c r="U14" i="51" s="1"/>
  <c r="R14" i="51"/>
  <c r="S14" i="51" s="1"/>
  <c r="N14" i="51"/>
  <c r="O14" i="51" s="1"/>
  <c r="L14" i="51"/>
  <c r="M14" i="51" s="1"/>
  <c r="P14" i="51" s="1"/>
  <c r="Q14" i="51" s="1"/>
  <c r="C14" i="51"/>
  <c r="T13" i="51"/>
  <c r="U13" i="51" s="1"/>
  <c r="P13" i="51"/>
  <c r="Q13" i="51" s="1"/>
  <c r="L13" i="51"/>
  <c r="M13" i="51" s="1"/>
  <c r="C13" i="51"/>
  <c r="T12" i="51"/>
  <c r="U12" i="51" s="1"/>
  <c r="R12" i="51"/>
  <c r="S12" i="51" s="1"/>
  <c r="P12" i="51"/>
  <c r="Q12" i="51" s="1"/>
  <c r="L12" i="51"/>
  <c r="M12" i="51" s="1"/>
  <c r="N12" i="51" s="1"/>
  <c r="O12" i="51" s="1"/>
  <c r="C12" i="51"/>
  <c r="T11" i="51"/>
  <c r="U11" i="51" s="1"/>
  <c r="R11" i="51"/>
  <c r="S11" i="51" s="1"/>
  <c r="M11" i="51"/>
  <c r="P11" i="51" s="1"/>
  <c r="Q11" i="51" s="1"/>
  <c r="L11" i="51"/>
  <c r="C11" i="51"/>
  <c r="T10" i="51"/>
  <c r="U10" i="51" s="1"/>
  <c r="P10" i="51"/>
  <c r="Q10" i="51" s="1"/>
  <c r="L10" i="51"/>
  <c r="M10" i="51" s="1"/>
  <c r="R10" i="51" s="1"/>
  <c r="S10" i="51" s="1"/>
  <c r="C10" i="51"/>
  <c r="T9" i="51"/>
  <c r="U9" i="51" s="1"/>
  <c r="P9" i="51"/>
  <c r="Q9" i="51" s="1"/>
  <c r="L9" i="51"/>
  <c r="M9" i="51" s="1"/>
  <c r="R9" i="51" s="1"/>
  <c r="S9" i="51" s="1"/>
  <c r="C9" i="51"/>
  <c r="T8" i="51"/>
  <c r="U8" i="51" s="1"/>
  <c r="R8" i="51"/>
  <c r="S8" i="51" s="1"/>
  <c r="L8" i="51"/>
  <c r="M8" i="51" s="1"/>
  <c r="C8" i="51"/>
  <c r="T7" i="51"/>
  <c r="U7" i="51" s="1"/>
  <c r="R7" i="51"/>
  <c r="S7" i="51" s="1"/>
  <c r="P7" i="51"/>
  <c r="Q7" i="51" s="1"/>
  <c r="L7" i="51"/>
  <c r="M7" i="51" s="1"/>
  <c r="N7" i="51" s="1"/>
  <c r="C7" i="51"/>
  <c r="T6" i="51"/>
  <c r="U6" i="51" s="1"/>
  <c r="R6" i="51"/>
  <c r="S6" i="51" s="1"/>
  <c r="L6" i="51"/>
  <c r="M6" i="51" s="1"/>
  <c r="P6" i="51" s="1"/>
  <c r="Q6" i="51" s="1"/>
  <c r="C6" i="51"/>
  <c r="T5" i="51"/>
  <c r="U5" i="51" s="1"/>
  <c r="P5" i="51"/>
  <c r="Q5" i="51" s="1"/>
  <c r="L5" i="51"/>
  <c r="M5" i="51" s="1"/>
  <c r="R5" i="51" s="1"/>
  <c r="S5" i="51" s="1"/>
  <c r="C5" i="51"/>
  <c r="T4" i="51"/>
  <c r="P4" i="51"/>
  <c r="L4" i="51"/>
  <c r="C4" i="51"/>
  <c r="D2" i="51"/>
  <c r="C15" i="50"/>
  <c r="B60" i="50"/>
  <c r="I60" i="50" s="1"/>
  <c r="B59" i="50"/>
  <c r="E59" i="50" s="1"/>
  <c r="B58" i="50"/>
  <c r="I58" i="50" s="1"/>
  <c r="B57" i="50"/>
  <c r="H57" i="50" s="1"/>
  <c r="B56" i="50"/>
  <c r="G56" i="50" s="1"/>
  <c r="B55" i="50"/>
  <c r="B54" i="50"/>
  <c r="H54" i="50" s="1"/>
  <c r="B53" i="50"/>
  <c r="E53" i="50" s="1"/>
  <c r="B52" i="50"/>
  <c r="F52" i="50" s="1"/>
  <c r="B51" i="50"/>
  <c r="F51" i="50" s="1"/>
  <c r="B50" i="50"/>
  <c r="H50" i="50" s="1"/>
  <c r="B49" i="50"/>
  <c r="I49" i="50" s="1"/>
  <c r="B48" i="50"/>
  <c r="I48" i="50" s="1"/>
  <c r="B47" i="50"/>
  <c r="F47" i="50" s="1"/>
  <c r="B46" i="50"/>
  <c r="B45" i="50"/>
  <c r="F45" i="50" s="1"/>
  <c r="P44" i="50"/>
  <c r="B44" i="50"/>
  <c r="G44" i="50" s="1"/>
  <c r="B43" i="50"/>
  <c r="B42" i="50"/>
  <c r="E42" i="50" s="1"/>
  <c r="B41" i="50"/>
  <c r="B40" i="50"/>
  <c r="F40" i="50" s="1"/>
  <c r="B39" i="50"/>
  <c r="B38" i="50"/>
  <c r="H38" i="50" s="1"/>
  <c r="B37" i="50"/>
  <c r="M37" i="50" s="1"/>
  <c r="B36" i="50"/>
  <c r="H36" i="50" s="1"/>
  <c r="H33" i="50"/>
  <c r="T30" i="50"/>
  <c r="U30" i="50" s="1"/>
  <c r="R30" i="50"/>
  <c r="S30" i="50" s="1"/>
  <c r="P30" i="50"/>
  <c r="Q30" i="50" s="1"/>
  <c r="L30" i="50"/>
  <c r="M30" i="50" s="1"/>
  <c r="N30" i="50" s="1"/>
  <c r="O30" i="50" s="1"/>
  <c r="W30" i="50" s="1"/>
  <c r="C30" i="50"/>
  <c r="U29" i="50"/>
  <c r="T29" i="50"/>
  <c r="S29" i="50"/>
  <c r="R29" i="50"/>
  <c r="Q29" i="50"/>
  <c r="P29" i="50"/>
  <c r="L29" i="50"/>
  <c r="M29" i="50" s="1"/>
  <c r="N29" i="50" s="1"/>
  <c r="C29" i="50"/>
  <c r="T28" i="50"/>
  <c r="U28" i="50" s="1"/>
  <c r="R28" i="50"/>
  <c r="S28" i="50" s="1"/>
  <c r="P28" i="50"/>
  <c r="Q28" i="50" s="1"/>
  <c r="M28" i="50"/>
  <c r="N28" i="50" s="1"/>
  <c r="L28" i="50"/>
  <c r="C28" i="50"/>
  <c r="T27" i="50"/>
  <c r="U27" i="50" s="1"/>
  <c r="R27" i="50"/>
  <c r="S27" i="50" s="1"/>
  <c r="L27" i="50"/>
  <c r="M27" i="50" s="1"/>
  <c r="C27" i="50"/>
  <c r="U26" i="50"/>
  <c r="T26" i="50"/>
  <c r="R26" i="50"/>
  <c r="S26" i="50" s="1"/>
  <c r="P26" i="50"/>
  <c r="Q26" i="50" s="1"/>
  <c r="M26" i="50"/>
  <c r="N26" i="50" s="1"/>
  <c r="V26" i="50" s="1"/>
  <c r="L26" i="50"/>
  <c r="C26" i="50"/>
  <c r="T25" i="50"/>
  <c r="U25" i="50" s="1"/>
  <c r="S25" i="50"/>
  <c r="R25" i="50"/>
  <c r="N25" i="50"/>
  <c r="O25" i="50" s="1"/>
  <c r="L25" i="50"/>
  <c r="M25" i="50" s="1"/>
  <c r="P25" i="50" s="1"/>
  <c r="Q25" i="50" s="1"/>
  <c r="C25" i="50"/>
  <c r="T24" i="50"/>
  <c r="U24" i="50" s="1"/>
  <c r="S24" i="50"/>
  <c r="R24" i="50"/>
  <c r="L24" i="50"/>
  <c r="M24" i="50" s="1"/>
  <c r="P24" i="50" s="1"/>
  <c r="Q24" i="50" s="1"/>
  <c r="C24" i="50"/>
  <c r="T23" i="50"/>
  <c r="U23" i="50" s="1"/>
  <c r="P23" i="50"/>
  <c r="Q23" i="50" s="1"/>
  <c r="L23" i="50"/>
  <c r="M23" i="50" s="1"/>
  <c r="C23" i="50"/>
  <c r="T22" i="50"/>
  <c r="U22" i="50" s="1"/>
  <c r="R22" i="50"/>
  <c r="S22" i="50" s="1"/>
  <c r="P22" i="50"/>
  <c r="Q22" i="50" s="1"/>
  <c r="L22" i="50"/>
  <c r="M22" i="50" s="1"/>
  <c r="N22" i="50" s="1"/>
  <c r="V22" i="50" s="1"/>
  <c r="C22" i="50"/>
  <c r="T21" i="50"/>
  <c r="U21" i="50" s="1"/>
  <c r="R21" i="50"/>
  <c r="S21" i="50" s="1"/>
  <c r="P21" i="50"/>
  <c r="Q21" i="50" s="1"/>
  <c r="N21" i="50"/>
  <c r="O21" i="50" s="1"/>
  <c r="L21" i="50"/>
  <c r="M21" i="50" s="1"/>
  <c r="C21" i="50"/>
  <c r="T20" i="50"/>
  <c r="U20" i="50" s="1"/>
  <c r="P20" i="50"/>
  <c r="Q20" i="50" s="1"/>
  <c r="L20" i="50"/>
  <c r="M20" i="50" s="1"/>
  <c r="R20" i="50" s="1"/>
  <c r="S20" i="50" s="1"/>
  <c r="C20" i="50"/>
  <c r="T19" i="50"/>
  <c r="U19" i="50" s="1"/>
  <c r="P19" i="50"/>
  <c r="Q19" i="50" s="1"/>
  <c r="L19" i="50"/>
  <c r="M19" i="50" s="1"/>
  <c r="R19" i="50" s="1"/>
  <c r="S19" i="50" s="1"/>
  <c r="C19" i="50"/>
  <c r="T18" i="50"/>
  <c r="U18" i="50" s="1"/>
  <c r="Q18" i="50"/>
  <c r="P18" i="50"/>
  <c r="M18" i="50"/>
  <c r="R18" i="50" s="1"/>
  <c r="S18" i="50" s="1"/>
  <c r="L18" i="50"/>
  <c r="C18" i="50"/>
  <c r="T17" i="50"/>
  <c r="U17" i="50" s="1"/>
  <c r="P17" i="50"/>
  <c r="Q17" i="50" s="1"/>
  <c r="L17" i="50"/>
  <c r="M17" i="50" s="1"/>
  <c r="R17" i="50" s="1"/>
  <c r="S17" i="50" s="1"/>
  <c r="C17" i="50"/>
  <c r="U16" i="50"/>
  <c r="T16" i="50"/>
  <c r="R16" i="50"/>
  <c r="S16" i="50" s="1"/>
  <c r="L16" i="50"/>
  <c r="M16" i="50" s="1"/>
  <c r="C16" i="50"/>
  <c r="T15" i="50"/>
  <c r="U15" i="50" s="1"/>
  <c r="N15" i="50"/>
  <c r="O15" i="50" s="1"/>
  <c r="L15" i="50"/>
  <c r="M15" i="50" s="1"/>
  <c r="R15" i="50" s="1"/>
  <c r="S15" i="50" s="1"/>
  <c r="T14" i="50"/>
  <c r="U14" i="50" s="1"/>
  <c r="L14" i="50"/>
  <c r="M14" i="50" s="1"/>
  <c r="R14" i="50" s="1"/>
  <c r="S14" i="50" s="1"/>
  <c r="C14" i="50"/>
  <c r="T13" i="50"/>
  <c r="U13" i="50" s="1"/>
  <c r="P13" i="50"/>
  <c r="Q13" i="50" s="1"/>
  <c r="L13" i="50"/>
  <c r="M13" i="50" s="1"/>
  <c r="N13" i="50" s="1"/>
  <c r="O13" i="50" s="1"/>
  <c r="C13" i="50"/>
  <c r="T12" i="50"/>
  <c r="U12" i="50" s="1"/>
  <c r="R12" i="50"/>
  <c r="S12" i="50" s="1"/>
  <c r="L12" i="50"/>
  <c r="M12" i="50" s="1"/>
  <c r="P12" i="50" s="1"/>
  <c r="Q12" i="50" s="1"/>
  <c r="C12" i="50"/>
  <c r="T11" i="50"/>
  <c r="U11" i="50" s="1"/>
  <c r="R11" i="50"/>
  <c r="S11" i="50" s="1"/>
  <c r="L11" i="50"/>
  <c r="M11" i="50" s="1"/>
  <c r="P11" i="50" s="1"/>
  <c r="C11" i="50"/>
  <c r="T10" i="50"/>
  <c r="U10" i="50" s="1"/>
  <c r="L10" i="50"/>
  <c r="M10" i="50" s="1"/>
  <c r="R10" i="50" s="1"/>
  <c r="S10" i="50" s="1"/>
  <c r="C10" i="50"/>
  <c r="T9" i="50"/>
  <c r="U9" i="50" s="1"/>
  <c r="P9" i="50"/>
  <c r="Q9" i="50" s="1"/>
  <c r="L9" i="50"/>
  <c r="M9" i="50" s="1"/>
  <c r="N9" i="50" s="1"/>
  <c r="O9" i="50" s="1"/>
  <c r="C9" i="50"/>
  <c r="T8" i="50"/>
  <c r="U8" i="50" s="1"/>
  <c r="R8" i="50"/>
  <c r="S8" i="50" s="1"/>
  <c r="L8" i="50"/>
  <c r="M8" i="50" s="1"/>
  <c r="P8" i="50" s="1"/>
  <c r="Q8" i="50" s="1"/>
  <c r="C8" i="50"/>
  <c r="T7" i="50"/>
  <c r="U7" i="50" s="1"/>
  <c r="L7" i="50"/>
  <c r="M7" i="50" s="1"/>
  <c r="P7" i="50" s="1"/>
  <c r="Q7" i="50" s="1"/>
  <c r="C7" i="50"/>
  <c r="T6" i="50"/>
  <c r="U6" i="50" s="1"/>
  <c r="R6" i="50"/>
  <c r="S6" i="50" s="1"/>
  <c r="L6" i="50"/>
  <c r="M6" i="50" s="1"/>
  <c r="P6" i="50" s="1"/>
  <c r="Q6" i="50" s="1"/>
  <c r="C6" i="50"/>
  <c r="T5" i="50"/>
  <c r="U5" i="50" s="1"/>
  <c r="L5" i="50"/>
  <c r="M5" i="50" s="1"/>
  <c r="R5" i="50" s="1"/>
  <c r="S5" i="50" s="1"/>
  <c r="C5" i="50"/>
  <c r="T4" i="50"/>
  <c r="L4" i="50"/>
  <c r="C4" i="50"/>
  <c r="D2" i="50"/>
  <c r="C13" i="49"/>
  <c r="C14" i="49"/>
  <c r="C15" i="49"/>
  <c r="C16" i="49"/>
  <c r="C17" i="49"/>
  <c r="C18" i="49"/>
  <c r="C19" i="49"/>
  <c r="C20" i="49"/>
  <c r="C21" i="49"/>
  <c r="C22" i="49"/>
  <c r="C23" i="49"/>
  <c r="C24" i="49"/>
  <c r="C25" i="49"/>
  <c r="C26" i="49"/>
  <c r="C27" i="49"/>
  <c r="C28" i="49"/>
  <c r="C29" i="49"/>
  <c r="C30" i="49"/>
  <c r="C31" i="49"/>
  <c r="C32" i="49"/>
  <c r="C33" i="49"/>
  <c r="C34" i="49"/>
  <c r="C35" i="49"/>
  <c r="C36" i="49"/>
  <c r="C37" i="49"/>
  <c r="C38" i="49"/>
  <c r="C39" i="49"/>
  <c r="C40" i="49"/>
  <c r="C41" i="49"/>
  <c r="C42" i="49"/>
  <c r="C43" i="49"/>
  <c r="C44" i="49"/>
  <c r="C45" i="49"/>
  <c r="C46" i="49"/>
  <c r="C47" i="49"/>
  <c r="C48" i="49"/>
  <c r="C49" i="49"/>
  <c r="C50" i="49"/>
  <c r="C51" i="49"/>
  <c r="C12" i="49"/>
  <c r="C11" i="49"/>
  <c r="C10" i="49"/>
  <c r="C9" i="49"/>
  <c r="C8" i="49"/>
  <c r="C7" i="49"/>
  <c r="C6" i="49"/>
  <c r="C5" i="49"/>
  <c r="C4" i="49"/>
  <c r="C24" i="46"/>
  <c r="C23" i="46"/>
  <c r="C22" i="46"/>
  <c r="C21" i="46"/>
  <c r="C20" i="46"/>
  <c r="C19" i="46"/>
  <c r="C18" i="46"/>
  <c r="C17" i="46"/>
  <c r="C16" i="46"/>
  <c r="C15" i="46"/>
  <c r="C14" i="46"/>
  <c r="C13" i="46"/>
  <c r="C12" i="46"/>
  <c r="C11" i="46"/>
  <c r="C10" i="46"/>
  <c r="C9" i="46"/>
  <c r="C8" i="46"/>
  <c r="C7" i="46"/>
  <c r="C6" i="46"/>
  <c r="C5" i="46"/>
  <c r="C4" i="46"/>
  <c r="C22" i="48"/>
  <c r="C21" i="48"/>
  <c r="C20" i="48"/>
  <c r="C19" i="48"/>
  <c r="C18" i="48"/>
  <c r="C17" i="48"/>
  <c r="C16" i="48"/>
  <c r="C15" i="48"/>
  <c r="C14" i="48"/>
  <c r="C13" i="48"/>
  <c r="C12" i="48"/>
  <c r="C11" i="48"/>
  <c r="C10" i="48"/>
  <c r="C9" i="48"/>
  <c r="C8" i="48"/>
  <c r="C7" i="48"/>
  <c r="C6" i="48"/>
  <c r="C5" i="48"/>
  <c r="C4" i="48"/>
  <c r="C12" i="45"/>
  <c r="C11" i="45"/>
  <c r="C10" i="45"/>
  <c r="C9" i="45"/>
  <c r="C8" i="45"/>
  <c r="C7" i="45"/>
  <c r="C6" i="45"/>
  <c r="C5" i="45"/>
  <c r="C4" i="45"/>
  <c r="B84" i="49"/>
  <c r="B83" i="49"/>
  <c r="H83" i="49" s="1"/>
  <c r="B82" i="49"/>
  <c r="K82" i="49" s="1"/>
  <c r="B81" i="49"/>
  <c r="J81" i="49" s="1"/>
  <c r="B80" i="49"/>
  <c r="J80" i="49" s="1"/>
  <c r="B79" i="49"/>
  <c r="F79" i="49" s="1"/>
  <c r="B78" i="49"/>
  <c r="I78" i="49" s="1"/>
  <c r="B77" i="49"/>
  <c r="B76" i="49"/>
  <c r="I76" i="49" s="1"/>
  <c r="B75" i="49"/>
  <c r="F75" i="49" s="1"/>
  <c r="B74" i="49"/>
  <c r="J74" i="49" s="1"/>
  <c r="B73" i="49"/>
  <c r="B72" i="49"/>
  <c r="H72" i="49" s="1"/>
  <c r="B71" i="49"/>
  <c r="E71" i="49" s="1"/>
  <c r="B70" i="49"/>
  <c r="B69" i="49"/>
  <c r="P68" i="49"/>
  <c r="B68" i="49"/>
  <c r="B67" i="49"/>
  <c r="F67" i="49" s="1"/>
  <c r="B66" i="49"/>
  <c r="K66" i="49" s="1"/>
  <c r="B65" i="49"/>
  <c r="B64" i="49"/>
  <c r="B63" i="49"/>
  <c r="B62" i="49"/>
  <c r="K62" i="49" s="1"/>
  <c r="B61" i="49"/>
  <c r="M61" i="49" s="1"/>
  <c r="B60" i="49"/>
  <c r="I60" i="49" s="1"/>
  <c r="H57" i="49"/>
  <c r="T54" i="49"/>
  <c r="U54" i="49" s="1"/>
  <c r="R54" i="49"/>
  <c r="S54" i="49" s="1"/>
  <c r="P54" i="49"/>
  <c r="Q54" i="49" s="1"/>
  <c r="L54" i="49"/>
  <c r="M54" i="49" s="1"/>
  <c r="N54" i="49" s="1"/>
  <c r="C54" i="49"/>
  <c r="T53" i="49"/>
  <c r="U53" i="49" s="1"/>
  <c r="R53" i="49"/>
  <c r="S53" i="49" s="1"/>
  <c r="P53" i="49"/>
  <c r="Q53" i="49" s="1"/>
  <c r="M53" i="49"/>
  <c r="N53" i="49" s="1"/>
  <c r="L53" i="49"/>
  <c r="C53" i="49"/>
  <c r="T52" i="49"/>
  <c r="U52" i="49" s="1"/>
  <c r="R52" i="49"/>
  <c r="S52" i="49" s="1"/>
  <c r="P52" i="49"/>
  <c r="Q52" i="49" s="1"/>
  <c r="L52" i="49"/>
  <c r="M52" i="49" s="1"/>
  <c r="N52" i="49" s="1"/>
  <c r="C52" i="49"/>
  <c r="T51" i="49"/>
  <c r="U51" i="49" s="1"/>
  <c r="R51" i="49"/>
  <c r="S51" i="49" s="1"/>
  <c r="P51" i="49"/>
  <c r="Q51" i="49" s="1"/>
  <c r="L51" i="49"/>
  <c r="M51" i="49" s="1"/>
  <c r="N51" i="49" s="1"/>
  <c r="O51" i="49" s="1"/>
  <c r="U50" i="49"/>
  <c r="T50" i="49"/>
  <c r="Q50" i="49"/>
  <c r="P50" i="49"/>
  <c r="M50" i="49"/>
  <c r="R50" i="49" s="1"/>
  <c r="S50" i="49" s="1"/>
  <c r="L50" i="49"/>
  <c r="U49" i="49"/>
  <c r="T49" i="49"/>
  <c r="R49" i="49"/>
  <c r="S49" i="49" s="1"/>
  <c r="L49" i="49"/>
  <c r="M49" i="49" s="1"/>
  <c r="P49" i="49" s="1"/>
  <c r="T48" i="49"/>
  <c r="U48" i="49" s="1"/>
  <c r="R48" i="49"/>
  <c r="S48" i="49" s="1"/>
  <c r="M48" i="49"/>
  <c r="P48" i="49" s="1"/>
  <c r="Q48" i="49" s="1"/>
  <c r="L48" i="49"/>
  <c r="T47" i="49"/>
  <c r="U47" i="49" s="1"/>
  <c r="P47" i="49"/>
  <c r="Q47" i="49" s="1"/>
  <c r="L47" i="49"/>
  <c r="M47" i="49" s="1"/>
  <c r="R47" i="49" s="1"/>
  <c r="S47" i="49" s="1"/>
  <c r="T46" i="49"/>
  <c r="U46" i="49" s="1"/>
  <c r="P46" i="49"/>
  <c r="Q46" i="49" s="1"/>
  <c r="L46" i="49"/>
  <c r="M46" i="49" s="1"/>
  <c r="R46" i="49" s="1"/>
  <c r="S46" i="49" s="1"/>
  <c r="T45" i="49"/>
  <c r="U45" i="49" s="1"/>
  <c r="R45" i="49"/>
  <c r="S45" i="49" s="1"/>
  <c r="P45" i="49"/>
  <c r="Q45" i="49" s="1"/>
  <c r="L45" i="49"/>
  <c r="M45" i="49" s="1"/>
  <c r="N45" i="49" s="1"/>
  <c r="U44" i="49"/>
  <c r="T44" i="49"/>
  <c r="S44" i="49"/>
  <c r="R44" i="49"/>
  <c r="Q44" i="49"/>
  <c r="P44" i="49"/>
  <c r="M44" i="49"/>
  <c r="N44" i="49" s="1"/>
  <c r="L44" i="49"/>
  <c r="T43" i="49"/>
  <c r="U43" i="49" s="1"/>
  <c r="P43" i="49"/>
  <c r="Q43" i="49" s="1"/>
  <c r="L43" i="49"/>
  <c r="M43" i="49" s="1"/>
  <c r="R43" i="49" s="1"/>
  <c r="S43" i="49" s="1"/>
  <c r="T42" i="49"/>
  <c r="U42" i="49" s="1"/>
  <c r="P42" i="49"/>
  <c r="Q42" i="49" s="1"/>
  <c r="L42" i="49"/>
  <c r="M42" i="49" s="1"/>
  <c r="R42" i="49" s="1"/>
  <c r="S42" i="49" s="1"/>
  <c r="T41" i="49"/>
  <c r="U41" i="49" s="1"/>
  <c r="P41" i="49"/>
  <c r="Q41" i="49" s="1"/>
  <c r="M41" i="49"/>
  <c r="R41" i="49" s="1"/>
  <c r="S41" i="49" s="1"/>
  <c r="L41" i="49"/>
  <c r="U40" i="49"/>
  <c r="T40" i="49"/>
  <c r="S40" i="49"/>
  <c r="R40" i="49"/>
  <c r="L40" i="49"/>
  <c r="M40" i="49" s="1"/>
  <c r="T39" i="49"/>
  <c r="U39" i="49" s="1"/>
  <c r="P39" i="49"/>
  <c r="Q39" i="49" s="1"/>
  <c r="L39" i="49"/>
  <c r="M39" i="49" s="1"/>
  <c r="R39" i="49" s="1"/>
  <c r="S39" i="49" s="1"/>
  <c r="T38" i="49"/>
  <c r="U38" i="49" s="1"/>
  <c r="P38" i="49"/>
  <c r="Q38" i="49" s="1"/>
  <c r="N38" i="49"/>
  <c r="O38" i="49" s="1"/>
  <c r="L38" i="49"/>
  <c r="M38" i="49" s="1"/>
  <c r="R38" i="49" s="1"/>
  <c r="S38" i="49" s="1"/>
  <c r="T37" i="49"/>
  <c r="U37" i="49" s="1"/>
  <c r="R37" i="49"/>
  <c r="S37" i="49" s="1"/>
  <c r="L37" i="49"/>
  <c r="M37" i="49" s="1"/>
  <c r="T36" i="49"/>
  <c r="U36" i="49" s="1"/>
  <c r="R36" i="49"/>
  <c r="S36" i="49" s="1"/>
  <c r="L36" i="49"/>
  <c r="M36" i="49" s="1"/>
  <c r="T35" i="49"/>
  <c r="U35" i="49" s="1"/>
  <c r="R35" i="49"/>
  <c r="S35" i="49" s="1"/>
  <c r="L35" i="49"/>
  <c r="M35" i="49" s="1"/>
  <c r="P35" i="49" s="1"/>
  <c r="Q35" i="49" s="1"/>
  <c r="T34" i="49"/>
  <c r="U34" i="49" s="1"/>
  <c r="R34" i="49"/>
  <c r="S34" i="49" s="1"/>
  <c r="P34" i="49"/>
  <c r="Q34" i="49" s="1"/>
  <c r="N34" i="49"/>
  <c r="O34" i="49" s="1"/>
  <c r="L34" i="49"/>
  <c r="M34" i="49" s="1"/>
  <c r="U33" i="49"/>
  <c r="T33" i="49"/>
  <c r="R33" i="49"/>
  <c r="S33" i="49" s="1"/>
  <c r="L33" i="49"/>
  <c r="M33" i="49" s="1"/>
  <c r="T32" i="49"/>
  <c r="U32" i="49" s="1"/>
  <c r="R32" i="49"/>
  <c r="S32" i="49" s="1"/>
  <c r="L32" i="49"/>
  <c r="M32" i="49" s="1"/>
  <c r="T31" i="49"/>
  <c r="U31" i="49" s="1"/>
  <c r="S31" i="49"/>
  <c r="R31" i="49"/>
  <c r="L31" i="49"/>
  <c r="M31" i="49" s="1"/>
  <c r="P31" i="49" s="1"/>
  <c r="Q31" i="49" s="1"/>
  <c r="T30" i="49"/>
  <c r="U30" i="49" s="1"/>
  <c r="S30" i="49"/>
  <c r="R30" i="49"/>
  <c r="P30" i="49"/>
  <c r="Q30" i="49" s="1"/>
  <c r="L30" i="49"/>
  <c r="M30" i="49" s="1"/>
  <c r="N30" i="49" s="1"/>
  <c r="O30" i="49" s="1"/>
  <c r="T29" i="49"/>
  <c r="U29" i="49" s="1"/>
  <c r="R29" i="49"/>
  <c r="S29" i="49" s="1"/>
  <c r="L29" i="49"/>
  <c r="M29" i="49" s="1"/>
  <c r="T28" i="49"/>
  <c r="U28" i="49" s="1"/>
  <c r="R28" i="49"/>
  <c r="S28" i="49" s="1"/>
  <c r="L28" i="49"/>
  <c r="M28" i="49" s="1"/>
  <c r="T27" i="49"/>
  <c r="U27" i="49" s="1"/>
  <c r="R27" i="49"/>
  <c r="S27" i="49" s="1"/>
  <c r="L27" i="49"/>
  <c r="M27" i="49" s="1"/>
  <c r="P27" i="49" s="1"/>
  <c r="Q27" i="49" s="1"/>
  <c r="T26" i="49"/>
  <c r="U26" i="49" s="1"/>
  <c r="R26" i="49"/>
  <c r="S26" i="49" s="1"/>
  <c r="P26" i="49"/>
  <c r="Q26" i="49" s="1"/>
  <c r="N26" i="49"/>
  <c r="O26" i="49" s="1"/>
  <c r="L26" i="49"/>
  <c r="M26" i="49" s="1"/>
  <c r="U25" i="49"/>
  <c r="T25" i="49"/>
  <c r="R25" i="49"/>
  <c r="S25" i="49" s="1"/>
  <c r="L25" i="49"/>
  <c r="M25" i="49" s="1"/>
  <c r="T24" i="49"/>
  <c r="U24" i="49" s="1"/>
  <c r="R24" i="49"/>
  <c r="S24" i="49" s="1"/>
  <c r="L24" i="49"/>
  <c r="M24" i="49" s="1"/>
  <c r="T23" i="49"/>
  <c r="U23" i="49" s="1"/>
  <c r="S23" i="49"/>
  <c r="R23" i="49"/>
  <c r="L23" i="49"/>
  <c r="M23" i="49" s="1"/>
  <c r="P23" i="49" s="1"/>
  <c r="Q23" i="49" s="1"/>
  <c r="T22" i="49"/>
  <c r="U22" i="49" s="1"/>
  <c r="S22" i="49"/>
  <c r="R22" i="49"/>
  <c r="P22" i="49"/>
  <c r="Q22" i="49" s="1"/>
  <c r="L22" i="49"/>
  <c r="M22" i="49" s="1"/>
  <c r="N22" i="49" s="1"/>
  <c r="O22" i="49" s="1"/>
  <c r="R21" i="49"/>
  <c r="S21" i="49" s="1"/>
  <c r="L21" i="49"/>
  <c r="M21" i="49" s="1"/>
  <c r="T21" i="49" s="1"/>
  <c r="U21" i="49" s="1"/>
  <c r="R20" i="49"/>
  <c r="S20" i="49" s="1"/>
  <c r="L20" i="49"/>
  <c r="M20" i="49" s="1"/>
  <c r="T20" i="49" s="1"/>
  <c r="U20" i="49" s="1"/>
  <c r="R19" i="49"/>
  <c r="S19" i="49" s="1"/>
  <c r="L19" i="49"/>
  <c r="M19" i="49" s="1"/>
  <c r="P19" i="49" s="1"/>
  <c r="Q19" i="49" s="1"/>
  <c r="R18" i="49"/>
  <c r="S18" i="49" s="1"/>
  <c r="P18" i="49"/>
  <c r="Q18" i="49" s="1"/>
  <c r="L18" i="49"/>
  <c r="M18" i="49" s="1"/>
  <c r="T18" i="49" s="1"/>
  <c r="U18" i="49" s="1"/>
  <c r="T17" i="49"/>
  <c r="U17" i="49" s="1"/>
  <c r="R17" i="49"/>
  <c r="S17" i="49" s="1"/>
  <c r="L17" i="49"/>
  <c r="M17" i="49" s="1"/>
  <c r="P17" i="49" s="1"/>
  <c r="Q17" i="49" s="1"/>
  <c r="R16" i="49"/>
  <c r="S16" i="49" s="1"/>
  <c r="P16" i="49"/>
  <c r="Q16" i="49" s="1"/>
  <c r="L16" i="49"/>
  <c r="M16" i="49" s="1"/>
  <c r="T16" i="49" s="1"/>
  <c r="U16" i="49" s="1"/>
  <c r="P15" i="49"/>
  <c r="Q15" i="49" s="1"/>
  <c r="L15" i="49"/>
  <c r="M15" i="49" s="1"/>
  <c r="R15" i="49" s="1"/>
  <c r="S15" i="49" s="1"/>
  <c r="Q14" i="49"/>
  <c r="P14" i="49"/>
  <c r="L14" i="49"/>
  <c r="M14" i="49" s="1"/>
  <c r="R14" i="49" s="1"/>
  <c r="S14" i="49" s="1"/>
  <c r="P13" i="49"/>
  <c r="L13" i="49"/>
  <c r="M13" i="49" s="1"/>
  <c r="R13" i="49" s="1"/>
  <c r="S13" i="49" s="1"/>
  <c r="T12" i="49"/>
  <c r="U12" i="49" s="1"/>
  <c r="P12" i="49"/>
  <c r="Q12" i="49" s="1"/>
  <c r="L12" i="49"/>
  <c r="M12" i="49" s="1"/>
  <c r="T11" i="49"/>
  <c r="U11" i="49" s="1"/>
  <c r="P11" i="49"/>
  <c r="Q11" i="49" s="1"/>
  <c r="N11" i="49"/>
  <c r="L11" i="49"/>
  <c r="M11" i="49" s="1"/>
  <c r="R11" i="49" s="1"/>
  <c r="S11" i="49" s="1"/>
  <c r="Q10" i="49"/>
  <c r="P10" i="49"/>
  <c r="L10" i="49"/>
  <c r="R9" i="49"/>
  <c r="S9" i="49" s="1"/>
  <c r="P9" i="49"/>
  <c r="Q9" i="49" s="1"/>
  <c r="L9" i="49"/>
  <c r="M9" i="49" s="1"/>
  <c r="T9" i="49" s="1"/>
  <c r="P8" i="49"/>
  <c r="L8" i="49"/>
  <c r="M8" i="49" s="1"/>
  <c r="T7" i="49"/>
  <c r="U7" i="49" s="1"/>
  <c r="R7" i="49"/>
  <c r="S7" i="49" s="1"/>
  <c r="L7" i="49"/>
  <c r="M7" i="49" s="1"/>
  <c r="N7" i="49" s="1"/>
  <c r="O7" i="49" s="1"/>
  <c r="T6" i="49"/>
  <c r="U6" i="49" s="1"/>
  <c r="P6" i="49"/>
  <c r="Q6" i="49" s="1"/>
  <c r="L6" i="49"/>
  <c r="M6" i="49" s="1"/>
  <c r="N6" i="49" s="1"/>
  <c r="T5" i="49"/>
  <c r="U5" i="49" s="1"/>
  <c r="R5" i="49"/>
  <c r="S5" i="49" s="1"/>
  <c r="P5" i="49"/>
  <c r="Q5" i="49" s="1"/>
  <c r="L5" i="49"/>
  <c r="M5" i="49" s="1"/>
  <c r="N5" i="49" s="1"/>
  <c r="U4" i="49"/>
  <c r="T4" i="49"/>
  <c r="R4" i="49"/>
  <c r="L4" i="49"/>
  <c r="M4" i="49" s="1"/>
  <c r="N4" i="49" s="1"/>
  <c r="D2" i="49"/>
  <c r="B84" i="48"/>
  <c r="G84" i="48" s="1"/>
  <c r="B83" i="48"/>
  <c r="J83" i="48" s="1"/>
  <c r="B82" i="48"/>
  <c r="K82" i="48" s="1"/>
  <c r="B81" i="48"/>
  <c r="J81" i="48" s="1"/>
  <c r="B80" i="48"/>
  <c r="G80" i="48" s="1"/>
  <c r="B79" i="48"/>
  <c r="K79" i="48" s="1"/>
  <c r="B78" i="48"/>
  <c r="H78" i="48" s="1"/>
  <c r="B77" i="48"/>
  <c r="H77" i="48" s="1"/>
  <c r="B76" i="48"/>
  <c r="J76" i="48" s="1"/>
  <c r="B75" i="48"/>
  <c r="E75" i="48" s="1"/>
  <c r="B74" i="48"/>
  <c r="B73" i="48"/>
  <c r="H73" i="48" s="1"/>
  <c r="B72" i="48"/>
  <c r="E72" i="48" s="1"/>
  <c r="B71" i="48"/>
  <c r="I71" i="48" s="1"/>
  <c r="B70" i="48"/>
  <c r="B69" i="48"/>
  <c r="P68" i="48"/>
  <c r="B68" i="48"/>
  <c r="E68" i="48" s="1"/>
  <c r="B67" i="48"/>
  <c r="K67" i="48" s="1"/>
  <c r="B66" i="48"/>
  <c r="B65" i="48"/>
  <c r="B64" i="48"/>
  <c r="B63" i="48"/>
  <c r="B62" i="48"/>
  <c r="J62" i="48" s="1"/>
  <c r="B61" i="48"/>
  <c r="M61" i="48" s="1"/>
  <c r="B60" i="48"/>
  <c r="J60" i="48" s="1"/>
  <c r="H57" i="48"/>
  <c r="T54" i="48"/>
  <c r="U54" i="48" s="1"/>
  <c r="R54" i="48"/>
  <c r="S54" i="48" s="1"/>
  <c r="P54" i="48"/>
  <c r="Q54" i="48" s="1"/>
  <c r="L54" i="48"/>
  <c r="M54" i="48" s="1"/>
  <c r="N54" i="48" s="1"/>
  <c r="C54" i="48"/>
  <c r="U53" i="48"/>
  <c r="T53" i="48"/>
  <c r="S53" i="48"/>
  <c r="R53" i="48"/>
  <c r="Q53" i="48"/>
  <c r="P53" i="48"/>
  <c r="L53" i="48"/>
  <c r="M53" i="48" s="1"/>
  <c r="N53" i="48" s="1"/>
  <c r="V53" i="48" s="1"/>
  <c r="C53" i="48"/>
  <c r="T52" i="48"/>
  <c r="U52" i="48" s="1"/>
  <c r="R52" i="48"/>
  <c r="S52" i="48" s="1"/>
  <c r="P52" i="48"/>
  <c r="Q52" i="48" s="1"/>
  <c r="L52" i="48"/>
  <c r="M52" i="48" s="1"/>
  <c r="N52" i="48" s="1"/>
  <c r="C52" i="48"/>
  <c r="T51" i="48"/>
  <c r="U51" i="48" s="1"/>
  <c r="R51" i="48"/>
  <c r="S51" i="48" s="1"/>
  <c r="L51" i="48"/>
  <c r="M51" i="48" s="1"/>
  <c r="P51" i="48" s="1"/>
  <c r="Q51" i="48" s="1"/>
  <c r="T50" i="48"/>
  <c r="U50" i="48" s="1"/>
  <c r="P50" i="48"/>
  <c r="Q50" i="48" s="1"/>
  <c r="L50" i="48"/>
  <c r="M50" i="48" s="1"/>
  <c r="R50" i="48" s="1"/>
  <c r="S50" i="48" s="1"/>
  <c r="T49" i="48"/>
  <c r="U49" i="48" s="1"/>
  <c r="R49" i="48"/>
  <c r="S49" i="48" s="1"/>
  <c r="L49" i="48"/>
  <c r="M49" i="48" s="1"/>
  <c r="T48" i="48"/>
  <c r="U48" i="48" s="1"/>
  <c r="R48" i="48"/>
  <c r="S48" i="48" s="1"/>
  <c r="L48" i="48"/>
  <c r="M48" i="48" s="1"/>
  <c r="P48" i="48" s="1"/>
  <c r="Q48" i="48" s="1"/>
  <c r="T47" i="48"/>
  <c r="U47" i="48" s="1"/>
  <c r="P47" i="48"/>
  <c r="Q47" i="48" s="1"/>
  <c r="L47" i="48"/>
  <c r="M47" i="48" s="1"/>
  <c r="R47" i="48" s="1"/>
  <c r="S47" i="48" s="1"/>
  <c r="T46" i="48"/>
  <c r="U46" i="48" s="1"/>
  <c r="P46" i="48"/>
  <c r="Q46" i="48" s="1"/>
  <c r="L46" i="48"/>
  <c r="M46" i="48" s="1"/>
  <c r="R46" i="48" s="1"/>
  <c r="S46" i="48" s="1"/>
  <c r="T45" i="48"/>
  <c r="U45" i="48" s="1"/>
  <c r="R45" i="48"/>
  <c r="S45" i="48" s="1"/>
  <c r="L45" i="48"/>
  <c r="M45" i="48" s="1"/>
  <c r="T44" i="48"/>
  <c r="U44" i="48" s="1"/>
  <c r="P44" i="48"/>
  <c r="Q44" i="48" s="1"/>
  <c r="L44" i="48"/>
  <c r="M44" i="48" s="1"/>
  <c r="R44" i="48" s="1"/>
  <c r="S44" i="48" s="1"/>
  <c r="T43" i="48"/>
  <c r="U43" i="48" s="1"/>
  <c r="P43" i="48"/>
  <c r="Q43" i="48" s="1"/>
  <c r="L43" i="48"/>
  <c r="M43" i="48" s="1"/>
  <c r="R43" i="48" s="1"/>
  <c r="S43" i="48" s="1"/>
  <c r="T42" i="48"/>
  <c r="U42" i="48" s="1"/>
  <c r="P42" i="48"/>
  <c r="Q42" i="48" s="1"/>
  <c r="N42" i="48"/>
  <c r="O42" i="48" s="1"/>
  <c r="L42" i="48"/>
  <c r="M42" i="48" s="1"/>
  <c r="R42" i="48" s="1"/>
  <c r="T41" i="48"/>
  <c r="U41" i="48" s="1"/>
  <c r="P41" i="48"/>
  <c r="Q41" i="48" s="1"/>
  <c r="L41" i="48"/>
  <c r="M41" i="48" s="1"/>
  <c r="T40" i="48"/>
  <c r="U40" i="48" s="1"/>
  <c r="R40" i="48"/>
  <c r="S40" i="48" s="1"/>
  <c r="P40" i="48"/>
  <c r="Q40" i="48" s="1"/>
  <c r="L40" i="48"/>
  <c r="M40" i="48" s="1"/>
  <c r="N40" i="48" s="1"/>
  <c r="O40" i="48" s="1"/>
  <c r="T39" i="48"/>
  <c r="U39" i="48" s="1"/>
  <c r="P39" i="48"/>
  <c r="Q39" i="48" s="1"/>
  <c r="L39" i="48"/>
  <c r="M39" i="48" s="1"/>
  <c r="R39" i="48" s="1"/>
  <c r="S39" i="48" s="1"/>
  <c r="T38" i="48"/>
  <c r="U38" i="48" s="1"/>
  <c r="P38" i="48"/>
  <c r="Q38" i="48" s="1"/>
  <c r="L38" i="48"/>
  <c r="M38" i="48" s="1"/>
  <c r="R38" i="48" s="1"/>
  <c r="S38" i="48" s="1"/>
  <c r="T37" i="48"/>
  <c r="U37" i="48" s="1"/>
  <c r="S37" i="48"/>
  <c r="R37" i="48"/>
  <c r="L37" i="48"/>
  <c r="M37" i="48" s="1"/>
  <c r="P37" i="48" s="1"/>
  <c r="Q37" i="48" s="1"/>
  <c r="T36" i="48"/>
  <c r="U36" i="48" s="1"/>
  <c r="R36" i="48"/>
  <c r="S36" i="48" s="1"/>
  <c r="L36" i="48"/>
  <c r="M36" i="48" s="1"/>
  <c r="P36" i="48" s="1"/>
  <c r="Q36" i="48" s="1"/>
  <c r="T35" i="48"/>
  <c r="U35" i="48" s="1"/>
  <c r="R35" i="48"/>
  <c r="S35" i="48" s="1"/>
  <c r="L35" i="48"/>
  <c r="M35" i="48" s="1"/>
  <c r="T34" i="48"/>
  <c r="U34" i="48" s="1"/>
  <c r="R34" i="48"/>
  <c r="S34" i="48" s="1"/>
  <c r="L34" i="48"/>
  <c r="M34" i="48" s="1"/>
  <c r="P34" i="48" s="1"/>
  <c r="Q34" i="48" s="1"/>
  <c r="T33" i="48"/>
  <c r="U33" i="48" s="1"/>
  <c r="R33" i="48"/>
  <c r="S33" i="48" s="1"/>
  <c r="L33" i="48"/>
  <c r="M33" i="48" s="1"/>
  <c r="P33" i="48" s="1"/>
  <c r="Q33" i="48" s="1"/>
  <c r="T32" i="48"/>
  <c r="U32" i="48" s="1"/>
  <c r="R32" i="48"/>
  <c r="S32" i="48" s="1"/>
  <c r="L32" i="48"/>
  <c r="M32" i="48" s="1"/>
  <c r="P32" i="48" s="1"/>
  <c r="Q32" i="48" s="1"/>
  <c r="T31" i="48"/>
  <c r="U31" i="48" s="1"/>
  <c r="R31" i="48"/>
  <c r="S31" i="48" s="1"/>
  <c r="L31" i="48"/>
  <c r="M31" i="48" s="1"/>
  <c r="T30" i="48"/>
  <c r="U30" i="48" s="1"/>
  <c r="R30" i="48"/>
  <c r="S30" i="48" s="1"/>
  <c r="L30" i="48"/>
  <c r="M30" i="48" s="1"/>
  <c r="P30" i="48" s="1"/>
  <c r="Q30" i="48" s="1"/>
  <c r="T29" i="48"/>
  <c r="U29" i="48" s="1"/>
  <c r="S29" i="48"/>
  <c r="R29" i="48"/>
  <c r="L29" i="48"/>
  <c r="M29" i="48" s="1"/>
  <c r="P29" i="48" s="1"/>
  <c r="Q29" i="48" s="1"/>
  <c r="T28" i="48"/>
  <c r="U28" i="48" s="1"/>
  <c r="R28" i="48"/>
  <c r="S28" i="48" s="1"/>
  <c r="L28" i="48"/>
  <c r="M28" i="48" s="1"/>
  <c r="P28" i="48" s="1"/>
  <c r="Q28" i="48" s="1"/>
  <c r="T27" i="48"/>
  <c r="U27" i="48" s="1"/>
  <c r="R27" i="48"/>
  <c r="S27" i="48" s="1"/>
  <c r="L27" i="48"/>
  <c r="M27" i="48" s="1"/>
  <c r="T26" i="48"/>
  <c r="U26" i="48" s="1"/>
  <c r="R26" i="48"/>
  <c r="S26" i="48" s="1"/>
  <c r="L26" i="48"/>
  <c r="M26" i="48" s="1"/>
  <c r="P26" i="48" s="1"/>
  <c r="Q26" i="48" s="1"/>
  <c r="T25" i="48"/>
  <c r="U25" i="48" s="1"/>
  <c r="R25" i="48"/>
  <c r="S25" i="48" s="1"/>
  <c r="L25" i="48"/>
  <c r="M25" i="48" s="1"/>
  <c r="P25" i="48" s="1"/>
  <c r="Q25" i="48" s="1"/>
  <c r="T24" i="48"/>
  <c r="U24" i="48" s="1"/>
  <c r="R24" i="48"/>
  <c r="S24" i="48" s="1"/>
  <c r="L24" i="48"/>
  <c r="M24" i="48" s="1"/>
  <c r="P24" i="48" s="1"/>
  <c r="Q24" i="48" s="1"/>
  <c r="T23" i="48"/>
  <c r="U23" i="48" s="1"/>
  <c r="R23" i="48"/>
  <c r="S23" i="48" s="1"/>
  <c r="L23" i="48"/>
  <c r="M23" i="48" s="1"/>
  <c r="T22" i="48"/>
  <c r="U22" i="48" s="1"/>
  <c r="L22" i="48"/>
  <c r="M22" i="48" s="1"/>
  <c r="P22" i="48" s="1"/>
  <c r="Q22" i="48" s="1"/>
  <c r="T21" i="48"/>
  <c r="U21" i="48" s="1"/>
  <c r="L21" i="48"/>
  <c r="M21" i="48" s="1"/>
  <c r="P21" i="48" s="1"/>
  <c r="Q21" i="48" s="1"/>
  <c r="T20" i="48"/>
  <c r="U20" i="48" s="1"/>
  <c r="L20" i="48"/>
  <c r="M20" i="48" s="1"/>
  <c r="P20" i="48" s="1"/>
  <c r="Q20" i="48" s="1"/>
  <c r="T19" i="48"/>
  <c r="U19" i="48" s="1"/>
  <c r="L19" i="48"/>
  <c r="M19" i="48" s="1"/>
  <c r="R19" i="48" s="1"/>
  <c r="S19" i="48" s="1"/>
  <c r="R18" i="48"/>
  <c r="P18" i="48"/>
  <c r="Q18" i="48" s="1"/>
  <c r="L18" i="48"/>
  <c r="M18" i="48" s="1"/>
  <c r="T18" i="48" s="1"/>
  <c r="U18" i="48" s="1"/>
  <c r="T17" i="48"/>
  <c r="U17" i="48" s="1"/>
  <c r="R17" i="48"/>
  <c r="S17" i="48" s="1"/>
  <c r="L17" i="48"/>
  <c r="M17" i="48" s="1"/>
  <c r="P17" i="48" s="1"/>
  <c r="Q17" i="48" s="1"/>
  <c r="P16" i="48"/>
  <c r="Q16" i="48" s="1"/>
  <c r="L16" i="48"/>
  <c r="M16" i="48" s="1"/>
  <c r="T16" i="48" s="1"/>
  <c r="T15" i="48"/>
  <c r="U15" i="48" s="1"/>
  <c r="L15" i="48"/>
  <c r="M15" i="48" s="1"/>
  <c r="P15" i="48" s="1"/>
  <c r="Q15" i="48" s="1"/>
  <c r="T14" i="48"/>
  <c r="U14" i="48" s="1"/>
  <c r="P14" i="48"/>
  <c r="Q14" i="48" s="1"/>
  <c r="L14" i="48"/>
  <c r="M14" i="48" s="1"/>
  <c r="R14" i="48" s="1"/>
  <c r="S14" i="48" s="1"/>
  <c r="T13" i="48"/>
  <c r="U13" i="48" s="1"/>
  <c r="L13" i="48"/>
  <c r="M13" i="48" s="1"/>
  <c r="R13" i="48" s="1"/>
  <c r="S13" i="48" s="1"/>
  <c r="T12" i="48"/>
  <c r="U12" i="48" s="1"/>
  <c r="L12" i="48"/>
  <c r="M12" i="48" s="1"/>
  <c r="R12" i="48" s="1"/>
  <c r="T11" i="48"/>
  <c r="U11" i="48" s="1"/>
  <c r="R11" i="48"/>
  <c r="S11" i="48" s="1"/>
  <c r="L11" i="48"/>
  <c r="M11" i="48" s="1"/>
  <c r="R10" i="48"/>
  <c r="S10" i="48" s="1"/>
  <c r="L10" i="48"/>
  <c r="M10" i="48" s="1"/>
  <c r="T10" i="48" s="1"/>
  <c r="U10" i="48" s="1"/>
  <c r="R9" i="48"/>
  <c r="S9" i="48" s="1"/>
  <c r="P9" i="48"/>
  <c r="Q9" i="48" s="1"/>
  <c r="L9" i="48"/>
  <c r="M9" i="48" s="1"/>
  <c r="T9" i="48" s="1"/>
  <c r="U9" i="48" s="1"/>
  <c r="P8" i="48"/>
  <c r="L8" i="48"/>
  <c r="M8" i="48" s="1"/>
  <c r="T8" i="48" s="1"/>
  <c r="T7" i="48"/>
  <c r="U7" i="48" s="1"/>
  <c r="R7" i="48"/>
  <c r="S7" i="48" s="1"/>
  <c r="P7" i="48"/>
  <c r="Q7" i="48" s="1"/>
  <c r="L7" i="48"/>
  <c r="M7" i="48" s="1"/>
  <c r="N7" i="48" s="1"/>
  <c r="T6" i="48"/>
  <c r="U6" i="48" s="1"/>
  <c r="R6" i="48"/>
  <c r="S6" i="48" s="1"/>
  <c r="P6" i="48"/>
  <c r="Q6" i="48" s="1"/>
  <c r="L6" i="48"/>
  <c r="M6" i="48" s="1"/>
  <c r="N6" i="48" s="1"/>
  <c r="R5" i="48"/>
  <c r="S5" i="48" s="1"/>
  <c r="P5" i="48"/>
  <c r="Q5" i="48" s="1"/>
  <c r="L5" i="48"/>
  <c r="M5" i="48" s="1"/>
  <c r="N5" i="48" s="1"/>
  <c r="T4" i="48"/>
  <c r="U4" i="48" s="1"/>
  <c r="R4" i="48"/>
  <c r="L4" i="48"/>
  <c r="D2" i="48"/>
  <c r="B60" i="47"/>
  <c r="B59" i="47"/>
  <c r="H59" i="47" s="1"/>
  <c r="B58" i="47"/>
  <c r="K58" i="47" s="1"/>
  <c r="B57" i="47"/>
  <c r="I57" i="47" s="1"/>
  <c r="B56" i="47"/>
  <c r="K56" i="47" s="1"/>
  <c r="B55" i="47"/>
  <c r="K55" i="47" s="1"/>
  <c r="B54" i="47"/>
  <c r="F54" i="47" s="1"/>
  <c r="B53" i="47"/>
  <c r="F53" i="47" s="1"/>
  <c r="B52" i="47"/>
  <c r="H52" i="47" s="1"/>
  <c r="B51" i="47"/>
  <c r="F51" i="47" s="1"/>
  <c r="B50" i="47"/>
  <c r="F50" i="47" s="1"/>
  <c r="B49" i="47"/>
  <c r="E49" i="47" s="1"/>
  <c r="B48" i="47"/>
  <c r="H48" i="47" s="1"/>
  <c r="B47" i="47"/>
  <c r="F47" i="47" s="1"/>
  <c r="B46" i="47"/>
  <c r="E46" i="47" s="1"/>
  <c r="B45" i="47"/>
  <c r="E45" i="47" s="1"/>
  <c r="P44" i="47"/>
  <c r="B44" i="47"/>
  <c r="B43" i="47"/>
  <c r="K43" i="47" s="1"/>
  <c r="B42" i="47"/>
  <c r="K42" i="47" s="1"/>
  <c r="B41" i="47"/>
  <c r="B40" i="47"/>
  <c r="K40" i="47" s="1"/>
  <c r="B39" i="47"/>
  <c r="B38" i="47"/>
  <c r="J38" i="47" s="1"/>
  <c r="B37" i="47"/>
  <c r="G37" i="47" s="1"/>
  <c r="B36" i="47"/>
  <c r="J36" i="47" s="1"/>
  <c r="H33" i="47"/>
  <c r="T30" i="47"/>
  <c r="U30" i="47" s="1"/>
  <c r="R30" i="47"/>
  <c r="S30" i="47" s="1"/>
  <c r="P30" i="47"/>
  <c r="Q30" i="47" s="1"/>
  <c r="L30" i="47"/>
  <c r="M30" i="47" s="1"/>
  <c r="N30" i="47" s="1"/>
  <c r="C30" i="47"/>
  <c r="T29" i="47"/>
  <c r="U29" i="47" s="1"/>
  <c r="R29" i="47"/>
  <c r="S29" i="47" s="1"/>
  <c r="Q29" i="47"/>
  <c r="P29" i="47"/>
  <c r="L29" i="47"/>
  <c r="M29" i="47" s="1"/>
  <c r="N29" i="47" s="1"/>
  <c r="C29" i="47"/>
  <c r="T28" i="47"/>
  <c r="U28" i="47" s="1"/>
  <c r="R28" i="47"/>
  <c r="S28" i="47" s="1"/>
  <c r="P28" i="47"/>
  <c r="Q28" i="47" s="1"/>
  <c r="M28" i="47"/>
  <c r="N28" i="47" s="1"/>
  <c r="L28" i="47"/>
  <c r="C28" i="47"/>
  <c r="T27" i="47"/>
  <c r="U27" i="47" s="1"/>
  <c r="R27" i="47"/>
  <c r="S27" i="47" s="1"/>
  <c r="N27" i="47"/>
  <c r="L27" i="47"/>
  <c r="M27" i="47" s="1"/>
  <c r="P27" i="47" s="1"/>
  <c r="Q27" i="47" s="1"/>
  <c r="C27" i="47"/>
  <c r="T26" i="47"/>
  <c r="U26" i="47" s="1"/>
  <c r="P26" i="47"/>
  <c r="Q26" i="47" s="1"/>
  <c r="N26" i="47"/>
  <c r="L26" i="47"/>
  <c r="M26" i="47" s="1"/>
  <c r="R26" i="47" s="1"/>
  <c r="S26" i="47" s="1"/>
  <c r="C26" i="47"/>
  <c r="T25" i="47"/>
  <c r="U25" i="47" s="1"/>
  <c r="R25" i="47"/>
  <c r="S25" i="47" s="1"/>
  <c r="N25" i="47"/>
  <c r="O25" i="47" s="1"/>
  <c r="L25" i="47"/>
  <c r="M25" i="47" s="1"/>
  <c r="P25" i="47" s="1"/>
  <c r="Q25" i="47" s="1"/>
  <c r="C25" i="47"/>
  <c r="T24" i="47"/>
  <c r="U24" i="47" s="1"/>
  <c r="R24" i="47"/>
  <c r="S24" i="47" s="1"/>
  <c r="N24" i="47"/>
  <c r="L24" i="47"/>
  <c r="M24" i="47" s="1"/>
  <c r="P24" i="47" s="1"/>
  <c r="Q24" i="47" s="1"/>
  <c r="C24" i="47"/>
  <c r="T23" i="47"/>
  <c r="U23" i="47" s="1"/>
  <c r="P23" i="47"/>
  <c r="Q23" i="47" s="1"/>
  <c r="N23" i="47"/>
  <c r="O23" i="47" s="1"/>
  <c r="L23" i="47"/>
  <c r="M23" i="47" s="1"/>
  <c r="R23" i="47" s="1"/>
  <c r="S23" i="47" s="1"/>
  <c r="C23" i="47"/>
  <c r="T22" i="47"/>
  <c r="U22" i="47" s="1"/>
  <c r="P22" i="47"/>
  <c r="Q22" i="47" s="1"/>
  <c r="N22" i="47"/>
  <c r="L22" i="47"/>
  <c r="M22" i="47" s="1"/>
  <c r="R22" i="47" s="1"/>
  <c r="S22" i="47" s="1"/>
  <c r="C22" i="47"/>
  <c r="T21" i="47"/>
  <c r="U21" i="47" s="1"/>
  <c r="R21" i="47"/>
  <c r="S21" i="47" s="1"/>
  <c r="N21" i="47"/>
  <c r="O21" i="47" s="1"/>
  <c r="M21" i="47"/>
  <c r="P21" i="47" s="1"/>
  <c r="Q21" i="47" s="1"/>
  <c r="L21" i="47"/>
  <c r="C21" i="47"/>
  <c r="T20" i="47"/>
  <c r="U20" i="47" s="1"/>
  <c r="P20" i="47"/>
  <c r="N20" i="47"/>
  <c r="O20" i="47" s="1"/>
  <c r="L20" i="47"/>
  <c r="M20" i="47" s="1"/>
  <c r="R20" i="47" s="1"/>
  <c r="S20" i="47" s="1"/>
  <c r="C20" i="47"/>
  <c r="T19" i="47"/>
  <c r="U19" i="47" s="1"/>
  <c r="Q19" i="47"/>
  <c r="P19" i="47"/>
  <c r="N19" i="47"/>
  <c r="O19" i="47" s="1"/>
  <c r="L19" i="47"/>
  <c r="M19" i="47" s="1"/>
  <c r="R19" i="47" s="1"/>
  <c r="S19" i="47" s="1"/>
  <c r="C19" i="47"/>
  <c r="T18" i="47"/>
  <c r="U18" i="47" s="1"/>
  <c r="P18" i="47"/>
  <c r="Q18" i="47" s="1"/>
  <c r="O18" i="47"/>
  <c r="N18" i="47"/>
  <c r="L18" i="47"/>
  <c r="M18" i="47" s="1"/>
  <c r="R18" i="47" s="1"/>
  <c r="S18" i="47" s="1"/>
  <c r="C18" i="47"/>
  <c r="U17" i="47"/>
  <c r="T17" i="47"/>
  <c r="Q17" i="47"/>
  <c r="P17" i="47"/>
  <c r="N17" i="47"/>
  <c r="O17" i="47" s="1"/>
  <c r="L17" i="47"/>
  <c r="M17" i="47" s="1"/>
  <c r="R17" i="47" s="1"/>
  <c r="S17" i="47" s="1"/>
  <c r="C17" i="47"/>
  <c r="T16" i="47"/>
  <c r="U16" i="47" s="1"/>
  <c r="R16" i="47"/>
  <c r="S16" i="47" s="1"/>
  <c r="N16" i="47"/>
  <c r="O16" i="47" s="1"/>
  <c r="L16" i="47"/>
  <c r="M16" i="47" s="1"/>
  <c r="P16" i="47" s="1"/>
  <c r="C16" i="47"/>
  <c r="T15" i="47"/>
  <c r="U15" i="47" s="1"/>
  <c r="P15" i="47"/>
  <c r="Q15" i="47" s="1"/>
  <c r="O15" i="47"/>
  <c r="N15" i="47"/>
  <c r="L15" i="47"/>
  <c r="M15" i="47" s="1"/>
  <c r="R15" i="47" s="1"/>
  <c r="S15" i="47" s="1"/>
  <c r="C15" i="47"/>
  <c r="T14" i="47"/>
  <c r="U14" i="47" s="1"/>
  <c r="P14" i="47"/>
  <c r="Q14" i="47" s="1"/>
  <c r="O14" i="47"/>
  <c r="N14" i="47"/>
  <c r="L14" i="47"/>
  <c r="M14" i="47" s="1"/>
  <c r="R14" i="47" s="1"/>
  <c r="S14" i="47" s="1"/>
  <c r="C14" i="47"/>
  <c r="U13" i="47"/>
  <c r="T13" i="47"/>
  <c r="R13" i="47"/>
  <c r="S13" i="47" s="1"/>
  <c r="N13" i="47"/>
  <c r="O13" i="47" s="1"/>
  <c r="L13" i="47"/>
  <c r="M13" i="47" s="1"/>
  <c r="P13" i="47" s="1"/>
  <c r="Q13" i="47" s="1"/>
  <c r="C13" i="47"/>
  <c r="T12" i="47"/>
  <c r="U12" i="47" s="1"/>
  <c r="R12" i="47"/>
  <c r="S12" i="47" s="1"/>
  <c r="N12" i="47"/>
  <c r="O12" i="47" s="1"/>
  <c r="L12" i="47"/>
  <c r="M12" i="47" s="1"/>
  <c r="P12" i="47" s="1"/>
  <c r="C12" i="47"/>
  <c r="T11" i="47"/>
  <c r="U11" i="47" s="1"/>
  <c r="R11" i="47"/>
  <c r="S11" i="47" s="1"/>
  <c r="O11" i="47"/>
  <c r="N11" i="47"/>
  <c r="L11" i="47"/>
  <c r="M11" i="47" s="1"/>
  <c r="P11" i="47" s="1"/>
  <c r="C11" i="47"/>
  <c r="T10" i="47"/>
  <c r="U10" i="47" s="1"/>
  <c r="R10" i="47"/>
  <c r="S10" i="47" s="1"/>
  <c r="P10" i="47"/>
  <c r="Q10" i="47" s="1"/>
  <c r="N10" i="47"/>
  <c r="O10" i="47" s="1"/>
  <c r="L10" i="47"/>
  <c r="M10" i="47" s="1"/>
  <c r="C10" i="47"/>
  <c r="T9" i="47"/>
  <c r="U9" i="47" s="1"/>
  <c r="R9" i="47"/>
  <c r="S9" i="47" s="1"/>
  <c r="N9" i="47"/>
  <c r="O9" i="47" s="1"/>
  <c r="L9" i="47"/>
  <c r="M9" i="47" s="1"/>
  <c r="P9" i="47" s="1"/>
  <c r="Q9" i="47" s="1"/>
  <c r="C9" i="47"/>
  <c r="T8" i="47"/>
  <c r="U8" i="47" s="1"/>
  <c r="R8" i="47"/>
  <c r="S8" i="47" s="1"/>
  <c r="O8" i="47"/>
  <c r="N8" i="47"/>
  <c r="L8" i="47"/>
  <c r="M8" i="47" s="1"/>
  <c r="P8" i="47" s="1"/>
  <c r="Q8" i="47" s="1"/>
  <c r="C8" i="47"/>
  <c r="U7" i="47"/>
  <c r="T7" i="47"/>
  <c r="R7" i="47"/>
  <c r="S7" i="47" s="1"/>
  <c r="N7" i="47"/>
  <c r="O7" i="47" s="1"/>
  <c r="L7" i="47"/>
  <c r="M7" i="47" s="1"/>
  <c r="P7" i="47" s="1"/>
  <c r="Q7" i="47" s="1"/>
  <c r="C7" i="47"/>
  <c r="U6" i="47"/>
  <c r="T6" i="47"/>
  <c r="R6" i="47"/>
  <c r="S6" i="47" s="1"/>
  <c r="N6" i="47"/>
  <c r="L6" i="47"/>
  <c r="M6" i="47" s="1"/>
  <c r="P6" i="47" s="1"/>
  <c r="Q6" i="47" s="1"/>
  <c r="C6" i="47"/>
  <c r="T5" i="47"/>
  <c r="U5" i="47" s="1"/>
  <c r="R5" i="47"/>
  <c r="S5" i="47" s="1"/>
  <c r="O5" i="47"/>
  <c r="N5" i="47"/>
  <c r="L5" i="47"/>
  <c r="M5" i="47" s="1"/>
  <c r="P5" i="47" s="1"/>
  <c r="Q5" i="47" s="1"/>
  <c r="C5" i="47"/>
  <c r="U4" i="47"/>
  <c r="T4" i="47"/>
  <c r="R4" i="47"/>
  <c r="S4" i="47" s="1"/>
  <c r="N4" i="47"/>
  <c r="O4" i="47" s="1"/>
  <c r="L4" i="47"/>
  <c r="C4" i="47"/>
  <c r="D2" i="47"/>
  <c r="B84" i="46"/>
  <c r="B83" i="46"/>
  <c r="E83" i="46" s="1"/>
  <c r="B82" i="46"/>
  <c r="D82" i="46" s="1"/>
  <c r="B81" i="46"/>
  <c r="C81" i="46" s="1"/>
  <c r="B80" i="46"/>
  <c r="D80" i="46" s="1"/>
  <c r="B79" i="46"/>
  <c r="J79" i="46" s="1"/>
  <c r="B78" i="46"/>
  <c r="F78" i="46" s="1"/>
  <c r="B77" i="46"/>
  <c r="F77" i="46" s="1"/>
  <c r="B76" i="46"/>
  <c r="H76" i="46" s="1"/>
  <c r="B75" i="46"/>
  <c r="F75" i="46" s="1"/>
  <c r="B74" i="46"/>
  <c r="F74" i="46" s="1"/>
  <c r="B73" i="46"/>
  <c r="J73" i="46" s="1"/>
  <c r="B72" i="46"/>
  <c r="H72" i="46" s="1"/>
  <c r="B71" i="46"/>
  <c r="J71" i="46" s="1"/>
  <c r="B70" i="46"/>
  <c r="B69" i="46"/>
  <c r="P68" i="46"/>
  <c r="B68" i="46"/>
  <c r="J68" i="46" s="1"/>
  <c r="B67" i="46"/>
  <c r="K67" i="46" s="1"/>
  <c r="B66" i="46"/>
  <c r="J66" i="46" s="1"/>
  <c r="B65" i="46"/>
  <c r="B64" i="46"/>
  <c r="C64" i="46" s="1"/>
  <c r="B63" i="46"/>
  <c r="B62" i="46"/>
  <c r="D62" i="46" s="1"/>
  <c r="B61" i="46"/>
  <c r="M61" i="46" s="1"/>
  <c r="B60" i="46"/>
  <c r="J60" i="46" s="1"/>
  <c r="H57" i="46"/>
  <c r="T54" i="46"/>
  <c r="U54" i="46" s="1"/>
  <c r="R54" i="46"/>
  <c r="S54" i="46" s="1"/>
  <c r="P54" i="46"/>
  <c r="Q54" i="46" s="1"/>
  <c r="L54" i="46"/>
  <c r="M54" i="46" s="1"/>
  <c r="N54" i="46" s="1"/>
  <c r="O54" i="46" s="1"/>
  <c r="C54" i="46"/>
  <c r="U53" i="46"/>
  <c r="T53" i="46"/>
  <c r="S53" i="46"/>
  <c r="R53" i="46"/>
  <c r="Q53" i="46"/>
  <c r="P53" i="46"/>
  <c r="L53" i="46"/>
  <c r="M53" i="46" s="1"/>
  <c r="N53" i="46" s="1"/>
  <c r="C53" i="46"/>
  <c r="T52" i="46"/>
  <c r="U52" i="46" s="1"/>
  <c r="R52" i="46"/>
  <c r="S52" i="46" s="1"/>
  <c r="Q52" i="46"/>
  <c r="P52" i="46"/>
  <c r="M52" i="46"/>
  <c r="N52" i="46" s="1"/>
  <c r="L52" i="46"/>
  <c r="C52" i="46"/>
  <c r="T51" i="46"/>
  <c r="U51" i="46" s="1"/>
  <c r="R51" i="46"/>
  <c r="S51" i="46" s="1"/>
  <c r="L51" i="46"/>
  <c r="M51" i="46" s="1"/>
  <c r="T50" i="46"/>
  <c r="U50" i="46" s="1"/>
  <c r="P50" i="46"/>
  <c r="Q50" i="46" s="1"/>
  <c r="N50" i="46"/>
  <c r="O50" i="46" s="1"/>
  <c r="L50" i="46"/>
  <c r="M50" i="46" s="1"/>
  <c r="R50" i="46" s="1"/>
  <c r="S50" i="46" s="1"/>
  <c r="T49" i="46"/>
  <c r="U49" i="46" s="1"/>
  <c r="R49" i="46"/>
  <c r="S49" i="46" s="1"/>
  <c r="L49" i="46"/>
  <c r="M49" i="46" s="1"/>
  <c r="P49" i="46" s="1"/>
  <c r="Q49" i="46" s="1"/>
  <c r="T48" i="46"/>
  <c r="U48" i="46" s="1"/>
  <c r="R48" i="46"/>
  <c r="S48" i="46" s="1"/>
  <c r="L48" i="46"/>
  <c r="M48" i="46" s="1"/>
  <c r="U47" i="46"/>
  <c r="T47" i="46"/>
  <c r="R47" i="46"/>
  <c r="S47" i="46" s="1"/>
  <c r="P47" i="46"/>
  <c r="Q47" i="46" s="1"/>
  <c r="L47" i="46"/>
  <c r="M47" i="46" s="1"/>
  <c r="N47" i="46" s="1"/>
  <c r="O47" i="46" s="1"/>
  <c r="T46" i="46"/>
  <c r="U46" i="46" s="1"/>
  <c r="P46" i="46"/>
  <c r="Q46" i="46" s="1"/>
  <c r="L46" i="46"/>
  <c r="M46" i="46" s="1"/>
  <c r="R46" i="46" s="1"/>
  <c r="S46" i="46" s="1"/>
  <c r="T45" i="46"/>
  <c r="U45" i="46" s="1"/>
  <c r="R45" i="46"/>
  <c r="S45" i="46" s="1"/>
  <c r="N45" i="46"/>
  <c r="O45" i="46" s="1"/>
  <c r="L45" i="46"/>
  <c r="M45" i="46" s="1"/>
  <c r="P45" i="46" s="1"/>
  <c r="Q45" i="46" s="1"/>
  <c r="T44" i="46"/>
  <c r="U44" i="46" s="1"/>
  <c r="P44" i="46"/>
  <c r="Q44" i="46" s="1"/>
  <c r="L44" i="46"/>
  <c r="M44" i="46" s="1"/>
  <c r="T43" i="46"/>
  <c r="U43" i="46" s="1"/>
  <c r="R43" i="46"/>
  <c r="S43" i="46" s="1"/>
  <c r="P43" i="46"/>
  <c r="Q43" i="46" s="1"/>
  <c r="L43" i="46"/>
  <c r="M43" i="46" s="1"/>
  <c r="N43" i="46" s="1"/>
  <c r="T42" i="46"/>
  <c r="U42" i="46" s="1"/>
  <c r="P42" i="46"/>
  <c r="Q42" i="46" s="1"/>
  <c r="L42" i="46"/>
  <c r="M42" i="46" s="1"/>
  <c r="R42" i="46" s="1"/>
  <c r="S42" i="46" s="1"/>
  <c r="T41" i="46"/>
  <c r="U41" i="46" s="1"/>
  <c r="P41" i="46"/>
  <c r="Q41" i="46" s="1"/>
  <c r="L41" i="46"/>
  <c r="M41" i="46" s="1"/>
  <c r="R41" i="46" s="1"/>
  <c r="S41" i="46" s="1"/>
  <c r="T40" i="46"/>
  <c r="U40" i="46" s="1"/>
  <c r="R40" i="46"/>
  <c r="S40" i="46" s="1"/>
  <c r="L40" i="46"/>
  <c r="M40" i="46" s="1"/>
  <c r="U39" i="46"/>
  <c r="T39" i="46"/>
  <c r="R39" i="46"/>
  <c r="S39" i="46" s="1"/>
  <c r="P39" i="46"/>
  <c r="Q39" i="46" s="1"/>
  <c r="L39" i="46"/>
  <c r="M39" i="46" s="1"/>
  <c r="N39" i="46" s="1"/>
  <c r="T38" i="46"/>
  <c r="U38" i="46" s="1"/>
  <c r="P38" i="46"/>
  <c r="Q38" i="46" s="1"/>
  <c r="L38" i="46"/>
  <c r="M38" i="46" s="1"/>
  <c r="R38" i="46" s="1"/>
  <c r="S38" i="46" s="1"/>
  <c r="T37" i="46"/>
  <c r="U37" i="46" s="1"/>
  <c r="S37" i="46"/>
  <c r="R37" i="46"/>
  <c r="M37" i="46"/>
  <c r="P37" i="46" s="1"/>
  <c r="Q37" i="46" s="1"/>
  <c r="L37" i="46"/>
  <c r="T36" i="46"/>
  <c r="U36" i="46" s="1"/>
  <c r="R36" i="46"/>
  <c r="S36" i="46" s="1"/>
  <c r="P36" i="46"/>
  <c r="Q36" i="46" s="1"/>
  <c r="L36" i="46"/>
  <c r="M36" i="46" s="1"/>
  <c r="N36" i="46" s="1"/>
  <c r="O36" i="46" s="1"/>
  <c r="U35" i="46"/>
  <c r="T35" i="46"/>
  <c r="R35" i="46"/>
  <c r="S35" i="46" s="1"/>
  <c r="L35" i="46"/>
  <c r="M35" i="46" s="1"/>
  <c r="T34" i="46"/>
  <c r="U34" i="46" s="1"/>
  <c r="R34" i="46"/>
  <c r="S34" i="46" s="1"/>
  <c r="N34" i="46"/>
  <c r="L34" i="46"/>
  <c r="M34" i="46" s="1"/>
  <c r="P34" i="46" s="1"/>
  <c r="Q34" i="46" s="1"/>
  <c r="T33" i="46"/>
  <c r="U33" i="46" s="1"/>
  <c r="R33" i="46"/>
  <c r="S33" i="46" s="1"/>
  <c r="L33" i="46"/>
  <c r="M33" i="46" s="1"/>
  <c r="T32" i="46"/>
  <c r="U32" i="46" s="1"/>
  <c r="R32" i="46"/>
  <c r="S32" i="46" s="1"/>
  <c r="L32" i="46"/>
  <c r="M32" i="46" s="1"/>
  <c r="T31" i="46"/>
  <c r="U31" i="46" s="1"/>
  <c r="S31" i="46"/>
  <c r="R31" i="46"/>
  <c r="N31" i="46"/>
  <c r="V31" i="46" s="1"/>
  <c r="L31" i="46"/>
  <c r="M31" i="46" s="1"/>
  <c r="P31" i="46" s="1"/>
  <c r="Q31" i="46" s="1"/>
  <c r="T30" i="46"/>
  <c r="U30" i="46" s="1"/>
  <c r="R30" i="46"/>
  <c r="S30" i="46" s="1"/>
  <c r="L30" i="46"/>
  <c r="M30" i="46" s="1"/>
  <c r="P30" i="46" s="1"/>
  <c r="Q30" i="46" s="1"/>
  <c r="T29" i="46"/>
  <c r="U29" i="46" s="1"/>
  <c r="R29" i="46"/>
  <c r="S29" i="46" s="1"/>
  <c r="L29" i="46"/>
  <c r="M29" i="46" s="1"/>
  <c r="U28" i="46"/>
  <c r="T28" i="46"/>
  <c r="R28" i="46"/>
  <c r="S28" i="46" s="1"/>
  <c r="L28" i="46"/>
  <c r="M28" i="46" s="1"/>
  <c r="T27" i="46"/>
  <c r="U27" i="46" s="1"/>
  <c r="R27" i="46"/>
  <c r="S27" i="46" s="1"/>
  <c r="L27" i="46"/>
  <c r="M27" i="46" s="1"/>
  <c r="P27" i="46" s="1"/>
  <c r="Q27" i="46" s="1"/>
  <c r="T26" i="46"/>
  <c r="U26" i="46" s="1"/>
  <c r="S26" i="46"/>
  <c r="R26" i="46"/>
  <c r="M26" i="46"/>
  <c r="P26" i="46" s="1"/>
  <c r="Q26" i="46" s="1"/>
  <c r="L26" i="46"/>
  <c r="T25" i="46"/>
  <c r="U25" i="46" s="1"/>
  <c r="R25" i="46"/>
  <c r="S25" i="46" s="1"/>
  <c r="L25" i="46"/>
  <c r="M25" i="46" s="1"/>
  <c r="T24" i="46"/>
  <c r="U24" i="46" s="1"/>
  <c r="L24" i="46"/>
  <c r="M24" i="46" s="1"/>
  <c r="R24" i="46" s="1"/>
  <c r="S24" i="46" s="1"/>
  <c r="T23" i="46"/>
  <c r="U23" i="46" s="1"/>
  <c r="R23" i="46"/>
  <c r="S23" i="46" s="1"/>
  <c r="N23" i="46"/>
  <c r="L23" i="46"/>
  <c r="M23" i="46" s="1"/>
  <c r="P23" i="46" s="1"/>
  <c r="Q23" i="46" s="1"/>
  <c r="T22" i="46"/>
  <c r="U22" i="46" s="1"/>
  <c r="R22" i="46"/>
  <c r="S22" i="46" s="1"/>
  <c r="L22" i="46"/>
  <c r="M22" i="46" s="1"/>
  <c r="P22" i="46" s="1"/>
  <c r="Q22" i="46" s="1"/>
  <c r="T21" i="46"/>
  <c r="U21" i="46" s="1"/>
  <c r="R21" i="46"/>
  <c r="S21" i="46" s="1"/>
  <c r="L21" i="46"/>
  <c r="M21" i="46" s="1"/>
  <c r="U20" i="46"/>
  <c r="T20" i="46"/>
  <c r="L20" i="46"/>
  <c r="M20" i="46" s="1"/>
  <c r="R20" i="46" s="1"/>
  <c r="S20" i="46" s="1"/>
  <c r="T19" i="46"/>
  <c r="U19" i="46" s="1"/>
  <c r="N19" i="46"/>
  <c r="L19" i="46"/>
  <c r="M19" i="46" s="1"/>
  <c r="P19" i="46" s="1"/>
  <c r="Q19" i="46" s="1"/>
  <c r="P18" i="46"/>
  <c r="Q18" i="46" s="1"/>
  <c r="M18" i="46"/>
  <c r="T18" i="46" s="1"/>
  <c r="U18" i="46" s="1"/>
  <c r="L18" i="46"/>
  <c r="T17" i="46"/>
  <c r="U17" i="46" s="1"/>
  <c r="R17" i="46"/>
  <c r="S17" i="46" s="1"/>
  <c r="L17" i="46"/>
  <c r="P16" i="46"/>
  <c r="Q16" i="46" s="1"/>
  <c r="L16" i="46"/>
  <c r="T15" i="46"/>
  <c r="U15" i="46" s="1"/>
  <c r="L15" i="46"/>
  <c r="M15" i="46" s="1"/>
  <c r="R15" i="46" s="1"/>
  <c r="S15" i="46" s="1"/>
  <c r="T14" i="46"/>
  <c r="U14" i="46" s="1"/>
  <c r="L14" i="46"/>
  <c r="M14" i="46" s="1"/>
  <c r="P14" i="46" s="1"/>
  <c r="Q14" i="46" s="1"/>
  <c r="U13" i="46"/>
  <c r="T13" i="46"/>
  <c r="R13" i="46"/>
  <c r="S13" i="46" s="1"/>
  <c r="P13" i="46"/>
  <c r="Q13" i="46" s="1"/>
  <c r="L13" i="46"/>
  <c r="M13" i="46" s="1"/>
  <c r="N13" i="46" s="1"/>
  <c r="O13" i="46" s="1"/>
  <c r="T12" i="46"/>
  <c r="U12" i="46" s="1"/>
  <c r="R12" i="46"/>
  <c r="S12" i="46" s="1"/>
  <c r="N12" i="46"/>
  <c r="L12" i="46"/>
  <c r="M12" i="46" s="1"/>
  <c r="P12" i="46" s="1"/>
  <c r="Q12" i="46" s="1"/>
  <c r="T11" i="46"/>
  <c r="U11" i="46" s="1"/>
  <c r="S11" i="46"/>
  <c r="R11" i="46"/>
  <c r="L11" i="46"/>
  <c r="M11" i="46" s="1"/>
  <c r="P11" i="46" s="1"/>
  <c r="Q11" i="46" s="1"/>
  <c r="P10" i="46"/>
  <c r="Q10" i="46" s="1"/>
  <c r="L10" i="46"/>
  <c r="M10" i="46" s="1"/>
  <c r="R10" i="46" s="1"/>
  <c r="S10" i="46" s="1"/>
  <c r="P9" i="46"/>
  <c r="N9" i="46"/>
  <c r="O9" i="46" s="1"/>
  <c r="M9" i="46"/>
  <c r="T9" i="46" s="1"/>
  <c r="L9" i="46"/>
  <c r="Q8" i="46"/>
  <c r="P8" i="46"/>
  <c r="N8" i="46"/>
  <c r="L8" i="46"/>
  <c r="M8" i="46" s="1"/>
  <c r="T8" i="46" s="1"/>
  <c r="R7" i="46"/>
  <c r="S7" i="46" s="1"/>
  <c r="P7" i="46"/>
  <c r="Q7" i="46" s="1"/>
  <c r="L7" i="46"/>
  <c r="M7" i="46" s="1"/>
  <c r="N7" i="46" s="1"/>
  <c r="R6" i="46"/>
  <c r="S6" i="46" s="1"/>
  <c r="P6" i="46"/>
  <c r="Q6" i="46" s="1"/>
  <c r="L6" i="46"/>
  <c r="M6" i="46" s="1"/>
  <c r="N6" i="46" s="1"/>
  <c r="U5" i="46"/>
  <c r="T5" i="46"/>
  <c r="R5" i="46"/>
  <c r="P5" i="46"/>
  <c r="Q5" i="46" s="1"/>
  <c r="L5" i="46"/>
  <c r="M5" i="46" s="1"/>
  <c r="N5" i="46" s="1"/>
  <c r="T4" i="46"/>
  <c r="U4" i="46" s="1"/>
  <c r="R4" i="46"/>
  <c r="S4" i="46" s="1"/>
  <c r="Q4" i="46"/>
  <c r="P4" i="46"/>
  <c r="L4" i="46"/>
  <c r="M4" i="46" s="1"/>
  <c r="N4" i="46" s="1"/>
  <c r="D2" i="46"/>
  <c r="B84" i="45"/>
  <c r="G84" i="45" s="1"/>
  <c r="B83" i="45"/>
  <c r="H83" i="45" s="1"/>
  <c r="B82" i="45"/>
  <c r="K82" i="45" s="1"/>
  <c r="B81" i="45"/>
  <c r="J81" i="45" s="1"/>
  <c r="B80" i="45"/>
  <c r="K80" i="45" s="1"/>
  <c r="B79" i="45"/>
  <c r="B78" i="45"/>
  <c r="F78" i="45" s="1"/>
  <c r="B77" i="45"/>
  <c r="E77" i="45" s="1"/>
  <c r="B76" i="45"/>
  <c r="H76" i="45" s="1"/>
  <c r="B75" i="45"/>
  <c r="F75" i="45" s="1"/>
  <c r="B74" i="45"/>
  <c r="F74" i="45" s="1"/>
  <c r="B73" i="45"/>
  <c r="E73" i="45" s="1"/>
  <c r="B72" i="45"/>
  <c r="B71" i="45"/>
  <c r="I71" i="45" s="1"/>
  <c r="B70" i="45"/>
  <c r="B69" i="45"/>
  <c r="P68" i="45"/>
  <c r="B68" i="45"/>
  <c r="I68" i="45" s="1"/>
  <c r="B67" i="45"/>
  <c r="B66" i="45"/>
  <c r="I66" i="45" s="1"/>
  <c r="B65" i="45"/>
  <c r="B64" i="45"/>
  <c r="B63" i="45"/>
  <c r="B62" i="45"/>
  <c r="K62" i="45" s="1"/>
  <c r="B61" i="45"/>
  <c r="M61" i="45" s="1"/>
  <c r="B60" i="45"/>
  <c r="H57" i="45"/>
  <c r="T54" i="45"/>
  <c r="U54" i="45" s="1"/>
  <c r="R54" i="45"/>
  <c r="S54" i="45" s="1"/>
  <c r="P54" i="45"/>
  <c r="Q54" i="45" s="1"/>
  <c r="N54" i="45"/>
  <c r="O54" i="45" s="1"/>
  <c r="L54" i="45"/>
  <c r="M54" i="45" s="1"/>
  <c r="C54" i="45"/>
  <c r="T53" i="45"/>
  <c r="U53" i="45" s="1"/>
  <c r="R53" i="45"/>
  <c r="S53" i="45" s="1"/>
  <c r="P53" i="45"/>
  <c r="Q53" i="45" s="1"/>
  <c r="L53" i="45"/>
  <c r="M53" i="45" s="1"/>
  <c r="N53" i="45" s="1"/>
  <c r="C53" i="45"/>
  <c r="T52" i="45"/>
  <c r="U52" i="45" s="1"/>
  <c r="R52" i="45"/>
  <c r="S52" i="45" s="1"/>
  <c r="Q52" i="45"/>
  <c r="P52" i="45"/>
  <c r="L52" i="45"/>
  <c r="M52" i="45" s="1"/>
  <c r="N52" i="45" s="1"/>
  <c r="O52" i="45" s="1"/>
  <c r="C52" i="45"/>
  <c r="U51" i="45"/>
  <c r="T51" i="45"/>
  <c r="R51" i="45"/>
  <c r="S51" i="45" s="1"/>
  <c r="M51" i="45"/>
  <c r="P51" i="45" s="1"/>
  <c r="Q51" i="45" s="1"/>
  <c r="L51" i="45"/>
  <c r="T50" i="45"/>
  <c r="U50" i="45" s="1"/>
  <c r="P50" i="45"/>
  <c r="Q50" i="45" s="1"/>
  <c r="L50" i="45"/>
  <c r="M50" i="45" s="1"/>
  <c r="R50" i="45" s="1"/>
  <c r="S50" i="45" s="1"/>
  <c r="T49" i="45"/>
  <c r="U49" i="45" s="1"/>
  <c r="R49" i="45"/>
  <c r="S49" i="45" s="1"/>
  <c r="L49" i="45"/>
  <c r="M49" i="45" s="1"/>
  <c r="T48" i="45"/>
  <c r="U48" i="45" s="1"/>
  <c r="R48" i="45"/>
  <c r="S48" i="45" s="1"/>
  <c r="L48" i="45"/>
  <c r="M48" i="45" s="1"/>
  <c r="P48" i="45" s="1"/>
  <c r="T47" i="45"/>
  <c r="U47" i="45" s="1"/>
  <c r="P47" i="45"/>
  <c r="Q47" i="45" s="1"/>
  <c r="L47" i="45"/>
  <c r="M47" i="45" s="1"/>
  <c r="T46" i="45"/>
  <c r="U46" i="45" s="1"/>
  <c r="P46" i="45"/>
  <c r="Q46" i="45" s="1"/>
  <c r="L46" i="45"/>
  <c r="M46" i="45" s="1"/>
  <c r="R46" i="45" s="1"/>
  <c r="S46" i="45" s="1"/>
  <c r="T45" i="45"/>
  <c r="U45" i="45" s="1"/>
  <c r="S45" i="45"/>
  <c r="R45" i="45"/>
  <c r="N45" i="45"/>
  <c r="O45" i="45" s="1"/>
  <c r="L45" i="45"/>
  <c r="M45" i="45" s="1"/>
  <c r="P45" i="45" s="1"/>
  <c r="Q45" i="45" s="1"/>
  <c r="T44" i="45"/>
  <c r="U44" i="45" s="1"/>
  <c r="P44" i="45"/>
  <c r="Q44" i="45" s="1"/>
  <c r="L44" i="45"/>
  <c r="M44" i="45" s="1"/>
  <c r="T43" i="45"/>
  <c r="U43" i="45" s="1"/>
  <c r="R43" i="45"/>
  <c r="S43" i="45" s="1"/>
  <c r="P43" i="45"/>
  <c r="Q43" i="45" s="1"/>
  <c r="M43" i="45"/>
  <c r="N43" i="45" s="1"/>
  <c r="O43" i="45" s="1"/>
  <c r="L43" i="45"/>
  <c r="T42" i="45"/>
  <c r="U42" i="45" s="1"/>
  <c r="P42" i="45"/>
  <c r="Q42" i="45" s="1"/>
  <c r="N42" i="45"/>
  <c r="L42" i="45"/>
  <c r="M42" i="45" s="1"/>
  <c r="R42" i="45" s="1"/>
  <c r="S42" i="45" s="1"/>
  <c r="T41" i="45"/>
  <c r="U41" i="45" s="1"/>
  <c r="P41" i="45"/>
  <c r="Q41" i="45" s="1"/>
  <c r="N41" i="45"/>
  <c r="O41" i="45" s="1"/>
  <c r="W41" i="45" s="1"/>
  <c r="L41" i="45"/>
  <c r="M41" i="45" s="1"/>
  <c r="R41" i="45" s="1"/>
  <c r="S41" i="45" s="1"/>
  <c r="T40" i="45"/>
  <c r="U40" i="45" s="1"/>
  <c r="R40" i="45"/>
  <c r="S40" i="45" s="1"/>
  <c r="L40" i="45"/>
  <c r="M40" i="45" s="1"/>
  <c r="T39" i="45"/>
  <c r="U39" i="45" s="1"/>
  <c r="R39" i="45"/>
  <c r="S39" i="45" s="1"/>
  <c r="P39" i="45"/>
  <c r="Q39" i="45" s="1"/>
  <c r="L39" i="45"/>
  <c r="M39" i="45" s="1"/>
  <c r="N39" i="45" s="1"/>
  <c r="O39" i="45" s="1"/>
  <c r="T38" i="45"/>
  <c r="U38" i="45" s="1"/>
  <c r="R38" i="45"/>
  <c r="S38" i="45" s="1"/>
  <c r="P38" i="45"/>
  <c r="Q38" i="45" s="1"/>
  <c r="L38" i="45"/>
  <c r="M38" i="45" s="1"/>
  <c r="N38" i="45" s="1"/>
  <c r="V38" i="45" s="1"/>
  <c r="T37" i="45"/>
  <c r="U37" i="45" s="1"/>
  <c r="R37" i="45"/>
  <c r="S37" i="45" s="1"/>
  <c r="P37" i="45"/>
  <c r="Q37" i="45" s="1"/>
  <c r="L37" i="45"/>
  <c r="M37" i="45" s="1"/>
  <c r="N37" i="45" s="1"/>
  <c r="O37" i="45" s="1"/>
  <c r="T36" i="45"/>
  <c r="U36" i="45" s="1"/>
  <c r="R36" i="45"/>
  <c r="S36" i="45" s="1"/>
  <c r="P36" i="45"/>
  <c r="Q36" i="45" s="1"/>
  <c r="L36" i="45"/>
  <c r="M36" i="45" s="1"/>
  <c r="N36" i="45" s="1"/>
  <c r="T35" i="45"/>
  <c r="U35" i="45" s="1"/>
  <c r="R35" i="45"/>
  <c r="S35" i="45" s="1"/>
  <c r="L35" i="45"/>
  <c r="M35" i="45" s="1"/>
  <c r="P35" i="45" s="1"/>
  <c r="Q35" i="45" s="1"/>
  <c r="T34" i="45"/>
  <c r="U34" i="45" s="1"/>
  <c r="R34" i="45"/>
  <c r="S34" i="45" s="1"/>
  <c r="L34" i="45"/>
  <c r="M34" i="45" s="1"/>
  <c r="P34" i="45" s="1"/>
  <c r="Q34" i="45" s="1"/>
  <c r="T33" i="45"/>
  <c r="U33" i="45" s="1"/>
  <c r="R33" i="45"/>
  <c r="S33" i="45" s="1"/>
  <c r="L33" i="45"/>
  <c r="M33" i="45" s="1"/>
  <c r="T32" i="45"/>
  <c r="U32" i="45" s="1"/>
  <c r="R32" i="45"/>
  <c r="S32" i="45" s="1"/>
  <c r="L32" i="45"/>
  <c r="M32" i="45" s="1"/>
  <c r="T31" i="45"/>
  <c r="U31" i="45" s="1"/>
  <c r="S31" i="45"/>
  <c r="R31" i="45"/>
  <c r="N31" i="45"/>
  <c r="O31" i="45" s="1"/>
  <c r="W31" i="45" s="1"/>
  <c r="L31" i="45"/>
  <c r="M31" i="45" s="1"/>
  <c r="P31" i="45" s="1"/>
  <c r="Q31" i="45" s="1"/>
  <c r="U30" i="45"/>
  <c r="T30" i="45"/>
  <c r="S30" i="45"/>
  <c r="R30" i="45"/>
  <c r="M30" i="45"/>
  <c r="P30" i="45" s="1"/>
  <c r="Q30" i="45" s="1"/>
  <c r="L30" i="45"/>
  <c r="U29" i="45"/>
  <c r="T29" i="45"/>
  <c r="R29" i="45"/>
  <c r="S29" i="45" s="1"/>
  <c r="L29" i="45"/>
  <c r="M29" i="45" s="1"/>
  <c r="U28" i="45"/>
  <c r="T28" i="45"/>
  <c r="R28" i="45"/>
  <c r="S28" i="45" s="1"/>
  <c r="L28" i="45"/>
  <c r="M28" i="45" s="1"/>
  <c r="T27" i="45"/>
  <c r="U27" i="45" s="1"/>
  <c r="R27" i="45"/>
  <c r="S27" i="45" s="1"/>
  <c r="N27" i="45"/>
  <c r="O27" i="45" s="1"/>
  <c r="W27" i="45" s="1"/>
  <c r="L27" i="45"/>
  <c r="M27" i="45" s="1"/>
  <c r="P27" i="45" s="1"/>
  <c r="Q27" i="45" s="1"/>
  <c r="T26" i="45"/>
  <c r="U26" i="45" s="1"/>
  <c r="R26" i="45"/>
  <c r="S26" i="45" s="1"/>
  <c r="M26" i="45"/>
  <c r="P26" i="45" s="1"/>
  <c r="Q26" i="45" s="1"/>
  <c r="L26" i="45"/>
  <c r="T25" i="45"/>
  <c r="U25" i="45" s="1"/>
  <c r="R25" i="45"/>
  <c r="S25" i="45" s="1"/>
  <c r="M25" i="45"/>
  <c r="P25" i="45" s="1"/>
  <c r="Q25" i="45" s="1"/>
  <c r="L25" i="45"/>
  <c r="U24" i="45"/>
  <c r="T24" i="45"/>
  <c r="S24" i="45"/>
  <c r="R24" i="45"/>
  <c r="M24" i="45"/>
  <c r="P24" i="45" s="1"/>
  <c r="Q24" i="45" s="1"/>
  <c r="L24" i="45"/>
  <c r="T23" i="45"/>
  <c r="U23" i="45" s="1"/>
  <c r="R23" i="45"/>
  <c r="S23" i="45" s="1"/>
  <c r="L23" i="45"/>
  <c r="M23" i="45" s="1"/>
  <c r="P23" i="45" s="1"/>
  <c r="Q23" i="45" s="1"/>
  <c r="T22" i="45"/>
  <c r="U22" i="45" s="1"/>
  <c r="R22" i="45"/>
  <c r="S22" i="45" s="1"/>
  <c r="L22" i="45"/>
  <c r="M22" i="45" s="1"/>
  <c r="T21" i="45"/>
  <c r="U21" i="45" s="1"/>
  <c r="R21" i="45"/>
  <c r="S21" i="45" s="1"/>
  <c r="M21" i="45"/>
  <c r="P21" i="45" s="1"/>
  <c r="L21" i="45"/>
  <c r="U20" i="45"/>
  <c r="T20" i="45"/>
  <c r="R20" i="45"/>
  <c r="S20" i="45" s="1"/>
  <c r="L20" i="45"/>
  <c r="M20" i="45" s="1"/>
  <c r="T19" i="45"/>
  <c r="U19" i="45" s="1"/>
  <c r="R19" i="45"/>
  <c r="S19" i="45" s="1"/>
  <c r="P19" i="45"/>
  <c r="Q19" i="45" s="1"/>
  <c r="L19" i="45"/>
  <c r="M19" i="45" s="1"/>
  <c r="N19" i="45" s="1"/>
  <c r="O19" i="45" s="1"/>
  <c r="R18" i="45"/>
  <c r="S18" i="45" s="1"/>
  <c r="P18" i="45"/>
  <c r="Q18" i="45" s="1"/>
  <c r="L18" i="45"/>
  <c r="M18" i="45" s="1"/>
  <c r="T17" i="45"/>
  <c r="U17" i="45" s="1"/>
  <c r="R17" i="45"/>
  <c r="S17" i="45" s="1"/>
  <c r="M17" i="45"/>
  <c r="P17" i="45" s="1"/>
  <c r="L17" i="45"/>
  <c r="S16" i="45"/>
  <c r="R16" i="45"/>
  <c r="Q16" i="45"/>
  <c r="P16" i="45"/>
  <c r="M16" i="45"/>
  <c r="T16" i="45" s="1"/>
  <c r="U16" i="45" s="1"/>
  <c r="L16" i="45"/>
  <c r="T15" i="45"/>
  <c r="U15" i="45" s="1"/>
  <c r="P15" i="45"/>
  <c r="Q15" i="45" s="1"/>
  <c r="N15" i="45"/>
  <c r="O15" i="45" s="1"/>
  <c r="L15" i="45"/>
  <c r="M15" i="45" s="1"/>
  <c r="R15" i="45" s="1"/>
  <c r="S15" i="45" s="1"/>
  <c r="U14" i="45"/>
  <c r="T14" i="45"/>
  <c r="P14" i="45"/>
  <c r="Q14" i="45" s="1"/>
  <c r="L14" i="45"/>
  <c r="M14" i="45" s="1"/>
  <c r="R14" i="45" s="1"/>
  <c r="S14" i="45" s="1"/>
  <c r="T13" i="45"/>
  <c r="U13" i="45" s="1"/>
  <c r="Q13" i="45"/>
  <c r="P13" i="45"/>
  <c r="L13" i="45"/>
  <c r="M13" i="45" s="1"/>
  <c r="T12" i="45"/>
  <c r="U12" i="45" s="1"/>
  <c r="N12" i="45"/>
  <c r="O12" i="45" s="1"/>
  <c r="L12" i="45"/>
  <c r="M12" i="45" s="1"/>
  <c r="R12" i="45" s="1"/>
  <c r="S12" i="45" s="1"/>
  <c r="T11" i="45"/>
  <c r="U11" i="45" s="1"/>
  <c r="R11" i="45"/>
  <c r="S11" i="45" s="1"/>
  <c r="N11" i="45"/>
  <c r="O11" i="45" s="1"/>
  <c r="M11" i="45"/>
  <c r="P11" i="45" s="1"/>
  <c r="Q11" i="45" s="1"/>
  <c r="L11" i="45"/>
  <c r="R10" i="45"/>
  <c r="S10" i="45" s="1"/>
  <c r="P10" i="45"/>
  <c r="Q10" i="45" s="1"/>
  <c r="N10" i="45"/>
  <c r="O10" i="45" s="1"/>
  <c r="L10" i="45"/>
  <c r="M10" i="45" s="1"/>
  <c r="T10" i="45" s="1"/>
  <c r="U10" i="45" s="1"/>
  <c r="R9" i="45"/>
  <c r="S9" i="45" s="1"/>
  <c r="N9" i="45"/>
  <c r="O9" i="45" s="1"/>
  <c r="M9" i="45"/>
  <c r="T9" i="45" s="1"/>
  <c r="L9" i="45"/>
  <c r="P8" i="45"/>
  <c r="E61" i="45" s="1"/>
  <c r="N8" i="45"/>
  <c r="L8" i="45"/>
  <c r="T7" i="45"/>
  <c r="U7" i="45" s="1"/>
  <c r="P7" i="45"/>
  <c r="Q7" i="45" s="1"/>
  <c r="L7" i="45"/>
  <c r="M7" i="45" s="1"/>
  <c r="N7" i="45" s="1"/>
  <c r="T6" i="45"/>
  <c r="U6" i="45" s="1"/>
  <c r="R6" i="45"/>
  <c r="S6" i="45" s="1"/>
  <c r="P6" i="45"/>
  <c r="Q6" i="45" s="1"/>
  <c r="L6" i="45"/>
  <c r="M6" i="45" s="1"/>
  <c r="N6" i="45" s="1"/>
  <c r="T5" i="45"/>
  <c r="U5" i="45" s="1"/>
  <c r="S5" i="45"/>
  <c r="R5" i="45"/>
  <c r="P5" i="45"/>
  <c r="Q5" i="45" s="1"/>
  <c r="L5" i="45"/>
  <c r="M5" i="45" s="1"/>
  <c r="N5" i="45" s="1"/>
  <c r="T4" i="45"/>
  <c r="R4" i="45"/>
  <c r="S4" i="45" s="1"/>
  <c r="P4" i="45"/>
  <c r="L4" i="45"/>
  <c r="D2" i="45"/>
  <c r="B84" i="44"/>
  <c r="H84" i="44" s="1"/>
  <c r="B83" i="44"/>
  <c r="K83" i="44" s="1"/>
  <c r="B82" i="44"/>
  <c r="J82" i="44" s="1"/>
  <c r="B81" i="44"/>
  <c r="D81" i="44" s="1"/>
  <c r="B80" i="44"/>
  <c r="J80" i="44" s="1"/>
  <c r="B79" i="44"/>
  <c r="B78" i="44"/>
  <c r="B77" i="44"/>
  <c r="K77" i="44" s="1"/>
  <c r="B76" i="44"/>
  <c r="J76" i="44" s="1"/>
  <c r="B75" i="44"/>
  <c r="I75" i="44" s="1"/>
  <c r="B74" i="44"/>
  <c r="E74" i="44" s="1"/>
  <c r="B73" i="44"/>
  <c r="J73" i="44" s="1"/>
  <c r="B72" i="44"/>
  <c r="G72" i="44" s="1"/>
  <c r="B71" i="44"/>
  <c r="K71" i="44" s="1"/>
  <c r="B70" i="44"/>
  <c r="B69" i="44"/>
  <c r="P68" i="44"/>
  <c r="B68" i="44"/>
  <c r="K68" i="44" s="1"/>
  <c r="B67" i="44"/>
  <c r="B66" i="44"/>
  <c r="J66" i="44" s="1"/>
  <c r="B65" i="44"/>
  <c r="B64" i="44"/>
  <c r="B63" i="44"/>
  <c r="M63" i="44" s="1"/>
  <c r="B62" i="44"/>
  <c r="J62" i="44" s="1"/>
  <c r="B61" i="44"/>
  <c r="B60" i="44"/>
  <c r="I60" i="44" s="1"/>
  <c r="H57" i="44"/>
  <c r="T54" i="44"/>
  <c r="U54" i="44" s="1"/>
  <c r="R54" i="44"/>
  <c r="S54" i="44" s="1"/>
  <c r="P54" i="44"/>
  <c r="Q54" i="44" s="1"/>
  <c r="L54" i="44"/>
  <c r="M54" i="44" s="1"/>
  <c r="N54" i="44" s="1"/>
  <c r="C54" i="44"/>
  <c r="U53" i="44"/>
  <c r="T53" i="44"/>
  <c r="R53" i="44"/>
  <c r="S53" i="44" s="1"/>
  <c r="P53" i="44"/>
  <c r="Q53" i="44" s="1"/>
  <c r="N53" i="44"/>
  <c r="O53" i="44" s="1"/>
  <c r="L53" i="44"/>
  <c r="M53" i="44" s="1"/>
  <c r="C53" i="44"/>
  <c r="T52" i="44"/>
  <c r="U52" i="44" s="1"/>
  <c r="R52" i="44"/>
  <c r="S52" i="44" s="1"/>
  <c r="P52" i="44"/>
  <c r="Q52" i="44" s="1"/>
  <c r="L52" i="44"/>
  <c r="M52" i="44" s="1"/>
  <c r="N52" i="44" s="1"/>
  <c r="C52" i="44"/>
  <c r="T51" i="44"/>
  <c r="U51" i="44" s="1"/>
  <c r="R51" i="44"/>
  <c r="S51" i="44" s="1"/>
  <c r="P51" i="44"/>
  <c r="Q51" i="44" s="1"/>
  <c r="N51" i="44"/>
  <c r="O51" i="44" s="1"/>
  <c r="L51" i="44"/>
  <c r="M51" i="44" s="1"/>
  <c r="T50" i="44"/>
  <c r="U50" i="44" s="1"/>
  <c r="P50" i="44"/>
  <c r="Q50" i="44" s="1"/>
  <c r="L50" i="44"/>
  <c r="M50" i="44" s="1"/>
  <c r="R50" i="44" s="1"/>
  <c r="S50" i="44" s="1"/>
  <c r="T49" i="44"/>
  <c r="U49" i="44" s="1"/>
  <c r="S49" i="44"/>
  <c r="R49" i="44"/>
  <c r="L49" i="44"/>
  <c r="M49" i="44" s="1"/>
  <c r="P49" i="44" s="1"/>
  <c r="Q49" i="44" s="1"/>
  <c r="T48" i="44"/>
  <c r="U48" i="44" s="1"/>
  <c r="R48" i="44"/>
  <c r="S48" i="44" s="1"/>
  <c r="L48" i="44"/>
  <c r="M48" i="44" s="1"/>
  <c r="P48" i="44" s="1"/>
  <c r="Q48" i="44" s="1"/>
  <c r="T47" i="44"/>
  <c r="U47" i="44" s="1"/>
  <c r="R47" i="44"/>
  <c r="S47" i="44" s="1"/>
  <c r="P47" i="44"/>
  <c r="Q47" i="44" s="1"/>
  <c r="L47" i="44"/>
  <c r="M47" i="44" s="1"/>
  <c r="N47" i="44" s="1"/>
  <c r="T46" i="44"/>
  <c r="U46" i="44" s="1"/>
  <c r="P46" i="44"/>
  <c r="Q46" i="44" s="1"/>
  <c r="L46" i="44"/>
  <c r="M46" i="44" s="1"/>
  <c r="R46" i="44" s="1"/>
  <c r="S46" i="44" s="1"/>
  <c r="T45" i="44"/>
  <c r="U45" i="44" s="1"/>
  <c r="R45" i="44"/>
  <c r="S45" i="44" s="1"/>
  <c r="M45" i="44"/>
  <c r="P45" i="44" s="1"/>
  <c r="Q45" i="44" s="1"/>
  <c r="L45" i="44"/>
  <c r="U44" i="44"/>
  <c r="T44" i="44"/>
  <c r="P44" i="44"/>
  <c r="Q44" i="44" s="1"/>
  <c r="L44" i="44"/>
  <c r="M44" i="44" s="1"/>
  <c r="R44" i="44" s="1"/>
  <c r="S44" i="44" s="1"/>
  <c r="T43" i="44"/>
  <c r="U43" i="44" s="1"/>
  <c r="R43" i="44"/>
  <c r="S43" i="44" s="1"/>
  <c r="P43" i="44"/>
  <c r="Q43" i="44" s="1"/>
  <c r="L43" i="44"/>
  <c r="M43" i="44" s="1"/>
  <c r="N43" i="44" s="1"/>
  <c r="T42" i="44"/>
  <c r="U42" i="44" s="1"/>
  <c r="P42" i="44"/>
  <c r="Q42" i="44" s="1"/>
  <c r="L42" i="44"/>
  <c r="M42" i="44" s="1"/>
  <c r="R42" i="44" s="1"/>
  <c r="S42" i="44" s="1"/>
  <c r="U41" i="44"/>
  <c r="T41" i="44"/>
  <c r="Q41" i="44"/>
  <c r="P41" i="44"/>
  <c r="M41" i="44"/>
  <c r="R41" i="44" s="1"/>
  <c r="S41" i="44" s="1"/>
  <c r="L41" i="44"/>
  <c r="U40" i="44"/>
  <c r="T40" i="44"/>
  <c r="R40" i="44"/>
  <c r="S40" i="44" s="1"/>
  <c r="P40" i="44"/>
  <c r="Q40" i="44" s="1"/>
  <c r="L40" i="44"/>
  <c r="M40" i="44" s="1"/>
  <c r="N40" i="44" s="1"/>
  <c r="O40" i="44" s="1"/>
  <c r="T39" i="44"/>
  <c r="U39" i="44" s="1"/>
  <c r="R39" i="44"/>
  <c r="S39" i="44" s="1"/>
  <c r="P39" i="44"/>
  <c r="Q39" i="44" s="1"/>
  <c r="L39" i="44"/>
  <c r="M39" i="44" s="1"/>
  <c r="N39" i="44" s="1"/>
  <c r="O39" i="44" s="1"/>
  <c r="T38" i="44"/>
  <c r="U38" i="44" s="1"/>
  <c r="P38" i="44"/>
  <c r="Q38" i="44" s="1"/>
  <c r="N38" i="44"/>
  <c r="L38" i="44"/>
  <c r="M38" i="44" s="1"/>
  <c r="R38" i="44" s="1"/>
  <c r="S38" i="44" s="1"/>
  <c r="U37" i="44"/>
  <c r="T37" i="44"/>
  <c r="S37" i="44"/>
  <c r="R37" i="44"/>
  <c r="L37" i="44"/>
  <c r="M37" i="44" s="1"/>
  <c r="P37" i="44" s="1"/>
  <c r="Q37" i="44" s="1"/>
  <c r="T36" i="44"/>
  <c r="U36" i="44" s="1"/>
  <c r="R36" i="44"/>
  <c r="S36" i="44" s="1"/>
  <c r="L36" i="44"/>
  <c r="M36" i="44" s="1"/>
  <c r="P36" i="44" s="1"/>
  <c r="Q36" i="44" s="1"/>
  <c r="T35" i="44"/>
  <c r="U35" i="44" s="1"/>
  <c r="R35" i="44"/>
  <c r="S35" i="44" s="1"/>
  <c r="M35" i="44"/>
  <c r="P35" i="44" s="1"/>
  <c r="Q35" i="44" s="1"/>
  <c r="L35" i="44"/>
  <c r="T34" i="44"/>
  <c r="U34" i="44" s="1"/>
  <c r="R34" i="44"/>
  <c r="S34" i="44" s="1"/>
  <c r="N34" i="44"/>
  <c r="L34" i="44"/>
  <c r="M34" i="44" s="1"/>
  <c r="P34" i="44" s="1"/>
  <c r="Q34" i="44" s="1"/>
  <c r="T33" i="44"/>
  <c r="U33" i="44" s="1"/>
  <c r="R33" i="44"/>
  <c r="S33" i="44" s="1"/>
  <c r="N33" i="44"/>
  <c r="L33" i="44"/>
  <c r="M33" i="44" s="1"/>
  <c r="P33" i="44" s="1"/>
  <c r="Q33" i="44" s="1"/>
  <c r="T32" i="44"/>
  <c r="U32" i="44" s="1"/>
  <c r="R32" i="44"/>
  <c r="S32" i="44" s="1"/>
  <c r="L32" i="44"/>
  <c r="M32" i="44" s="1"/>
  <c r="T31" i="44"/>
  <c r="U31" i="44" s="1"/>
  <c r="R31" i="44"/>
  <c r="S31" i="44" s="1"/>
  <c r="L31" i="44"/>
  <c r="M31" i="44" s="1"/>
  <c r="P31" i="44" s="1"/>
  <c r="Q31" i="44" s="1"/>
  <c r="U30" i="44"/>
  <c r="T30" i="44"/>
  <c r="S30" i="44"/>
  <c r="R30" i="44"/>
  <c r="M30" i="44"/>
  <c r="P30" i="44" s="1"/>
  <c r="Q30" i="44" s="1"/>
  <c r="L30" i="44"/>
  <c r="T29" i="44"/>
  <c r="U29" i="44" s="1"/>
  <c r="R29" i="44"/>
  <c r="S29" i="44" s="1"/>
  <c r="P29" i="44"/>
  <c r="Q29" i="44" s="1"/>
  <c r="L29" i="44"/>
  <c r="M29" i="44" s="1"/>
  <c r="N29" i="44" s="1"/>
  <c r="O29" i="44" s="1"/>
  <c r="T28" i="44"/>
  <c r="U28" i="44" s="1"/>
  <c r="R28" i="44"/>
  <c r="S28" i="44" s="1"/>
  <c r="M28" i="44"/>
  <c r="P28" i="44" s="1"/>
  <c r="Q28" i="44" s="1"/>
  <c r="L28" i="44"/>
  <c r="T27" i="44"/>
  <c r="U27" i="44" s="1"/>
  <c r="R27" i="44"/>
  <c r="S27" i="44" s="1"/>
  <c r="N27" i="44"/>
  <c r="O27" i="44" s="1"/>
  <c r="L27" i="44"/>
  <c r="M27" i="44" s="1"/>
  <c r="P27" i="44" s="1"/>
  <c r="Q27" i="44" s="1"/>
  <c r="C27" i="44"/>
  <c r="U26" i="44"/>
  <c r="T26" i="44"/>
  <c r="S26" i="44"/>
  <c r="R26" i="44"/>
  <c r="O26" i="44"/>
  <c r="W26" i="44" s="1"/>
  <c r="N26" i="44"/>
  <c r="M26" i="44"/>
  <c r="P26" i="44" s="1"/>
  <c r="Q26" i="44" s="1"/>
  <c r="L26" i="44"/>
  <c r="C26" i="44"/>
  <c r="T25" i="44"/>
  <c r="U25" i="44" s="1"/>
  <c r="R25" i="44"/>
  <c r="S25" i="44" s="1"/>
  <c r="N25" i="44"/>
  <c r="O25" i="44" s="1"/>
  <c r="L25" i="44"/>
  <c r="M25" i="44" s="1"/>
  <c r="P25" i="44" s="1"/>
  <c r="Q25" i="44" s="1"/>
  <c r="C25" i="44"/>
  <c r="T24" i="44"/>
  <c r="U24" i="44" s="1"/>
  <c r="R24" i="44"/>
  <c r="S24" i="44" s="1"/>
  <c r="O24" i="44"/>
  <c r="N24" i="44"/>
  <c r="M24" i="44"/>
  <c r="P24" i="44" s="1"/>
  <c r="Q24" i="44" s="1"/>
  <c r="L24" i="44"/>
  <c r="C24" i="44"/>
  <c r="T23" i="44"/>
  <c r="U23" i="44" s="1"/>
  <c r="R23" i="44"/>
  <c r="S23" i="44" s="1"/>
  <c r="N23" i="44"/>
  <c r="O23" i="44" s="1"/>
  <c r="L23" i="44"/>
  <c r="M23" i="44" s="1"/>
  <c r="P23" i="44" s="1"/>
  <c r="Q23" i="44" s="1"/>
  <c r="C23" i="44"/>
  <c r="T22" i="44"/>
  <c r="U22" i="44" s="1"/>
  <c r="R22" i="44"/>
  <c r="S22" i="44" s="1"/>
  <c r="N22" i="44"/>
  <c r="L22" i="44"/>
  <c r="M22" i="44" s="1"/>
  <c r="P22" i="44" s="1"/>
  <c r="Q22" i="44" s="1"/>
  <c r="C22" i="44"/>
  <c r="T21" i="44"/>
  <c r="U21" i="44" s="1"/>
  <c r="R21" i="44"/>
  <c r="S21" i="44" s="1"/>
  <c r="P21" i="44"/>
  <c r="Q21" i="44" s="1"/>
  <c r="N21" i="44"/>
  <c r="O21" i="44" s="1"/>
  <c r="L21" i="44"/>
  <c r="M21" i="44" s="1"/>
  <c r="C21" i="44"/>
  <c r="U20" i="44"/>
  <c r="T20" i="44"/>
  <c r="S20" i="44"/>
  <c r="R20" i="44"/>
  <c r="N20" i="44"/>
  <c r="L20" i="44"/>
  <c r="M20" i="44" s="1"/>
  <c r="P20" i="44" s="1"/>
  <c r="Q20" i="44" s="1"/>
  <c r="C20" i="44"/>
  <c r="T19" i="44"/>
  <c r="U19" i="44" s="1"/>
  <c r="R19" i="44"/>
  <c r="S19" i="44" s="1"/>
  <c r="N19" i="44"/>
  <c r="O19" i="44" s="1"/>
  <c r="L19" i="44"/>
  <c r="M19" i="44" s="1"/>
  <c r="P19" i="44" s="1"/>
  <c r="Q19" i="44" s="1"/>
  <c r="C19" i="44"/>
  <c r="S18" i="44"/>
  <c r="R18" i="44"/>
  <c r="Q18" i="44"/>
  <c r="P18" i="44"/>
  <c r="O18" i="44"/>
  <c r="W18" i="44" s="1"/>
  <c r="N18" i="44"/>
  <c r="M18" i="44"/>
  <c r="T18" i="44" s="1"/>
  <c r="U18" i="44" s="1"/>
  <c r="L18" i="44"/>
  <c r="C18" i="44"/>
  <c r="T17" i="44"/>
  <c r="R17" i="44"/>
  <c r="N17" i="44"/>
  <c r="L17" i="44"/>
  <c r="C17" i="44"/>
  <c r="S16" i="44"/>
  <c r="R16" i="44"/>
  <c r="Q16" i="44"/>
  <c r="P16" i="44"/>
  <c r="O16" i="44"/>
  <c r="N16" i="44"/>
  <c r="M16" i="44"/>
  <c r="T16" i="44" s="1"/>
  <c r="U16" i="44" s="1"/>
  <c r="L16" i="44"/>
  <c r="C16" i="44"/>
  <c r="T15" i="44"/>
  <c r="U15" i="44" s="1"/>
  <c r="P15" i="44"/>
  <c r="Q15" i="44" s="1"/>
  <c r="N15" i="44"/>
  <c r="O15" i="44" s="1"/>
  <c r="L15" i="44"/>
  <c r="M15" i="44" s="1"/>
  <c r="R15" i="44" s="1"/>
  <c r="S15" i="44" s="1"/>
  <c r="C15" i="44"/>
  <c r="U14" i="44"/>
  <c r="T14" i="44"/>
  <c r="Q14" i="44"/>
  <c r="P14" i="44"/>
  <c r="O14" i="44"/>
  <c r="N14" i="44"/>
  <c r="M14" i="44"/>
  <c r="R14" i="44" s="1"/>
  <c r="S14" i="44" s="1"/>
  <c r="L14" i="44"/>
  <c r="C14" i="44"/>
  <c r="T13" i="44"/>
  <c r="U13" i="44" s="1"/>
  <c r="P13" i="44"/>
  <c r="Q13" i="44" s="1"/>
  <c r="N13" i="44"/>
  <c r="O13" i="44" s="1"/>
  <c r="L13" i="44"/>
  <c r="M13" i="44" s="1"/>
  <c r="R13" i="44" s="1"/>
  <c r="S13" i="44" s="1"/>
  <c r="C13" i="44"/>
  <c r="U12" i="44"/>
  <c r="T12" i="44"/>
  <c r="Q12" i="44"/>
  <c r="P12" i="44"/>
  <c r="O12" i="44"/>
  <c r="N12" i="44"/>
  <c r="M12" i="44"/>
  <c r="R12" i="44" s="1"/>
  <c r="S12" i="44" s="1"/>
  <c r="L12" i="44"/>
  <c r="C12" i="44"/>
  <c r="T11" i="44"/>
  <c r="U11" i="44" s="1"/>
  <c r="S11" i="44"/>
  <c r="R11" i="44"/>
  <c r="O11" i="44"/>
  <c r="N11" i="44"/>
  <c r="L11" i="44"/>
  <c r="M11" i="44" s="1"/>
  <c r="P11" i="44" s="1"/>
  <c r="Q11" i="44" s="1"/>
  <c r="C11" i="44"/>
  <c r="S10" i="44"/>
  <c r="R10" i="44"/>
  <c r="Q10" i="44"/>
  <c r="P10" i="44"/>
  <c r="O10" i="44"/>
  <c r="N10" i="44"/>
  <c r="M10" i="44"/>
  <c r="T10" i="44" s="1"/>
  <c r="U10" i="44" s="1"/>
  <c r="W10" i="44" s="1"/>
  <c r="L10" i="44"/>
  <c r="C10" i="44"/>
  <c r="R9" i="44"/>
  <c r="S9" i="44" s="1"/>
  <c r="Q9" i="44"/>
  <c r="P9" i="44"/>
  <c r="N9" i="44"/>
  <c r="L9" i="44"/>
  <c r="M9" i="44" s="1"/>
  <c r="T9" i="44" s="1"/>
  <c r="C9" i="44"/>
  <c r="R8" i="44"/>
  <c r="S8" i="44" s="1"/>
  <c r="P8" i="44"/>
  <c r="Q8" i="44" s="1"/>
  <c r="N8" i="44"/>
  <c r="O8" i="44" s="1"/>
  <c r="L8" i="44"/>
  <c r="M8" i="44" s="1"/>
  <c r="T8" i="44" s="1"/>
  <c r="C8" i="44"/>
  <c r="U7" i="44"/>
  <c r="T7" i="44"/>
  <c r="R7" i="44"/>
  <c r="S7" i="44" s="1"/>
  <c r="P7" i="44"/>
  <c r="Q7" i="44" s="1"/>
  <c r="M7" i="44"/>
  <c r="N7" i="44" s="1"/>
  <c r="O7" i="44" s="1"/>
  <c r="L7" i="44"/>
  <c r="C7" i="44"/>
  <c r="T6" i="44"/>
  <c r="U6" i="44" s="1"/>
  <c r="R6" i="44"/>
  <c r="S6" i="44" s="1"/>
  <c r="P6" i="44"/>
  <c r="Q6" i="44" s="1"/>
  <c r="L6" i="44"/>
  <c r="M6" i="44" s="1"/>
  <c r="N6" i="44" s="1"/>
  <c r="C6" i="44"/>
  <c r="T5" i="44"/>
  <c r="U5" i="44" s="1"/>
  <c r="R5" i="44"/>
  <c r="S5" i="44" s="1"/>
  <c r="P5" i="44"/>
  <c r="Q5" i="44" s="1"/>
  <c r="L5" i="44"/>
  <c r="M5" i="44" s="1"/>
  <c r="N5" i="44" s="1"/>
  <c r="C5" i="44"/>
  <c r="U4" i="44"/>
  <c r="T4" i="44"/>
  <c r="S4" i="44"/>
  <c r="R4" i="44"/>
  <c r="Q4" i="44"/>
  <c r="P4" i="44"/>
  <c r="M4" i="44"/>
  <c r="L4" i="44"/>
  <c r="C4" i="44"/>
  <c r="D2" i="44"/>
  <c r="B84" i="43"/>
  <c r="B83" i="43"/>
  <c r="H83" i="43" s="1"/>
  <c r="B82" i="43"/>
  <c r="E82" i="43" s="1"/>
  <c r="B81" i="43"/>
  <c r="J81" i="43" s="1"/>
  <c r="B80" i="43"/>
  <c r="K80" i="43" s="1"/>
  <c r="B79" i="43"/>
  <c r="F79" i="43" s="1"/>
  <c r="B78" i="43"/>
  <c r="E78" i="43" s="1"/>
  <c r="B77" i="43"/>
  <c r="B76" i="43"/>
  <c r="K76" i="43" s="1"/>
  <c r="B75" i="43"/>
  <c r="K75" i="43" s="1"/>
  <c r="B74" i="43"/>
  <c r="H74" i="43" s="1"/>
  <c r="B73" i="43"/>
  <c r="B72" i="43"/>
  <c r="K72" i="43" s="1"/>
  <c r="B71" i="43"/>
  <c r="K71" i="43" s="1"/>
  <c r="B70" i="43"/>
  <c r="B69" i="43"/>
  <c r="P68" i="43"/>
  <c r="B68" i="43"/>
  <c r="I68" i="43" s="1"/>
  <c r="B67" i="43"/>
  <c r="I67" i="43" s="1"/>
  <c r="B66" i="43"/>
  <c r="I66" i="43" s="1"/>
  <c r="B65" i="43"/>
  <c r="B64" i="43"/>
  <c r="F64" i="43" s="1"/>
  <c r="B63" i="43"/>
  <c r="B62" i="43"/>
  <c r="B61" i="43"/>
  <c r="B60" i="43"/>
  <c r="H57" i="43"/>
  <c r="T54" i="43"/>
  <c r="U54" i="43" s="1"/>
  <c r="R54" i="43"/>
  <c r="S54" i="43" s="1"/>
  <c r="P54" i="43"/>
  <c r="Q54" i="43" s="1"/>
  <c r="L54" i="43"/>
  <c r="M54" i="43" s="1"/>
  <c r="N54" i="43" s="1"/>
  <c r="C54" i="43"/>
  <c r="T53" i="43"/>
  <c r="U53" i="43" s="1"/>
  <c r="S53" i="43"/>
  <c r="R53" i="43"/>
  <c r="P53" i="43"/>
  <c r="Q53" i="43" s="1"/>
  <c r="L53" i="43"/>
  <c r="M53" i="43" s="1"/>
  <c r="N53" i="43" s="1"/>
  <c r="V53" i="43" s="1"/>
  <c r="C53" i="43"/>
  <c r="U52" i="43"/>
  <c r="T52" i="43"/>
  <c r="R52" i="43"/>
  <c r="S52" i="43" s="1"/>
  <c r="P52" i="43"/>
  <c r="Q52" i="43" s="1"/>
  <c r="M52" i="43"/>
  <c r="N52" i="43" s="1"/>
  <c r="L52" i="43"/>
  <c r="C52" i="43"/>
  <c r="T51" i="43"/>
  <c r="U51" i="43" s="1"/>
  <c r="R51" i="43"/>
  <c r="S51" i="43" s="1"/>
  <c r="P51" i="43"/>
  <c r="Q51" i="43" s="1"/>
  <c r="L51" i="43"/>
  <c r="M51" i="43" s="1"/>
  <c r="N51" i="43" s="1"/>
  <c r="C51" i="43"/>
  <c r="T50" i="43"/>
  <c r="U50" i="43" s="1"/>
  <c r="R50" i="43"/>
  <c r="S50" i="43" s="1"/>
  <c r="P50" i="43"/>
  <c r="Q50" i="43" s="1"/>
  <c r="L50" i="43"/>
  <c r="M50" i="43" s="1"/>
  <c r="N50" i="43" s="1"/>
  <c r="C50" i="43"/>
  <c r="T49" i="43"/>
  <c r="U49" i="43" s="1"/>
  <c r="R49" i="43"/>
  <c r="S49" i="43" s="1"/>
  <c r="Q49" i="43"/>
  <c r="P49" i="43"/>
  <c r="L49" i="43"/>
  <c r="M49" i="43" s="1"/>
  <c r="N49" i="43" s="1"/>
  <c r="C49" i="43"/>
  <c r="U48" i="43"/>
  <c r="T48" i="43"/>
  <c r="R48" i="43"/>
  <c r="S48" i="43" s="1"/>
  <c r="P48" i="43"/>
  <c r="Q48" i="43" s="1"/>
  <c r="M48" i="43"/>
  <c r="N48" i="43" s="1"/>
  <c r="L48" i="43"/>
  <c r="C48" i="43"/>
  <c r="T47" i="43"/>
  <c r="U47" i="43" s="1"/>
  <c r="R47" i="43"/>
  <c r="S47" i="43" s="1"/>
  <c r="P47" i="43"/>
  <c r="Q47" i="43" s="1"/>
  <c r="L47" i="43"/>
  <c r="M47" i="43" s="1"/>
  <c r="N47" i="43" s="1"/>
  <c r="C47" i="43"/>
  <c r="T46" i="43"/>
  <c r="U46" i="43" s="1"/>
  <c r="R46" i="43"/>
  <c r="S46" i="43" s="1"/>
  <c r="P46" i="43"/>
  <c r="Q46" i="43" s="1"/>
  <c r="L46" i="43"/>
  <c r="M46" i="43" s="1"/>
  <c r="N46" i="43" s="1"/>
  <c r="C46" i="43"/>
  <c r="T45" i="43"/>
  <c r="U45" i="43" s="1"/>
  <c r="R45" i="43"/>
  <c r="S45" i="43" s="1"/>
  <c r="Q45" i="43"/>
  <c r="P45" i="43"/>
  <c r="L45" i="43"/>
  <c r="M45" i="43" s="1"/>
  <c r="N45" i="43" s="1"/>
  <c r="C45" i="43"/>
  <c r="U44" i="43"/>
  <c r="T44" i="43"/>
  <c r="R44" i="43"/>
  <c r="S44" i="43" s="1"/>
  <c r="P44" i="43"/>
  <c r="Q44" i="43" s="1"/>
  <c r="M44" i="43"/>
  <c r="N44" i="43" s="1"/>
  <c r="L44" i="43"/>
  <c r="C44" i="43"/>
  <c r="T43" i="43"/>
  <c r="U43" i="43" s="1"/>
  <c r="R43" i="43"/>
  <c r="S43" i="43" s="1"/>
  <c r="P43" i="43"/>
  <c r="Q43" i="43" s="1"/>
  <c r="L43" i="43"/>
  <c r="M43" i="43" s="1"/>
  <c r="N43" i="43" s="1"/>
  <c r="C43" i="43"/>
  <c r="T42" i="43"/>
  <c r="U42" i="43" s="1"/>
  <c r="R42" i="43"/>
  <c r="S42" i="43" s="1"/>
  <c r="P42" i="43"/>
  <c r="Q42" i="43" s="1"/>
  <c r="L42" i="43"/>
  <c r="M42" i="43" s="1"/>
  <c r="N42" i="43" s="1"/>
  <c r="C42" i="43"/>
  <c r="T41" i="43"/>
  <c r="U41" i="43" s="1"/>
  <c r="R41" i="43"/>
  <c r="S41" i="43" s="1"/>
  <c r="Q41" i="43"/>
  <c r="P41" i="43"/>
  <c r="L41" i="43"/>
  <c r="M41" i="43" s="1"/>
  <c r="N41" i="43" s="1"/>
  <c r="C41" i="43"/>
  <c r="U40" i="43"/>
  <c r="T40" i="43"/>
  <c r="R40" i="43"/>
  <c r="S40" i="43" s="1"/>
  <c r="P40" i="43"/>
  <c r="Q40" i="43" s="1"/>
  <c r="M40" i="43"/>
  <c r="N40" i="43" s="1"/>
  <c r="L40" i="43"/>
  <c r="C40" i="43"/>
  <c r="T39" i="43"/>
  <c r="U39" i="43" s="1"/>
  <c r="R39" i="43"/>
  <c r="S39" i="43" s="1"/>
  <c r="P39" i="43"/>
  <c r="Q39" i="43" s="1"/>
  <c r="L39" i="43"/>
  <c r="M39" i="43" s="1"/>
  <c r="N39" i="43" s="1"/>
  <c r="C39" i="43"/>
  <c r="T38" i="43"/>
  <c r="U38" i="43" s="1"/>
  <c r="R38" i="43"/>
  <c r="S38" i="43" s="1"/>
  <c r="P38" i="43"/>
  <c r="Q38" i="43" s="1"/>
  <c r="L38" i="43"/>
  <c r="M38" i="43" s="1"/>
  <c r="N38" i="43" s="1"/>
  <c r="C38" i="43"/>
  <c r="T37" i="43"/>
  <c r="U37" i="43" s="1"/>
  <c r="R37" i="43"/>
  <c r="S37" i="43" s="1"/>
  <c r="Q37" i="43"/>
  <c r="P37" i="43"/>
  <c r="L37" i="43"/>
  <c r="M37" i="43" s="1"/>
  <c r="N37" i="43" s="1"/>
  <c r="C37" i="43"/>
  <c r="U36" i="43"/>
  <c r="T36" i="43"/>
  <c r="R36" i="43"/>
  <c r="S36" i="43" s="1"/>
  <c r="P36" i="43"/>
  <c r="Q36" i="43" s="1"/>
  <c r="M36" i="43"/>
  <c r="N36" i="43" s="1"/>
  <c r="L36" i="43"/>
  <c r="C36" i="43"/>
  <c r="T35" i="43"/>
  <c r="U35" i="43" s="1"/>
  <c r="R35" i="43"/>
  <c r="S35" i="43" s="1"/>
  <c r="P35" i="43"/>
  <c r="Q35" i="43" s="1"/>
  <c r="L35" i="43"/>
  <c r="M35" i="43" s="1"/>
  <c r="N35" i="43" s="1"/>
  <c r="C35" i="43"/>
  <c r="T34" i="43"/>
  <c r="U34" i="43" s="1"/>
  <c r="R34" i="43"/>
  <c r="S34" i="43" s="1"/>
  <c r="P34" i="43"/>
  <c r="Q34" i="43" s="1"/>
  <c r="L34" i="43"/>
  <c r="M34" i="43" s="1"/>
  <c r="N34" i="43" s="1"/>
  <c r="C34" i="43"/>
  <c r="T33" i="43"/>
  <c r="U33" i="43" s="1"/>
  <c r="P33" i="43"/>
  <c r="Q33" i="43" s="1"/>
  <c r="L33" i="43"/>
  <c r="M33" i="43" s="1"/>
  <c r="N33" i="43" s="1"/>
  <c r="O33" i="43" s="1"/>
  <c r="C33" i="43"/>
  <c r="T32" i="43"/>
  <c r="U32" i="43" s="1"/>
  <c r="P32" i="43"/>
  <c r="Q32" i="43" s="1"/>
  <c r="L32" i="43"/>
  <c r="M32" i="43" s="1"/>
  <c r="C32" i="43"/>
  <c r="T31" i="43"/>
  <c r="U31" i="43" s="1"/>
  <c r="P31" i="43"/>
  <c r="Q31" i="43" s="1"/>
  <c r="L31" i="43"/>
  <c r="M31" i="43" s="1"/>
  <c r="R31" i="43" s="1"/>
  <c r="S31" i="43" s="1"/>
  <c r="C31" i="43"/>
  <c r="T30" i="43"/>
  <c r="U30" i="43" s="1"/>
  <c r="P30" i="43"/>
  <c r="Q30" i="43" s="1"/>
  <c r="L30" i="43"/>
  <c r="M30" i="43" s="1"/>
  <c r="C30" i="43"/>
  <c r="T29" i="43"/>
  <c r="U29" i="43" s="1"/>
  <c r="P29" i="43"/>
  <c r="Q29" i="43" s="1"/>
  <c r="L29" i="43"/>
  <c r="M29" i="43" s="1"/>
  <c r="R29" i="43" s="1"/>
  <c r="S29" i="43" s="1"/>
  <c r="C29" i="43"/>
  <c r="T28" i="43"/>
  <c r="U28" i="43" s="1"/>
  <c r="L28" i="43"/>
  <c r="M28" i="43" s="1"/>
  <c r="P28" i="43" s="1"/>
  <c r="Q28" i="43" s="1"/>
  <c r="C28" i="43"/>
  <c r="T27" i="43"/>
  <c r="U27" i="43" s="1"/>
  <c r="P27" i="43"/>
  <c r="Q27" i="43" s="1"/>
  <c r="L27" i="43"/>
  <c r="M27" i="43" s="1"/>
  <c r="N27" i="43" s="1"/>
  <c r="C27" i="43"/>
  <c r="T26" i="43"/>
  <c r="U26" i="43" s="1"/>
  <c r="R26" i="43"/>
  <c r="S26" i="43" s="1"/>
  <c r="L26" i="43"/>
  <c r="M26" i="43" s="1"/>
  <c r="P26" i="43" s="1"/>
  <c r="Q26" i="43" s="1"/>
  <c r="C26" i="43"/>
  <c r="T25" i="43"/>
  <c r="U25" i="43" s="1"/>
  <c r="L25" i="43"/>
  <c r="M25" i="43" s="1"/>
  <c r="P25" i="43" s="1"/>
  <c r="Q25" i="43" s="1"/>
  <c r="C25" i="43"/>
  <c r="T24" i="43"/>
  <c r="U24" i="43" s="1"/>
  <c r="L24" i="43"/>
  <c r="M24" i="43" s="1"/>
  <c r="R24" i="43" s="1"/>
  <c r="S24" i="43" s="1"/>
  <c r="C24" i="43"/>
  <c r="T23" i="43"/>
  <c r="U23" i="43" s="1"/>
  <c r="L23" i="43"/>
  <c r="M23" i="43" s="1"/>
  <c r="R23" i="43" s="1"/>
  <c r="S23" i="43" s="1"/>
  <c r="C23" i="43"/>
  <c r="T22" i="43"/>
  <c r="U22" i="43" s="1"/>
  <c r="R22" i="43"/>
  <c r="S22" i="43" s="1"/>
  <c r="L22" i="43"/>
  <c r="M22" i="43" s="1"/>
  <c r="P22" i="43" s="1"/>
  <c r="Q22" i="43" s="1"/>
  <c r="C22" i="43"/>
  <c r="T21" i="43"/>
  <c r="U21" i="43" s="1"/>
  <c r="R21" i="43"/>
  <c r="S21" i="43" s="1"/>
  <c r="L21" i="43"/>
  <c r="M21" i="43" s="1"/>
  <c r="C21" i="43"/>
  <c r="T20" i="43"/>
  <c r="U20" i="43" s="1"/>
  <c r="L20" i="43"/>
  <c r="M20" i="43" s="1"/>
  <c r="P20" i="43" s="1"/>
  <c r="Q20" i="43" s="1"/>
  <c r="C20" i="43"/>
  <c r="T19" i="43"/>
  <c r="U19" i="43" s="1"/>
  <c r="L19" i="43"/>
  <c r="M19" i="43" s="1"/>
  <c r="P19" i="43" s="1"/>
  <c r="Q19" i="43" s="1"/>
  <c r="C19" i="43"/>
  <c r="T18" i="43"/>
  <c r="U18" i="43" s="1"/>
  <c r="R18" i="43"/>
  <c r="S18" i="43" s="1"/>
  <c r="L18" i="43"/>
  <c r="M18" i="43" s="1"/>
  <c r="P18" i="43" s="1"/>
  <c r="Q18" i="43" s="1"/>
  <c r="C18" i="43"/>
  <c r="T17" i="43"/>
  <c r="L17" i="43"/>
  <c r="M17" i="43" s="1"/>
  <c r="R17" i="43" s="1"/>
  <c r="S17" i="43" s="1"/>
  <c r="C17" i="43"/>
  <c r="T16" i="43"/>
  <c r="U16" i="43" s="1"/>
  <c r="L16" i="43"/>
  <c r="M16" i="43" s="1"/>
  <c r="R16" i="43" s="1"/>
  <c r="S16" i="43" s="1"/>
  <c r="C16" i="43"/>
  <c r="T15" i="43"/>
  <c r="U15" i="43" s="1"/>
  <c r="R15" i="43"/>
  <c r="S15" i="43" s="1"/>
  <c r="L15" i="43"/>
  <c r="M15" i="43" s="1"/>
  <c r="P15" i="43" s="1"/>
  <c r="Q15" i="43" s="1"/>
  <c r="C15" i="43"/>
  <c r="T14" i="43"/>
  <c r="U14" i="43" s="1"/>
  <c r="R14" i="43"/>
  <c r="S14" i="43" s="1"/>
  <c r="L14" i="43"/>
  <c r="M14" i="43" s="1"/>
  <c r="N14" i="43" s="1"/>
  <c r="O14" i="43" s="1"/>
  <c r="C14" i="43"/>
  <c r="T13" i="43"/>
  <c r="U13" i="43" s="1"/>
  <c r="L13" i="43"/>
  <c r="M13" i="43" s="1"/>
  <c r="P13" i="43" s="1"/>
  <c r="Q13" i="43" s="1"/>
  <c r="C13" i="43"/>
  <c r="T12" i="43"/>
  <c r="U12" i="43" s="1"/>
  <c r="R12" i="43"/>
  <c r="S12" i="43" s="1"/>
  <c r="L12" i="43"/>
  <c r="M12" i="43" s="1"/>
  <c r="C12" i="43"/>
  <c r="T11" i="43"/>
  <c r="U11" i="43" s="1"/>
  <c r="R11" i="43"/>
  <c r="S11" i="43" s="1"/>
  <c r="L11" i="43"/>
  <c r="M11" i="43" s="1"/>
  <c r="P11" i="43" s="1"/>
  <c r="Q11" i="43" s="1"/>
  <c r="C11" i="43"/>
  <c r="T10" i="43"/>
  <c r="U10" i="43" s="1"/>
  <c r="P10" i="43"/>
  <c r="Q10" i="43" s="1"/>
  <c r="L10" i="43"/>
  <c r="M10" i="43" s="1"/>
  <c r="N10" i="43" s="1"/>
  <c r="O10" i="43" s="1"/>
  <c r="C10" i="43"/>
  <c r="T9" i="43"/>
  <c r="U9" i="43" s="1"/>
  <c r="L9" i="43"/>
  <c r="C9" i="43"/>
  <c r="T8" i="43"/>
  <c r="U8" i="43" s="1"/>
  <c r="P8" i="43"/>
  <c r="Q8" i="43" s="1"/>
  <c r="L8" i="43"/>
  <c r="M8" i="43" s="1"/>
  <c r="C8" i="43"/>
  <c r="P7" i="43"/>
  <c r="Q7" i="43" s="1"/>
  <c r="L7" i="43"/>
  <c r="M7" i="43" s="1"/>
  <c r="R7" i="43" s="1"/>
  <c r="S7" i="43" s="1"/>
  <c r="C7" i="43"/>
  <c r="R6" i="43"/>
  <c r="S6" i="43" s="1"/>
  <c r="P6" i="43"/>
  <c r="Q6" i="43" s="1"/>
  <c r="L6" i="43"/>
  <c r="M6" i="43" s="1"/>
  <c r="N6" i="43" s="1"/>
  <c r="O6" i="43" s="1"/>
  <c r="C6" i="43"/>
  <c r="T5" i="43"/>
  <c r="U5" i="43" s="1"/>
  <c r="R5" i="43"/>
  <c r="S5" i="43" s="1"/>
  <c r="P5" i="43"/>
  <c r="Q5" i="43" s="1"/>
  <c r="L5" i="43"/>
  <c r="M5" i="43" s="1"/>
  <c r="N5" i="43" s="1"/>
  <c r="C5" i="43"/>
  <c r="T4" i="43"/>
  <c r="U4" i="43" s="1"/>
  <c r="R4" i="43"/>
  <c r="P4" i="43"/>
  <c r="Q4" i="43" s="1"/>
  <c r="L4" i="43"/>
  <c r="M4" i="43" s="1"/>
  <c r="N4" i="43" s="1"/>
  <c r="C4" i="43"/>
  <c r="D2" i="43"/>
  <c r="H57" i="42"/>
  <c r="B84" i="42"/>
  <c r="F84" i="42" s="1"/>
  <c r="B83" i="42"/>
  <c r="I83" i="42" s="1"/>
  <c r="B82" i="42"/>
  <c r="B81" i="42"/>
  <c r="B80" i="42"/>
  <c r="K80" i="42" s="1"/>
  <c r="B79" i="42"/>
  <c r="B78" i="42"/>
  <c r="F78" i="42" s="1"/>
  <c r="B77" i="42"/>
  <c r="H77" i="42" s="1"/>
  <c r="B76" i="42"/>
  <c r="B75" i="42"/>
  <c r="I75" i="42" s="1"/>
  <c r="B74" i="42"/>
  <c r="F74" i="42" s="1"/>
  <c r="B73" i="42"/>
  <c r="B72" i="42"/>
  <c r="F72" i="42" s="1"/>
  <c r="B71" i="42"/>
  <c r="E71" i="42" s="1"/>
  <c r="B70" i="42"/>
  <c r="B69" i="42"/>
  <c r="P68" i="42"/>
  <c r="B68" i="42"/>
  <c r="B67" i="42"/>
  <c r="B66" i="42"/>
  <c r="G66" i="42" s="1"/>
  <c r="B65" i="42"/>
  <c r="B64" i="42"/>
  <c r="B63" i="42"/>
  <c r="B62" i="42"/>
  <c r="H62" i="42" s="1"/>
  <c r="B61" i="42"/>
  <c r="M61" i="42" s="1"/>
  <c r="B60" i="42"/>
  <c r="K60" i="42" s="1"/>
  <c r="T54" i="42"/>
  <c r="U54" i="42" s="1"/>
  <c r="R54" i="42"/>
  <c r="S54" i="42" s="1"/>
  <c r="P54" i="42"/>
  <c r="Q54" i="42" s="1"/>
  <c r="N54" i="42"/>
  <c r="L54" i="42"/>
  <c r="M54" i="42" s="1"/>
  <c r="C54" i="42"/>
  <c r="T53" i="42"/>
  <c r="U53" i="42" s="1"/>
  <c r="S53" i="42"/>
  <c r="R53" i="42"/>
  <c r="P53" i="42"/>
  <c r="Q53" i="42" s="1"/>
  <c r="L53" i="42"/>
  <c r="M53" i="42" s="1"/>
  <c r="N53" i="42" s="1"/>
  <c r="C53" i="42"/>
  <c r="T52" i="42"/>
  <c r="U52" i="42" s="1"/>
  <c r="S52" i="42"/>
  <c r="R52" i="42"/>
  <c r="P52" i="42"/>
  <c r="Q52" i="42" s="1"/>
  <c r="L52" i="42"/>
  <c r="M52" i="42" s="1"/>
  <c r="N52" i="42" s="1"/>
  <c r="O52" i="42" s="1"/>
  <c r="C52" i="42"/>
  <c r="U51" i="42"/>
  <c r="T51" i="42"/>
  <c r="R51" i="42"/>
  <c r="S51" i="42" s="1"/>
  <c r="L51" i="42"/>
  <c r="M51" i="42" s="1"/>
  <c r="C51" i="42"/>
  <c r="T50" i="42"/>
  <c r="U50" i="42" s="1"/>
  <c r="P50" i="42"/>
  <c r="Q50" i="42" s="1"/>
  <c r="L50" i="42"/>
  <c r="M50" i="42" s="1"/>
  <c r="C50" i="42"/>
  <c r="U49" i="42"/>
  <c r="T49" i="42"/>
  <c r="R49" i="42"/>
  <c r="S49" i="42" s="1"/>
  <c r="M49" i="42"/>
  <c r="P49" i="42" s="1"/>
  <c r="Q49" i="42" s="1"/>
  <c r="L49" i="42"/>
  <c r="C49" i="42"/>
  <c r="T48" i="42"/>
  <c r="U48" i="42" s="1"/>
  <c r="S48" i="42"/>
  <c r="R48" i="42"/>
  <c r="P48" i="42"/>
  <c r="Q48" i="42" s="1"/>
  <c r="L48" i="42"/>
  <c r="M48" i="42" s="1"/>
  <c r="N48" i="42" s="1"/>
  <c r="O48" i="42" s="1"/>
  <c r="C48" i="42"/>
  <c r="T47" i="42"/>
  <c r="U47" i="42" s="1"/>
  <c r="P47" i="42"/>
  <c r="Q47" i="42" s="1"/>
  <c r="L47" i="42"/>
  <c r="M47" i="42" s="1"/>
  <c r="R47" i="42" s="1"/>
  <c r="S47" i="42" s="1"/>
  <c r="C47" i="42"/>
  <c r="T46" i="42"/>
  <c r="U46" i="42" s="1"/>
  <c r="P46" i="42"/>
  <c r="Q46" i="42" s="1"/>
  <c r="L46" i="42"/>
  <c r="M46" i="42" s="1"/>
  <c r="R46" i="42" s="1"/>
  <c r="S46" i="42" s="1"/>
  <c r="C46" i="42"/>
  <c r="T45" i="42"/>
  <c r="U45" i="42" s="1"/>
  <c r="R45" i="42"/>
  <c r="S45" i="42" s="1"/>
  <c r="L45" i="42"/>
  <c r="M45" i="42" s="1"/>
  <c r="C45" i="42"/>
  <c r="T44" i="42"/>
  <c r="U44" i="42" s="1"/>
  <c r="P44" i="42"/>
  <c r="Q44" i="42" s="1"/>
  <c r="L44" i="42"/>
  <c r="M44" i="42" s="1"/>
  <c r="R44" i="42" s="1"/>
  <c r="S44" i="42" s="1"/>
  <c r="C44" i="42"/>
  <c r="T43" i="42"/>
  <c r="U43" i="42" s="1"/>
  <c r="P43" i="42"/>
  <c r="Q43" i="42" s="1"/>
  <c r="L43" i="42"/>
  <c r="M43" i="42" s="1"/>
  <c r="C43" i="42"/>
  <c r="U42" i="42"/>
  <c r="T42" i="42"/>
  <c r="P42" i="42"/>
  <c r="M42" i="42"/>
  <c r="R42" i="42" s="1"/>
  <c r="S42" i="42" s="1"/>
  <c r="L42" i="42"/>
  <c r="C42" i="42"/>
  <c r="T41" i="42"/>
  <c r="U41" i="42" s="1"/>
  <c r="R41" i="42"/>
  <c r="S41" i="42" s="1"/>
  <c r="P41" i="42"/>
  <c r="Q41" i="42" s="1"/>
  <c r="L41" i="42"/>
  <c r="M41" i="42" s="1"/>
  <c r="N41" i="42" s="1"/>
  <c r="O41" i="42" s="1"/>
  <c r="C41" i="42"/>
  <c r="T40" i="42"/>
  <c r="U40" i="42" s="1"/>
  <c r="R40" i="42"/>
  <c r="S40" i="42" s="1"/>
  <c r="L40" i="42"/>
  <c r="M40" i="42" s="1"/>
  <c r="P40" i="42" s="1"/>
  <c r="C40" i="42"/>
  <c r="T39" i="42"/>
  <c r="U39" i="42" s="1"/>
  <c r="P39" i="42"/>
  <c r="Q39" i="42" s="1"/>
  <c r="L39" i="42"/>
  <c r="M39" i="42" s="1"/>
  <c r="R39" i="42" s="1"/>
  <c r="S39" i="42" s="1"/>
  <c r="C39" i="42"/>
  <c r="T38" i="42"/>
  <c r="U38" i="42" s="1"/>
  <c r="P38" i="42"/>
  <c r="Q38" i="42" s="1"/>
  <c r="M38" i="42"/>
  <c r="R38" i="42" s="1"/>
  <c r="S38" i="42" s="1"/>
  <c r="L38" i="42"/>
  <c r="C38" i="42"/>
  <c r="T37" i="42"/>
  <c r="U37" i="42" s="1"/>
  <c r="R37" i="42"/>
  <c r="S37" i="42" s="1"/>
  <c r="L37" i="42"/>
  <c r="M37" i="42" s="1"/>
  <c r="P37" i="42" s="1"/>
  <c r="Q37" i="42" s="1"/>
  <c r="C37" i="42"/>
  <c r="T36" i="42"/>
  <c r="U36" i="42" s="1"/>
  <c r="R36" i="42"/>
  <c r="S36" i="42" s="1"/>
  <c r="L36" i="42"/>
  <c r="M36" i="42" s="1"/>
  <c r="C36" i="42"/>
  <c r="T35" i="42"/>
  <c r="U35" i="42" s="1"/>
  <c r="R35" i="42"/>
  <c r="S35" i="42" s="1"/>
  <c r="N35" i="42"/>
  <c r="O35" i="42" s="1"/>
  <c r="L35" i="42"/>
  <c r="M35" i="42" s="1"/>
  <c r="P35" i="42" s="1"/>
  <c r="Q35" i="42" s="1"/>
  <c r="C35" i="42"/>
  <c r="T34" i="42"/>
  <c r="U34" i="42" s="1"/>
  <c r="S34" i="42"/>
  <c r="R34" i="42"/>
  <c r="L34" i="42"/>
  <c r="M34" i="42" s="1"/>
  <c r="C34" i="42"/>
  <c r="T33" i="42"/>
  <c r="U33" i="42" s="1"/>
  <c r="R33" i="42"/>
  <c r="S33" i="42" s="1"/>
  <c r="L33" i="42"/>
  <c r="M33" i="42" s="1"/>
  <c r="P33" i="42" s="1"/>
  <c r="Q33" i="42" s="1"/>
  <c r="C33" i="42"/>
  <c r="U32" i="42"/>
  <c r="T32" i="42"/>
  <c r="R32" i="42"/>
  <c r="S32" i="42" s="1"/>
  <c r="L32" i="42"/>
  <c r="M32" i="42" s="1"/>
  <c r="C32" i="42"/>
  <c r="T31" i="42"/>
  <c r="U31" i="42" s="1"/>
  <c r="L31" i="42"/>
  <c r="M31" i="42" s="1"/>
  <c r="P31" i="42" s="1"/>
  <c r="Q31" i="42" s="1"/>
  <c r="C31" i="42"/>
  <c r="T30" i="42"/>
  <c r="U30" i="42" s="1"/>
  <c r="L30" i="42"/>
  <c r="M30" i="42" s="1"/>
  <c r="R30" i="42" s="1"/>
  <c r="S30" i="42" s="1"/>
  <c r="C30" i="42"/>
  <c r="T29" i="42"/>
  <c r="U29" i="42" s="1"/>
  <c r="L29" i="42"/>
  <c r="M29" i="42" s="1"/>
  <c r="P29" i="42" s="1"/>
  <c r="Q29" i="42" s="1"/>
  <c r="C29" i="42"/>
  <c r="T28" i="42"/>
  <c r="U28" i="42" s="1"/>
  <c r="L28" i="42"/>
  <c r="M28" i="42" s="1"/>
  <c r="R28" i="42" s="1"/>
  <c r="S28" i="42" s="1"/>
  <c r="C28" i="42"/>
  <c r="T27" i="42"/>
  <c r="U27" i="42" s="1"/>
  <c r="R27" i="42"/>
  <c r="S27" i="42" s="1"/>
  <c r="L27" i="42"/>
  <c r="M27" i="42" s="1"/>
  <c r="P27" i="42" s="1"/>
  <c r="Q27" i="42" s="1"/>
  <c r="C27" i="42"/>
  <c r="T26" i="42"/>
  <c r="U26" i="42" s="1"/>
  <c r="R26" i="42"/>
  <c r="S26" i="42" s="1"/>
  <c r="L26" i="42"/>
  <c r="M26" i="42" s="1"/>
  <c r="C26" i="42"/>
  <c r="T25" i="42"/>
  <c r="U25" i="42" s="1"/>
  <c r="L25" i="42"/>
  <c r="M25" i="42" s="1"/>
  <c r="P25" i="42" s="1"/>
  <c r="Q25" i="42" s="1"/>
  <c r="C25" i="42"/>
  <c r="T24" i="42"/>
  <c r="U24" i="42" s="1"/>
  <c r="R24" i="42"/>
  <c r="S24" i="42" s="1"/>
  <c r="L24" i="42"/>
  <c r="M24" i="42" s="1"/>
  <c r="C24" i="42"/>
  <c r="T23" i="42"/>
  <c r="U23" i="42" s="1"/>
  <c r="L23" i="42"/>
  <c r="M23" i="42" s="1"/>
  <c r="P23" i="42" s="1"/>
  <c r="Q23" i="42" s="1"/>
  <c r="C23" i="42"/>
  <c r="T22" i="42"/>
  <c r="U22" i="42" s="1"/>
  <c r="R22" i="42"/>
  <c r="S22" i="42" s="1"/>
  <c r="L22" i="42"/>
  <c r="M22" i="42" s="1"/>
  <c r="P22" i="42" s="1"/>
  <c r="Q22" i="42" s="1"/>
  <c r="C22" i="42"/>
  <c r="T21" i="42"/>
  <c r="U21" i="42" s="1"/>
  <c r="R21" i="42"/>
  <c r="S21" i="42" s="1"/>
  <c r="L21" i="42"/>
  <c r="M21" i="42" s="1"/>
  <c r="P21" i="42" s="1"/>
  <c r="Q21" i="42" s="1"/>
  <c r="C21" i="42"/>
  <c r="T20" i="42"/>
  <c r="U20" i="42" s="1"/>
  <c r="R20" i="42"/>
  <c r="S20" i="42" s="1"/>
  <c r="L20" i="42"/>
  <c r="M20" i="42" s="1"/>
  <c r="C20" i="42"/>
  <c r="T19" i="42"/>
  <c r="U19" i="42" s="1"/>
  <c r="R19" i="42"/>
  <c r="S19" i="42" s="1"/>
  <c r="L19" i="42"/>
  <c r="M19" i="42" s="1"/>
  <c r="P19" i="42" s="1"/>
  <c r="Q19" i="42" s="1"/>
  <c r="C19" i="42"/>
  <c r="R18" i="42"/>
  <c r="S18" i="42" s="1"/>
  <c r="M18" i="42"/>
  <c r="T18" i="42" s="1"/>
  <c r="U18" i="42" s="1"/>
  <c r="L18" i="42"/>
  <c r="C18" i="42"/>
  <c r="T17" i="42"/>
  <c r="U17" i="42" s="1"/>
  <c r="L17" i="42"/>
  <c r="M17" i="42" s="1"/>
  <c r="P17" i="42" s="1"/>
  <c r="Q17" i="42" s="1"/>
  <c r="C17" i="42"/>
  <c r="R16" i="42"/>
  <c r="S16" i="42" s="1"/>
  <c r="L16" i="42"/>
  <c r="C16" i="42"/>
  <c r="T15" i="42"/>
  <c r="U15" i="42" s="1"/>
  <c r="P15" i="42"/>
  <c r="Q15" i="42" s="1"/>
  <c r="L15" i="42"/>
  <c r="M15" i="42" s="1"/>
  <c r="R15" i="42" s="1"/>
  <c r="S15" i="42" s="1"/>
  <c r="C15" i="42"/>
  <c r="P14" i="42"/>
  <c r="Q14" i="42" s="1"/>
  <c r="L14" i="42"/>
  <c r="M14" i="42" s="1"/>
  <c r="T14" i="42" s="1"/>
  <c r="U14" i="42" s="1"/>
  <c r="C14" i="42"/>
  <c r="T13" i="42"/>
  <c r="U13" i="42" s="1"/>
  <c r="R13" i="42"/>
  <c r="S13" i="42" s="1"/>
  <c r="L13" i="42"/>
  <c r="M13" i="42" s="1"/>
  <c r="N13" i="42" s="1"/>
  <c r="O13" i="42" s="1"/>
  <c r="C13" i="42"/>
  <c r="T12" i="42"/>
  <c r="U12" i="42" s="1"/>
  <c r="P12" i="42"/>
  <c r="Q12" i="42" s="1"/>
  <c r="L12" i="42"/>
  <c r="M12" i="42" s="1"/>
  <c r="C12" i="42"/>
  <c r="T11" i="42"/>
  <c r="R11" i="42"/>
  <c r="S11" i="42" s="1"/>
  <c r="L11" i="42"/>
  <c r="M11" i="42" s="1"/>
  <c r="N11" i="42" s="1"/>
  <c r="C11" i="42"/>
  <c r="R10" i="42"/>
  <c r="S10" i="42" s="1"/>
  <c r="P10" i="42"/>
  <c r="Q10" i="42" s="1"/>
  <c r="L10" i="42"/>
  <c r="M10" i="42" s="1"/>
  <c r="C10" i="42"/>
  <c r="T9" i="42"/>
  <c r="U9" i="42" s="1"/>
  <c r="R9" i="42"/>
  <c r="S9" i="42" s="1"/>
  <c r="P9" i="42"/>
  <c r="Q9" i="42" s="1"/>
  <c r="L9" i="42"/>
  <c r="M9" i="42" s="1"/>
  <c r="N9" i="42" s="1"/>
  <c r="C9" i="42"/>
  <c r="P8" i="42"/>
  <c r="Q8" i="42" s="1"/>
  <c r="L8" i="42"/>
  <c r="C8" i="42"/>
  <c r="T7" i="42"/>
  <c r="U7" i="42" s="1"/>
  <c r="P7" i="42"/>
  <c r="Q7" i="42" s="1"/>
  <c r="L7" i="42"/>
  <c r="M7" i="42" s="1"/>
  <c r="N7" i="42" s="1"/>
  <c r="C7" i="42"/>
  <c r="T6" i="42"/>
  <c r="U6" i="42" s="1"/>
  <c r="R6" i="42"/>
  <c r="S6" i="42" s="1"/>
  <c r="P6" i="42"/>
  <c r="Q6" i="42" s="1"/>
  <c r="L6" i="42"/>
  <c r="M6" i="42" s="1"/>
  <c r="N6" i="42" s="1"/>
  <c r="O6" i="42" s="1"/>
  <c r="C6" i="42"/>
  <c r="T5" i="42"/>
  <c r="U5" i="42" s="1"/>
  <c r="R5" i="42"/>
  <c r="S5" i="42" s="1"/>
  <c r="P5" i="42"/>
  <c r="Q5" i="42" s="1"/>
  <c r="L5" i="42"/>
  <c r="M5" i="42" s="1"/>
  <c r="N5" i="42" s="1"/>
  <c r="C5" i="42"/>
  <c r="T4" i="42"/>
  <c r="R4" i="42"/>
  <c r="S4" i="42" s="1"/>
  <c r="P4" i="42"/>
  <c r="L4" i="42"/>
  <c r="M4" i="42" s="1"/>
  <c r="C4" i="42"/>
  <c r="D2" i="42"/>
  <c r="L18" i="41"/>
  <c r="M18" i="41" s="1"/>
  <c r="T18" i="41" s="1"/>
  <c r="U18" i="41" s="1"/>
  <c r="N18" i="41"/>
  <c r="O18" i="41" s="1"/>
  <c r="P18" i="41"/>
  <c r="Q18" i="41" s="1"/>
  <c r="R18" i="41"/>
  <c r="S18" i="41"/>
  <c r="C18" i="41"/>
  <c r="P41" i="41"/>
  <c r="Q41" i="41" s="1"/>
  <c r="T41" i="41"/>
  <c r="U41" i="41" s="1"/>
  <c r="P42" i="41"/>
  <c r="Q42" i="41" s="1"/>
  <c r="T42" i="41"/>
  <c r="U42" i="41" s="1"/>
  <c r="P43" i="41"/>
  <c r="Q43" i="41" s="1"/>
  <c r="T43" i="41"/>
  <c r="U43" i="41" s="1"/>
  <c r="P44" i="41"/>
  <c r="Q44" i="41" s="1"/>
  <c r="R44" i="41"/>
  <c r="S44" i="41" s="1"/>
  <c r="T44" i="41"/>
  <c r="U44" i="41" s="1"/>
  <c r="R45" i="41"/>
  <c r="S45" i="41" s="1"/>
  <c r="T45" i="41"/>
  <c r="P46" i="41"/>
  <c r="Q46" i="41" s="1"/>
  <c r="T46" i="41"/>
  <c r="U46" i="41" s="1"/>
  <c r="P47" i="41"/>
  <c r="T47" i="41"/>
  <c r="U47" i="41" s="1"/>
  <c r="L41" i="41"/>
  <c r="M41" i="41" s="1"/>
  <c r="N41" i="41" s="1"/>
  <c r="L42" i="41"/>
  <c r="M42" i="41" s="1"/>
  <c r="N42" i="41" s="1"/>
  <c r="O42" i="41" s="1"/>
  <c r="L43" i="41"/>
  <c r="M43" i="41" s="1"/>
  <c r="N43" i="41" s="1"/>
  <c r="O43" i="41" s="1"/>
  <c r="L44" i="41"/>
  <c r="M44" i="41" s="1"/>
  <c r="N44" i="41" s="1"/>
  <c r="L45" i="41"/>
  <c r="M45" i="41" s="1"/>
  <c r="N45" i="41" s="1"/>
  <c r="O45" i="41" s="1"/>
  <c r="L46" i="41"/>
  <c r="M46" i="41" s="1"/>
  <c r="L47" i="41"/>
  <c r="M47" i="41" s="1"/>
  <c r="N47" i="41" s="1"/>
  <c r="O47" i="41" s="1"/>
  <c r="C47" i="41"/>
  <c r="C46" i="41"/>
  <c r="C45" i="41"/>
  <c r="C44" i="41"/>
  <c r="C43" i="41"/>
  <c r="C42" i="41"/>
  <c r="C41" i="41"/>
  <c r="B84" i="41"/>
  <c r="B83" i="41"/>
  <c r="H83" i="41" s="1"/>
  <c r="B82" i="41"/>
  <c r="K82" i="41" s="1"/>
  <c r="B81" i="41"/>
  <c r="J81" i="41" s="1"/>
  <c r="B80" i="41"/>
  <c r="K80" i="41" s="1"/>
  <c r="B79" i="41"/>
  <c r="B78" i="41"/>
  <c r="F78" i="41" s="1"/>
  <c r="B77" i="41"/>
  <c r="B76" i="41"/>
  <c r="B75" i="41"/>
  <c r="F75" i="41" s="1"/>
  <c r="B74" i="41"/>
  <c r="B73" i="41"/>
  <c r="I73" i="41" s="1"/>
  <c r="B72" i="41"/>
  <c r="H72" i="41" s="1"/>
  <c r="B71" i="41"/>
  <c r="F71" i="41" s="1"/>
  <c r="B70" i="41"/>
  <c r="B69" i="41"/>
  <c r="P68" i="41"/>
  <c r="B68" i="41"/>
  <c r="K68" i="41" s="1"/>
  <c r="B67" i="41"/>
  <c r="K67" i="41" s="1"/>
  <c r="B66" i="41"/>
  <c r="F66" i="41" s="1"/>
  <c r="B65" i="41"/>
  <c r="B64" i="41"/>
  <c r="B63" i="41"/>
  <c r="B62" i="41"/>
  <c r="F62" i="41" s="1"/>
  <c r="B61" i="41"/>
  <c r="M61" i="41" s="1"/>
  <c r="B60" i="41"/>
  <c r="M60" i="41" s="1"/>
  <c r="H57" i="41"/>
  <c r="T54" i="41"/>
  <c r="U54" i="41" s="1"/>
  <c r="R54" i="41"/>
  <c r="S54" i="41" s="1"/>
  <c r="P54" i="41"/>
  <c r="Q54" i="41" s="1"/>
  <c r="L54" i="41"/>
  <c r="M54" i="41" s="1"/>
  <c r="N54" i="41" s="1"/>
  <c r="O54" i="41" s="1"/>
  <c r="C54" i="41"/>
  <c r="T53" i="41"/>
  <c r="U53" i="41" s="1"/>
  <c r="R53" i="41"/>
  <c r="S53" i="41" s="1"/>
  <c r="P53" i="41"/>
  <c r="Q53" i="41" s="1"/>
  <c r="L53" i="41"/>
  <c r="M53" i="41" s="1"/>
  <c r="N53" i="41" s="1"/>
  <c r="C53" i="41"/>
  <c r="T52" i="41"/>
  <c r="U52" i="41" s="1"/>
  <c r="R52" i="41"/>
  <c r="S52" i="41" s="1"/>
  <c r="P52" i="41"/>
  <c r="Q52" i="41" s="1"/>
  <c r="L52" i="41"/>
  <c r="M52" i="41" s="1"/>
  <c r="N52" i="41" s="1"/>
  <c r="C52" i="41"/>
  <c r="T51" i="41"/>
  <c r="U51" i="41" s="1"/>
  <c r="R51" i="41"/>
  <c r="S51" i="41" s="1"/>
  <c r="L51" i="41"/>
  <c r="M51" i="41" s="1"/>
  <c r="N51" i="41" s="1"/>
  <c r="C51" i="41"/>
  <c r="T50" i="41"/>
  <c r="U50" i="41" s="1"/>
  <c r="P50" i="41"/>
  <c r="Q50" i="41" s="1"/>
  <c r="L50" i="41"/>
  <c r="M50" i="41" s="1"/>
  <c r="N50" i="41" s="1"/>
  <c r="O50" i="41" s="1"/>
  <c r="C50" i="41"/>
  <c r="T49" i="41"/>
  <c r="U49" i="41" s="1"/>
  <c r="R49" i="41"/>
  <c r="S49" i="41" s="1"/>
  <c r="L49" i="41"/>
  <c r="M49" i="41" s="1"/>
  <c r="N49" i="41" s="1"/>
  <c r="C49" i="41"/>
  <c r="T48" i="41"/>
  <c r="U48" i="41" s="1"/>
  <c r="R48" i="41"/>
  <c r="S48" i="41" s="1"/>
  <c r="L48" i="41"/>
  <c r="M48" i="41" s="1"/>
  <c r="N48" i="41" s="1"/>
  <c r="C48" i="41"/>
  <c r="T40" i="41"/>
  <c r="U40" i="41" s="1"/>
  <c r="R40" i="41"/>
  <c r="S40" i="41" s="1"/>
  <c r="L40" i="41"/>
  <c r="M40" i="41" s="1"/>
  <c r="C40" i="41"/>
  <c r="T39" i="41"/>
  <c r="U39" i="41" s="1"/>
  <c r="P39" i="41"/>
  <c r="Q39" i="41" s="1"/>
  <c r="L39" i="41"/>
  <c r="M39" i="41" s="1"/>
  <c r="N39" i="41" s="1"/>
  <c r="O39" i="41" s="1"/>
  <c r="C39" i="41"/>
  <c r="T38" i="41"/>
  <c r="U38" i="41" s="1"/>
  <c r="Q38" i="41"/>
  <c r="P38" i="41"/>
  <c r="L38" i="41"/>
  <c r="M38" i="41" s="1"/>
  <c r="N38" i="41" s="1"/>
  <c r="C38" i="41"/>
  <c r="T37" i="41"/>
  <c r="U37" i="41" s="1"/>
  <c r="R37" i="41"/>
  <c r="S37" i="41" s="1"/>
  <c r="L37" i="41"/>
  <c r="M37" i="41" s="1"/>
  <c r="N37" i="41" s="1"/>
  <c r="C37" i="41"/>
  <c r="T36" i="41"/>
  <c r="U36" i="41" s="1"/>
  <c r="R36" i="41"/>
  <c r="S36" i="41" s="1"/>
  <c r="L36" i="41"/>
  <c r="M36" i="41" s="1"/>
  <c r="N36" i="41" s="1"/>
  <c r="C36" i="41"/>
  <c r="T35" i="41"/>
  <c r="U35" i="41" s="1"/>
  <c r="R35" i="41"/>
  <c r="S35" i="41" s="1"/>
  <c r="P35" i="41"/>
  <c r="Q35" i="41" s="1"/>
  <c r="L35" i="41"/>
  <c r="M35" i="41" s="1"/>
  <c r="N35" i="41" s="1"/>
  <c r="O35" i="41" s="1"/>
  <c r="C35" i="41"/>
  <c r="T34" i="41"/>
  <c r="U34" i="41" s="1"/>
  <c r="R34" i="41"/>
  <c r="S34" i="41" s="1"/>
  <c r="L34" i="41"/>
  <c r="M34" i="41" s="1"/>
  <c r="N34" i="41" s="1"/>
  <c r="C34" i="41"/>
  <c r="T33" i="41"/>
  <c r="U33" i="41" s="1"/>
  <c r="R33" i="41"/>
  <c r="S33" i="41" s="1"/>
  <c r="L33" i="41"/>
  <c r="M33" i="41" s="1"/>
  <c r="N33" i="41" s="1"/>
  <c r="C33" i="41"/>
  <c r="T32" i="41"/>
  <c r="U32" i="41" s="1"/>
  <c r="R32" i="41"/>
  <c r="S32" i="41" s="1"/>
  <c r="L32" i="41"/>
  <c r="M32" i="41" s="1"/>
  <c r="N32" i="41" s="1"/>
  <c r="C32" i="41"/>
  <c r="T31" i="41"/>
  <c r="U31" i="41" s="1"/>
  <c r="R31" i="41"/>
  <c r="S31" i="41" s="1"/>
  <c r="L31" i="41"/>
  <c r="M31" i="41" s="1"/>
  <c r="N31" i="41" s="1"/>
  <c r="O31" i="41" s="1"/>
  <c r="C31" i="41"/>
  <c r="T30" i="41"/>
  <c r="U30" i="41" s="1"/>
  <c r="R30" i="41"/>
  <c r="S30" i="41" s="1"/>
  <c r="L30" i="41"/>
  <c r="M30" i="41" s="1"/>
  <c r="N30" i="41" s="1"/>
  <c r="C30" i="41"/>
  <c r="T29" i="41"/>
  <c r="U29" i="41" s="1"/>
  <c r="R29" i="41"/>
  <c r="S29" i="41" s="1"/>
  <c r="L29" i="41"/>
  <c r="M29" i="41" s="1"/>
  <c r="C29" i="41"/>
  <c r="T28" i="41"/>
  <c r="U28" i="41" s="1"/>
  <c r="R28" i="41"/>
  <c r="S28" i="41" s="1"/>
  <c r="P28" i="41"/>
  <c r="Q28" i="41" s="1"/>
  <c r="L28" i="41"/>
  <c r="M28" i="41" s="1"/>
  <c r="N28" i="41" s="1"/>
  <c r="C28" i="41"/>
  <c r="T27" i="41"/>
  <c r="U27" i="41" s="1"/>
  <c r="R27" i="41"/>
  <c r="S27" i="41" s="1"/>
  <c r="L27" i="41"/>
  <c r="M27" i="41" s="1"/>
  <c r="N27" i="41" s="1"/>
  <c r="C27" i="41"/>
  <c r="T26" i="41"/>
  <c r="U26" i="41" s="1"/>
  <c r="L26" i="41"/>
  <c r="M26" i="41" s="1"/>
  <c r="R26" i="41" s="1"/>
  <c r="S26" i="41" s="1"/>
  <c r="C26" i="41"/>
  <c r="T25" i="41"/>
  <c r="U25" i="41" s="1"/>
  <c r="L25" i="41"/>
  <c r="M25" i="41" s="1"/>
  <c r="R25" i="41" s="1"/>
  <c r="S25" i="41" s="1"/>
  <c r="C25" i="41"/>
  <c r="T24" i="41"/>
  <c r="U24" i="41" s="1"/>
  <c r="L24" i="41"/>
  <c r="M24" i="41" s="1"/>
  <c r="P24" i="41" s="1"/>
  <c r="Q24" i="41" s="1"/>
  <c r="C24" i="41"/>
  <c r="T23" i="41"/>
  <c r="U23" i="41" s="1"/>
  <c r="R23" i="41"/>
  <c r="S23" i="41" s="1"/>
  <c r="L23" i="41"/>
  <c r="M23" i="41" s="1"/>
  <c r="N23" i="41" s="1"/>
  <c r="O23" i="41" s="1"/>
  <c r="C23" i="41"/>
  <c r="T22" i="41"/>
  <c r="U22" i="41" s="1"/>
  <c r="L22" i="41"/>
  <c r="M22" i="41" s="1"/>
  <c r="R22" i="41" s="1"/>
  <c r="S22" i="41" s="1"/>
  <c r="C22" i="41"/>
  <c r="T21" i="41"/>
  <c r="U21" i="41" s="1"/>
  <c r="L21" i="41"/>
  <c r="M21" i="41" s="1"/>
  <c r="R21" i="41" s="1"/>
  <c r="S21" i="41" s="1"/>
  <c r="C21" i="41"/>
  <c r="T20" i="41"/>
  <c r="U20" i="41" s="1"/>
  <c r="L20" i="41"/>
  <c r="M20" i="41" s="1"/>
  <c r="R20" i="41" s="1"/>
  <c r="S20" i="41" s="1"/>
  <c r="C20" i="41"/>
  <c r="T19" i="41"/>
  <c r="U19" i="41" s="1"/>
  <c r="R19" i="41"/>
  <c r="S19" i="41" s="1"/>
  <c r="L19" i="41"/>
  <c r="M19" i="41" s="1"/>
  <c r="N19" i="41" s="1"/>
  <c r="O19" i="41" s="1"/>
  <c r="C19" i="41"/>
  <c r="T17" i="41"/>
  <c r="U17" i="41" s="1"/>
  <c r="L17" i="41"/>
  <c r="M17" i="41" s="1"/>
  <c r="R17" i="41" s="1"/>
  <c r="S17" i="41" s="1"/>
  <c r="C17" i="41"/>
  <c r="T16" i="41"/>
  <c r="U16" i="41" s="1"/>
  <c r="P16" i="41"/>
  <c r="Q16" i="41" s="1"/>
  <c r="L16" i="41"/>
  <c r="M16" i="41" s="1"/>
  <c r="R16" i="41" s="1"/>
  <c r="S16" i="41" s="1"/>
  <c r="C16" i="41"/>
  <c r="R15" i="41"/>
  <c r="S15" i="41" s="1"/>
  <c r="P15" i="41"/>
  <c r="Q15" i="41" s="1"/>
  <c r="L15" i="41"/>
  <c r="M15" i="41" s="1"/>
  <c r="T15" i="41" s="1"/>
  <c r="U15" i="41" s="1"/>
  <c r="C15" i="41"/>
  <c r="R14" i="41"/>
  <c r="S14" i="41" s="1"/>
  <c r="P14" i="41"/>
  <c r="Q14" i="41" s="1"/>
  <c r="L14" i="41"/>
  <c r="M14" i="41" s="1"/>
  <c r="C14" i="41"/>
  <c r="R13" i="41"/>
  <c r="S13" i="41" s="1"/>
  <c r="P13" i="41"/>
  <c r="Q13" i="41" s="1"/>
  <c r="L13" i="41"/>
  <c r="M13" i="41" s="1"/>
  <c r="T13" i="41" s="1"/>
  <c r="U13" i="41" s="1"/>
  <c r="C13" i="41"/>
  <c r="R12" i="41"/>
  <c r="S12" i="41" s="1"/>
  <c r="P12" i="41"/>
  <c r="Q12" i="41" s="1"/>
  <c r="L12" i="41"/>
  <c r="M12" i="41" s="1"/>
  <c r="T12" i="41" s="1"/>
  <c r="U12" i="41" s="1"/>
  <c r="C12" i="41"/>
  <c r="R11" i="41"/>
  <c r="S11" i="41" s="1"/>
  <c r="L11" i="41"/>
  <c r="M11" i="41" s="1"/>
  <c r="T11" i="41" s="1"/>
  <c r="U11" i="41" s="1"/>
  <c r="C11" i="41"/>
  <c r="R10" i="41"/>
  <c r="S10" i="41" s="1"/>
  <c r="P10" i="41"/>
  <c r="Q10" i="41" s="1"/>
  <c r="L10" i="41"/>
  <c r="M10" i="41" s="1"/>
  <c r="C10" i="41"/>
  <c r="R9" i="41"/>
  <c r="S9" i="41" s="1"/>
  <c r="P9" i="41"/>
  <c r="Q9" i="41" s="1"/>
  <c r="L9" i="41"/>
  <c r="M9" i="41" s="1"/>
  <c r="T9" i="41" s="1"/>
  <c r="U9" i="41" s="1"/>
  <c r="C9" i="41"/>
  <c r="R8" i="41"/>
  <c r="S8" i="41" s="1"/>
  <c r="P8" i="41"/>
  <c r="Q8" i="41" s="1"/>
  <c r="L8" i="41"/>
  <c r="M8" i="41" s="1"/>
  <c r="T8" i="41" s="1"/>
  <c r="U8" i="41" s="1"/>
  <c r="C8" i="41"/>
  <c r="R7" i="41"/>
  <c r="S7" i="41" s="1"/>
  <c r="P7" i="41"/>
  <c r="Q7" i="41" s="1"/>
  <c r="L7" i="41"/>
  <c r="M7" i="41" s="1"/>
  <c r="C7" i="41"/>
  <c r="R6" i="41"/>
  <c r="S6" i="41" s="1"/>
  <c r="P6" i="41"/>
  <c r="Q6" i="41" s="1"/>
  <c r="L6" i="41"/>
  <c r="M6" i="41" s="1"/>
  <c r="T6" i="41" s="1"/>
  <c r="U6" i="41" s="1"/>
  <c r="C6" i="41"/>
  <c r="R5" i="41"/>
  <c r="S5" i="41" s="1"/>
  <c r="P5" i="41"/>
  <c r="L5" i="41"/>
  <c r="M5" i="41" s="1"/>
  <c r="T5" i="41" s="1"/>
  <c r="C5" i="41"/>
  <c r="R4" i="41"/>
  <c r="S4" i="41" s="1"/>
  <c r="P4" i="41"/>
  <c r="L4" i="41"/>
  <c r="C4" i="41"/>
  <c r="D2" i="41"/>
  <c r="B76" i="40"/>
  <c r="H76" i="40" s="1"/>
  <c r="B75" i="40"/>
  <c r="B74" i="40"/>
  <c r="D74" i="40" s="1"/>
  <c r="B73" i="40"/>
  <c r="G73" i="40" s="1"/>
  <c r="B72" i="40"/>
  <c r="B71" i="40"/>
  <c r="B70" i="40"/>
  <c r="E70" i="40" s="1"/>
  <c r="B69" i="40"/>
  <c r="E69" i="40" s="1"/>
  <c r="B68" i="40"/>
  <c r="D68" i="40" s="1"/>
  <c r="B67" i="40"/>
  <c r="D67" i="40" s="1"/>
  <c r="B66" i="40"/>
  <c r="B65" i="40"/>
  <c r="E65" i="40" s="1"/>
  <c r="B64" i="40"/>
  <c r="D64" i="40" s="1"/>
  <c r="B63" i="40"/>
  <c r="D63" i="40" s="1"/>
  <c r="B62" i="40"/>
  <c r="E62" i="40" s="1"/>
  <c r="B61" i="40"/>
  <c r="E61" i="40" s="1"/>
  <c r="P60" i="40"/>
  <c r="B60" i="40"/>
  <c r="B59" i="40"/>
  <c r="B58" i="40"/>
  <c r="B57" i="40"/>
  <c r="B56" i="40"/>
  <c r="B55" i="40"/>
  <c r="G55" i="40" s="1"/>
  <c r="B54" i="40"/>
  <c r="B53" i="40"/>
  <c r="M53" i="40" s="1"/>
  <c r="B52" i="40"/>
  <c r="G52" i="40" s="1"/>
  <c r="H49" i="40"/>
  <c r="T46" i="40"/>
  <c r="U46" i="40" s="1"/>
  <c r="R46" i="40"/>
  <c r="S46" i="40" s="1"/>
  <c r="P46" i="40"/>
  <c r="Q46" i="40" s="1"/>
  <c r="L46" i="40"/>
  <c r="M46" i="40" s="1"/>
  <c r="N46" i="40" s="1"/>
  <c r="C46" i="40"/>
  <c r="T45" i="40"/>
  <c r="U45" i="40" s="1"/>
  <c r="S45" i="40"/>
  <c r="R45" i="40"/>
  <c r="P45" i="40"/>
  <c r="Q45" i="40" s="1"/>
  <c r="M45" i="40"/>
  <c r="N45" i="40" s="1"/>
  <c r="O45" i="40" s="1"/>
  <c r="L45" i="40"/>
  <c r="C45" i="40"/>
  <c r="T44" i="40"/>
  <c r="U44" i="40" s="1"/>
  <c r="R44" i="40"/>
  <c r="S44" i="40" s="1"/>
  <c r="Q44" i="40"/>
  <c r="P44" i="40"/>
  <c r="M44" i="40"/>
  <c r="N44" i="40" s="1"/>
  <c r="L44" i="40"/>
  <c r="C44" i="40"/>
  <c r="T43" i="40"/>
  <c r="U43" i="40" s="1"/>
  <c r="R43" i="40"/>
  <c r="S43" i="40" s="1"/>
  <c r="Q43" i="40"/>
  <c r="P43" i="40"/>
  <c r="L43" i="40"/>
  <c r="M43" i="40" s="1"/>
  <c r="N43" i="40" s="1"/>
  <c r="O43" i="40" s="1"/>
  <c r="W43" i="40" s="1"/>
  <c r="C43" i="40"/>
  <c r="T42" i="40"/>
  <c r="U42" i="40" s="1"/>
  <c r="R42" i="40"/>
  <c r="S42" i="40" s="1"/>
  <c r="P42" i="40"/>
  <c r="Q42" i="40" s="1"/>
  <c r="L42" i="40"/>
  <c r="M42" i="40" s="1"/>
  <c r="N42" i="40" s="1"/>
  <c r="C42" i="40"/>
  <c r="U41" i="40"/>
  <c r="T41" i="40"/>
  <c r="S41" i="40"/>
  <c r="R41" i="40"/>
  <c r="Q41" i="40"/>
  <c r="P41" i="40"/>
  <c r="L41" i="40"/>
  <c r="M41" i="40" s="1"/>
  <c r="N41" i="40" s="1"/>
  <c r="C41" i="40"/>
  <c r="U40" i="40"/>
  <c r="T40" i="40"/>
  <c r="R40" i="40"/>
  <c r="S40" i="40" s="1"/>
  <c r="P40" i="40"/>
  <c r="Q40" i="40" s="1"/>
  <c r="L40" i="40"/>
  <c r="M40" i="40" s="1"/>
  <c r="N40" i="40" s="1"/>
  <c r="C40" i="40"/>
  <c r="U39" i="40"/>
  <c r="T39" i="40"/>
  <c r="R39" i="40"/>
  <c r="S39" i="40" s="1"/>
  <c r="P39" i="40"/>
  <c r="Q39" i="40" s="1"/>
  <c r="M39" i="40"/>
  <c r="N39" i="40" s="1"/>
  <c r="O39" i="40" s="1"/>
  <c r="L39" i="40"/>
  <c r="C39" i="40"/>
  <c r="T38" i="40"/>
  <c r="U38" i="40" s="1"/>
  <c r="S38" i="40"/>
  <c r="R38" i="40"/>
  <c r="P38" i="40"/>
  <c r="Q38" i="40" s="1"/>
  <c r="L38" i="40"/>
  <c r="M38" i="40" s="1"/>
  <c r="N38" i="40" s="1"/>
  <c r="C38" i="40"/>
  <c r="T37" i="40"/>
  <c r="U37" i="40" s="1"/>
  <c r="R37" i="40"/>
  <c r="S37" i="40" s="1"/>
  <c r="P37" i="40"/>
  <c r="Q37" i="40" s="1"/>
  <c r="L37" i="40"/>
  <c r="M37" i="40" s="1"/>
  <c r="N37" i="40" s="1"/>
  <c r="C37" i="40"/>
  <c r="T36" i="40"/>
  <c r="U36" i="40" s="1"/>
  <c r="R36" i="40"/>
  <c r="S36" i="40" s="1"/>
  <c r="Q36" i="40"/>
  <c r="P36" i="40"/>
  <c r="M36" i="40"/>
  <c r="N36" i="40" s="1"/>
  <c r="L36" i="40"/>
  <c r="C36" i="40"/>
  <c r="T35" i="40"/>
  <c r="U35" i="40" s="1"/>
  <c r="R35" i="40"/>
  <c r="S35" i="40" s="1"/>
  <c r="Q35" i="40"/>
  <c r="P35" i="40"/>
  <c r="L35" i="40"/>
  <c r="M35" i="40" s="1"/>
  <c r="N35" i="40" s="1"/>
  <c r="O35" i="40" s="1"/>
  <c r="C35" i="40"/>
  <c r="T34" i="40"/>
  <c r="U34" i="40" s="1"/>
  <c r="R34" i="40"/>
  <c r="S34" i="40" s="1"/>
  <c r="P34" i="40"/>
  <c r="Q34" i="40" s="1"/>
  <c r="L34" i="40"/>
  <c r="M34" i="40" s="1"/>
  <c r="N34" i="40" s="1"/>
  <c r="C34" i="40"/>
  <c r="U33" i="40"/>
  <c r="T33" i="40"/>
  <c r="S33" i="40"/>
  <c r="R33" i="40"/>
  <c r="Q33" i="40"/>
  <c r="P33" i="40"/>
  <c r="L33" i="40"/>
  <c r="M33" i="40" s="1"/>
  <c r="N33" i="40" s="1"/>
  <c r="C33" i="40"/>
  <c r="U32" i="40"/>
  <c r="T32" i="40"/>
  <c r="R32" i="40"/>
  <c r="S32" i="40" s="1"/>
  <c r="P32" i="40"/>
  <c r="Q32" i="40" s="1"/>
  <c r="L32" i="40"/>
  <c r="M32" i="40" s="1"/>
  <c r="N32" i="40" s="1"/>
  <c r="C32" i="40"/>
  <c r="U31" i="40"/>
  <c r="T31" i="40"/>
  <c r="R31" i="40"/>
  <c r="S31" i="40" s="1"/>
  <c r="P31" i="40"/>
  <c r="Q31" i="40" s="1"/>
  <c r="M31" i="40"/>
  <c r="N31" i="40" s="1"/>
  <c r="O31" i="40" s="1"/>
  <c r="L31" i="40"/>
  <c r="C31" i="40"/>
  <c r="T30" i="40"/>
  <c r="U30" i="40" s="1"/>
  <c r="S30" i="40"/>
  <c r="R30" i="40"/>
  <c r="P30" i="40"/>
  <c r="Q30" i="40" s="1"/>
  <c r="L30" i="40"/>
  <c r="M30" i="40" s="1"/>
  <c r="N30" i="40" s="1"/>
  <c r="C30" i="40"/>
  <c r="T29" i="40"/>
  <c r="U29" i="40" s="1"/>
  <c r="R29" i="40"/>
  <c r="S29" i="40" s="1"/>
  <c r="P29" i="40"/>
  <c r="Q29" i="40" s="1"/>
  <c r="L29" i="40"/>
  <c r="M29" i="40" s="1"/>
  <c r="N29" i="40" s="1"/>
  <c r="C29" i="40"/>
  <c r="T28" i="40"/>
  <c r="U28" i="40" s="1"/>
  <c r="R28" i="40"/>
  <c r="S28" i="40" s="1"/>
  <c r="P28" i="40"/>
  <c r="Q28" i="40" s="1"/>
  <c r="M28" i="40"/>
  <c r="N28" i="40" s="1"/>
  <c r="L28" i="40"/>
  <c r="C28" i="40"/>
  <c r="T27" i="40"/>
  <c r="U27" i="40" s="1"/>
  <c r="R27" i="40"/>
  <c r="S27" i="40" s="1"/>
  <c r="Q27" i="40"/>
  <c r="P27" i="40"/>
  <c r="L27" i="40"/>
  <c r="M27" i="40" s="1"/>
  <c r="N27" i="40" s="1"/>
  <c r="O27" i="40" s="1"/>
  <c r="W27" i="40" s="1"/>
  <c r="C27" i="40"/>
  <c r="T26" i="40"/>
  <c r="U26" i="40" s="1"/>
  <c r="R26" i="40"/>
  <c r="S26" i="40" s="1"/>
  <c r="P26" i="40"/>
  <c r="Q26" i="40" s="1"/>
  <c r="N26" i="40"/>
  <c r="L26" i="40"/>
  <c r="M26" i="40" s="1"/>
  <c r="C26" i="40"/>
  <c r="T25" i="40"/>
  <c r="U25" i="40" s="1"/>
  <c r="R25" i="40"/>
  <c r="S25" i="40" s="1"/>
  <c r="P25" i="40"/>
  <c r="Q25" i="40" s="1"/>
  <c r="L25" i="40"/>
  <c r="M25" i="40" s="1"/>
  <c r="N25" i="40" s="1"/>
  <c r="C25" i="40"/>
  <c r="T24" i="40"/>
  <c r="U24" i="40" s="1"/>
  <c r="R24" i="40"/>
  <c r="S24" i="40" s="1"/>
  <c r="P24" i="40"/>
  <c r="Q24" i="40" s="1"/>
  <c r="L24" i="40"/>
  <c r="M24" i="40" s="1"/>
  <c r="N24" i="40" s="1"/>
  <c r="O24" i="40" s="1"/>
  <c r="C24" i="40"/>
  <c r="U23" i="40"/>
  <c r="T23" i="40"/>
  <c r="S23" i="40"/>
  <c r="R23" i="40"/>
  <c r="Q23" i="40"/>
  <c r="P23" i="40"/>
  <c r="M23" i="40"/>
  <c r="N23" i="40" s="1"/>
  <c r="L23" i="40"/>
  <c r="C23" i="40"/>
  <c r="T22" i="40"/>
  <c r="U22" i="40" s="1"/>
  <c r="S22" i="40"/>
  <c r="R22" i="40"/>
  <c r="P22" i="40"/>
  <c r="Q22" i="40" s="1"/>
  <c r="L22" i="40"/>
  <c r="M22" i="40" s="1"/>
  <c r="N22" i="40" s="1"/>
  <c r="V22" i="40" s="1"/>
  <c r="C22" i="40"/>
  <c r="U21" i="40"/>
  <c r="T21" i="40"/>
  <c r="S21" i="40"/>
  <c r="R21" i="40"/>
  <c r="Q21" i="40"/>
  <c r="P21" i="40"/>
  <c r="L21" i="40"/>
  <c r="M21" i="40" s="1"/>
  <c r="N21" i="40" s="1"/>
  <c r="C21" i="40"/>
  <c r="T20" i="40"/>
  <c r="U20" i="40" s="1"/>
  <c r="R20" i="40"/>
  <c r="S20" i="40" s="1"/>
  <c r="P20" i="40"/>
  <c r="Q20" i="40" s="1"/>
  <c r="M20" i="40"/>
  <c r="N20" i="40" s="1"/>
  <c r="O20" i="40" s="1"/>
  <c r="L20" i="40"/>
  <c r="C20" i="40"/>
  <c r="T19" i="40"/>
  <c r="U19" i="40" s="1"/>
  <c r="R19" i="40"/>
  <c r="S19" i="40" s="1"/>
  <c r="P19" i="40"/>
  <c r="Q19" i="40" s="1"/>
  <c r="L19" i="40"/>
  <c r="M19" i="40" s="1"/>
  <c r="N19" i="40" s="1"/>
  <c r="C19" i="40"/>
  <c r="T18" i="40"/>
  <c r="U18" i="40" s="1"/>
  <c r="R18" i="40"/>
  <c r="S18" i="40" s="1"/>
  <c r="P18" i="40"/>
  <c r="Q18" i="40" s="1"/>
  <c r="N18" i="40"/>
  <c r="V18" i="40" s="1"/>
  <c r="L18" i="40"/>
  <c r="M18" i="40" s="1"/>
  <c r="C18" i="40"/>
  <c r="T17" i="40"/>
  <c r="U17" i="40" s="1"/>
  <c r="R17" i="40"/>
  <c r="S17" i="40" s="1"/>
  <c r="P17" i="40"/>
  <c r="Q17" i="40" s="1"/>
  <c r="L17" i="40"/>
  <c r="M17" i="40" s="1"/>
  <c r="N17" i="40" s="1"/>
  <c r="C17" i="40"/>
  <c r="T16" i="40"/>
  <c r="U16" i="40" s="1"/>
  <c r="S16" i="40"/>
  <c r="R16" i="40"/>
  <c r="P16" i="40"/>
  <c r="Q16" i="40" s="1"/>
  <c r="L16" i="40"/>
  <c r="M16" i="40" s="1"/>
  <c r="N16" i="40" s="1"/>
  <c r="C16" i="40"/>
  <c r="T15" i="40"/>
  <c r="U15" i="40" s="1"/>
  <c r="R15" i="40"/>
  <c r="S15" i="40" s="1"/>
  <c r="L15" i="40"/>
  <c r="M15" i="40" s="1"/>
  <c r="C15" i="40"/>
  <c r="U14" i="40"/>
  <c r="T14" i="40"/>
  <c r="R14" i="40"/>
  <c r="S14" i="40" s="1"/>
  <c r="P14" i="40"/>
  <c r="Q14" i="40" s="1"/>
  <c r="L14" i="40"/>
  <c r="M14" i="40" s="1"/>
  <c r="N14" i="40" s="1"/>
  <c r="O14" i="40" s="1"/>
  <c r="C14" i="40"/>
  <c r="T13" i="40"/>
  <c r="U13" i="40" s="1"/>
  <c r="P13" i="40"/>
  <c r="Q13" i="40" s="1"/>
  <c r="N13" i="40"/>
  <c r="O13" i="40" s="1"/>
  <c r="L13" i="40"/>
  <c r="M13" i="40" s="1"/>
  <c r="R13" i="40" s="1"/>
  <c r="S13" i="40" s="1"/>
  <c r="C13" i="40"/>
  <c r="T12" i="40"/>
  <c r="U12" i="40" s="1"/>
  <c r="S12" i="40"/>
  <c r="R12" i="40"/>
  <c r="N12" i="40"/>
  <c r="O12" i="40" s="1"/>
  <c r="L12" i="40"/>
  <c r="M12" i="40" s="1"/>
  <c r="P12" i="40" s="1"/>
  <c r="Q12" i="40" s="1"/>
  <c r="C12" i="40"/>
  <c r="T11" i="40"/>
  <c r="U11" i="40" s="1"/>
  <c r="Q11" i="40"/>
  <c r="P11" i="40"/>
  <c r="M11" i="40"/>
  <c r="R11" i="40" s="1"/>
  <c r="S11" i="40" s="1"/>
  <c r="L11" i="40"/>
  <c r="C11" i="40"/>
  <c r="T10" i="40"/>
  <c r="U10" i="40" s="1"/>
  <c r="R10" i="40"/>
  <c r="S10" i="40" s="1"/>
  <c r="P10" i="40"/>
  <c r="Q10" i="40" s="1"/>
  <c r="L10" i="40"/>
  <c r="M10" i="40" s="1"/>
  <c r="N10" i="40" s="1"/>
  <c r="O10" i="40" s="1"/>
  <c r="C10" i="40"/>
  <c r="S9" i="40"/>
  <c r="R9" i="40"/>
  <c r="P9" i="40"/>
  <c r="Q9" i="40" s="1"/>
  <c r="L9" i="40"/>
  <c r="M9" i="40" s="1"/>
  <c r="T9" i="40" s="1"/>
  <c r="U9" i="40" s="1"/>
  <c r="C9" i="40"/>
  <c r="P8" i="40"/>
  <c r="Q8" i="40" s="1"/>
  <c r="L8" i="40"/>
  <c r="M8" i="40" s="1"/>
  <c r="T8" i="40" s="1"/>
  <c r="U8" i="40" s="1"/>
  <c r="C8" i="40"/>
  <c r="P7" i="40"/>
  <c r="Q7" i="40" s="1"/>
  <c r="L7" i="40"/>
  <c r="M7" i="40" s="1"/>
  <c r="R7" i="40" s="1"/>
  <c r="S7" i="40" s="1"/>
  <c r="C7" i="40"/>
  <c r="P6" i="40"/>
  <c r="Q6" i="40" s="1"/>
  <c r="L6" i="40"/>
  <c r="M6" i="40" s="1"/>
  <c r="R6" i="40" s="1"/>
  <c r="S6" i="40" s="1"/>
  <c r="C6" i="40"/>
  <c r="R5" i="40"/>
  <c r="S5" i="40" s="1"/>
  <c r="N5" i="40"/>
  <c r="O5" i="40" s="1"/>
  <c r="L5" i="40"/>
  <c r="M5" i="40" s="1"/>
  <c r="T5" i="40" s="1"/>
  <c r="U5" i="40" s="1"/>
  <c r="C5" i="40"/>
  <c r="P4" i="40"/>
  <c r="L4" i="40"/>
  <c r="C4" i="40"/>
  <c r="D2" i="40"/>
  <c r="H49" i="38"/>
  <c r="B76" i="39"/>
  <c r="H76" i="39" s="1"/>
  <c r="B75" i="39"/>
  <c r="B74" i="39"/>
  <c r="J74" i="39" s="1"/>
  <c r="B73" i="39"/>
  <c r="B72" i="39"/>
  <c r="H72" i="39" s="1"/>
  <c r="B71" i="39"/>
  <c r="E71" i="39" s="1"/>
  <c r="B70" i="39"/>
  <c r="C70" i="39" s="1"/>
  <c r="B69" i="39"/>
  <c r="C69" i="39" s="1"/>
  <c r="B68" i="39"/>
  <c r="J68" i="39" s="1"/>
  <c r="B67" i="39"/>
  <c r="D67" i="39" s="1"/>
  <c r="B66" i="39"/>
  <c r="C66" i="39" s="1"/>
  <c r="B65" i="39"/>
  <c r="C65" i="39" s="1"/>
  <c r="B64" i="39"/>
  <c r="J64" i="39" s="1"/>
  <c r="B63" i="39"/>
  <c r="D63" i="39" s="1"/>
  <c r="B62" i="39"/>
  <c r="C62" i="39" s="1"/>
  <c r="B61" i="39"/>
  <c r="C61" i="39" s="1"/>
  <c r="P60" i="39"/>
  <c r="B60" i="39"/>
  <c r="B59" i="39"/>
  <c r="B58" i="39"/>
  <c r="J58" i="39" s="1"/>
  <c r="B57" i="39"/>
  <c r="B56" i="39"/>
  <c r="I56" i="39" s="1"/>
  <c r="B55" i="39"/>
  <c r="B54" i="39"/>
  <c r="K54" i="39" s="1"/>
  <c r="B53" i="39"/>
  <c r="B52" i="39"/>
  <c r="F52" i="39" s="1"/>
  <c r="H49" i="39"/>
  <c r="U46" i="39"/>
  <c r="T46" i="39"/>
  <c r="S46" i="39"/>
  <c r="R46" i="39"/>
  <c r="Q46" i="39"/>
  <c r="P46" i="39"/>
  <c r="L46" i="39"/>
  <c r="M46" i="39" s="1"/>
  <c r="N46" i="39" s="1"/>
  <c r="C46" i="39"/>
  <c r="T45" i="39"/>
  <c r="U45" i="39" s="1"/>
  <c r="R45" i="39"/>
  <c r="S45" i="39" s="1"/>
  <c r="P45" i="39"/>
  <c r="Q45" i="39" s="1"/>
  <c r="N45" i="39"/>
  <c r="L45" i="39"/>
  <c r="M45" i="39" s="1"/>
  <c r="C45" i="39"/>
  <c r="T44" i="39"/>
  <c r="U44" i="39" s="1"/>
  <c r="R44" i="39"/>
  <c r="S44" i="39" s="1"/>
  <c r="P44" i="39"/>
  <c r="Q44" i="39" s="1"/>
  <c r="L44" i="39"/>
  <c r="M44" i="39" s="1"/>
  <c r="N44" i="39" s="1"/>
  <c r="C44" i="39"/>
  <c r="T43" i="39"/>
  <c r="U43" i="39" s="1"/>
  <c r="R43" i="39"/>
  <c r="S43" i="39" s="1"/>
  <c r="P43" i="39"/>
  <c r="Q43" i="39" s="1"/>
  <c r="L43" i="39"/>
  <c r="M43" i="39" s="1"/>
  <c r="N43" i="39" s="1"/>
  <c r="C43" i="39"/>
  <c r="T42" i="39"/>
  <c r="U42" i="39" s="1"/>
  <c r="R42" i="39"/>
  <c r="S42" i="39" s="1"/>
  <c r="P42" i="39"/>
  <c r="Q42" i="39" s="1"/>
  <c r="M42" i="39"/>
  <c r="N42" i="39" s="1"/>
  <c r="L42" i="39"/>
  <c r="C42" i="39"/>
  <c r="T41" i="39"/>
  <c r="U41" i="39" s="1"/>
  <c r="S41" i="39"/>
  <c r="R41" i="39"/>
  <c r="P41" i="39"/>
  <c r="Q41" i="39" s="1"/>
  <c r="L41" i="39"/>
  <c r="M41" i="39" s="1"/>
  <c r="N41" i="39" s="1"/>
  <c r="O41" i="39" s="1"/>
  <c r="C41" i="39"/>
  <c r="U40" i="39"/>
  <c r="T40" i="39"/>
  <c r="S40" i="39"/>
  <c r="R40" i="39"/>
  <c r="Q40" i="39"/>
  <c r="P40" i="39"/>
  <c r="L40" i="39"/>
  <c r="M40" i="39" s="1"/>
  <c r="N40" i="39" s="1"/>
  <c r="V40" i="39" s="1"/>
  <c r="C40" i="39"/>
  <c r="T39" i="39"/>
  <c r="U39" i="39" s="1"/>
  <c r="R39" i="39"/>
  <c r="S39" i="39" s="1"/>
  <c r="P39" i="39"/>
  <c r="Q39" i="39" s="1"/>
  <c r="L39" i="39"/>
  <c r="M39" i="39" s="1"/>
  <c r="N39" i="39" s="1"/>
  <c r="C39" i="39"/>
  <c r="T38" i="39"/>
  <c r="U38" i="39" s="1"/>
  <c r="R38" i="39"/>
  <c r="S38" i="39" s="1"/>
  <c r="P38" i="39"/>
  <c r="Q38" i="39" s="1"/>
  <c r="L38" i="39"/>
  <c r="M38" i="39" s="1"/>
  <c r="N38" i="39" s="1"/>
  <c r="C38" i="39"/>
  <c r="T37" i="39"/>
  <c r="U37" i="39" s="1"/>
  <c r="S37" i="39"/>
  <c r="R37" i="39"/>
  <c r="P37" i="39"/>
  <c r="Q37" i="39" s="1"/>
  <c r="M37" i="39"/>
  <c r="N37" i="39" s="1"/>
  <c r="L37" i="39"/>
  <c r="C37" i="39"/>
  <c r="T36" i="39"/>
  <c r="U36" i="39" s="1"/>
  <c r="R36" i="39"/>
  <c r="S36" i="39" s="1"/>
  <c r="Q36" i="39"/>
  <c r="P36" i="39"/>
  <c r="L36" i="39"/>
  <c r="M36" i="39" s="1"/>
  <c r="N36" i="39" s="1"/>
  <c r="C36" i="39"/>
  <c r="U35" i="39"/>
  <c r="T35" i="39"/>
  <c r="R35" i="39"/>
  <c r="S35" i="39" s="1"/>
  <c r="P35" i="39"/>
  <c r="Q35" i="39" s="1"/>
  <c r="L35" i="39"/>
  <c r="M35" i="39" s="1"/>
  <c r="N35" i="39" s="1"/>
  <c r="C35" i="39"/>
  <c r="T34" i="39"/>
  <c r="U34" i="39" s="1"/>
  <c r="R34" i="39"/>
  <c r="S34" i="39" s="1"/>
  <c r="P34" i="39"/>
  <c r="Q34" i="39" s="1"/>
  <c r="L34" i="39"/>
  <c r="M34" i="39" s="1"/>
  <c r="N34" i="39" s="1"/>
  <c r="C34" i="39"/>
  <c r="T33" i="39"/>
  <c r="U33" i="39" s="1"/>
  <c r="S33" i="39"/>
  <c r="R33" i="39"/>
  <c r="P33" i="39"/>
  <c r="Q33" i="39" s="1"/>
  <c r="M33" i="39"/>
  <c r="N33" i="39" s="1"/>
  <c r="L33" i="39"/>
  <c r="C33" i="39"/>
  <c r="T32" i="39"/>
  <c r="U32" i="39" s="1"/>
  <c r="R32" i="39"/>
  <c r="S32" i="39" s="1"/>
  <c r="Q32" i="39"/>
  <c r="P32" i="39"/>
  <c r="L32" i="39"/>
  <c r="M32" i="39" s="1"/>
  <c r="N32" i="39" s="1"/>
  <c r="C32" i="39"/>
  <c r="U31" i="39"/>
  <c r="T31" i="39"/>
  <c r="R31" i="39"/>
  <c r="S31" i="39" s="1"/>
  <c r="P31" i="39"/>
  <c r="Q31" i="39" s="1"/>
  <c r="L31" i="39"/>
  <c r="M31" i="39" s="1"/>
  <c r="N31" i="39" s="1"/>
  <c r="C31" i="39"/>
  <c r="T30" i="39"/>
  <c r="U30" i="39" s="1"/>
  <c r="R30" i="39"/>
  <c r="S30" i="39" s="1"/>
  <c r="P30" i="39"/>
  <c r="Q30" i="39" s="1"/>
  <c r="L30" i="39"/>
  <c r="M30" i="39" s="1"/>
  <c r="N30" i="39" s="1"/>
  <c r="O30" i="39" s="1"/>
  <c r="C30" i="39"/>
  <c r="T29" i="39"/>
  <c r="U29" i="39" s="1"/>
  <c r="S29" i="39"/>
  <c r="R29" i="39"/>
  <c r="P29" i="39"/>
  <c r="Q29" i="39" s="1"/>
  <c r="M29" i="39"/>
  <c r="N29" i="39" s="1"/>
  <c r="L29" i="39"/>
  <c r="C29" i="39"/>
  <c r="U28" i="39"/>
  <c r="T28" i="39"/>
  <c r="R28" i="39"/>
  <c r="S28" i="39" s="1"/>
  <c r="P28" i="39"/>
  <c r="Q28" i="39" s="1"/>
  <c r="L28" i="39"/>
  <c r="M28" i="39" s="1"/>
  <c r="N28" i="39" s="1"/>
  <c r="O28" i="39" s="1"/>
  <c r="C28" i="39"/>
  <c r="T27" i="39"/>
  <c r="U27" i="39" s="1"/>
  <c r="R27" i="39"/>
  <c r="S27" i="39" s="1"/>
  <c r="Q27" i="39"/>
  <c r="P27" i="39"/>
  <c r="M27" i="39"/>
  <c r="N27" i="39" s="1"/>
  <c r="L27" i="39"/>
  <c r="C27" i="39"/>
  <c r="T26" i="39"/>
  <c r="U26" i="39" s="1"/>
  <c r="R26" i="39"/>
  <c r="S26" i="39" s="1"/>
  <c r="P26" i="39"/>
  <c r="Q26" i="39" s="1"/>
  <c r="L26" i="39"/>
  <c r="M26" i="39" s="1"/>
  <c r="N26" i="39" s="1"/>
  <c r="O26" i="39" s="1"/>
  <c r="C26" i="39"/>
  <c r="T25" i="39"/>
  <c r="U25" i="39" s="1"/>
  <c r="R25" i="39"/>
  <c r="S25" i="39" s="1"/>
  <c r="P25" i="39"/>
  <c r="Q25" i="39" s="1"/>
  <c r="L25" i="39"/>
  <c r="M25" i="39" s="1"/>
  <c r="N25" i="39" s="1"/>
  <c r="C25" i="39"/>
  <c r="U24" i="39"/>
  <c r="T24" i="39"/>
  <c r="R24" i="39"/>
  <c r="S24" i="39" s="1"/>
  <c r="P24" i="39"/>
  <c r="Q24" i="39" s="1"/>
  <c r="L24" i="39"/>
  <c r="M24" i="39" s="1"/>
  <c r="N24" i="39" s="1"/>
  <c r="O24" i="39" s="1"/>
  <c r="C24" i="39"/>
  <c r="T23" i="39"/>
  <c r="U23" i="39" s="1"/>
  <c r="R23" i="39"/>
  <c r="S23" i="39" s="1"/>
  <c r="Q23" i="39"/>
  <c r="P23" i="39"/>
  <c r="M23" i="39"/>
  <c r="N23" i="39" s="1"/>
  <c r="L23" i="39"/>
  <c r="C23" i="39"/>
  <c r="T22" i="39"/>
  <c r="U22" i="39" s="1"/>
  <c r="R22" i="39"/>
  <c r="S22" i="39" s="1"/>
  <c r="P22" i="39"/>
  <c r="Q22" i="39" s="1"/>
  <c r="L22" i="39"/>
  <c r="M22" i="39" s="1"/>
  <c r="N22" i="39" s="1"/>
  <c r="O22" i="39" s="1"/>
  <c r="C22" i="39"/>
  <c r="T21" i="39"/>
  <c r="U21" i="39" s="1"/>
  <c r="R21" i="39"/>
  <c r="S21" i="39" s="1"/>
  <c r="P21" i="39"/>
  <c r="Q21" i="39" s="1"/>
  <c r="L21" i="39"/>
  <c r="M21" i="39" s="1"/>
  <c r="N21" i="39" s="1"/>
  <c r="C21" i="39"/>
  <c r="T20" i="39"/>
  <c r="U20" i="39" s="1"/>
  <c r="R20" i="39"/>
  <c r="S20" i="39" s="1"/>
  <c r="Q20" i="39"/>
  <c r="P20" i="39"/>
  <c r="L20" i="39"/>
  <c r="M20" i="39" s="1"/>
  <c r="N20" i="39" s="1"/>
  <c r="O20" i="39" s="1"/>
  <c r="C20" i="39"/>
  <c r="U19" i="39"/>
  <c r="T19" i="39"/>
  <c r="R19" i="39"/>
  <c r="S19" i="39" s="1"/>
  <c r="P19" i="39"/>
  <c r="Q19" i="39" s="1"/>
  <c r="L19" i="39"/>
  <c r="M19" i="39" s="1"/>
  <c r="N19" i="39" s="1"/>
  <c r="C19" i="39"/>
  <c r="T18" i="39"/>
  <c r="U18" i="39" s="1"/>
  <c r="R18" i="39"/>
  <c r="S18" i="39" s="1"/>
  <c r="P18" i="39"/>
  <c r="Q18" i="39" s="1"/>
  <c r="L18" i="39"/>
  <c r="M18" i="39" s="1"/>
  <c r="N18" i="39" s="1"/>
  <c r="O18" i="39" s="1"/>
  <c r="C18" i="39"/>
  <c r="T17" i="39"/>
  <c r="U17" i="39" s="1"/>
  <c r="S17" i="39"/>
  <c r="R17" i="39"/>
  <c r="P17" i="39"/>
  <c r="Q17" i="39" s="1"/>
  <c r="M17" i="39"/>
  <c r="N17" i="39" s="1"/>
  <c r="V17" i="39" s="1"/>
  <c r="L17" i="39"/>
  <c r="C17" i="39"/>
  <c r="T16" i="39"/>
  <c r="U16" i="39" s="1"/>
  <c r="P16" i="39"/>
  <c r="Q16" i="39" s="1"/>
  <c r="L16" i="39"/>
  <c r="M16" i="39" s="1"/>
  <c r="R16" i="39" s="1"/>
  <c r="C16" i="39"/>
  <c r="T15" i="39"/>
  <c r="U15" i="39" s="1"/>
  <c r="L15" i="39"/>
  <c r="M15" i="39" s="1"/>
  <c r="P15" i="39" s="1"/>
  <c r="Q15" i="39" s="1"/>
  <c r="C15" i="39"/>
  <c r="T14" i="39"/>
  <c r="U14" i="39" s="1"/>
  <c r="P14" i="39"/>
  <c r="Q14" i="39" s="1"/>
  <c r="L14" i="39"/>
  <c r="M14" i="39" s="1"/>
  <c r="R14" i="39" s="1"/>
  <c r="S14" i="39" s="1"/>
  <c r="C14" i="39"/>
  <c r="T13" i="39"/>
  <c r="U13" i="39" s="1"/>
  <c r="P13" i="39"/>
  <c r="Q13" i="39" s="1"/>
  <c r="L13" i="39"/>
  <c r="M13" i="39" s="1"/>
  <c r="C13" i="39"/>
  <c r="T12" i="39"/>
  <c r="U12" i="39" s="1"/>
  <c r="R12" i="39"/>
  <c r="S12" i="39" s="1"/>
  <c r="L12" i="39"/>
  <c r="M12" i="39" s="1"/>
  <c r="N12" i="39" s="1"/>
  <c r="O12" i="39" s="1"/>
  <c r="C12" i="39"/>
  <c r="T11" i="39"/>
  <c r="U11" i="39" s="1"/>
  <c r="P11" i="39"/>
  <c r="Q11" i="39" s="1"/>
  <c r="N11" i="39"/>
  <c r="O11" i="39" s="1"/>
  <c r="L11" i="39"/>
  <c r="M11" i="39" s="1"/>
  <c r="R11" i="39" s="1"/>
  <c r="S11" i="39" s="1"/>
  <c r="C11" i="39"/>
  <c r="T10" i="39"/>
  <c r="U10" i="39" s="1"/>
  <c r="Q10" i="39"/>
  <c r="P10" i="39"/>
  <c r="L10" i="39"/>
  <c r="M10" i="39" s="1"/>
  <c r="R10" i="39" s="1"/>
  <c r="C10" i="39"/>
  <c r="P9" i="39"/>
  <c r="Q9" i="39" s="1"/>
  <c r="L9" i="39"/>
  <c r="M9" i="39" s="1"/>
  <c r="T9" i="39" s="1"/>
  <c r="U9" i="39" s="1"/>
  <c r="C9" i="39"/>
  <c r="P8" i="39"/>
  <c r="Q8" i="39" s="1"/>
  <c r="L8" i="39"/>
  <c r="M8" i="39" s="1"/>
  <c r="R8" i="39" s="1"/>
  <c r="S8" i="39" s="1"/>
  <c r="C8" i="39"/>
  <c r="P7" i="39"/>
  <c r="L7" i="39"/>
  <c r="M7" i="39" s="1"/>
  <c r="R7" i="39" s="1"/>
  <c r="S7" i="39" s="1"/>
  <c r="C7" i="39"/>
  <c r="R6" i="39"/>
  <c r="S6" i="39" s="1"/>
  <c r="P6" i="39"/>
  <c r="Q6" i="39" s="1"/>
  <c r="L6" i="39"/>
  <c r="M6" i="39" s="1"/>
  <c r="T6" i="39" s="1"/>
  <c r="C6" i="39"/>
  <c r="R5" i="39"/>
  <c r="S5" i="39" s="1"/>
  <c r="P5" i="39"/>
  <c r="Q5" i="39" s="1"/>
  <c r="L5" i="39"/>
  <c r="M5" i="39" s="1"/>
  <c r="C5" i="39"/>
  <c r="R4" i="39"/>
  <c r="P4" i="39"/>
  <c r="L4" i="39"/>
  <c r="C4" i="39"/>
  <c r="D2" i="39"/>
  <c r="B76" i="38"/>
  <c r="H76" i="38" s="1"/>
  <c r="B75" i="38"/>
  <c r="K75" i="38" s="1"/>
  <c r="B74" i="38"/>
  <c r="I74" i="38" s="1"/>
  <c r="B73" i="38"/>
  <c r="B72" i="38"/>
  <c r="H72" i="38" s="1"/>
  <c r="B71" i="38"/>
  <c r="B70" i="38"/>
  <c r="I70" i="38" s="1"/>
  <c r="B69" i="38"/>
  <c r="I69" i="38" s="1"/>
  <c r="B68" i="38"/>
  <c r="D68" i="38" s="1"/>
  <c r="B67" i="38"/>
  <c r="B66" i="38"/>
  <c r="I66" i="38" s="1"/>
  <c r="B65" i="38"/>
  <c r="I65" i="38" s="1"/>
  <c r="B64" i="38"/>
  <c r="I64" i="38" s="1"/>
  <c r="B63" i="38"/>
  <c r="J63" i="38" s="1"/>
  <c r="B62" i="38"/>
  <c r="I62" i="38" s="1"/>
  <c r="B61" i="38"/>
  <c r="I61" i="38" s="1"/>
  <c r="P60" i="38"/>
  <c r="B60" i="38"/>
  <c r="I60" i="38" s="1"/>
  <c r="B59" i="38"/>
  <c r="B58" i="38"/>
  <c r="F58" i="38" s="1"/>
  <c r="B57" i="38"/>
  <c r="B56" i="38"/>
  <c r="B55" i="38"/>
  <c r="I55" i="38" s="1"/>
  <c r="B54" i="38"/>
  <c r="K54" i="38" s="1"/>
  <c r="B53" i="38"/>
  <c r="B52" i="38"/>
  <c r="U46" i="38"/>
  <c r="T46" i="38"/>
  <c r="R46" i="38"/>
  <c r="S46" i="38" s="1"/>
  <c r="P46" i="38"/>
  <c r="Q46" i="38" s="1"/>
  <c r="M46" i="38"/>
  <c r="N46" i="38" s="1"/>
  <c r="O46" i="38" s="1"/>
  <c r="W46" i="38" s="1"/>
  <c r="L46" i="38"/>
  <c r="C46" i="38"/>
  <c r="T45" i="38"/>
  <c r="U45" i="38" s="1"/>
  <c r="R45" i="38"/>
  <c r="S45" i="38" s="1"/>
  <c r="P45" i="38"/>
  <c r="Q45" i="38" s="1"/>
  <c r="N45" i="38"/>
  <c r="L45" i="38"/>
  <c r="M45" i="38" s="1"/>
  <c r="C45" i="38"/>
  <c r="T44" i="38"/>
  <c r="U44" i="38" s="1"/>
  <c r="S44" i="38"/>
  <c r="R44" i="38"/>
  <c r="P44" i="38"/>
  <c r="Q44" i="38" s="1"/>
  <c r="L44" i="38"/>
  <c r="M44" i="38" s="1"/>
  <c r="N44" i="38" s="1"/>
  <c r="C44" i="38"/>
  <c r="T43" i="38"/>
  <c r="U43" i="38" s="1"/>
  <c r="R43" i="38"/>
  <c r="S43" i="38" s="1"/>
  <c r="P43" i="38"/>
  <c r="Q43" i="38" s="1"/>
  <c r="L43" i="38"/>
  <c r="M43" i="38" s="1"/>
  <c r="N43" i="38" s="1"/>
  <c r="C43" i="38"/>
  <c r="U42" i="38"/>
  <c r="T42" i="38"/>
  <c r="R42" i="38"/>
  <c r="S42" i="38" s="1"/>
  <c r="P42" i="38"/>
  <c r="Q42" i="38" s="1"/>
  <c r="M42" i="38"/>
  <c r="N42" i="38" s="1"/>
  <c r="O42" i="38" s="1"/>
  <c r="W42" i="38" s="1"/>
  <c r="L42" i="38"/>
  <c r="C42" i="38"/>
  <c r="T41" i="38"/>
  <c r="U41" i="38" s="1"/>
  <c r="R41" i="38"/>
  <c r="S41" i="38" s="1"/>
  <c r="P41" i="38"/>
  <c r="Q41" i="38" s="1"/>
  <c r="L41" i="38"/>
  <c r="M41" i="38" s="1"/>
  <c r="N41" i="38" s="1"/>
  <c r="C41" i="38"/>
  <c r="U40" i="38"/>
  <c r="T40" i="38"/>
  <c r="S40" i="38"/>
  <c r="R40" i="38"/>
  <c r="Q40" i="38"/>
  <c r="P40" i="38"/>
  <c r="L40" i="38"/>
  <c r="M40" i="38" s="1"/>
  <c r="N40" i="38" s="1"/>
  <c r="V40" i="38" s="1"/>
  <c r="C40" i="38"/>
  <c r="T39" i="38"/>
  <c r="U39" i="38" s="1"/>
  <c r="R39" i="38"/>
  <c r="S39" i="38" s="1"/>
  <c r="Q39" i="38"/>
  <c r="P39" i="38"/>
  <c r="M39" i="38"/>
  <c r="N39" i="38" s="1"/>
  <c r="L39" i="38"/>
  <c r="C39" i="38"/>
  <c r="T38" i="38"/>
  <c r="U38" i="38" s="1"/>
  <c r="R38" i="38"/>
  <c r="S38" i="38" s="1"/>
  <c r="P38" i="38"/>
  <c r="Q38" i="38" s="1"/>
  <c r="L38" i="38"/>
  <c r="M38" i="38" s="1"/>
  <c r="N38" i="38" s="1"/>
  <c r="C38" i="38"/>
  <c r="T37" i="38"/>
  <c r="U37" i="38" s="1"/>
  <c r="R37" i="38"/>
  <c r="S37" i="38" s="1"/>
  <c r="P37" i="38"/>
  <c r="Q37" i="38" s="1"/>
  <c r="L37" i="38"/>
  <c r="M37" i="38" s="1"/>
  <c r="N37" i="38" s="1"/>
  <c r="C37" i="38"/>
  <c r="T36" i="38"/>
  <c r="U36" i="38" s="1"/>
  <c r="R36" i="38"/>
  <c r="S36" i="38" s="1"/>
  <c r="P36" i="38"/>
  <c r="Q36" i="38" s="1"/>
  <c r="L36" i="38"/>
  <c r="M36" i="38" s="1"/>
  <c r="N36" i="38" s="1"/>
  <c r="C36" i="38"/>
  <c r="T35" i="38"/>
  <c r="U35" i="38" s="1"/>
  <c r="R35" i="38"/>
  <c r="S35" i="38" s="1"/>
  <c r="P35" i="38"/>
  <c r="Q35" i="38" s="1"/>
  <c r="L35" i="38"/>
  <c r="M35" i="38" s="1"/>
  <c r="N35" i="38" s="1"/>
  <c r="C35" i="38"/>
  <c r="T34" i="38"/>
  <c r="U34" i="38" s="1"/>
  <c r="R34" i="38"/>
  <c r="S34" i="38" s="1"/>
  <c r="P34" i="38"/>
  <c r="Q34" i="38" s="1"/>
  <c r="L34" i="38"/>
  <c r="M34" i="38" s="1"/>
  <c r="N34" i="38" s="1"/>
  <c r="C34" i="38"/>
  <c r="T33" i="38"/>
  <c r="U33" i="38" s="1"/>
  <c r="S33" i="38"/>
  <c r="R33" i="38"/>
  <c r="P33" i="38"/>
  <c r="Q33" i="38" s="1"/>
  <c r="L33" i="38"/>
  <c r="M33" i="38" s="1"/>
  <c r="N33" i="38" s="1"/>
  <c r="C33" i="38"/>
  <c r="T32" i="38"/>
  <c r="U32" i="38" s="1"/>
  <c r="R32" i="38"/>
  <c r="S32" i="38" s="1"/>
  <c r="P32" i="38"/>
  <c r="Q32" i="38" s="1"/>
  <c r="L32" i="38"/>
  <c r="M32" i="38" s="1"/>
  <c r="N32" i="38" s="1"/>
  <c r="C32" i="38"/>
  <c r="T31" i="38"/>
  <c r="U31" i="38" s="1"/>
  <c r="R31" i="38"/>
  <c r="S31" i="38" s="1"/>
  <c r="P31" i="38"/>
  <c r="Q31" i="38" s="1"/>
  <c r="M31" i="38"/>
  <c r="N31" i="38" s="1"/>
  <c r="L31" i="38"/>
  <c r="C31" i="38"/>
  <c r="T30" i="38"/>
  <c r="U30" i="38" s="1"/>
  <c r="R30" i="38"/>
  <c r="S30" i="38" s="1"/>
  <c r="P30" i="38"/>
  <c r="Q30" i="38" s="1"/>
  <c r="L30" i="38"/>
  <c r="M30" i="38" s="1"/>
  <c r="N30" i="38" s="1"/>
  <c r="C30" i="38"/>
  <c r="T29" i="38"/>
  <c r="U29" i="38" s="1"/>
  <c r="R29" i="38"/>
  <c r="S29" i="38" s="1"/>
  <c r="P29" i="38"/>
  <c r="Q29" i="38" s="1"/>
  <c r="L29" i="38"/>
  <c r="M29" i="38" s="1"/>
  <c r="N29" i="38" s="1"/>
  <c r="C29" i="38"/>
  <c r="T28" i="38"/>
  <c r="U28" i="38" s="1"/>
  <c r="R28" i="38"/>
  <c r="S28" i="38" s="1"/>
  <c r="Q28" i="38"/>
  <c r="P28" i="38"/>
  <c r="L28" i="38"/>
  <c r="M28" i="38" s="1"/>
  <c r="N28" i="38" s="1"/>
  <c r="C28" i="38"/>
  <c r="T27" i="38"/>
  <c r="U27" i="38" s="1"/>
  <c r="P27" i="38"/>
  <c r="Q27" i="38" s="1"/>
  <c r="L27" i="38"/>
  <c r="M27" i="38" s="1"/>
  <c r="C27" i="38"/>
  <c r="T26" i="38"/>
  <c r="U26" i="38" s="1"/>
  <c r="P26" i="38"/>
  <c r="Q26" i="38" s="1"/>
  <c r="L26" i="38"/>
  <c r="M26" i="38" s="1"/>
  <c r="R26" i="38" s="1"/>
  <c r="S26" i="38" s="1"/>
  <c r="C26" i="38"/>
  <c r="T25" i="38"/>
  <c r="U25" i="38" s="1"/>
  <c r="P25" i="38"/>
  <c r="Q25" i="38" s="1"/>
  <c r="L25" i="38"/>
  <c r="M25" i="38" s="1"/>
  <c r="R25" i="38" s="1"/>
  <c r="S25" i="38" s="1"/>
  <c r="C25" i="38"/>
  <c r="T24" i="38"/>
  <c r="U24" i="38" s="1"/>
  <c r="P24" i="38"/>
  <c r="Q24" i="38" s="1"/>
  <c r="N24" i="38"/>
  <c r="O24" i="38" s="1"/>
  <c r="L24" i="38"/>
  <c r="M24" i="38" s="1"/>
  <c r="R24" i="38" s="1"/>
  <c r="C24" i="38"/>
  <c r="T23" i="38"/>
  <c r="U23" i="38" s="1"/>
  <c r="Q23" i="38"/>
  <c r="P23" i="38"/>
  <c r="L23" i="38"/>
  <c r="M23" i="38" s="1"/>
  <c r="R23" i="38" s="1"/>
  <c r="S23" i="38" s="1"/>
  <c r="C23" i="38"/>
  <c r="T22" i="38"/>
  <c r="U22" i="38" s="1"/>
  <c r="P22" i="38"/>
  <c r="Q22" i="38" s="1"/>
  <c r="L22" i="38"/>
  <c r="M22" i="38" s="1"/>
  <c r="R22" i="38" s="1"/>
  <c r="S22" i="38" s="1"/>
  <c r="C22" i="38"/>
  <c r="T21" i="38"/>
  <c r="U21" i="38" s="1"/>
  <c r="P21" i="38"/>
  <c r="Q21" i="38" s="1"/>
  <c r="L21" i="38"/>
  <c r="M21" i="38" s="1"/>
  <c r="R21" i="38" s="1"/>
  <c r="S21" i="38" s="1"/>
  <c r="C21" i="38"/>
  <c r="T20" i="38"/>
  <c r="U20" i="38" s="1"/>
  <c r="P20" i="38"/>
  <c r="Q20" i="38" s="1"/>
  <c r="N20" i="38"/>
  <c r="O20" i="38" s="1"/>
  <c r="L20" i="38"/>
  <c r="M20" i="38" s="1"/>
  <c r="R20" i="38" s="1"/>
  <c r="C20" i="38"/>
  <c r="T19" i="38"/>
  <c r="U19" i="38" s="1"/>
  <c r="P19" i="38"/>
  <c r="Q19" i="38" s="1"/>
  <c r="L19" i="38"/>
  <c r="M19" i="38" s="1"/>
  <c r="C19" i="38"/>
  <c r="T18" i="38"/>
  <c r="U18" i="38" s="1"/>
  <c r="P18" i="38"/>
  <c r="Q18" i="38" s="1"/>
  <c r="L18" i="38"/>
  <c r="M18" i="38" s="1"/>
  <c r="R18" i="38" s="1"/>
  <c r="S18" i="38" s="1"/>
  <c r="C18" i="38"/>
  <c r="T17" i="38"/>
  <c r="U17" i="38" s="1"/>
  <c r="P17" i="38"/>
  <c r="Q17" i="38" s="1"/>
  <c r="L17" i="38"/>
  <c r="M17" i="38" s="1"/>
  <c r="R17" i="38" s="1"/>
  <c r="S17" i="38" s="1"/>
  <c r="C17" i="38"/>
  <c r="T16" i="38"/>
  <c r="P16" i="38"/>
  <c r="Q16" i="38" s="1"/>
  <c r="N16" i="38"/>
  <c r="O16" i="38" s="1"/>
  <c r="L16" i="38"/>
  <c r="M16" i="38" s="1"/>
  <c r="R16" i="38" s="1"/>
  <c r="S16" i="38" s="1"/>
  <c r="C16" i="38"/>
  <c r="P15" i="38"/>
  <c r="Q15" i="38" s="1"/>
  <c r="L15" i="38"/>
  <c r="M15" i="38" s="1"/>
  <c r="T15" i="38" s="1"/>
  <c r="U15" i="38" s="1"/>
  <c r="C15" i="38"/>
  <c r="P14" i="38"/>
  <c r="Q14" i="38" s="1"/>
  <c r="N14" i="38"/>
  <c r="O14" i="38" s="1"/>
  <c r="L14" i="38"/>
  <c r="M14" i="38" s="1"/>
  <c r="T14" i="38" s="1"/>
  <c r="U14" i="38" s="1"/>
  <c r="C14" i="38"/>
  <c r="P13" i="38"/>
  <c r="Q13" i="38" s="1"/>
  <c r="L13" i="38"/>
  <c r="M13" i="38" s="1"/>
  <c r="T13" i="38" s="1"/>
  <c r="U13" i="38" s="1"/>
  <c r="C13" i="38"/>
  <c r="R12" i="38"/>
  <c r="S12" i="38" s="1"/>
  <c r="L12" i="38"/>
  <c r="M12" i="38" s="1"/>
  <c r="T12" i="38" s="1"/>
  <c r="U12" i="38" s="1"/>
  <c r="C12" i="38"/>
  <c r="R11" i="38"/>
  <c r="S11" i="38" s="1"/>
  <c r="P11" i="38"/>
  <c r="Q11" i="38" s="1"/>
  <c r="L11" i="38"/>
  <c r="M11" i="38" s="1"/>
  <c r="T11" i="38" s="1"/>
  <c r="U11" i="38" s="1"/>
  <c r="C11" i="38"/>
  <c r="R10" i="38"/>
  <c r="S10" i="38" s="1"/>
  <c r="P10" i="38"/>
  <c r="Q10" i="38" s="1"/>
  <c r="L10" i="38"/>
  <c r="M10" i="38" s="1"/>
  <c r="T10" i="38" s="1"/>
  <c r="U10" i="38" s="1"/>
  <c r="C10" i="38"/>
  <c r="P9" i="38"/>
  <c r="Q9" i="38" s="1"/>
  <c r="L9" i="38"/>
  <c r="M9" i="38" s="1"/>
  <c r="C9" i="38"/>
  <c r="P8" i="38"/>
  <c r="Q8" i="38" s="1"/>
  <c r="L8" i="38"/>
  <c r="M8" i="38" s="1"/>
  <c r="T8" i="38" s="1"/>
  <c r="U8" i="38" s="1"/>
  <c r="C8" i="38"/>
  <c r="P7" i="38"/>
  <c r="Q7" i="38" s="1"/>
  <c r="L7" i="38"/>
  <c r="M7" i="38" s="1"/>
  <c r="T7" i="38" s="1"/>
  <c r="U7" i="38" s="1"/>
  <c r="C7" i="38"/>
  <c r="R6" i="38"/>
  <c r="S6" i="38" s="1"/>
  <c r="P6" i="38"/>
  <c r="Q6" i="38" s="1"/>
  <c r="L6" i="38"/>
  <c r="M6" i="38" s="1"/>
  <c r="T6" i="38" s="1"/>
  <c r="U6" i="38" s="1"/>
  <c r="C6" i="38"/>
  <c r="R5" i="38"/>
  <c r="S5" i="38" s="1"/>
  <c r="P5" i="38"/>
  <c r="Q5" i="38" s="1"/>
  <c r="L5" i="38"/>
  <c r="M5" i="38" s="1"/>
  <c r="T5" i="38" s="1"/>
  <c r="U5" i="38" s="1"/>
  <c r="C5" i="38"/>
  <c r="R4" i="38"/>
  <c r="P4" i="38"/>
  <c r="N4" i="38"/>
  <c r="L4" i="38"/>
  <c r="C4" i="38"/>
  <c r="D2" i="38"/>
  <c r="B76" i="37"/>
  <c r="B75" i="37"/>
  <c r="B74" i="37"/>
  <c r="B73" i="37"/>
  <c r="J73" i="37" s="1"/>
  <c r="B72" i="37"/>
  <c r="H72" i="37" s="1"/>
  <c r="B71" i="37"/>
  <c r="I71" i="37" s="1"/>
  <c r="B70" i="37"/>
  <c r="I70" i="37" s="1"/>
  <c r="B69" i="37"/>
  <c r="J69" i="37" s="1"/>
  <c r="B68" i="37"/>
  <c r="B67" i="37"/>
  <c r="J67" i="37" s="1"/>
  <c r="B66" i="37"/>
  <c r="E66" i="37" s="1"/>
  <c r="B65" i="37"/>
  <c r="F65" i="37" s="1"/>
  <c r="B64" i="37"/>
  <c r="I64" i="37" s="1"/>
  <c r="B63" i="37"/>
  <c r="D63" i="37" s="1"/>
  <c r="B62" i="37"/>
  <c r="E62" i="37" s="1"/>
  <c r="B61" i="37"/>
  <c r="H61" i="37" s="1"/>
  <c r="P60" i="37"/>
  <c r="B60" i="37"/>
  <c r="J60" i="37" s="1"/>
  <c r="B59" i="37"/>
  <c r="I59" i="37" s="1"/>
  <c r="B58" i="37"/>
  <c r="K58" i="37" s="1"/>
  <c r="B57" i="37"/>
  <c r="B56" i="37"/>
  <c r="J56" i="37" s="1"/>
  <c r="B55" i="37"/>
  <c r="K55" i="37" s="1"/>
  <c r="B54" i="37"/>
  <c r="C54" i="37" s="1"/>
  <c r="B53" i="37"/>
  <c r="M53" i="37" s="1"/>
  <c r="B52" i="37"/>
  <c r="M52" i="37" s="1"/>
  <c r="H49" i="37"/>
  <c r="V46" i="37"/>
  <c r="T46" i="37"/>
  <c r="U46" i="37" s="1"/>
  <c r="R46" i="37"/>
  <c r="S46" i="37" s="1"/>
  <c r="P46" i="37"/>
  <c r="Q46" i="37" s="1"/>
  <c r="O46" i="37"/>
  <c r="W46" i="37" s="1"/>
  <c r="L46" i="37"/>
  <c r="M46" i="37" s="1"/>
  <c r="N46" i="37" s="1"/>
  <c r="C46" i="37"/>
  <c r="T45" i="37"/>
  <c r="U45" i="37" s="1"/>
  <c r="S45" i="37"/>
  <c r="R45" i="37"/>
  <c r="P45" i="37"/>
  <c r="Q45" i="37" s="1"/>
  <c r="M45" i="37"/>
  <c r="N45" i="37" s="1"/>
  <c r="O45" i="37" s="1"/>
  <c r="L45" i="37"/>
  <c r="C45" i="37"/>
  <c r="T44" i="37"/>
  <c r="U44" i="37" s="1"/>
  <c r="R44" i="37"/>
  <c r="S44" i="37" s="1"/>
  <c r="P44" i="37"/>
  <c r="Q44" i="37" s="1"/>
  <c r="M44" i="37"/>
  <c r="N44" i="37" s="1"/>
  <c r="O44" i="37" s="1"/>
  <c r="L44" i="37"/>
  <c r="C44" i="37"/>
  <c r="U43" i="37"/>
  <c r="T43" i="37"/>
  <c r="R43" i="37"/>
  <c r="S43" i="37" s="1"/>
  <c r="P43" i="37"/>
  <c r="Q43" i="37" s="1"/>
  <c r="L43" i="37"/>
  <c r="M43" i="37" s="1"/>
  <c r="N43" i="37" s="1"/>
  <c r="C43" i="37"/>
  <c r="T42" i="37"/>
  <c r="U42" i="37" s="1"/>
  <c r="R42" i="37"/>
  <c r="S42" i="37" s="1"/>
  <c r="P42" i="37"/>
  <c r="Q42" i="37" s="1"/>
  <c r="L42" i="37"/>
  <c r="M42" i="37" s="1"/>
  <c r="N42" i="37" s="1"/>
  <c r="O42" i="37" s="1"/>
  <c r="C42" i="37"/>
  <c r="T41" i="37"/>
  <c r="U41" i="37" s="1"/>
  <c r="R41" i="37"/>
  <c r="S41" i="37" s="1"/>
  <c r="P41" i="37"/>
  <c r="Q41" i="37" s="1"/>
  <c r="L41" i="37"/>
  <c r="M41" i="37" s="1"/>
  <c r="N41" i="37" s="1"/>
  <c r="O41" i="37" s="1"/>
  <c r="C41" i="37"/>
  <c r="T40" i="37"/>
  <c r="U40" i="37" s="1"/>
  <c r="R40" i="37"/>
  <c r="S40" i="37" s="1"/>
  <c r="P40" i="37"/>
  <c r="Q40" i="37" s="1"/>
  <c r="L40" i="37"/>
  <c r="M40" i="37" s="1"/>
  <c r="N40" i="37" s="1"/>
  <c r="O40" i="37" s="1"/>
  <c r="W40" i="37" s="1"/>
  <c r="C40" i="37"/>
  <c r="T39" i="37"/>
  <c r="U39" i="37" s="1"/>
  <c r="R39" i="37"/>
  <c r="S39" i="37" s="1"/>
  <c r="Q39" i="37"/>
  <c r="P39" i="37"/>
  <c r="L39" i="37"/>
  <c r="M39" i="37" s="1"/>
  <c r="N39" i="37" s="1"/>
  <c r="C39" i="37"/>
  <c r="T38" i="37"/>
  <c r="U38" i="37" s="1"/>
  <c r="R38" i="37"/>
  <c r="S38" i="37" s="1"/>
  <c r="P38" i="37"/>
  <c r="Q38" i="37" s="1"/>
  <c r="W38" i="37" s="1"/>
  <c r="L38" i="37"/>
  <c r="M38" i="37" s="1"/>
  <c r="N38" i="37" s="1"/>
  <c r="O38" i="37" s="1"/>
  <c r="C38" i="37"/>
  <c r="T37" i="37"/>
  <c r="U37" i="37" s="1"/>
  <c r="S37" i="37"/>
  <c r="R37" i="37"/>
  <c r="P37" i="37"/>
  <c r="Q37" i="37" s="1"/>
  <c r="L37" i="37"/>
  <c r="M37" i="37" s="1"/>
  <c r="N37" i="37" s="1"/>
  <c r="O37" i="37" s="1"/>
  <c r="W37" i="37" s="1"/>
  <c r="C37" i="37"/>
  <c r="T36" i="37"/>
  <c r="U36" i="37" s="1"/>
  <c r="R36" i="37"/>
  <c r="S36" i="37" s="1"/>
  <c r="Q36" i="37"/>
  <c r="P36" i="37"/>
  <c r="L36" i="37"/>
  <c r="M36" i="37" s="1"/>
  <c r="N36" i="37" s="1"/>
  <c r="O36" i="37" s="1"/>
  <c r="W36" i="37" s="1"/>
  <c r="C36" i="37"/>
  <c r="T35" i="37"/>
  <c r="U35" i="37" s="1"/>
  <c r="R35" i="37"/>
  <c r="S35" i="37" s="1"/>
  <c r="Q35" i="37"/>
  <c r="P35" i="37"/>
  <c r="L35" i="37"/>
  <c r="M35" i="37" s="1"/>
  <c r="N35" i="37" s="1"/>
  <c r="C35" i="37"/>
  <c r="T34" i="37"/>
  <c r="U34" i="37" s="1"/>
  <c r="R34" i="37"/>
  <c r="S34" i="37" s="1"/>
  <c r="P34" i="37"/>
  <c r="Q34" i="37" s="1"/>
  <c r="L34" i="37"/>
  <c r="M34" i="37" s="1"/>
  <c r="N34" i="37" s="1"/>
  <c r="O34" i="37" s="1"/>
  <c r="W34" i="37" s="1"/>
  <c r="C34" i="37"/>
  <c r="T33" i="37"/>
  <c r="U33" i="37" s="1"/>
  <c r="R33" i="37"/>
  <c r="S33" i="37" s="1"/>
  <c r="P33" i="37"/>
  <c r="Q33" i="37" s="1"/>
  <c r="L33" i="37"/>
  <c r="M33" i="37" s="1"/>
  <c r="N33" i="37" s="1"/>
  <c r="O33" i="37" s="1"/>
  <c r="C33" i="37"/>
  <c r="T32" i="37"/>
  <c r="U32" i="37" s="1"/>
  <c r="R32" i="37"/>
  <c r="S32" i="37" s="1"/>
  <c r="P32" i="37"/>
  <c r="Q32" i="37" s="1"/>
  <c r="L32" i="37"/>
  <c r="M32" i="37" s="1"/>
  <c r="N32" i="37" s="1"/>
  <c r="O32" i="37" s="1"/>
  <c r="W32" i="37" s="1"/>
  <c r="C32" i="37"/>
  <c r="U31" i="37"/>
  <c r="T31" i="37"/>
  <c r="R31" i="37"/>
  <c r="S31" i="37" s="1"/>
  <c r="P31" i="37"/>
  <c r="Q31" i="37" s="1"/>
  <c r="L31" i="37"/>
  <c r="M31" i="37" s="1"/>
  <c r="N31" i="37" s="1"/>
  <c r="C31" i="37"/>
  <c r="T30" i="37"/>
  <c r="U30" i="37" s="1"/>
  <c r="R30" i="37"/>
  <c r="S30" i="37" s="1"/>
  <c r="P30" i="37"/>
  <c r="Q30" i="37" s="1"/>
  <c r="L30" i="37"/>
  <c r="M30" i="37" s="1"/>
  <c r="N30" i="37" s="1"/>
  <c r="O30" i="37" s="1"/>
  <c r="C30" i="37"/>
  <c r="T29" i="37"/>
  <c r="U29" i="37" s="1"/>
  <c r="R29" i="37"/>
  <c r="S29" i="37" s="1"/>
  <c r="P29" i="37"/>
  <c r="Q29" i="37" s="1"/>
  <c r="L29" i="37"/>
  <c r="M29" i="37" s="1"/>
  <c r="N29" i="37" s="1"/>
  <c r="O29" i="37" s="1"/>
  <c r="W29" i="37" s="1"/>
  <c r="C29" i="37"/>
  <c r="T28" i="37"/>
  <c r="U28" i="37" s="1"/>
  <c r="R28" i="37"/>
  <c r="S28" i="37" s="1"/>
  <c r="P28" i="37"/>
  <c r="Q28" i="37" s="1"/>
  <c r="L28" i="37"/>
  <c r="M28" i="37" s="1"/>
  <c r="N28" i="37" s="1"/>
  <c r="C28" i="37"/>
  <c r="T27" i="37"/>
  <c r="U27" i="37" s="1"/>
  <c r="P27" i="37"/>
  <c r="Q27" i="37" s="1"/>
  <c r="L27" i="37"/>
  <c r="M27" i="37" s="1"/>
  <c r="N27" i="37" s="1"/>
  <c r="C27" i="37"/>
  <c r="T26" i="37"/>
  <c r="U26" i="37" s="1"/>
  <c r="P26" i="37"/>
  <c r="Q26" i="37" s="1"/>
  <c r="L26" i="37"/>
  <c r="M26" i="37" s="1"/>
  <c r="N26" i="37" s="1"/>
  <c r="C26" i="37"/>
  <c r="T25" i="37"/>
  <c r="U25" i="37" s="1"/>
  <c r="P25" i="37"/>
  <c r="Q25" i="37" s="1"/>
  <c r="L25" i="37"/>
  <c r="M25" i="37" s="1"/>
  <c r="C25" i="37"/>
  <c r="T24" i="37"/>
  <c r="U24" i="37" s="1"/>
  <c r="P24" i="37"/>
  <c r="Q24" i="37" s="1"/>
  <c r="L24" i="37"/>
  <c r="M24" i="37" s="1"/>
  <c r="N24" i="37" s="1"/>
  <c r="C24" i="37"/>
  <c r="T23" i="37"/>
  <c r="U23" i="37" s="1"/>
  <c r="P23" i="37"/>
  <c r="Q23" i="37" s="1"/>
  <c r="L23" i="37"/>
  <c r="M23" i="37" s="1"/>
  <c r="N23" i="37" s="1"/>
  <c r="C23" i="37"/>
  <c r="T22" i="37"/>
  <c r="U22" i="37" s="1"/>
  <c r="P22" i="37"/>
  <c r="Q22" i="37" s="1"/>
  <c r="L22" i="37"/>
  <c r="M22" i="37" s="1"/>
  <c r="N22" i="37" s="1"/>
  <c r="C22" i="37"/>
  <c r="T21" i="37"/>
  <c r="U21" i="37" s="1"/>
  <c r="R21" i="37"/>
  <c r="S21" i="37" s="1"/>
  <c r="P21" i="37"/>
  <c r="Q21" i="37" s="1"/>
  <c r="L21" i="37"/>
  <c r="M21" i="37" s="1"/>
  <c r="N21" i="37" s="1"/>
  <c r="C21" i="37"/>
  <c r="T20" i="37"/>
  <c r="U20" i="37" s="1"/>
  <c r="R20" i="37"/>
  <c r="S20" i="37" s="1"/>
  <c r="P20" i="37"/>
  <c r="Q20" i="37" s="1"/>
  <c r="L20" i="37"/>
  <c r="M20" i="37" s="1"/>
  <c r="N20" i="37" s="1"/>
  <c r="C20" i="37"/>
  <c r="T19" i="37"/>
  <c r="U19" i="37" s="1"/>
  <c r="P19" i="37"/>
  <c r="Q19" i="37" s="1"/>
  <c r="L19" i="37"/>
  <c r="M19" i="37" s="1"/>
  <c r="N19" i="37" s="1"/>
  <c r="C19" i="37"/>
  <c r="T18" i="37"/>
  <c r="U18" i="37" s="1"/>
  <c r="P18" i="37"/>
  <c r="Q18" i="37" s="1"/>
  <c r="L18" i="37"/>
  <c r="M18" i="37" s="1"/>
  <c r="N18" i="37" s="1"/>
  <c r="C18" i="37"/>
  <c r="T17" i="37"/>
  <c r="U17" i="37" s="1"/>
  <c r="P17" i="37"/>
  <c r="Q17" i="37" s="1"/>
  <c r="L17" i="37"/>
  <c r="M17" i="37" s="1"/>
  <c r="C17" i="37"/>
  <c r="T16" i="37"/>
  <c r="U16" i="37" s="1"/>
  <c r="R16" i="37"/>
  <c r="S16" i="37" s="1"/>
  <c r="P16" i="37"/>
  <c r="Q16" i="37" s="1"/>
  <c r="L16" i="37"/>
  <c r="M16" i="37" s="1"/>
  <c r="N16" i="37" s="1"/>
  <c r="C16" i="37"/>
  <c r="R15" i="37"/>
  <c r="S15" i="37" s="1"/>
  <c r="P15" i="37"/>
  <c r="Q15" i="37" s="1"/>
  <c r="L15" i="37"/>
  <c r="M15" i="37" s="1"/>
  <c r="N15" i="37" s="1"/>
  <c r="C15" i="37"/>
  <c r="T14" i="37"/>
  <c r="U14" i="37" s="1"/>
  <c r="R14" i="37"/>
  <c r="S14" i="37" s="1"/>
  <c r="P14" i="37"/>
  <c r="Q14" i="37" s="1"/>
  <c r="L14" i="37"/>
  <c r="M14" i="37" s="1"/>
  <c r="N14" i="37" s="1"/>
  <c r="C14" i="37"/>
  <c r="R13" i="37"/>
  <c r="S13" i="37" s="1"/>
  <c r="P13" i="37"/>
  <c r="Q13" i="37" s="1"/>
  <c r="L13" i="37"/>
  <c r="M13" i="37" s="1"/>
  <c r="N13" i="37" s="1"/>
  <c r="C13" i="37"/>
  <c r="R12" i="37"/>
  <c r="S12" i="37" s="1"/>
  <c r="P12" i="37"/>
  <c r="Q12" i="37" s="1"/>
  <c r="L12" i="37"/>
  <c r="M12" i="37" s="1"/>
  <c r="N12" i="37" s="1"/>
  <c r="C12" i="37"/>
  <c r="R11" i="37"/>
  <c r="S11" i="37" s="1"/>
  <c r="P11" i="37"/>
  <c r="Q11" i="37" s="1"/>
  <c r="L11" i="37"/>
  <c r="M11" i="37" s="1"/>
  <c r="N11" i="37" s="1"/>
  <c r="C11" i="37"/>
  <c r="R10" i="37"/>
  <c r="S10" i="37" s="1"/>
  <c r="P10" i="37"/>
  <c r="Q10" i="37" s="1"/>
  <c r="L10" i="37"/>
  <c r="M10" i="37" s="1"/>
  <c r="N10" i="37" s="1"/>
  <c r="C10" i="37"/>
  <c r="T9" i="37"/>
  <c r="U9" i="37" s="1"/>
  <c r="R9" i="37"/>
  <c r="S9" i="37" s="1"/>
  <c r="P9" i="37"/>
  <c r="Q9" i="37" s="1"/>
  <c r="L9" i="37"/>
  <c r="M9" i="37" s="1"/>
  <c r="N9" i="37" s="1"/>
  <c r="C9" i="37"/>
  <c r="R8" i="37"/>
  <c r="S8" i="37" s="1"/>
  <c r="P8" i="37"/>
  <c r="Q8" i="37" s="1"/>
  <c r="L8" i="37"/>
  <c r="M8" i="37" s="1"/>
  <c r="N8" i="37" s="1"/>
  <c r="C8" i="37"/>
  <c r="R7" i="37"/>
  <c r="S7" i="37" s="1"/>
  <c r="P7" i="37"/>
  <c r="Q7" i="37" s="1"/>
  <c r="L7" i="37"/>
  <c r="M7" i="37" s="1"/>
  <c r="N7" i="37" s="1"/>
  <c r="C7" i="37"/>
  <c r="R6" i="37"/>
  <c r="S6" i="37" s="1"/>
  <c r="P6" i="37"/>
  <c r="Q6" i="37" s="1"/>
  <c r="L6" i="37"/>
  <c r="M6" i="37" s="1"/>
  <c r="N6" i="37" s="1"/>
  <c r="C6" i="37"/>
  <c r="R5" i="37"/>
  <c r="S5" i="37" s="1"/>
  <c r="P5" i="37"/>
  <c r="Q5" i="37" s="1"/>
  <c r="L5" i="37"/>
  <c r="C5" i="37"/>
  <c r="P4" i="37"/>
  <c r="N4" i="37"/>
  <c r="L4" i="37"/>
  <c r="C4" i="37"/>
  <c r="D2" i="37"/>
  <c r="T4" i="36"/>
  <c r="U4" i="36" s="1"/>
  <c r="P4" i="36"/>
  <c r="Q4" i="36" s="1"/>
  <c r="N4" i="36"/>
  <c r="O4" i="36" s="1"/>
  <c r="L4" i="36"/>
  <c r="M4" i="36" s="1"/>
  <c r="R4" i="36" s="1"/>
  <c r="S4" i="36" s="1"/>
  <c r="C4" i="36"/>
  <c r="T6" i="35"/>
  <c r="U6" i="35" s="1"/>
  <c r="R6" i="35"/>
  <c r="S6" i="35" s="1"/>
  <c r="P6" i="35"/>
  <c r="Q6" i="35" s="1"/>
  <c r="L6" i="35"/>
  <c r="M6" i="35" s="1"/>
  <c r="N6" i="35" s="1"/>
  <c r="C6" i="35"/>
  <c r="T5" i="35"/>
  <c r="U5" i="35" s="1"/>
  <c r="P5" i="35"/>
  <c r="Q5" i="35" s="1"/>
  <c r="N5" i="35"/>
  <c r="O5" i="35" s="1"/>
  <c r="W5" i="35" s="1"/>
  <c r="L5" i="35"/>
  <c r="M5" i="35" s="1"/>
  <c r="R5" i="35" s="1"/>
  <c r="S5" i="35" s="1"/>
  <c r="C5" i="35"/>
  <c r="T4" i="35"/>
  <c r="U4" i="35" s="1"/>
  <c r="R4" i="35"/>
  <c r="S4" i="35" s="1"/>
  <c r="N4" i="35"/>
  <c r="O4" i="35" s="1"/>
  <c r="L4" i="35"/>
  <c r="M4" i="35" s="1"/>
  <c r="P4" i="35" s="1"/>
  <c r="Q4" i="35" s="1"/>
  <c r="C4" i="35"/>
  <c r="T5" i="34"/>
  <c r="U5" i="34" s="1"/>
  <c r="R5" i="34"/>
  <c r="S5" i="34" s="1"/>
  <c r="P5" i="34"/>
  <c r="Q5" i="34" s="1"/>
  <c r="L5" i="34"/>
  <c r="M5" i="34" s="1"/>
  <c r="N5" i="34" s="1"/>
  <c r="C5" i="34"/>
  <c r="T4" i="34"/>
  <c r="U4" i="34" s="1"/>
  <c r="P4" i="34"/>
  <c r="Q4" i="34" s="1"/>
  <c r="N4" i="34"/>
  <c r="O4" i="34" s="1"/>
  <c r="L4" i="34"/>
  <c r="M4" i="34" s="1"/>
  <c r="R4" i="34" s="1"/>
  <c r="S4" i="34" s="1"/>
  <c r="C4" i="34"/>
  <c r="M86" i="165" l="1"/>
  <c r="S86" i="165" s="1"/>
  <c r="M86" i="157"/>
  <c r="S86" i="157" s="1"/>
  <c r="L86" i="157"/>
  <c r="F68" i="64"/>
  <c r="I64" i="74"/>
  <c r="L65" i="84"/>
  <c r="G85" i="78"/>
  <c r="U85" i="78" s="1"/>
  <c r="M86" i="141"/>
  <c r="S86" i="141" s="1"/>
  <c r="V85" i="123"/>
  <c r="W85" i="123" s="1"/>
  <c r="C85" i="84"/>
  <c r="U85" i="94"/>
  <c r="M86" i="151"/>
  <c r="S86" i="151" s="1"/>
  <c r="M74" i="150"/>
  <c r="M72" i="150"/>
  <c r="M76" i="150"/>
  <c r="M75" i="150"/>
  <c r="M73" i="150"/>
  <c r="M78" i="150"/>
  <c r="D86" i="150"/>
  <c r="V86" i="150" s="1"/>
  <c r="W86" i="150" s="1"/>
  <c r="M77" i="150"/>
  <c r="L86" i="150"/>
  <c r="M86" i="147"/>
  <c r="S86" i="147" s="1"/>
  <c r="L86" i="146"/>
  <c r="V86" i="146"/>
  <c r="W86" i="146" s="1"/>
  <c r="M86" i="146"/>
  <c r="S86" i="146" s="1"/>
  <c r="M86" i="144"/>
  <c r="S86" i="144" s="1"/>
  <c r="W57" i="144"/>
  <c r="W61" i="144" s="1"/>
  <c r="W63" i="144" s="1"/>
  <c r="L60" i="144"/>
  <c r="J86" i="144"/>
  <c r="V86" i="144" s="1"/>
  <c r="W86" i="144" s="1"/>
  <c r="L66" i="144"/>
  <c r="L63" i="143"/>
  <c r="L86" i="143" s="1"/>
  <c r="W86" i="143"/>
  <c r="M74" i="142"/>
  <c r="M73" i="142"/>
  <c r="M76" i="142"/>
  <c r="M72" i="142"/>
  <c r="D86" i="142"/>
  <c r="V86" i="142" s="1"/>
  <c r="W86" i="142" s="1"/>
  <c r="M77" i="142"/>
  <c r="M75" i="142"/>
  <c r="M70" i="142"/>
  <c r="M71" i="142"/>
  <c r="M78" i="142"/>
  <c r="L63" i="142"/>
  <c r="L86" i="142" s="1"/>
  <c r="L86" i="141"/>
  <c r="U86" i="140"/>
  <c r="M67" i="140"/>
  <c r="M68" i="140"/>
  <c r="M72" i="140"/>
  <c r="M75" i="140"/>
  <c r="M77" i="140"/>
  <c r="D86" i="140"/>
  <c r="V86" i="140" s="1"/>
  <c r="M70" i="140"/>
  <c r="M73" i="140"/>
  <c r="M74" i="140"/>
  <c r="M76" i="140"/>
  <c r="M78" i="140"/>
  <c r="M71" i="140"/>
  <c r="L60" i="140"/>
  <c r="M69" i="140"/>
  <c r="L61" i="140"/>
  <c r="L63" i="140"/>
  <c r="L86" i="139"/>
  <c r="M86" i="139"/>
  <c r="S86" i="139" s="1"/>
  <c r="L61" i="138"/>
  <c r="L86" i="138" s="1"/>
  <c r="M69" i="138"/>
  <c r="M75" i="138"/>
  <c r="M77" i="138"/>
  <c r="M68" i="138"/>
  <c r="M71" i="138"/>
  <c r="M73" i="138"/>
  <c r="M76" i="138"/>
  <c r="D86" i="138"/>
  <c r="V86" i="138" s="1"/>
  <c r="W86" i="138" s="1"/>
  <c r="M74" i="138"/>
  <c r="M78" i="138"/>
  <c r="M70" i="138"/>
  <c r="M72" i="138"/>
  <c r="M86" i="137"/>
  <c r="S86" i="137" s="1"/>
  <c r="J86" i="137"/>
  <c r="V86" i="137" s="1"/>
  <c r="W86" i="137" s="1"/>
  <c r="L86" i="137"/>
  <c r="W86" i="136"/>
  <c r="L65" i="136"/>
  <c r="L86" i="136" s="1"/>
  <c r="J86" i="134"/>
  <c r="V86" i="134" s="1"/>
  <c r="W86" i="134" s="1"/>
  <c r="L61" i="134"/>
  <c r="L86" i="134" s="1"/>
  <c r="E2" i="132"/>
  <c r="F2" i="132" s="1"/>
  <c r="V89" i="132"/>
  <c r="W89" i="132" s="1"/>
  <c r="M89" i="132"/>
  <c r="M86" i="131"/>
  <c r="S86" i="131" s="1"/>
  <c r="V86" i="130"/>
  <c r="W86" i="130" s="1"/>
  <c r="M86" i="130"/>
  <c r="S86" i="130" s="1"/>
  <c r="M86" i="128"/>
  <c r="S86" i="128" s="1"/>
  <c r="V86" i="128"/>
  <c r="W86" i="128" s="1"/>
  <c r="L61" i="128"/>
  <c r="L86" i="128" s="1"/>
  <c r="M85" i="127"/>
  <c r="S85" i="127" s="1"/>
  <c r="H71" i="61"/>
  <c r="F84" i="48"/>
  <c r="E64" i="61"/>
  <c r="E82" i="55"/>
  <c r="H82" i="49"/>
  <c r="I77" i="59"/>
  <c r="E62" i="44"/>
  <c r="J63" i="60"/>
  <c r="I64" i="57"/>
  <c r="C61" i="66"/>
  <c r="C42" i="51"/>
  <c r="F62" i="54"/>
  <c r="J72" i="60"/>
  <c r="J64" i="62"/>
  <c r="F74" i="65"/>
  <c r="E72" i="69"/>
  <c r="D75" i="43"/>
  <c r="E82" i="46"/>
  <c r="E83" i="49"/>
  <c r="C81" i="55"/>
  <c r="C77" i="56"/>
  <c r="I73" i="59"/>
  <c r="C76" i="59"/>
  <c r="E76" i="61"/>
  <c r="C73" i="63"/>
  <c r="D76" i="63"/>
  <c r="D62" i="65"/>
  <c r="H72" i="67"/>
  <c r="H62" i="38"/>
  <c r="I68" i="72"/>
  <c r="E74" i="72"/>
  <c r="H85" i="94"/>
  <c r="C80" i="43"/>
  <c r="K42" i="51"/>
  <c r="H57" i="52"/>
  <c r="K81" i="55"/>
  <c r="I83" i="55"/>
  <c r="F73" i="57"/>
  <c r="F64" i="58"/>
  <c r="C74" i="59"/>
  <c r="D72" i="61"/>
  <c r="E77" i="61"/>
  <c r="E83" i="62"/>
  <c r="E82" i="63"/>
  <c r="D72" i="66"/>
  <c r="D71" i="67"/>
  <c r="C82" i="68"/>
  <c r="F62" i="70"/>
  <c r="J68" i="73"/>
  <c r="D70" i="73"/>
  <c r="E75" i="74"/>
  <c r="F74" i="75"/>
  <c r="C81" i="75"/>
  <c r="M75" i="118"/>
  <c r="G80" i="43"/>
  <c r="F62" i="45"/>
  <c r="G81" i="46"/>
  <c r="E37" i="51"/>
  <c r="C44" i="52"/>
  <c r="C63" i="54"/>
  <c r="E77" i="54"/>
  <c r="E77" i="55"/>
  <c r="I73" i="56"/>
  <c r="K76" i="56"/>
  <c r="E62" i="59"/>
  <c r="C77" i="59"/>
  <c r="D77" i="62"/>
  <c r="D82" i="65"/>
  <c r="E72" i="66"/>
  <c r="I77" i="70"/>
  <c r="I69" i="74"/>
  <c r="F72" i="66"/>
  <c r="J76" i="62"/>
  <c r="I69" i="63"/>
  <c r="D71" i="63"/>
  <c r="I77" i="63"/>
  <c r="I75" i="67"/>
  <c r="E77" i="67"/>
  <c r="J62" i="69"/>
  <c r="J73" i="72"/>
  <c r="H81" i="72"/>
  <c r="J67" i="73"/>
  <c r="I74" i="73"/>
  <c r="M85" i="109"/>
  <c r="S85" i="109" s="1"/>
  <c r="C68" i="39"/>
  <c r="I72" i="42"/>
  <c r="D83" i="44"/>
  <c r="K61" i="45"/>
  <c r="E74" i="45"/>
  <c r="F77" i="45"/>
  <c r="D82" i="48"/>
  <c r="C60" i="49"/>
  <c r="G66" i="49"/>
  <c r="I75" i="49"/>
  <c r="F44" i="50"/>
  <c r="E52" i="50"/>
  <c r="C79" i="53"/>
  <c r="C73" i="56"/>
  <c r="D73" i="57"/>
  <c r="H82" i="57"/>
  <c r="E72" i="58"/>
  <c r="K70" i="59"/>
  <c r="C73" i="59"/>
  <c r="I74" i="59"/>
  <c r="I78" i="59"/>
  <c r="C81" i="59"/>
  <c r="C67" i="60"/>
  <c r="D76" i="60"/>
  <c r="F62" i="61"/>
  <c r="I81" i="61"/>
  <c r="K71" i="63"/>
  <c r="K76" i="63"/>
  <c r="E70" i="67"/>
  <c r="I77" i="67"/>
  <c r="D83" i="67"/>
  <c r="D72" i="68"/>
  <c r="K82" i="68"/>
  <c r="C66" i="69"/>
  <c r="E77" i="69"/>
  <c r="I73" i="70"/>
  <c r="D69" i="74"/>
  <c r="H82" i="75"/>
  <c r="H52" i="37"/>
  <c r="H68" i="39"/>
  <c r="G60" i="49"/>
  <c r="M72" i="93"/>
  <c r="H69" i="43"/>
  <c r="C62" i="44"/>
  <c r="H68" i="44"/>
  <c r="E82" i="44"/>
  <c r="I84" i="44"/>
  <c r="F73" i="45"/>
  <c r="J78" i="45"/>
  <c r="E81" i="48"/>
  <c r="C67" i="49"/>
  <c r="D76" i="49"/>
  <c r="C79" i="49"/>
  <c r="D82" i="49"/>
  <c r="E48" i="50"/>
  <c r="C57" i="52"/>
  <c r="M64" i="53"/>
  <c r="J78" i="53"/>
  <c r="E81" i="55"/>
  <c r="I81" i="57"/>
  <c r="I83" i="57"/>
  <c r="D62" i="58"/>
  <c r="F71" i="58"/>
  <c r="E73" i="58"/>
  <c r="D69" i="59"/>
  <c r="C72" i="59"/>
  <c r="J69" i="60"/>
  <c r="C62" i="60"/>
  <c r="I66" i="61"/>
  <c r="I60" i="62"/>
  <c r="D76" i="62"/>
  <c r="H77" i="62"/>
  <c r="E69" i="63"/>
  <c r="C71" i="63"/>
  <c r="E77" i="63"/>
  <c r="E79" i="64"/>
  <c r="D82" i="64"/>
  <c r="F64" i="66"/>
  <c r="E81" i="66"/>
  <c r="C77" i="67"/>
  <c r="D78" i="67"/>
  <c r="D62" i="69"/>
  <c r="F76" i="69"/>
  <c r="D78" i="69"/>
  <c r="C80" i="69"/>
  <c r="E61" i="70"/>
  <c r="E73" i="72"/>
  <c r="F74" i="72"/>
  <c r="E81" i="72"/>
  <c r="J64" i="73"/>
  <c r="C67" i="73"/>
  <c r="D74" i="73"/>
  <c r="D73" i="74"/>
  <c r="H81" i="75"/>
  <c r="J85" i="126"/>
  <c r="V85" i="126" s="1"/>
  <c r="W85" i="126" s="1"/>
  <c r="L61" i="126"/>
  <c r="L85" i="126" s="1"/>
  <c r="L63" i="125"/>
  <c r="L85" i="125" s="1"/>
  <c r="M77" i="125"/>
  <c r="M72" i="125"/>
  <c r="M71" i="125"/>
  <c r="M76" i="125"/>
  <c r="M70" i="125"/>
  <c r="M69" i="125"/>
  <c r="D85" i="125"/>
  <c r="V85" i="125" s="1"/>
  <c r="W85" i="125" s="1"/>
  <c r="M75" i="125"/>
  <c r="M74" i="125"/>
  <c r="M73" i="125"/>
  <c r="L63" i="123"/>
  <c r="L85" i="123" s="1"/>
  <c r="M85" i="123"/>
  <c r="S85" i="123" s="1"/>
  <c r="W33" i="37"/>
  <c r="W41" i="37"/>
  <c r="O39" i="39"/>
  <c r="W39" i="39" s="1"/>
  <c r="V39" i="39"/>
  <c r="P34" i="42"/>
  <c r="Q34" i="42" s="1"/>
  <c r="N34" i="42"/>
  <c r="O34" i="42" s="1"/>
  <c r="V6" i="44"/>
  <c r="O6" i="44"/>
  <c r="W6" i="44" s="1"/>
  <c r="P33" i="45"/>
  <c r="Q33" i="45" s="1"/>
  <c r="N33" i="45"/>
  <c r="O33" i="45" s="1"/>
  <c r="R47" i="45"/>
  <c r="S47" i="45" s="1"/>
  <c r="N47" i="45"/>
  <c r="O47" i="45" s="1"/>
  <c r="V23" i="51"/>
  <c r="O23" i="51"/>
  <c r="W23" i="51" s="1"/>
  <c r="V21" i="52"/>
  <c r="O21" i="52"/>
  <c r="W21" i="52" s="1"/>
  <c r="V25" i="52"/>
  <c r="O25" i="52"/>
  <c r="W25" i="52" s="1"/>
  <c r="V50" i="54"/>
  <c r="O50" i="54"/>
  <c r="W50" i="54" s="1"/>
  <c r="V51" i="54"/>
  <c r="O51" i="54"/>
  <c r="W51" i="54" s="1"/>
  <c r="O52" i="54"/>
  <c r="V52" i="54"/>
  <c r="R11" i="55"/>
  <c r="S11" i="55" s="1"/>
  <c r="N11" i="55"/>
  <c r="O11" i="55" s="1"/>
  <c r="W8" i="58"/>
  <c r="O29" i="58"/>
  <c r="W29" i="58" s="1"/>
  <c r="V29" i="58"/>
  <c r="V25" i="60"/>
  <c r="O25" i="60"/>
  <c r="W25" i="60" s="1"/>
  <c r="V29" i="63"/>
  <c r="O29" i="63"/>
  <c r="W29" i="63" s="1"/>
  <c r="V37" i="63"/>
  <c r="O37" i="63"/>
  <c r="W37" i="63" s="1"/>
  <c r="V45" i="63"/>
  <c r="O45" i="63"/>
  <c r="W45" i="63" s="1"/>
  <c r="O30" i="64"/>
  <c r="V30" i="64"/>
  <c r="O32" i="67"/>
  <c r="V32" i="67"/>
  <c r="O40" i="67"/>
  <c r="W40" i="67" s="1"/>
  <c r="V40" i="67"/>
  <c r="V44" i="75"/>
  <c r="O44" i="75"/>
  <c r="W44" i="75" s="1"/>
  <c r="O43" i="37"/>
  <c r="V43" i="37"/>
  <c r="O39" i="37"/>
  <c r="V39" i="37"/>
  <c r="V25" i="39"/>
  <c r="O25" i="39"/>
  <c r="V46" i="39"/>
  <c r="O46" i="39"/>
  <c r="W46" i="39" s="1"/>
  <c r="V19" i="40"/>
  <c r="O19" i="40"/>
  <c r="W19" i="40" s="1"/>
  <c r="V34" i="43"/>
  <c r="O34" i="43"/>
  <c r="R13" i="45"/>
  <c r="S13" i="45" s="1"/>
  <c r="N13" i="45"/>
  <c r="O13" i="45" s="1"/>
  <c r="P32" i="45"/>
  <c r="Q32" i="45" s="1"/>
  <c r="N32" i="45"/>
  <c r="O32" i="45" s="1"/>
  <c r="W32" i="45" s="1"/>
  <c r="R44" i="45"/>
  <c r="S44" i="45" s="1"/>
  <c r="N44" i="45"/>
  <c r="O44" i="45" s="1"/>
  <c r="V19" i="51"/>
  <c r="O19" i="51"/>
  <c r="W19" i="51" s="1"/>
  <c r="V17" i="52"/>
  <c r="O17" i="52"/>
  <c r="W17" i="52" s="1"/>
  <c r="W33" i="53"/>
  <c r="V29" i="60"/>
  <c r="O29" i="60"/>
  <c r="W29" i="60" s="1"/>
  <c r="O33" i="60"/>
  <c r="V33" i="60"/>
  <c r="V50" i="60"/>
  <c r="O50" i="60"/>
  <c r="W50" i="60" s="1"/>
  <c r="V41" i="63"/>
  <c r="O41" i="63"/>
  <c r="W41" i="63" s="1"/>
  <c r="V46" i="65"/>
  <c r="O46" i="65"/>
  <c r="W46" i="65" s="1"/>
  <c r="V50" i="67"/>
  <c r="O50" i="67"/>
  <c r="W50" i="67" s="1"/>
  <c r="V21" i="39"/>
  <c r="O21" i="39"/>
  <c r="R50" i="42"/>
  <c r="S50" i="42" s="1"/>
  <c r="N50" i="42"/>
  <c r="O50" i="42" s="1"/>
  <c r="W7" i="44"/>
  <c r="P22" i="45"/>
  <c r="Q22" i="45" s="1"/>
  <c r="N22" i="45"/>
  <c r="O22" i="45" s="1"/>
  <c r="P49" i="45"/>
  <c r="Q49" i="45" s="1"/>
  <c r="N49" i="45"/>
  <c r="O49" i="45" s="1"/>
  <c r="O18" i="52"/>
  <c r="W18" i="52" s="1"/>
  <c r="V18" i="52"/>
  <c r="W29" i="53"/>
  <c r="V45" i="53"/>
  <c r="O45" i="53"/>
  <c r="W45" i="53" s="1"/>
  <c r="V46" i="53"/>
  <c r="O46" i="53"/>
  <c r="W46" i="53" s="1"/>
  <c r="R25" i="54"/>
  <c r="S25" i="54" s="1"/>
  <c r="N25" i="54"/>
  <c r="O25" i="54" s="1"/>
  <c r="V53" i="54"/>
  <c r="O53" i="54"/>
  <c r="W53" i="54" s="1"/>
  <c r="W39" i="59"/>
  <c r="V54" i="59"/>
  <c r="O54" i="59"/>
  <c r="W54" i="59" s="1"/>
  <c r="W45" i="60"/>
  <c r="V42" i="61"/>
  <c r="O42" i="61"/>
  <c r="W42" i="61" s="1"/>
  <c r="V54" i="63"/>
  <c r="O54" i="63"/>
  <c r="W54" i="63" s="1"/>
  <c r="V22" i="64"/>
  <c r="O22" i="64"/>
  <c r="W22" i="64" s="1"/>
  <c r="O54" i="68"/>
  <c r="W54" i="68" s="1"/>
  <c r="V54" i="68"/>
  <c r="V23" i="40"/>
  <c r="O23" i="40"/>
  <c r="W23" i="40" s="1"/>
  <c r="T18" i="45"/>
  <c r="U18" i="45" s="1"/>
  <c r="N18" i="45"/>
  <c r="O18" i="45" s="1"/>
  <c r="V27" i="51"/>
  <c r="O27" i="51"/>
  <c r="W27" i="51" s="1"/>
  <c r="R18" i="55"/>
  <c r="S18" i="55" s="1"/>
  <c r="N18" i="55"/>
  <c r="V18" i="55" s="1"/>
  <c r="N29" i="56"/>
  <c r="R29" i="56"/>
  <c r="S29" i="56" s="1"/>
  <c r="W49" i="58"/>
  <c r="V50" i="59"/>
  <c r="O50" i="59"/>
  <c r="W50" i="59" s="1"/>
  <c r="V21" i="60"/>
  <c r="O21" i="60"/>
  <c r="W21" i="60" s="1"/>
  <c r="V46" i="61"/>
  <c r="O46" i="61"/>
  <c r="W46" i="61" s="1"/>
  <c r="W22" i="62"/>
  <c r="V26" i="64"/>
  <c r="O26" i="64"/>
  <c r="W26" i="64" s="1"/>
  <c r="O38" i="64"/>
  <c r="V38" i="64"/>
  <c r="V47" i="67"/>
  <c r="O47" i="67"/>
  <c r="W47" i="67" s="1"/>
  <c r="W44" i="37"/>
  <c r="R18" i="37"/>
  <c r="S18" i="37" s="1"/>
  <c r="R7" i="38"/>
  <c r="S7" i="38" s="1"/>
  <c r="V29" i="39"/>
  <c r="V37" i="39"/>
  <c r="V42" i="39"/>
  <c r="E91" i="93"/>
  <c r="E91" i="94"/>
  <c r="E91" i="89"/>
  <c r="E91" i="91"/>
  <c r="E91" i="76"/>
  <c r="E91" i="77"/>
  <c r="V26" i="40"/>
  <c r="W18" i="41"/>
  <c r="R7" i="42"/>
  <c r="S7" i="42" s="1"/>
  <c r="R10" i="43"/>
  <c r="S10" i="43" s="1"/>
  <c r="W12" i="44"/>
  <c r="V20" i="44"/>
  <c r="V22" i="44"/>
  <c r="V34" i="44"/>
  <c r="E91" i="44"/>
  <c r="L57" i="45"/>
  <c r="W52" i="45"/>
  <c r="W54" i="45"/>
  <c r="R19" i="46"/>
  <c r="S19" i="46" s="1"/>
  <c r="W21" i="47"/>
  <c r="T19" i="49"/>
  <c r="U19" i="49" s="1"/>
  <c r="W38" i="49"/>
  <c r="V53" i="49"/>
  <c r="W25" i="50"/>
  <c r="I45" i="50"/>
  <c r="E57" i="51"/>
  <c r="V50" i="53"/>
  <c r="W35" i="54"/>
  <c r="V39" i="54"/>
  <c r="V43" i="54"/>
  <c r="W46" i="54"/>
  <c r="V19" i="55"/>
  <c r="E91" i="55"/>
  <c r="V50" i="56"/>
  <c r="E91" i="57"/>
  <c r="V23" i="58"/>
  <c r="W30" i="60"/>
  <c r="W39" i="61"/>
  <c r="W43" i="61"/>
  <c r="W47" i="61"/>
  <c r="I75" i="63"/>
  <c r="K69" i="64"/>
  <c r="E69" i="64"/>
  <c r="K78" i="65"/>
  <c r="D78" i="65"/>
  <c r="P7" i="67"/>
  <c r="Q7" i="67" s="1"/>
  <c r="T7" i="67"/>
  <c r="U7" i="67" s="1"/>
  <c r="O28" i="67"/>
  <c r="V28" i="67"/>
  <c r="J69" i="67"/>
  <c r="D69" i="67"/>
  <c r="K74" i="67"/>
  <c r="H74" i="67"/>
  <c r="E73" i="69"/>
  <c r="F73" i="69"/>
  <c r="E91" i="70"/>
  <c r="K76" i="70"/>
  <c r="D76" i="70"/>
  <c r="H76" i="70"/>
  <c r="H83" i="70"/>
  <c r="E83" i="70"/>
  <c r="E91" i="71"/>
  <c r="E78" i="71"/>
  <c r="I78" i="71"/>
  <c r="W20" i="72"/>
  <c r="V40" i="73"/>
  <c r="O40" i="73"/>
  <c r="W40" i="73" s="1"/>
  <c r="V44" i="73"/>
  <c r="O44" i="73"/>
  <c r="W44" i="73" s="1"/>
  <c r="E91" i="73"/>
  <c r="J81" i="74"/>
  <c r="E81" i="74"/>
  <c r="W19" i="75"/>
  <c r="V48" i="75"/>
  <c r="O48" i="75"/>
  <c r="W48" i="75" s="1"/>
  <c r="W51" i="44"/>
  <c r="W45" i="37"/>
  <c r="N17" i="38"/>
  <c r="O17" i="38" s="1"/>
  <c r="V20" i="39"/>
  <c r="V33" i="39"/>
  <c r="T7" i="37"/>
  <c r="U7" i="37" s="1"/>
  <c r="R19" i="37"/>
  <c r="S19" i="37" s="1"/>
  <c r="P12" i="38"/>
  <c r="Q12" i="38" s="1"/>
  <c r="H69" i="38"/>
  <c r="V28" i="39"/>
  <c r="O29" i="39"/>
  <c r="O33" i="39"/>
  <c r="W33" i="39" s="1"/>
  <c r="O37" i="39"/>
  <c r="W37" i="39" s="1"/>
  <c r="O42" i="39"/>
  <c r="W42" i="39" s="1"/>
  <c r="D56" i="39"/>
  <c r="N9" i="40"/>
  <c r="O9" i="40" s="1"/>
  <c r="G76" i="40"/>
  <c r="P11" i="41"/>
  <c r="R50" i="41"/>
  <c r="S50" i="41" s="1"/>
  <c r="P51" i="41"/>
  <c r="Q51" i="41" s="1"/>
  <c r="P11" i="42"/>
  <c r="Q11" i="42" s="1"/>
  <c r="R29" i="42"/>
  <c r="S29" i="42" s="1"/>
  <c r="N44" i="42"/>
  <c r="O44" i="42" s="1"/>
  <c r="W44" i="42" s="1"/>
  <c r="N49" i="42"/>
  <c r="O49" i="42" s="1"/>
  <c r="E60" i="42"/>
  <c r="E91" i="42"/>
  <c r="T6" i="43"/>
  <c r="U6" i="43" s="1"/>
  <c r="T7" i="43"/>
  <c r="U7" i="43" s="1"/>
  <c r="P23" i="43"/>
  <c r="Q23" i="43" s="1"/>
  <c r="V54" i="43"/>
  <c r="E91" i="43"/>
  <c r="V18" i="44"/>
  <c r="O20" i="44"/>
  <c r="O22" i="44"/>
  <c r="W22" i="44" s="1"/>
  <c r="D62" i="44"/>
  <c r="K64" i="44"/>
  <c r="N14" i="45"/>
  <c r="N23" i="45"/>
  <c r="O23" i="45" s="1"/>
  <c r="N26" i="45"/>
  <c r="O26" i="45" s="1"/>
  <c r="N34" i="45"/>
  <c r="V34" i="45" s="1"/>
  <c r="W39" i="45"/>
  <c r="N50" i="45"/>
  <c r="O50" i="45" s="1"/>
  <c r="V52" i="45"/>
  <c r="C68" i="45"/>
  <c r="N27" i="46"/>
  <c r="V27" i="46" s="1"/>
  <c r="I75" i="46"/>
  <c r="L33" i="47"/>
  <c r="E67" i="47"/>
  <c r="F42" i="47"/>
  <c r="H82" i="48"/>
  <c r="R6" i="49"/>
  <c r="S6" i="49" s="1"/>
  <c r="D60" i="49"/>
  <c r="M66" i="49" s="1"/>
  <c r="F62" i="49"/>
  <c r="E82" i="49"/>
  <c r="N17" i="50"/>
  <c r="E67" i="50"/>
  <c r="N9" i="51"/>
  <c r="O9" i="51" s="1"/>
  <c r="W9" i="51" s="1"/>
  <c r="N11" i="51"/>
  <c r="V11" i="51" s="1"/>
  <c r="E67" i="51"/>
  <c r="F56" i="51"/>
  <c r="I57" i="51"/>
  <c r="G37" i="52"/>
  <c r="N26" i="53"/>
  <c r="O26" i="53" s="1"/>
  <c r="O50" i="53"/>
  <c r="W50" i="53" s="1"/>
  <c r="V54" i="53"/>
  <c r="E91" i="53"/>
  <c r="K62" i="53"/>
  <c r="E67" i="53"/>
  <c r="K79" i="53"/>
  <c r="T21" i="54"/>
  <c r="U21" i="54" s="1"/>
  <c r="O43" i="54"/>
  <c r="V46" i="54"/>
  <c r="N13" i="55"/>
  <c r="O13" i="55" s="1"/>
  <c r="P26" i="56"/>
  <c r="Q26" i="56" s="1"/>
  <c r="D71" i="56"/>
  <c r="E73" i="56"/>
  <c r="I77" i="56"/>
  <c r="N20" i="57"/>
  <c r="V20" i="57" s="1"/>
  <c r="N26" i="57"/>
  <c r="V26" i="57" s="1"/>
  <c r="N29" i="57"/>
  <c r="O29" i="57" s="1"/>
  <c r="D69" i="57"/>
  <c r="W9" i="58"/>
  <c r="R15" i="58"/>
  <c r="S15" i="58" s="1"/>
  <c r="O23" i="58"/>
  <c r="W23" i="58" s="1"/>
  <c r="E91" i="58"/>
  <c r="C62" i="58"/>
  <c r="N12" i="59"/>
  <c r="O12" i="59" s="1"/>
  <c r="N15" i="59"/>
  <c r="O15" i="59" s="1"/>
  <c r="N19" i="59"/>
  <c r="O19" i="59" s="1"/>
  <c r="N24" i="59"/>
  <c r="H72" i="59"/>
  <c r="D75" i="59"/>
  <c r="H76" i="59"/>
  <c r="E79" i="59"/>
  <c r="K62" i="60"/>
  <c r="V29" i="61"/>
  <c r="V41" i="61"/>
  <c r="V45" i="61"/>
  <c r="V49" i="61"/>
  <c r="F64" i="61"/>
  <c r="D69" i="61"/>
  <c r="D82" i="61"/>
  <c r="K62" i="62"/>
  <c r="W44" i="62"/>
  <c r="W48" i="62"/>
  <c r="J75" i="62"/>
  <c r="O25" i="63"/>
  <c r="W25" i="63" s="1"/>
  <c r="O33" i="63"/>
  <c r="W33" i="63" s="1"/>
  <c r="E91" i="63"/>
  <c r="J62" i="63"/>
  <c r="E71" i="63"/>
  <c r="D72" i="63"/>
  <c r="E73" i="63"/>
  <c r="C75" i="63"/>
  <c r="K75" i="63"/>
  <c r="G81" i="63"/>
  <c r="V45" i="64"/>
  <c r="V46" i="64"/>
  <c r="E91" i="64"/>
  <c r="I61" i="64"/>
  <c r="I64" i="64"/>
  <c r="M64" i="64"/>
  <c r="D73" i="64"/>
  <c r="K75" i="64"/>
  <c r="H75" i="64"/>
  <c r="C65" i="65"/>
  <c r="V36" i="65"/>
  <c r="O42" i="65"/>
  <c r="W42" i="65" s="1"/>
  <c r="V50" i="65"/>
  <c r="D61" i="65"/>
  <c r="J67" i="65"/>
  <c r="I67" i="65"/>
  <c r="H78" i="65"/>
  <c r="O23" i="66"/>
  <c r="W23" i="66" s="1"/>
  <c r="V27" i="66"/>
  <c r="V39" i="66"/>
  <c r="O47" i="66"/>
  <c r="J60" i="66"/>
  <c r="I60" i="66"/>
  <c r="D82" i="66"/>
  <c r="R6" i="67"/>
  <c r="S6" i="67" s="1"/>
  <c r="T6" i="67"/>
  <c r="U6" i="67" s="1"/>
  <c r="N25" i="67"/>
  <c r="O25" i="67" s="1"/>
  <c r="R25" i="67"/>
  <c r="S25" i="67" s="1"/>
  <c r="W30" i="67"/>
  <c r="K62" i="67"/>
  <c r="J62" i="67"/>
  <c r="I68" i="67"/>
  <c r="D68" i="67"/>
  <c r="I69" i="67"/>
  <c r="E71" i="67"/>
  <c r="J73" i="67"/>
  <c r="C73" i="67"/>
  <c r="J75" i="67"/>
  <c r="E75" i="67"/>
  <c r="K75" i="67"/>
  <c r="R14" i="68"/>
  <c r="S14" i="68" s="1"/>
  <c r="H69" i="68" s="1"/>
  <c r="R15" i="68"/>
  <c r="S15" i="68" s="1"/>
  <c r="V34" i="68"/>
  <c r="N5" i="69"/>
  <c r="P5" i="69"/>
  <c r="Q5" i="69" s="1"/>
  <c r="F74" i="69"/>
  <c r="I74" i="69"/>
  <c r="V32" i="70"/>
  <c r="R8" i="72"/>
  <c r="S8" i="72" s="1"/>
  <c r="N8" i="72"/>
  <c r="W21" i="72"/>
  <c r="V21" i="72"/>
  <c r="W25" i="72"/>
  <c r="V40" i="72"/>
  <c r="O40" i="72"/>
  <c r="W40" i="72" s="1"/>
  <c r="K80" i="72"/>
  <c r="D80" i="72"/>
  <c r="N7" i="73"/>
  <c r="T7" i="73"/>
  <c r="U7" i="73" s="1"/>
  <c r="V38" i="73"/>
  <c r="O38" i="73"/>
  <c r="W38" i="73" s="1"/>
  <c r="W45" i="73"/>
  <c r="R12" i="74"/>
  <c r="S12" i="74" s="1"/>
  <c r="N12" i="74"/>
  <c r="O12" i="74" s="1"/>
  <c r="N11" i="75"/>
  <c r="O11" i="75" s="1"/>
  <c r="T11" i="75"/>
  <c r="U11" i="75" s="1"/>
  <c r="V20" i="75"/>
  <c r="O20" i="75"/>
  <c r="W20" i="75" s="1"/>
  <c r="V28" i="75"/>
  <c r="O28" i="75"/>
  <c r="W28" i="75" s="1"/>
  <c r="V32" i="75"/>
  <c r="O32" i="75"/>
  <c r="W32" i="75" s="1"/>
  <c r="O41" i="75"/>
  <c r="V41" i="75"/>
  <c r="W10" i="79"/>
  <c r="O57" i="79"/>
  <c r="D65" i="79"/>
  <c r="D85" i="79" s="1"/>
  <c r="E91" i="49"/>
  <c r="E67" i="52"/>
  <c r="V49" i="53"/>
  <c r="I75" i="59"/>
  <c r="C78" i="59"/>
  <c r="V24" i="60"/>
  <c r="V28" i="60"/>
  <c r="V51" i="60"/>
  <c r="E61" i="60"/>
  <c r="D72" i="60"/>
  <c r="T5" i="61"/>
  <c r="U5" i="61" s="1"/>
  <c r="R11" i="61"/>
  <c r="S11" i="61" s="1"/>
  <c r="V33" i="61"/>
  <c r="E82" i="61"/>
  <c r="P5" i="62"/>
  <c r="Q5" i="62" s="1"/>
  <c r="V14" i="62"/>
  <c r="E91" i="62"/>
  <c r="E64" i="62"/>
  <c r="V28" i="63"/>
  <c r="C69" i="63"/>
  <c r="I71" i="63"/>
  <c r="K72" i="63"/>
  <c r="I73" i="63"/>
  <c r="D75" i="63"/>
  <c r="C77" i="63"/>
  <c r="V21" i="64"/>
  <c r="V25" i="64"/>
  <c r="V29" i="64"/>
  <c r="V34" i="64"/>
  <c r="V37" i="64"/>
  <c r="V42" i="64"/>
  <c r="W50" i="64"/>
  <c r="J60" i="64"/>
  <c r="H60" i="64"/>
  <c r="K62" i="64"/>
  <c r="C62" i="64"/>
  <c r="H73" i="64"/>
  <c r="W37" i="65"/>
  <c r="W41" i="65"/>
  <c r="W50" i="65"/>
  <c r="V54" i="65"/>
  <c r="E91" i="65"/>
  <c r="I61" i="65"/>
  <c r="W32" i="66"/>
  <c r="W43" i="66"/>
  <c r="P13" i="67"/>
  <c r="Q13" i="67" s="1"/>
  <c r="P20" i="67"/>
  <c r="Q20" i="67" s="1"/>
  <c r="V31" i="67"/>
  <c r="J60" i="67"/>
  <c r="H60" i="67"/>
  <c r="E62" i="67"/>
  <c r="F68" i="67"/>
  <c r="E73" i="67"/>
  <c r="C75" i="67"/>
  <c r="E67" i="68"/>
  <c r="D76" i="68"/>
  <c r="W47" i="69"/>
  <c r="E69" i="69"/>
  <c r="D69" i="69"/>
  <c r="I81" i="70"/>
  <c r="G81" i="70"/>
  <c r="V35" i="71"/>
  <c r="H61" i="72"/>
  <c r="W16" i="72"/>
  <c r="V36" i="72"/>
  <c r="O36" i="72"/>
  <c r="W36" i="72" s="1"/>
  <c r="W39" i="72"/>
  <c r="V53" i="72"/>
  <c r="O53" i="72"/>
  <c r="W53" i="72" s="1"/>
  <c r="K67" i="72"/>
  <c r="C67" i="72"/>
  <c r="J67" i="72"/>
  <c r="V36" i="73"/>
  <c r="O36" i="73"/>
  <c r="W36" i="73" s="1"/>
  <c r="V48" i="73"/>
  <c r="O48" i="73"/>
  <c r="W48" i="73" s="1"/>
  <c r="V52" i="73"/>
  <c r="O52" i="73"/>
  <c r="W52" i="73" s="1"/>
  <c r="V33" i="74"/>
  <c r="V37" i="74"/>
  <c r="V41" i="74"/>
  <c r="V45" i="74"/>
  <c r="K60" i="75"/>
  <c r="O37" i="75"/>
  <c r="W37" i="75" s="1"/>
  <c r="V37" i="75"/>
  <c r="W39" i="75"/>
  <c r="W43" i="75"/>
  <c r="O45" i="75"/>
  <c r="V45" i="75"/>
  <c r="O49" i="75"/>
  <c r="V49" i="75"/>
  <c r="W30" i="37"/>
  <c r="W42" i="37"/>
  <c r="D73" i="37"/>
  <c r="N22" i="38"/>
  <c r="O22" i="38" s="1"/>
  <c r="N26" i="38"/>
  <c r="O26" i="38" s="1"/>
  <c r="C55" i="38"/>
  <c r="O17" i="39"/>
  <c r="W24" i="39"/>
  <c r="V44" i="39"/>
  <c r="W14" i="40"/>
  <c r="P31" i="41"/>
  <c r="Q31" i="41" s="1"/>
  <c r="R38" i="41"/>
  <c r="S38" i="41" s="1"/>
  <c r="P48" i="41"/>
  <c r="Q48" i="41" s="1"/>
  <c r="E91" i="41"/>
  <c r="G62" i="41"/>
  <c r="R43" i="41"/>
  <c r="S43" i="41" s="1"/>
  <c r="K61" i="42"/>
  <c r="N38" i="42"/>
  <c r="O38" i="42" s="1"/>
  <c r="N40" i="42"/>
  <c r="O40" i="42" s="1"/>
  <c r="N42" i="42"/>
  <c r="O42" i="42" s="1"/>
  <c r="E61" i="42"/>
  <c r="P14" i="43"/>
  <c r="Q14" i="43" s="1"/>
  <c r="V11" i="44"/>
  <c r="V12" i="44"/>
  <c r="V24" i="44"/>
  <c r="V26" i="44"/>
  <c r="N36" i="44"/>
  <c r="O36" i="44" s="1"/>
  <c r="K62" i="44"/>
  <c r="W11" i="45"/>
  <c r="N46" i="45"/>
  <c r="O46" i="45" s="1"/>
  <c r="N51" i="45"/>
  <c r="O51" i="45" s="1"/>
  <c r="V53" i="45"/>
  <c r="V19" i="46"/>
  <c r="N38" i="46"/>
  <c r="E91" i="46"/>
  <c r="J54" i="47"/>
  <c r="P10" i="48"/>
  <c r="Q10" i="48" s="1"/>
  <c r="P13" i="48"/>
  <c r="Q13" i="48" s="1"/>
  <c r="G40" i="50"/>
  <c r="D45" i="50"/>
  <c r="V29" i="51"/>
  <c r="D48" i="51"/>
  <c r="E55" i="51"/>
  <c r="C57" i="51"/>
  <c r="W12" i="52"/>
  <c r="E55" i="52"/>
  <c r="O30" i="53"/>
  <c r="W30" i="53" s="1"/>
  <c r="O34" i="53"/>
  <c r="W34" i="53" s="1"/>
  <c r="O38" i="53"/>
  <c r="W38" i="53" s="1"/>
  <c r="O42" i="53"/>
  <c r="W42" i="53" s="1"/>
  <c r="F66" i="53"/>
  <c r="F80" i="53"/>
  <c r="V35" i="54"/>
  <c r="E91" i="54"/>
  <c r="N15" i="55"/>
  <c r="O15" i="55" s="1"/>
  <c r="O54" i="55"/>
  <c r="W54" i="55" s="1"/>
  <c r="P15" i="56"/>
  <c r="Q15" i="56" s="1"/>
  <c r="T32" i="56"/>
  <c r="U32" i="56" s="1"/>
  <c r="Q51" i="56"/>
  <c r="O52" i="56"/>
  <c r="W52" i="56" s="1"/>
  <c r="E91" i="56"/>
  <c r="N15" i="57"/>
  <c r="O15" i="57" s="1"/>
  <c r="N27" i="57"/>
  <c r="O27" i="57" s="1"/>
  <c r="W27" i="57" s="1"/>
  <c r="O38" i="57"/>
  <c r="W38" i="57" s="1"/>
  <c r="O54" i="57"/>
  <c r="W54" i="57" s="1"/>
  <c r="O27" i="58"/>
  <c r="W27" i="58" s="1"/>
  <c r="F62" i="58"/>
  <c r="K68" i="58"/>
  <c r="E91" i="59"/>
  <c r="V32" i="60"/>
  <c r="E91" i="60"/>
  <c r="W22" i="61"/>
  <c r="W35" i="61"/>
  <c r="V37" i="61"/>
  <c r="V54" i="61"/>
  <c r="H82" i="61"/>
  <c r="V40" i="63"/>
  <c r="V48" i="63"/>
  <c r="V50" i="63"/>
  <c r="E75" i="63"/>
  <c r="K72" i="64"/>
  <c r="E72" i="64"/>
  <c r="V15" i="65"/>
  <c r="V23" i="65"/>
  <c r="J60" i="65"/>
  <c r="E60" i="65"/>
  <c r="V28" i="66"/>
  <c r="V35" i="66"/>
  <c r="W36" i="66"/>
  <c r="W44" i="66"/>
  <c r="V54" i="66"/>
  <c r="K79" i="66"/>
  <c r="I79" i="66"/>
  <c r="R8" i="67"/>
  <c r="S8" i="67" s="1"/>
  <c r="T8" i="67"/>
  <c r="U8" i="67" s="1"/>
  <c r="V35" i="67"/>
  <c r="O36" i="67"/>
  <c r="W36" i="67" s="1"/>
  <c r="V36" i="67"/>
  <c r="V43" i="67"/>
  <c r="O44" i="67"/>
  <c r="W44" i="67" s="1"/>
  <c r="V44" i="67"/>
  <c r="V54" i="67"/>
  <c r="J71" i="67"/>
  <c r="K71" i="67"/>
  <c r="C71" i="67"/>
  <c r="W23" i="68"/>
  <c r="V38" i="68"/>
  <c r="W45" i="68"/>
  <c r="H83" i="68"/>
  <c r="D83" i="68"/>
  <c r="R14" i="69"/>
  <c r="S14" i="69" s="1"/>
  <c r="N14" i="69"/>
  <c r="W39" i="69"/>
  <c r="H83" i="69"/>
  <c r="E83" i="69"/>
  <c r="I72" i="70"/>
  <c r="E72" i="70"/>
  <c r="N9" i="71"/>
  <c r="R9" i="71"/>
  <c r="S9" i="71" s="1"/>
  <c r="W33" i="71"/>
  <c r="O17" i="72"/>
  <c r="W17" i="72" s="1"/>
  <c r="V17" i="72"/>
  <c r="K64" i="72"/>
  <c r="I64" i="72"/>
  <c r="N15" i="75"/>
  <c r="O15" i="75" s="1"/>
  <c r="P15" i="75"/>
  <c r="Q15" i="75" s="1"/>
  <c r="K64" i="75"/>
  <c r="E64" i="75"/>
  <c r="E78" i="75"/>
  <c r="F78" i="75"/>
  <c r="I70" i="70"/>
  <c r="D78" i="70"/>
  <c r="C80" i="70"/>
  <c r="E61" i="71"/>
  <c r="C60" i="71"/>
  <c r="N12" i="72"/>
  <c r="O12" i="72" s="1"/>
  <c r="W12" i="72" s="1"/>
  <c r="C62" i="73"/>
  <c r="V27" i="74"/>
  <c r="V53" i="74"/>
  <c r="W47" i="75"/>
  <c r="V19" i="65"/>
  <c r="V27" i="65"/>
  <c r="V43" i="66"/>
  <c r="W47" i="66"/>
  <c r="V39" i="67"/>
  <c r="K61" i="69"/>
  <c r="V49" i="69"/>
  <c r="E91" i="69"/>
  <c r="J66" i="69"/>
  <c r="J72" i="69"/>
  <c r="H80" i="69"/>
  <c r="D73" i="70"/>
  <c r="H78" i="70"/>
  <c r="G80" i="70"/>
  <c r="I82" i="70"/>
  <c r="H60" i="71"/>
  <c r="H77" i="71"/>
  <c r="V25" i="72"/>
  <c r="V33" i="72"/>
  <c r="I60" i="72"/>
  <c r="D74" i="72"/>
  <c r="E79" i="72"/>
  <c r="C81" i="72"/>
  <c r="H62" i="73"/>
  <c r="F67" i="73"/>
  <c r="I70" i="73"/>
  <c r="N11" i="74"/>
  <c r="O11" i="74" s="1"/>
  <c r="W11" i="74" s="1"/>
  <c r="O53" i="74"/>
  <c r="W53" i="74" s="1"/>
  <c r="D60" i="74"/>
  <c r="F66" i="74"/>
  <c r="I73" i="74"/>
  <c r="D82" i="74"/>
  <c r="P7" i="75"/>
  <c r="Q7" i="75" s="1"/>
  <c r="V38" i="75"/>
  <c r="E91" i="75"/>
  <c r="D74" i="75"/>
  <c r="E79" i="75"/>
  <c r="E81" i="75"/>
  <c r="V57" i="77"/>
  <c r="V12" i="81"/>
  <c r="V41" i="69"/>
  <c r="W10" i="70"/>
  <c r="W33" i="70"/>
  <c r="W37" i="70"/>
  <c r="W41" i="70"/>
  <c r="W45" i="70"/>
  <c r="W49" i="70"/>
  <c r="V29" i="72"/>
  <c r="E91" i="72"/>
  <c r="E91" i="74"/>
  <c r="G70" i="81"/>
  <c r="G85" i="81" s="1"/>
  <c r="V85" i="122"/>
  <c r="W85" i="122" s="1"/>
  <c r="M85" i="122"/>
  <c r="S85" i="122" s="1"/>
  <c r="M74" i="118"/>
  <c r="M69" i="118"/>
  <c r="M73" i="118"/>
  <c r="D85" i="118"/>
  <c r="V85" i="118" s="1"/>
  <c r="W85" i="118" s="1"/>
  <c r="M71" i="118"/>
  <c r="M72" i="118"/>
  <c r="M77" i="118"/>
  <c r="M70" i="118"/>
  <c r="W57" i="118"/>
  <c r="W61" i="118" s="1"/>
  <c r="W63" i="118" s="1"/>
  <c r="L63" i="118"/>
  <c r="L85" i="118" s="1"/>
  <c r="L85" i="117"/>
  <c r="M76" i="117"/>
  <c r="D85" i="117"/>
  <c r="V85" i="117" s="1"/>
  <c r="W85" i="117" s="1"/>
  <c r="M77" i="117"/>
  <c r="W85" i="116"/>
  <c r="L85" i="116"/>
  <c r="M85" i="112"/>
  <c r="S85" i="112" s="1"/>
  <c r="L71" i="114"/>
  <c r="J85" i="114"/>
  <c r="U85" i="114"/>
  <c r="L70" i="114"/>
  <c r="M76" i="114"/>
  <c r="D85" i="114"/>
  <c r="M77" i="114"/>
  <c r="F85" i="114"/>
  <c r="L63" i="114"/>
  <c r="W85" i="113"/>
  <c r="M85" i="113"/>
  <c r="S85" i="113" s="1"/>
  <c r="L72" i="113"/>
  <c r="L85" i="113" s="1"/>
  <c r="L63" i="108"/>
  <c r="M66" i="110"/>
  <c r="M71" i="110"/>
  <c r="M70" i="110"/>
  <c r="M73" i="110"/>
  <c r="M72" i="110"/>
  <c r="M67" i="110"/>
  <c r="M74" i="110"/>
  <c r="D85" i="110"/>
  <c r="V85" i="110" s="1"/>
  <c r="W85" i="110" s="1"/>
  <c r="M75" i="110"/>
  <c r="M68" i="110"/>
  <c r="M77" i="110"/>
  <c r="M69" i="110"/>
  <c r="M76" i="110"/>
  <c r="L60" i="110"/>
  <c r="L85" i="110" s="1"/>
  <c r="W57" i="109"/>
  <c r="W61" i="109" s="1"/>
  <c r="W63" i="109" s="1"/>
  <c r="J85" i="109"/>
  <c r="V85" i="109" s="1"/>
  <c r="W85" i="109" s="1"/>
  <c r="L61" i="109"/>
  <c r="L85" i="109" s="1"/>
  <c r="M78" i="108"/>
  <c r="M71" i="108"/>
  <c r="M77" i="108"/>
  <c r="M72" i="108"/>
  <c r="M68" i="108"/>
  <c r="M74" i="108"/>
  <c r="M73" i="108"/>
  <c r="M69" i="108"/>
  <c r="M75" i="108"/>
  <c r="M70" i="108"/>
  <c r="M76" i="108"/>
  <c r="D86" i="108"/>
  <c r="V86" i="108" s="1"/>
  <c r="W86" i="108" s="1"/>
  <c r="L61" i="108"/>
  <c r="M76" i="107"/>
  <c r="M77" i="107"/>
  <c r="D85" i="107"/>
  <c r="V85" i="107" s="1"/>
  <c r="W85" i="107" s="1"/>
  <c r="L70" i="107"/>
  <c r="L85" i="107" s="1"/>
  <c r="H65" i="38"/>
  <c r="I74" i="40"/>
  <c r="D72" i="42"/>
  <c r="I64" i="43"/>
  <c r="E67" i="43"/>
  <c r="C66" i="44"/>
  <c r="E83" i="45"/>
  <c r="F71" i="46"/>
  <c r="J74" i="46"/>
  <c r="D38" i="47"/>
  <c r="C60" i="48"/>
  <c r="K68" i="48"/>
  <c r="F73" i="48"/>
  <c r="H71" i="49"/>
  <c r="D80" i="49"/>
  <c r="K40" i="50"/>
  <c r="J53" i="50"/>
  <c r="H39" i="51"/>
  <c r="G37" i="51"/>
  <c r="D47" i="51"/>
  <c r="K37" i="52"/>
  <c r="C40" i="52"/>
  <c r="E47" i="52"/>
  <c r="J66" i="53"/>
  <c r="J67" i="53"/>
  <c r="E73" i="53"/>
  <c r="D74" i="53"/>
  <c r="C64" i="54"/>
  <c r="J70" i="54"/>
  <c r="D75" i="54"/>
  <c r="J80" i="54"/>
  <c r="E81" i="54"/>
  <c r="E82" i="54"/>
  <c r="C60" i="55"/>
  <c r="E68" i="55"/>
  <c r="F76" i="55"/>
  <c r="I81" i="55"/>
  <c r="E71" i="56"/>
  <c r="D72" i="56"/>
  <c r="C75" i="56"/>
  <c r="K75" i="56"/>
  <c r="C81" i="56"/>
  <c r="C64" i="57"/>
  <c r="J66" i="57"/>
  <c r="C81" i="57"/>
  <c r="G60" i="58"/>
  <c r="E83" i="58"/>
  <c r="E69" i="59"/>
  <c r="D82" i="59"/>
  <c r="G60" i="60"/>
  <c r="C81" i="60"/>
  <c r="D82" i="60"/>
  <c r="H75" i="61"/>
  <c r="H76" i="61"/>
  <c r="E72" i="62"/>
  <c r="C80" i="62"/>
  <c r="D81" i="62"/>
  <c r="D66" i="63"/>
  <c r="H69" i="63"/>
  <c r="C70" i="63"/>
  <c r="I70" i="63"/>
  <c r="E72" i="63"/>
  <c r="H73" i="63"/>
  <c r="C74" i="63"/>
  <c r="I74" i="63"/>
  <c r="E76" i="63"/>
  <c r="H77" i="63"/>
  <c r="C78" i="63"/>
  <c r="I78" i="63"/>
  <c r="F80" i="63"/>
  <c r="K81" i="63"/>
  <c r="H82" i="63"/>
  <c r="K60" i="64"/>
  <c r="H69" i="64"/>
  <c r="D71" i="64"/>
  <c r="D77" i="64"/>
  <c r="C81" i="64"/>
  <c r="I83" i="64"/>
  <c r="H60" i="65"/>
  <c r="F62" i="65"/>
  <c r="J66" i="65"/>
  <c r="F73" i="65"/>
  <c r="E73" i="65"/>
  <c r="K62" i="66"/>
  <c r="J62" i="66"/>
  <c r="C62" i="66"/>
  <c r="F69" i="66"/>
  <c r="I69" i="66"/>
  <c r="D69" i="66"/>
  <c r="J76" i="67"/>
  <c r="I76" i="67"/>
  <c r="C76" i="67"/>
  <c r="E76" i="67"/>
  <c r="K62" i="68"/>
  <c r="C62" i="68"/>
  <c r="E60" i="48"/>
  <c r="M37" i="51"/>
  <c r="H47" i="51"/>
  <c r="K40" i="52"/>
  <c r="F73" i="53"/>
  <c r="E74" i="53"/>
  <c r="I81" i="54"/>
  <c r="E60" i="55"/>
  <c r="I71" i="56"/>
  <c r="K72" i="56"/>
  <c r="D75" i="56"/>
  <c r="D81" i="56"/>
  <c r="I83" i="58"/>
  <c r="K69" i="59"/>
  <c r="D81" i="60"/>
  <c r="E82" i="60"/>
  <c r="F80" i="62"/>
  <c r="E66" i="63"/>
  <c r="D70" i="63"/>
  <c r="K70" i="63"/>
  <c r="H72" i="63"/>
  <c r="D74" i="63"/>
  <c r="K74" i="63"/>
  <c r="H76" i="63"/>
  <c r="D78" i="63"/>
  <c r="K78" i="63"/>
  <c r="H71" i="64"/>
  <c r="E77" i="64"/>
  <c r="E81" i="64"/>
  <c r="K60" i="65"/>
  <c r="J62" i="65"/>
  <c r="K76" i="65"/>
  <c r="D76" i="65"/>
  <c r="H76" i="65"/>
  <c r="J81" i="65"/>
  <c r="H81" i="65"/>
  <c r="C81" i="65"/>
  <c r="F62" i="66"/>
  <c r="E69" i="66"/>
  <c r="F73" i="66"/>
  <c r="D73" i="66"/>
  <c r="E76" i="66"/>
  <c r="D76" i="66"/>
  <c r="J76" i="66"/>
  <c r="K80" i="66"/>
  <c r="H80" i="66"/>
  <c r="J63" i="67"/>
  <c r="F63" i="67"/>
  <c r="D76" i="67"/>
  <c r="I62" i="68"/>
  <c r="G70" i="68"/>
  <c r="D70" i="68"/>
  <c r="D64" i="37"/>
  <c r="G55" i="38"/>
  <c r="C64" i="39"/>
  <c r="J69" i="41"/>
  <c r="F71" i="42"/>
  <c r="D71" i="43"/>
  <c r="C81" i="43"/>
  <c r="I62" i="44"/>
  <c r="F73" i="44"/>
  <c r="D80" i="44"/>
  <c r="E66" i="45"/>
  <c r="D71" i="45"/>
  <c r="E82" i="45"/>
  <c r="F64" i="46"/>
  <c r="D75" i="46"/>
  <c r="E77" i="46"/>
  <c r="E61" i="48"/>
  <c r="I60" i="48"/>
  <c r="F67" i="48"/>
  <c r="J72" i="48"/>
  <c r="M60" i="49"/>
  <c r="E66" i="49"/>
  <c r="I67" i="49"/>
  <c r="D75" i="49"/>
  <c r="I79" i="49"/>
  <c r="K44" i="50"/>
  <c r="E45" i="50"/>
  <c r="I52" i="50"/>
  <c r="C37" i="51"/>
  <c r="E43" i="51"/>
  <c r="C37" i="52"/>
  <c r="I55" i="52"/>
  <c r="D57" i="52"/>
  <c r="E66" i="53"/>
  <c r="C67" i="53"/>
  <c r="F74" i="53"/>
  <c r="F79" i="53"/>
  <c r="J63" i="54"/>
  <c r="J74" i="54"/>
  <c r="C81" i="54"/>
  <c r="K81" i="54"/>
  <c r="I83" i="54"/>
  <c r="I60" i="55"/>
  <c r="D81" i="55"/>
  <c r="C71" i="56"/>
  <c r="K71" i="56"/>
  <c r="E75" i="56"/>
  <c r="D76" i="56"/>
  <c r="E77" i="56"/>
  <c r="G81" i="56"/>
  <c r="F69" i="57"/>
  <c r="E78" i="57"/>
  <c r="D80" i="57"/>
  <c r="K62" i="58"/>
  <c r="I69" i="58"/>
  <c r="E64" i="59"/>
  <c r="F67" i="59"/>
  <c r="D72" i="59"/>
  <c r="D76" i="59"/>
  <c r="H81" i="59"/>
  <c r="I67" i="60"/>
  <c r="E72" i="60"/>
  <c r="D74" i="60"/>
  <c r="H81" i="60"/>
  <c r="F68" i="61"/>
  <c r="E69" i="61"/>
  <c r="D76" i="61"/>
  <c r="D77" i="61"/>
  <c r="I79" i="61"/>
  <c r="F64" i="62"/>
  <c r="C66" i="62"/>
  <c r="E75" i="62"/>
  <c r="F76" i="62"/>
  <c r="E77" i="62"/>
  <c r="G80" i="62"/>
  <c r="F66" i="63"/>
  <c r="D69" i="63"/>
  <c r="K69" i="63"/>
  <c r="E70" i="63"/>
  <c r="H71" i="63"/>
  <c r="C72" i="63"/>
  <c r="I72" i="63"/>
  <c r="D73" i="63"/>
  <c r="K73" i="63"/>
  <c r="E74" i="63"/>
  <c r="H75" i="63"/>
  <c r="C76" i="63"/>
  <c r="I76" i="63"/>
  <c r="D77" i="63"/>
  <c r="K77" i="63"/>
  <c r="E78" i="63"/>
  <c r="C81" i="63"/>
  <c r="D82" i="63"/>
  <c r="E60" i="64"/>
  <c r="D61" i="64"/>
  <c r="M67" i="64" s="1"/>
  <c r="F62" i="64"/>
  <c r="E64" i="64"/>
  <c r="E68" i="64"/>
  <c r="D69" i="64"/>
  <c r="E73" i="64"/>
  <c r="E76" i="64"/>
  <c r="H77" i="64"/>
  <c r="H81" i="64"/>
  <c r="H82" i="64"/>
  <c r="C60" i="65"/>
  <c r="C62" i="65"/>
  <c r="K62" i="65"/>
  <c r="C67" i="65"/>
  <c r="E72" i="65"/>
  <c r="J72" i="65"/>
  <c r="D72" i="65"/>
  <c r="E76" i="65"/>
  <c r="E81" i="65"/>
  <c r="H83" i="65"/>
  <c r="I83" i="65"/>
  <c r="K66" i="66"/>
  <c r="C66" i="66"/>
  <c r="K68" i="66"/>
  <c r="I73" i="66"/>
  <c r="F76" i="66"/>
  <c r="J81" i="66"/>
  <c r="H81" i="66"/>
  <c r="C81" i="66"/>
  <c r="I64" i="67"/>
  <c r="F64" i="67"/>
  <c r="D64" i="67"/>
  <c r="J66" i="67"/>
  <c r="F66" i="67"/>
  <c r="J72" i="67"/>
  <c r="I72" i="67"/>
  <c r="C72" i="67"/>
  <c r="E72" i="67"/>
  <c r="J74" i="67"/>
  <c r="E74" i="67"/>
  <c r="I74" i="67"/>
  <c r="C74" i="67"/>
  <c r="H76" i="67"/>
  <c r="C82" i="67"/>
  <c r="G82" i="67"/>
  <c r="G74" i="68"/>
  <c r="D74" i="68"/>
  <c r="H64" i="37"/>
  <c r="H64" i="39"/>
  <c r="H71" i="43"/>
  <c r="H81" i="43"/>
  <c r="D81" i="54"/>
  <c r="I75" i="56"/>
  <c r="J78" i="57"/>
  <c r="J66" i="63"/>
  <c r="H70" i="63"/>
  <c r="H74" i="63"/>
  <c r="H78" i="63"/>
  <c r="K81" i="64"/>
  <c r="J70" i="65"/>
  <c r="D70" i="65"/>
  <c r="I70" i="65"/>
  <c r="F77" i="66"/>
  <c r="D77" i="66"/>
  <c r="I77" i="66"/>
  <c r="E64" i="67"/>
  <c r="D72" i="67"/>
  <c r="D74" i="67"/>
  <c r="K76" i="67"/>
  <c r="H80" i="67"/>
  <c r="E80" i="67"/>
  <c r="D82" i="67"/>
  <c r="J64" i="68"/>
  <c r="D64" i="68"/>
  <c r="I67" i="68"/>
  <c r="D67" i="68"/>
  <c r="F67" i="68"/>
  <c r="G78" i="68"/>
  <c r="D78" i="68"/>
  <c r="J77" i="69"/>
  <c r="E60" i="70"/>
  <c r="J72" i="70"/>
  <c r="I73" i="71"/>
  <c r="E75" i="71"/>
  <c r="I79" i="71"/>
  <c r="J80" i="72"/>
  <c r="H82" i="72"/>
  <c r="H75" i="73"/>
  <c r="E77" i="73"/>
  <c r="F68" i="74"/>
  <c r="H77" i="74"/>
  <c r="F79" i="74"/>
  <c r="K81" i="74"/>
  <c r="F67" i="75"/>
  <c r="I75" i="75"/>
  <c r="J79" i="75"/>
  <c r="U85" i="87"/>
  <c r="M68" i="93"/>
  <c r="I61" i="66"/>
  <c r="J68" i="67"/>
  <c r="H73" i="67"/>
  <c r="H77" i="67"/>
  <c r="F66" i="69"/>
  <c r="F69" i="69"/>
  <c r="D73" i="69"/>
  <c r="D74" i="69"/>
  <c r="E76" i="69"/>
  <c r="D77" i="69"/>
  <c r="G81" i="69"/>
  <c r="H60" i="70"/>
  <c r="C62" i="70"/>
  <c r="J63" i="70"/>
  <c r="D70" i="70"/>
  <c r="D72" i="70"/>
  <c r="E76" i="70"/>
  <c r="D81" i="70"/>
  <c r="I83" i="70"/>
  <c r="C63" i="71"/>
  <c r="K60" i="71"/>
  <c r="J72" i="71"/>
  <c r="H75" i="71"/>
  <c r="D77" i="71"/>
  <c r="E83" i="71"/>
  <c r="C64" i="72"/>
  <c r="F69" i="72"/>
  <c r="D75" i="72"/>
  <c r="C80" i="72"/>
  <c r="K81" i="72"/>
  <c r="F72" i="73"/>
  <c r="H77" i="73"/>
  <c r="E79" i="73"/>
  <c r="C64" i="74"/>
  <c r="C66" i="74"/>
  <c r="J67" i="74"/>
  <c r="I68" i="74"/>
  <c r="F71" i="74"/>
  <c r="D75" i="74"/>
  <c r="E76" i="74"/>
  <c r="I79" i="74"/>
  <c r="C81" i="74"/>
  <c r="C64" i="75"/>
  <c r="J67" i="75"/>
  <c r="J74" i="75"/>
  <c r="D78" i="75"/>
  <c r="C79" i="75"/>
  <c r="K79" i="75"/>
  <c r="D82" i="75"/>
  <c r="K60" i="70"/>
  <c r="H82" i="65"/>
  <c r="H61" i="66"/>
  <c r="J72" i="66"/>
  <c r="H82" i="66"/>
  <c r="E68" i="67"/>
  <c r="H71" i="67"/>
  <c r="D73" i="67"/>
  <c r="K73" i="67"/>
  <c r="H75" i="67"/>
  <c r="J73" i="69"/>
  <c r="F77" i="69"/>
  <c r="C60" i="70"/>
  <c r="J62" i="70"/>
  <c r="G64" i="70"/>
  <c r="C67" i="70"/>
  <c r="F72" i="70"/>
  <c r="E60" i="71"/>
  <c r="D73" i="71"/>
  <c r="D75" i="71"/>
  <c r="E79" i="71"/>
  <c r="F67" i="72"/>
  <c r="E70" i="72"/>
  <c r="J74" i="72"/>
  <c r="K79" i="72"/>
  <c r="F80" i="72"/>
  <c r="D82" i="72"/>
  <c r="E71" i="73"/>
  <c r="D75" i="73"/>
  <c r="D77" i="73"/>
  <c r="E78" i="73"/>
  <c r="I60" i="74"/>
  <c r="I66" i="74"/>
  <c r="C68" i="74"/>
  <c r="E70" i="74"/>
  <c r="H75" i="74"/>
  <c r="D77" i="74"/>
  <c r="F80" i="74"/>
  <c r="H81" i="74"/>
  <c r="H82" i="74"/>
  <c r="I64" i="75"/>
  <c r="C67" i="75"/>
  <c r="E68" i="75"/>
  <c r="E70" i="75"/>
  <c r="E74" i="75"/>
  <c r="D75" i="75"/>
  <c r="J78" i="75"/>
  <c r="F79" i="75"/>
  <c r="K81" i="75"/>
  <c r="M74" i="93"/>
  <c r="L63" i="102"/>
  <c r="L85" i="102" s="1"/>
  <c r="M72" i="102"/>
  <c r="M75" i="102"/>
  <c r="M69" i="102"/>
  <c r="M77" i="102"/>
  <c r="M74" i="102"/>
  <c r="M76" i="102"/>
  <c r="M70" i="102"/>
  <c r="D85" i="102"/>
  <c r="V85" i="102" s="1"/>
  <c r="W85" i="102" s="1"/>
  <c r="M71" i="102"/>
  <c r="M73" i="102"/>
  <c r="M69" i="97"/>
  <c r="M77" i="97"/>
  <c r="D85" i="97"/>
  <c r="V85" i="97" s="1"/>
  <c r="W85" i="97" s="1"/>
  <c r="M76" i="97"/>
  <c r="M75" i="97"/>
  <c r="M72" i="97"/>
  <c r="M71" i="97"/>
  <c r="M73" i="97"/>
  <c r="M70" i="97"/>
  <c r="M74" i="97"/>
  <c r="M85" i="101"/>
  <c r="S85" i="101" s="1"/>
  <c r="L65" i="101"/>
  <c r="L85" i="101" s="1"/>
  <c r="W85" i="101"/>
  <c r="V85" i="100"/>
  <c r="W85" i="100" s="1"/>
  <c r="L61" i="100"/>
  <c r="L63" i="100"/>
  <c r="M68" i="99"/>
  <c r="M67" i="99"/>
  <c r="M74" i="99"/>
  <c r="M75" i="99"/>
  <c r="M76" i="99"/>
  <c r="D85" i="99"/>
  <c r="V85" i="99" s="1"/>
  <c r="W85" i="99" s="1"/>
  <c r="M77" i="99"/>
  <c r="M69" i="99"/>
  <c r="M72" i="99"/>
  <c r="M70" i="99"/>
  <c r="M73" i="99"/>
  <c r="M71" i="99"/>
  <c r="L61" i="99"/>
  <c r="L85" i="99" s="1"/>
  <c r="M85" i="98"/>
  <c r="S85" i="98" s="1"/>
  <c r="V85" i="98"/>
  <c r="W85" i="98" s="1"/>
  <c r="J78" i="49"/>
  <c r="H81" i="49"/>
  <c r="J38" i="50"/>
  <c r="I60" i="53"/>
  <c r="I60" i="54"/>
  <c r="J66" i="54"/>
  <c r="J69" i="54"/>
  <c r="H74" i="56"/>
  <c r="H78" i="56"/>
  <c r="K78" i="62"/>
  <c r="H78" i="62"/>
  <c r="D78" i="62"/>
  <c r="J60" i="63"/>
  <c r="C60" i="63"/>
  <c r="F60" i="63"/>
  <c r="J64" i="63"/>
  <c r="D64" i="63"/>
  <c r="I64" i="63"/>
  <c r="K78" i="64"/>
  <c r="H78" i="64"/>
  <c r="E78" i="64"/>
  <c r="D78" i="64"/>
  <c r="J75" i="44"/>
  <c r="F55" i="37"/>
  <c r="H61" i="38"/>
  <c r="H66" i="38"/>
  <c r="D75" i="38"/>
  <c r="K76" i="40"/>
  <c r="K62" i="41"/>
  <c r="D75" i="42"/>
  <c r="G84" i="42"/>
  <c r="I73" i="44"/>
  <c r="C75" i="44"/>
  <c r="K75" i="44"/>
  <c r="C77" i="44"/>
  <c r="H81" i="44"/>
  <c r="G82" i="44"/>
  <c r="F66" i="45"/>
  <c r="J73" i="45"/>
  <c r="I74" i="45"/>
  <c r="J77" i="45"/>
  <c r="D81" i="45"/>
  <c r="F68" i="46"/>
  <c r="I81" i="46"/>
  <c r="I82" i="46"/>
  <c r="E50" i="47"/>
  <c r="D58" i="47"/>
  <c r="H60" i="48"/>
  <c r="G67" i="48"/>
  <c r="F77" i="48"/>
  <c r="H81" i="48"/>
  <c r="G62" i="49"/>
  <c r="K67" i="49"/>
  <c r="D78" i="49"/>
  <c r="C81" i="49"/>
  <c r="I81" i="49"/>
  <c r="D37" i="50"/>
  <c r="C38" i="50"/>
  <c r="K38" i="50"/>
  <c r="F48" i="50"/>
  <c r="H49" i="51"/>
  <c r="D51" i="51"/>
  <c r="D54" i="51"/>
  <c r="G55" i="51"/>
  <c r="H57" i="51"/>
  <c r="D58" i="51"/>
  <c r="D36" i="52"/>
  <c r="D51" i="52"/>
  <c r="D58" i="52"/>
  <c r="C60" i="53"/>
  <c r="J79" i="53"/>
  <c r="E83" i="53"/>
  <c r="C60" i="54"/>
  <c r="C66" i="54"/>
  <c r="K66" i="54"/>
  <c r="G68" i="54"/>
  <c r="D69" i="54"/>
  <c r="D78" i="54"/>
  <c r="H82" i="54"/>
  <c r="H60" i="55"/>
  <c r="F80" i="55"/>
  <c r="H82" i="55"/>
  <c r="F60" i="56"/>
  <c r="D66" i="56"/>
  <c r="E72" i="56"/>
  <c r="H73" i="56"/>
  <c r="C74" i="56"/>
  <c r="I74" i="56"/>
  <c r="E76" i="56"/>
  <c r="H77" i="56"/>
  <c r="C78" i="56"/>
  <c r="I78" i="56"/>
  <c r="F80" i="56"/>
  <c r="D82" i="56"/>
  <c r="J69" i="57"/>
  <c r="J73" i="57"/>
  <c r="D75" i="57"/>
  <c r="D77" i="57"/>
  <c r="K81" i="57"/>
  <c r="I82" i="57"/>
  <c r="M60" i="58"/>
  <c r="J64" i="58"/>
  <c r="J71" i="58"/>
  <c r="H72" i="58"/>
  <c r="H73" i="58"/>
  <c r="H75" i="58"/>
  <c r="D77" i="58"/>
  <c r="E78" i="58"/>
  <c r="E81" i="58"/>
  <c r="F62" i="59"/>
  <c r="F84" i="59"/>
  <c r="I76" i="60"/>
  <c r="F76" i="60"/>
  <c r="C80" i="60"/>
  <c r="J60" i="62"/>
  <c r="H60" i="62"/>
  <c r="C60" i="62"/>
  <c r="K60" i="62"/>
  <c r="E60" i="62"/>
  <c r="M60" i="62"/>
  <c r="J71" i="62"/>
  <c r="E71" i="62"/>
  <c r="E78" i="62"/>
  <c r="J81" i="62"/>
  <c r="K81" i="62"/>
  <c r="E81" i="62"/>
  <c r="H81" i="62"/>
  <c r="C81" i="62"/>
  <c r="K82" i="62"/>
  <c r="H82" i="62"/>
  <c r="D82" i="62"/>
  <c r="D60" i="63"/>
  <c r="F64" i="63"/>
  <c r="J68" i="63"/>
  <c r="D68" i="63"/>
  <c r="I68" i="63"/>
  <c r="I66" i="64"/>
  <c r="E66" i="64"/>
  <c r="K70" i="64"/>
  <c r="H70" i="64"/>
  <c r="D70" i="64"/>
  <c r="K74" i="64"/>
  <c r="H74" i="64"/>
  <c r="E74" i="64"/>
  <c r="D74" i="64"/>
  <c r="I78" i="64"/>
  <c r="E75" i="38"/>
  <c r="E75" i="42"/>
  <c r="J66" i="45"/>
  <c r="I81" i="45"/>
  <c r="K81" i="48"/>
  <c r="E78" i="49"/>
  <c r="D81" i="49"/>
  <c r="K81" i="49"/>
  <c r="G37" i="50"/>
  <c r="D38" i="50"/>
  <c r="J48" i="50"/>
  <c r="K55" i="51"/>
  <c r="H58" i="51"/>
  <c r="M36" i="52"/>
  <c r="E51" i="52"/>
  <c r="E58" i="52"/>
  <c r="D60" i="53"/>
  <c r="I83" i="53"/>
  <c r="D60" i="54"/>
  <c r="E66" i="54"/>
  <c r="E69" i="54"/>
  <c r="E78" i="54"/>
  <c r="E66" i="56"/>
  <c r="H72" i="56"/>
  <c r="D74" i="56"/>
  <c r="K74" i="56"/>
  <c r="H76" i="56"/>
  <c r="D78" i="56"/>
  <c r="K78" i="56"/>
  <c r="F75" i="57"/>
  <c r="J77" i="57"/>
  <c r="E77" i="58"/>
  <c r="J62" i="59"/>
  <c r="I80" i="59"/>
  <c r="F80" i="59"/>
  <c r="J82" i="59"/>
  <c r="H82" i="59"/>
  <c r="J61" i="60"/>
  <c r="I61" i="60"/>
  <c r="C61" i="60"/>
  <c r="K61" i="60"/>
  <c r="F80" i="60"/>
  <c r="K73" i="61"/>
  <c r="E73" i="61"/>
  <c r="J81" i="61"/>
  <c r="D81" i="61"/>
  <c r="E68" i="62"/>
  <c r="J68" i="62"/>
  <c r="F69" i="62"/>
  <c r="D69" i="62"/>
  <c r="I78" i="62"/>
  <c r="H60" i="63"/>
  <c r="H83" i="63"/>
  <c r="E83" i="63"/>
  <c r="F69" i="44"/>
  <c r="E75" i="44"/>
  <c r="I77" i="44"/>
  <c r="K82" i="44"/>
  <c r="C73" i="37"/>
  <c r="H63" i="38"/>
  <c r="D58" i="39"/>
  <c r="D64" i="39"/>
  <c r="C76" i="40"/>
  <c r="C67" i="41"/>
  <c r="J73" i="41"/>
  <c r="D80" i="41"/>
  <c r="F75" i="42"/>
  <c r="E71" i="43"/>
  <c r="H75" i="43"/>
  <c r="F80" i="43"/>
  <c r="D81" i="43"/>
  <c r="H62" i="44"/>
  <c r="H66" i="44"/>
  <c r="C73" i="44"/>
  <c r="J74" i="44"/>
  <c r="F75" i="44"/>
  <c r="E76" i="44"/>
  <c r="I80" i="44"/>
  <c r="C82" i="44"/>
  <c r="D69" i="45"/>
  <c r="C66" i="45"/>
  <c r="K66" i="45"/>
  <c r="G68" i="45"/>
  <c r="D73" i="45"/>
  <c r="D74" i="45"/>
  <c r="I75" i="45"/>
  <c r="D77" i="45"/>
  <c r="E78" i="45"/>
  <c r="D80" i="45"/>
  <c r="K64" i="46"/>
  <c r="E67" i="46"/>
  <c r="G38" i="47"/>
  <c r="F49" i="47"/>
  <c r="E54" i="47"/>
  <c r="D60" i="48"/>
  <c r="K60" i="48"/>
  <c r="E67" i="48"/>
  <c r="C81" i="48"/>
  <c r="C62" i="49"/>
  <c r="F66" i="49"/>
  <c r="E67" i="49"/>
  <c r="E75" i="49"/>
  <c r="F78" i="49"/>
  <c r="E81" i="49"/>
  <c r="K37" i="50"/>
  <c r="F38" i="50"/>
  <c r="D48" i="50"/>
  <c r="D53" i="50"/>
  <c r="E58" i="50"/>
  <c r="I42" i="51"/>
  <c r="J43" i="51"/>
  <c r="D45" i="51"/>
  <c r="H48" i="51"/>
  <c r="C55" i="51"/>
  <c r="D57" i="51"/>
  <c r="K57" i="51"/>
  <c r="I40" i="52"/>
  <c r="I44" i="52"/>
  <c r="H51" i="52"/>
  <c r="I57" i="52"/>
  <c r="H60" i="53"/>
  <c r="K67" i="53"/>
  <c r="J74" i="53"/>
  <c r="D78" i="53"/>
  <c r="E79" i="53"/>
  <c r="H60" i="54"/>
  <c r="F66" i="54"/>
  <c r="J67" i="54"/>
  <c r="F69" i="54"/>
  <c r="I75" i="54"/>
  <c r="F77" i="54"/>
  <c r="H81" i="54"/>
  <c r="D82" i="54"/>
  <c r="E83" i="54"/>
  <c r="D60" i="55"/>
  <c r="K60" i="55"/>
  <c r="F68" i="55"/>
  <c r="D77" i="55"/>
  <c r="H81" i="55"/>
  <c r="D82" i="55"/>
  <c r="E83" i="55"/>
  <c r="J66" i="56"/>
  <c r="H71" i="56"/>
  <c r="C72" i="56"/>
  <c r="I72" i="56"/>
  <c r="D73" i="56"/>
  <c r="K73" i="56"/>
  <c r="E74" i="56"/>
  <c r="H75" i="56"/>
  <c r="C76" i="56"/>
  <c r="I76" i="56"/>
  <c r="D77" i="56"/>
  <c r="K77" i="56"/>
  <c r="E78" i="56"/>
  <c r="K81" i="56"/>
  <c r="F64" i="57"/>
  <c r="C66" i="57"/>
  <c r="C68" i="57"/>
  <c r="E69" i="57"/>
  <c r="E73" i="57"/>
  <c r="E74" i="57"/>
  <c r="D81" i="57"/>
  <c r="E83" i="57"/>
  <c r="J62" i="58"/>
  <c r="E64" i="58"/>
  <c r="J68" i="58"/>
  <c r="D69" i="58"/>
  <c r="D73" i="58"/>
  <c r="E74" i="58"/>
  <c r="H76" i="58"/>
  <c r="H77" i="58"/>
  <c r="C62" i="59"/>
  <c r="K62" i="59"/>
  <c r="M64" i="59"/>
  <c r="D67" i="59"/>
  <c r="J69" i="59"/>
  <c r="I69" i="59"/>
  <c r="H69" i="59"/>
  <c r="J73" i="59"/>
  <c r="H73" i="59"/>
  <c r="J74" i="59"/>
  <c r="D74" i="59"/>
  <c r="J75" i="59"/>
  <c r="C75" i="59"/>
  <c r="J77" i="59"/>
  <c r="H77" i="59"/>
  <c r="J78" i="59"/>
  <c r="D78" i="59"/>
  <c r="I79" i="59"/>
  <c r="D79" i="59"/>
  <c r="C82" i="59"/>
  <c r="I83" i="59"/>
  <c r="D61" i="60"/>
  <c r="H62" i="60"/>
  <c r="D62" i="60"/>
  <c r="I74" i="60"/>
  <c r="E76" i="60"/>
  <c r="I68" i="61"/>
  <c r="K72" i="61"/>
  <c r="E72" i="61"/>
  <c r="D73" i="61"/>
  <c r="E81" i="61"/>
  <c r="G60" i="62"/>
  <c r="F68" i="62"/>
  <c r="I69" i="62"/>
  <c r="F72" i="62"/>
  <c r="J72" i="62"/>
  <c r="D72" i="62"/>
  <c r="G81" i="62"/>
  <c r="I82" i="62"/>
  <c r="K60" i="63"/>
  <c r="G80" i="63"/>
  <c r="C80" i="63"/>
  <c r="I83" i="63"/>
  <c r="J61" i="64"/>
  <c r="H61" i="64"/>
  <c r="C61" i="64"/>
  <c r="K61" i="64"/>
  <c r="E61" i="64"/>
  <c r="M61" i="64"/>
  <c r="I70" i="64"/>
  <c r="I76" i="62"/>
  <c r="H81" i="63"/>
  <c r="G60" i="64"/>
  <c r="M60" i="64"/>
  <c r="I71" i="64"/>
  <c r="H72" i="64"/>
  <c r="I75" i="64"/>
  <c r="H76" i="64"/>
  <c r="G81" i="64"/>
  <c r="I82" i="64"/>
  <c r="G60" i="65"/>
  <c r="M60" i="65"/>
  <c r="E61" i="65"/>
  <c r="K61" i="65"/>
  <c r="K67" i="65"/>
  <c r="E69" i="65"/>
  <c r="I72" i="65"/>
  <c r="I74" i="65"/>
  <c r="D77" i="65"/>
  <c r="I78" i="65"/>
  <c r="G81" i="65"/>
  <c r="I82" i="65"/>
  <c r="E60" i="66"/>
  <c r="K60" i="66"/>
  <c r="H62" i="66"/>
  <c r="J66" i="66"/>
  <c r="J73" i="66"/>
  <c r="I76" i="66"/>
  <c r="D78" i="66"/>
  <c r="G81" i="66"/>
  <c r="I82" i="66"/>
  <c r="K70" i="67"/>
  <c r="K60" i="67"/>
  <c r="I63" i="67"/>
  <c r="I66" i="67"/>
  <c r="E69" i="67"/>
  <c r="K69" i="67"/>
  <c r="D79" i="67"/>
  <c r="K83" i="67"/>
  <c r="H83" i="67"/>
  <c r="H84" i="67"/>
  <c r="I84" i="67"/>
  <c r="C70" i="68"/>
  <c r="I70" i="68"/>
  <c r="C72" i="68"/>
  <c r="I72" i="68"/>
  <c r="C74" i="68"/>
  <c r="I74" i="68"/>
  <c r="C76" i="68"/>
  <c r="I76" i="68"/>
  <c r="C78" i="68"/>
  <c r="I78" i="68"/>
  <c r="J82" i="68"/>
  <c r="I82" i="68"/>
  <c r="D82" i="68"/>
  <c r="H82" i="68"/>
  <c r="K63" i="69"/>
  <c r="D81" i="69"/>
  <c r="F69" i="70"/>
  <c r="D69" i="70"/>
  <c r="I69" i="70"/>
  <c r="K76" i="71"/>
  <c r="H76" i="71"/>
  <c r="D76" i="71"/>
  <c r="J60" i="72"/>
  <c r="H60" i="72"/>
  <c r="C60" i="72"/>
  <c r="K60" i="72"/>
  <c r="E60" i="72"/>
  <c r="M60" i="72"/>
  <c r="D63" i="72"/>
  <c r="J63" i="72"/>
  <c r="F66" i="72"/>
  <c r="E77" i="72"/>
  <c r="J77" i="72"/>
  <c r="F77" i="72"/>
  <c r="I72" i="64"/>
  <c r="I76" i="64"/>
  <c r="G61" i="65"/>
  <c r="M61" i="65"/>
  <c r="J69" i="65"/>
  <c r="E77" i="65"/>
  <c r="G60" i="66"/>
  <c r="M60" i="66"/>
  <c r="I78" i="66"/>
  <c r="K63" i="67"/>
  <c r="G69" i="67"/>
  <c r="J78" i="67"/>
  <c r="K78" i="67"/>
  <c r="E78" i="67"/>
  <c r="H78" i="67"/>
  <c r="H79" i="67"/>
  <c r="F68" i="68"/>
  <c r="E68" i="68"/>
  <c r="J71" i="68"/>
  <c r="K71" i="68"/>
  <c r="E71" i="68"/>
  <c r="H71" i="68"/>
  <c r="J73" i="68"/>
  <c r="K73" i="68"/>
  <c r="E73" i="68"/>
  <c r="H73" i="68"/>
  <c r="J75" i="68"/>
  <c r="K75" i="68"/>
  <c r="E75" i="68"/>
  <c r="H75" i="68"/>
  <c r="J77" i="68"/>
  <c r="K77" i="68"/>
  <c r="E77" i="68"/>
  <c r="H77" i="68"/>
  <c r="K79" i="68"/>
  <c r="H79" i="68"/>
  <c r="H80" i="68"/>
  <c r="I80" i="68"/>
  <c r="J60" i="69"/>
  <c r="H60" i="69"/>
  <c r="C60" i="69"/>
  <c r="K60" i="69"/>
  <c r="E60" i="69"/>
  <c r="M60" i="69"/>
  <c r="K66" i="70"/>
  <c r="I66" i="70"/>
  <c r="C66" i="70"/>
  <c r="K62" i="71"/>
  <c r="H62" i="71"/>
  <c r="C62" i="71"/>
  <c r="J64" i="71"/>
  <c r="C64" i="71"/>
  <c r="F64" i="71"/>
  <c r="J68" i="71"/>
  <c r="C68" i="71"/>
  <c r="F68" i="71"/>
  <c r="E71" i="71"/>
  <c r="J71" i="71"/>
  <c r="K74" i="71"/>
  <c r="D74" i="71"/>
  <c r="H74" i="71"/>
  <c r="J81" i="71"/>
  <c r="K81" i="71"/>
  <c r="E81" i="71"/>
  <c r="H81" i="71"/>
  <c r="C81" i="71"/>
  <c r="K82" i="71"/>
  <c r="H82" i="71"/>
  <c r="D82" i="71"/>
  <c r="F71" i="72"/>
  <c r="D71" i="72"/>
  <c r="I71" i="72"/>
  <c r="J78" i="72"/>
  <c r="D78" i="72"/>
  <c r="F78" i="72"/>
  <c r="E78" i="72"/>
  <c r="J60" i="73"/>
  <c r="H60" i="73"/>
  <c r="C60" i="73"/>
  <c r="K60" i="73"/>
  <c r="E60" i="73"/>
  <c r="I60" i="73"/>
  <c r="D60" i="73"/>
  <c r="I72" i="59"/>
  <c r="I76" i="59"/>
  <c r="I81" i="60"/>
  <c r="I66" i="62"/>
  <c r="I77" i="62"/>
  <c r="I83" i="62"/>
  <c r="G69" i="63"/>
  <c r="G70" i="63"/>
  <c r="G71" i="63"/>
  <c r="G72" i="63"/>
  <c r="G73" i="63"/>
  <c r="G74" i="63"/>
  <c r="G75" i="63"/>
  <c r="G76" i="63"/>
  <c r="G77" i="63"/>
  <c r="G78" i="63"/>
  <c r="D81" i="63"/>
  <c r="I82" i="63"/>
  <c r="D60" i="64"/>
  <c r="M66" i="64" s="1"/>
  <c r="I60" i="64"/>
  <c r="F64" i="64"/>
  <c r="I69" i="64"/>
  <c r="E71" i="64"/>
  <c r="D72" i="64"/>
  <c r="I73" i="64"/>
  <c r="E75" i="64"/>
  <c r="D76" i="64"/>
  <c r="I77" i="64"/>
  <c r="I79" i="64"/>
  <c r="D81" i="64"/>
  <c r="I81" i="64"/>
  <c r="E82" i="64"/>
  <c r="E83" i="64"/>
  <c r="J65" i="65"/>
  <c r="D60" i="65"/>
  <c r="I60" i="65"/>
  <c r="C61" i="65"/>
  <c r="H61" i="65"/>
  <c r="E66" i="65"/>
  <c r="F67" i="65"/>
  <c r="D74" i="65"/>
  <c r="I76" i="65"/>
  <c r="H77" i="65"/>
  <c r="E78" i="65"/>
  <c r="D81" i="65"/>
  <c r="I81" i="65"/>
  <c r="E82" i="65"/>
  <c r="E83" i="65"/>
  <c r="C60" i="66"/>
  <c r="H60" i="66"/>
  <c r="D62" i="66"/>
  <c r="E66" i="66"/>
  <c r="J69" i="66"/>
  <c r="E73" i="66"/>
  <c r="J77" i="66"/>
  <c r="C80" i="66"/>
  <c r="D81" i="66"/>
  <c r="I81" i="66"/>
  <c r="E82" i="66"/>
  <c r="G70" i="67"/>
  <c r="F60" i="67"/>
  <c r="C63" i="67"/>
  <c r="D66" i="67"/>
  <c r="C69" i="67"/>
  <c r="H69" i="67"/>
  <c r="G71" i="67"/>
  <c r="G72" i="67"/>
  <c r="G73" i="67"/>
  <c r="G74" i="67"/>
  <c r="G75" i="67"/>
  <c r="G76" i="67"/>
  <c r="J77" i="67"/>
  <c r="K77" i="67"/>
  <c r="G77" i="67"/>
  <c r="C78" i="67"/>
  <c r="I78" i="67"/>
  <c r="J82" i="67"/>
  <c r="K82" i="67"/>
  <c r="E82" i="67"/>
  <c r="H82" i="67"/>
  <c r="E83" i="67"/>
  <c r="F64" i="68"/>
  <c r="I64" i="68"/>
  <c r="D68" i="68"/>
  <c r="C71" i="68"/>
  <c r="I71" i="68"/>
  <c r="C73" i="68"/>
  <c r="I73" i="68"/>
  <c r="C75" i="68"/>
  <c r="I75" i="68"/>
  <c r="C77" i="68"/>
  <c r="I77" i="68"/>
  <c r="D79" i="68"/>
  <c r="E80" i="68"/>
  <c r="E82" i="68"/>
  <c r="K83" i="68"/>
  <c r="E83" i="68"/>
  <c r="H84" i="68"/>
  <c r="E84" i="68"/>
  <c r="D60" i="69"/>
  <c r="M66" i="69" s="1"/>
  <c r="K67" i="69"/>
  <c r="C67" i="69"/>
  <c r="K79" i="69"/>
  <c r="C79" i="69"/>
  <c r="M61" i="70"/>
  <c r="E66" i="70"/>
  <c r="J69" i="70"/>
  <c r="I79" i="70"/>
  <c r="J81" i="70"/>
  <c r="H81" i="70"/>
  <c r="C81" i="70"/>
  <c r="K81" i="70"/>
  <c r="E81" i="70"/>
  <c r="K82" i="70"/>
  <c r="D82" i="70"/>
  <c r="H82" i="70"/>
  <c r="D62" i="71"/>
  <c r="E64" i="71"/>
  <c r="K66" i="71"/>
  <c r="C66" i="71"/>
  <c r="E68" i="71"/>
  <c r="F69" i="71"/>
  <c r="D69" i="71"/>
  <c r="F71" i="71"/>
  <c r="E74" i="71"/>
  <c r="I76" i="71"/>
  <c r="K78" i="71"/>
  <c r="D78" i="71"/>
  <c r="H78" i="71"/>
  <c r="D81" i="71"/>
  <c r="E82" i="71"/>
  <c r="G60" i="72"/>
  <c r="K63" i="72"/>
  <c r="I78" i="72"/>
  <c r="G60" i="73"/>
  <c r="I77" i="65"/>
  <c r="I68" i="68"/>
  <c r="J70" i="68"/>
  <c r="K70" i="68"/>
  <c r="E70" i="68"/>
  <c r="H70" i="68"/>
  <c r="D71" i="68"/>
  <c r="J72" i="68"/>
  <c r="K72" i="68"/>
  <c r="E72" i="68"/>
  <c r="H72" i="68"/>
  <c r="D73" i="68"/>
  <c r="J74" i="68"/>
  <c r="K74" i="68"/>
  <c r="E74" i="68"/>
  <c r="H74" i="68"/>
  <c r="D75" i="68"/>
  <c r="J76" i="68"/>
  <c r="K76" i="68"/>
  <c r="E76" i="68"/>
  <c r="H76" i="68"/>
  <c r="D77" i="68"/>
  <c r="J78" i="68"/>
  <c r="K78" i="68"/>
  <c r="E78" i="68"/>
  <c r="H78" i="68"/>
  <c r="E79" i="68"/>
  <c r="G60" i="69"/>
  <c r="J81" i="69"/>
  <c r="H81" i="69"/>
  <c r="C81" i="69"/>
  <c r="K81" i="69"/>
  <c r="E81" i="69"/>
  <c r="K82" i="69"/>
  <c r="D82" i="69"/>
  <c r="K63" i="70"/>
  <c r="H63" i="70"/>
  <c r="C63" i="70"/>
  <c r="J66" i="70"/>
  <c r="F74" i="70"/>
  <c r="D74" i="70"/>
  <c r="K77" i="70"/>
  <c r="H77" i="70"/>
  <c r="D77" i="70"/>
  <c r="J62" i="71"/>
  <c r="I64" i="71"/>
  <c r="I68" i="71"/>
  <c r="F72" i="71"/>
  <c r="D72" i="71"/>
  <c r="I72" i="71"/>
  <c r="I74" i="71"/>
  <c r="G81" i="71"/>
  <c r="I82" i="71"/>
  <c r="J66" i="72"/>
  <c r="E66" i="72"/>
  <c r="H83" i="72"/>
  <c r="E83" i="72"/>
  <c r="I83" i="72"/>
  <c r="I70" i="72"/>
  <c r="I79" i="72"/>
  <c r="E76" i="73"/>
  <c r="I78" i="73"/>
  <c r="D81" i="73"/>
  <c r="I81" i="73"/>
  <c r="E82" i="73"/>
  <c r="I83" i="73"/>
  <c r="G60" i="74"/>
  <c r="M60" i="74"/>
  <c r="I76" i="74"/>
  <c r="E78" i="74"/>
  <c r="I83" i="74"/>
  <c r="K66" i="75"/>
  <c r="J68" i="75"/>
  <c r="I70" i="75"/>
  <c r="E71" i="75"/>
  <c r="D80" i="75"/>
  <c r="K80" i="75"/>
  <c r="I83" i="75"/>
  <c r="L61" i="93"/>
  <c r="M69" i="93"/>
  <c r="M75" i="93"/>
  <c r="U85" i="95"/>
  <c r="K62" i="69"/>
  <c r="I66" i="69"/>
  <c r="I69" i="69"/>
  <c r="I73" i="69"/>
  <c r="G60" i="70"/>
  <c r="M60" i="70"/>
  <c r="H62" i="70"/>
  <c r="J73" i="70"/>
  <c r="I78" i="70"/>
  <c r="K80" i="70"/>
  <c r="G60" i="71"/>
  <c r="M60" i="71"/>
  <c r="I77" i="71"/>
  <c r="I67" i="72"/>
  <c r="C68" i="72"/>
  <c r="E69" i="72"/>
  <c r="D70" i="72"/>
  <c r="J70" i="72"/>
  <c r="C79" i="72"/>
  <c r="J79" i="72"/>
  <c r="G81" i="72"/>
  <c r="I82" i="72"/>
  <c r="K62" i="73"/>
  <c r="E64" i="73"/>
  <c r="I67" i="73"/>
  <c r="E68" i="73"/>
  <c r="D72" i="73"/>
  <c r="I75" i="73"/>
  <c r="H76" i="73"/>
  <c r="D78" i="73"/>
  <c r="E81" i="73"/>
  <c r="K81" i="73"/>
  <c r="H82" i="73"/>
  <c r="C60" i="74"/>
  <c r="H60" i="74"/>
  <c r="K64" i="74"/>
  <c r="E67" i="74"/>
  <c r="D71" i="74"/>
  <c r="D76" i="74"/>
  <c r="I77" i="74"/>
  <c r="H78" i="74"/>
  <c r="G81" i="74"/>
  <c r="I82" i="74"/>
  <c r="E60" i="75"/>
  <c r="I67" i="75"/>
  <c r="C68" i="75"/>
  <c r="D70" i="75"/>
  <c r="J70" i="75"/>
  <c r="I71" i="75"/>
  <c r="J75" i="75"/>
  <c r="I78" i="75"/>
  <c r="F80" i="75"/>
  <c r="G81" i="75"/>
  <c r="I82" i="75"/>
  <c r="M70" i="76"/>
  <c r="I76" i="73"/>
  <c r="G81" i="73"/>
  <c r="I78" i="74"/>
  <c r="J71" i="75"/>
  <c r="H80" i="75"/>
  <c r="M76" i="93"/>
  <c r="M67" i="93"/>
  <c r="E66" i="69"/>
  <c r="I78" i="69"/>
  <c r="I83" i="69"/>
  <c r="G61" i="70"/>
  <c r="D60" i="70"/>
  <c r="M66" i="70" s="1"/>
  <c r="I60" i="70"/>
  <c r="D62" i="70"/>
  <c r="I67" i="70"/>
  <c r="E73" i="70"/>
  <c r="I76" i="70"/>
  <c r="E78" i="70"/>
  <c r="D60" i="71"/>
  <c r="I60" i="71"/>
  <c r="I75" i="71"/>
  <c r="E77" i="71"/>
  <c r="I83" i="71"/>
  <c r="E67" i="72"/>
  <c r="I75" i="72"/>
  <c r="H80" i="72"/>
  <c r="D81" i="72"/>
  <c r="I81" i="72"/>
  <c r="E82" i="72"/>
  <c r="F62" i="73"/>
  <c r="E67" i="73"/>
  <c r="J71" i="73"/>
  <c r="I72" i="73"/>
  <c r="E75" i="73"/>
  <c r="D76" i="73"/>
  <c r="I77" i="73"/>
  <c r="H78" i="73"/>
  <c r="I79" i="73"/>
  <c r="C81" i="73"/>
  <c r="H81" i="73"/>
  <c r="D82" i="73"/>
  <c r="E83" i="73"/>
  <c r="E60" i="74"/>
  <c r="K60" i="74"/>
  <c r="F64" i="74"/>
  <c r="K68" i="74"/>
  <c r="J70" i="74"/>
  <c r="I71" i="74"/>
  <c r="I75" i="74"/>
  <c r="H76" i="74"/>
  <c r="E77" i="74"/>
  <c r="D78" i="74"/>
  <c r="D81" i="74"/>
  <c r="I81" i="74"/>
  <c r="E82" i="74"/>
  <c r="E83" i="74"/>
  <c r="J64" i="75"/>
  <c r="E67" i="75"/>
  <c r="I68" i="75"/>
  <c r="D71" i="75"/>
  <c r="E75" i="75"/>
  <c r="C80" i="75"/>
  <c r="D81" i="75"/>
  <c r="I81" i="75"/>
  <c r="E82" i="75"/>
  <c r="E83" i="75"/>
  <c r="M70" i="93"/>
  <c r="M71" i="93"/>
  <c r="L65" i="98"/>
  <c r="L85" i="98" s="1"/>
  <c r="L63" i="97"/>
  <c r="L85" i="97" s="1"/>
  <c r="U85" i="96"/>
  <c r="W57" i="96"/>
  <c r="W61" i="96" s="1"/>
  <c r="W63" i="96" s="1"/>
  <c r="L60" i="96"/>
  <c r="M66" i="96"/>
  <c r="M71" i="96"/>
  <c r="M69" i="96"/>
  <c r="M74" i="96"/>
  <c r="M70" i="96"/>
  <c r="M73" i="96"/>
  <c r="M67" i="96"/>
  <c r="M77" i="96"/>
  <c r="M68" i="96"/>
  <c r="M76" i="96"/>
  <c r="D85" i="96"/>
  <c r="M75" i="96"/>
  <c r="M72" i="96"/>
  <c r="L63" i="96"/>
  <c r="F85" i="96"/>
  <c r="L65" i="96"/>
  <c r="W61" i="95"/>
  <c r="W63" i="95" s="1"/>
  <c r="L65" i="95"/>
  <c r="M85" i="95"/>
  <c r="S85" i="95" s="1"/>
  <c r="F85" i="95"/>
  <c r="V85" i="95" s="1"/>
  <c r="L63" i="95"/>
  <c r="W11" i="94"/>
  <c r="W57" i="94" s="1"/>
  <c r="W61" i="94" s="1"/>
  <c r="W63" i="94" s="1"/>
  <c r="O57" i="94"/>
  <c r="D61" i="94"/>
  <c r="J60" i="94"/>
  <c r="L60" i="94" s="1"/>
  <c r="J63" i="94"/>
  <c r="L63" i="94" s="1"/>
  <c r="M77" i="93"/>
  <c r="M73" i="93"/>
  <c r="D85" i="93"/>
  <c r="C85" i="93"/>
  <c r="U85" i="93" s="1"/>
  <c r="L65" i="93"/>
  <c r="O57" i="93"/>
  <c r="W5" i="93"/>
  <c r="W57" i="93" s="1"/>
  <c r="W61" i="93" s="1"/>
  <c r="W63" i="93" s="1"/>
  <c r="J85" i="93"/>
  <c r="W61" i="92"/>
  <c r="W63" i="92" s="1"/>
  <c r="M85" i="92"/>
  <c r="S85" i="92" s="1"/>
  <c r="L61" i="92"/>
  <c r="L63" i="92"/>
  <c r="F85" i="92"/>
  <c r="V85" i="92" s="1"/>
  <c r="W85" i="92" s="1"/>
  <c r="L61" i="91"/>
  <c r="L85" i="91" s="1"/>
  <c r="M85" i="91"/>
  <c r="S85" i="91" s="1"/>
  <c r="V85" i="91"/>
  <c r="W85" i="91" s="1"/>
  <c r="V57" i="90"/>
  <c r="H60" i="90"/>
  <c r="H65" i="90"/>
  <c r="S57" i="90"/>
  <c r="J63" i="90"/>
  <c r="J65" i="90"/>
  <c r="I85" i="90"/>
  <c r="W11" i="90"/>
  <c r="D63" i="90"/>
  <c r="C85" i="90"/>
  <c r="L61" i="90"/>
  <c r="U57" i="90"/>
  <c r="D60" i="90"/>
  <c r="O57" i="90"/>
  <c r="F63" i="90"/>
  <c r="Q57" i="90"/>
  <c r="W4" i="90"/>
  <c r="M68" i="89"/>
  <c r="M67" i="89"/>
  <c r="D63" i="89"/>
  <c r="D85" i="89" s="1"/>
  <c r="O57" i="89"/>
  <c r="F63" i="89"/>
  <c r="F85" i="89" s="1"/>
  <c r="Q57" i="89"/>
  <c r="U57" i="89"/>
  <c r="J60" i="89"/>
  <c r="J85" i="89" s="1"/>
  <c r="W4" i="89"/>
  <c r="W57" i="89" s="1"/>
  <c r="W61" i="89" s="1"/>
  <c r="W63" i="89" s="1"/>
  <c r="I85" i="89"/>
  <c r="U85" i="89" s="1"/>
  <c r="S57" i="87"/>
  <c r="H63" i="87"/>
  <c r="H85" i="87" s="1"/>
  <c r="V85" i="87" s="1"/>
  <c r="W85" i="87" s="1"/>
  <c r="W4" i="87"/>
  <c r="W57" i="87" s="1"/>
  <c r="W61" i="87" s="1"/>
  <c r="W63" i="87" s="1"/>
  <c r="M85" i="87"/>
  <c r="S85" i="87" s="1"/>
  <c r="H85" i="86"/>
  <c r="W6" i="86"/>
  <c r="D63" i="86"/>
  <c r="M70" i="86" s="1"/>
  <c r="W57" i="86"/>
  <c r="W61" i="86" s="1"/>
  <c r="W63" i="86" s="1"/>
  <c r="O57" i="86"/>
  <c r="C85" i="86"/>
  <c r="U85" i="86" s="1"/>
  <c r="L65" i="86"/>
  <c r="N57" i="85"/>
  <c r="O4" i="85"/>
  <c r="R57" i="85"/>
  <c r="S4" i="85"/>
  <c r="G63" i="85"/>
  <c r="G85" i="85" s="1"/>
  <c r="P57" i="85"/>
  <c r="Q4" i="85"/>
  <c r="E63" i="85"/>
  <c r="V4" i="85"/>
  <c r="V57" i="85" s="1"/>
  <c r="D85" i="84"/>
  <c r="M77" i="84"/>
  <c r="M71" i="84"/>
  <c r="M72" i="84"/>
  <c r="M73" i="84"/>
  <c r="M74" i="84"/>
  <c r="M75" i="84"/>
  <c r="M76" i="84"/>
  <c r="O57" i="84"/>
  <c r="M69" i="84"/>
  <c r="M70" i="84"/>
  <c r="P57" i="84"/>
  <c r="V57" i="84"/>
  <c r="E63" i="84"/>
  <c r="I85" i="83"/>
  <c r="U85" i="83" s="1"/>
  <c r="H85" i="83"/>
  <c r="V57" i="83"/>
  <c r="J63" i="83"/>
  <c r="L63" i="83" s="1"/>
  <c r="J65" i="83"/>
  <c r="L65" i="83" s="1"/>
  <c r="M77" i="83"/>
  <c r="M71" i="83"/>
  <c r="D85" i="83"/>
  <c r="M75" i="83"/>
  <c r="M69" i="83"/>
  <c r="M73" i="83"/>
  <c r="M72" i="83"/>
  <c r="M76" i="83"/>
  <c r="M70" i="83"/>
  <c r="W57" i="83"/>
  <c r="U57" i="83"/>
  <c r="J70" i="83"/>
  <c r="O57" i="82"/>
  <c r="V57" i="82"/>
  <c r="W5" i="82"/>
  <c r="W57" i="82" s="1"/>
  <c r="D63" i="82"/>
  <c r="M76" i="82" s="1"/>
  <c r="J85" i="82"/>
  <c r="U85" i="82"/>
  <c r="L70" i="82"/>
  <c r="C85" i="81"/>
  <c r="U12" i="81"/>
  <c r="J63" i="81" s="1"/>
  <c r="E63" i="81"/>
  <c r="E85" i="81" s="1"/>
  <c r="Q12" i="81"/>
  <c r="P57" i="81"/>
  <c r="I85" i="81"/>
  <c r="W12" i="81"/>
  <c r="D63" i="81"/>
  <c r="J70" i="81"/>
  <c r="U57" i="81"/>
  <c r="O7" i="81"/>
  <c r="W7" i="81" s="1"/>
  <c r="N57" i="81"/>
  <c r="V7" i="81"/>
  <c r="V57" i="81" s="1"/>
  <c r="S57" i="81"/>
  <c r="H65" i="81"/>
  <c r="W4" i="81"/>
  <c r="O57" i="80"/>
  <c r="D65" i="80"/>
  <c r="M76" i="80" s="1"/>
  <c r="C85" i="80"/>
  <c r="P57" i="80"/>
  <c r="Q4" i="80"/>
  <c r="V4" i="80"/>
  <c r="V57" i="80" s="1"/>
  <c r="E65" i="80"/>
  <c r="V57" i="79"/>
  <c r="M77" i="79"/>
  <c r="M74" i="79"/>
  <c r="U85" i="79"/>
  <c r="M73" i="79"/>
  <c r="M75" i="79"/>
  <c r="M76" i="79"/>
  <c r="S57" i="79"/>
  <c r="H65" i="79"/>
  <c r="H85" i="79" s="1"/>
  <c r="V85" i="79" s="1"/>
  <c r="W4" i="79"/>
  <c r="W57" i="79" s="1"/>
  <c r="M71" i="79"/>
  <c r="M72" i="79"/>
  <c r="O6" i="78"/>
  <c r="V6" i="78"/>
  <c r="V57" i="78" s="1"/>
  <c r="N57" i="78"/>
  <c r="S6" i="78"/>
  <c r="H65" i="78" s="1"/>
  <c r="H85" i="78" s="1"/>
  <c r="R57" i="78"/>
  <c r="U57" i="78"/>
  <c r="J61" i="78"/>
  <c r="J85" i="78" s="1"/>
  <c r="M68" i="78"/>
  <c r="M70" i="78"/>
  <c r="M69" i="78"/>
  <c r="M67" i="78"/>
  <c r="W4" i="78"/>
  <c r="U85" i="77"/>
  <c r="O57" i="77"/>
  <c r="M77" i="77"/>
  <c r="M85" i="77" s="1"/>
  <c r="S85" i="77" s="1"/>
  <c r="D85" i="77"/>
  <c r="Q57" i="77"/>
  <c r="F63" i="77"/>
  <c r="W4" i="77"/>
  <c r="W57" i="77" s="1"/>
  <c r="W61" i="77" s="1"/>
  <c r="W63" i="77" s="1"/>
  <c r="L70" i="77"/>
  <c r="D65" i="76"/>
  <c r="C85" i="76"/>
  <c r="J85" i="76"/>
  <c r="P57" i="76"/>
  <c r="E70" i="76"/>
  <c r="E85" i="76" s="1"/>
  <c r="W6" i="76"/>
  <c r="Q7" i="76"/>
  <c r="V7" i="76"/>
  <c r="V57" i="76" s="1"/>
  <c r="N57" i="76"/>
  <c r="O7" i="76"/>
  <c r="O57" i="76" s="1"/>
  <c r="S57" i="76"/>
  <c r="H65" i="76"/>
  <c r="W4" i="76"/>
  <c r="F63" i="76"/>
  <c r="T17" i="75"/>
  <c r="U17" i="75" s="1"/>
  <c r="T16" i="75"/>
  <c r="U16" i="75" s="1"/>
  <c r="V16" i="75"/>
  <c r="O16" i="75"/>
  <c r="W16" i="75" s="1"/>
  <c r="P14" i="75"/>
  <c r="Q14" i="75" s="1"/>
  <c r="T13" i="75"/>
  <c r="U13" i="75" s="1"/>
  <c r="V12" i="75"/>
  <c r="O12" i="75"/>
  <c r="W12" i="75" s="1"/>
  <c r="N10" i="75"/>
  <c r="P10" i="75"/>
  <c r="Q10" i="75" s="1"/>
  <c r="F63" i="75"/>
  <c r="T5" i="75"/>
  <c r="U5" i="75" s="1"/>
  <c r="N5" i="75"/>
  <c r="R8" i="75"/>
  <c r="S8" i="75" s="1"/>
  <c r="N8" i="75"/>
  <c r="P6" i="75"/>
  <c r="Q6" i="75" s="1"/>
  <c r="N6" i="75"/>
  <c r="L57" i="75"/>
  <c r="O29" i="75"/>
  <c r="W29" i="75" s="1"/>
  <c r="V29" i="75"/>
  <c r="O13" i="75"/>
  <c r="V13" i="75"/>
  <c r="O21" i="75"/>
  <c r="W21" i="75" s="1"/>
  <c r="V21" i="75"/>
  <c r="O17" i="75"/>
  <c r="W17" i="75" s="1"/>
  <c r="V17" i="75"/>
  <c r="O25" i="75"/>
  <c r="W25" i="75" s="1"/>
  <c r="V25" i="75"/>
  <c r="W7" i="75"/>
  <c r="V7" i="75"/>
  <c r="S9" i="75"/>
  <c r="W11" i="75"/>
  <c r="V11" i="75"/>
  <c r="W15" i="75"/>
  <c r="V15" i="75"/>
  <c r="V19" i="75"/>
  <c r="V23" i="75"/>
  <c r="O42" i="75"/>
  <c r="W42" i="75" s="1"/>
  <c r="V42" i="75"/>
  <c r="O50" i="75"/>
  <c r="W50" i="75" s="1"/>
  <c r="V50" i="75"/>
  <c r="K76" i="75"/>
  <c r="G76" i="75"/>
  <c r="C76" i="75"/>
  <c r="F76" i="75"/>
  <c r="J76" i="75"/>
  <c r="E76" i="75"/>
  <c r="I76" i="75"/>
  <c r="D76" i="75"/>
  <c r="H76" i="75"/>
  <c r="O26" i="75"/>
  <c r="W26" i="75" s="1"/>
  <c r="V26" i="75"/>
  <c r="O27" i="75"/>
  <c r="W27" i="75" s="1"/>
  <c r="V27" i="75"/>
  <c r="O30" i="75"/>
  <c r="W30" i="75" s="1"/>
  <c r="V30" i="75"/>
  <c r="O31" i="75"/>
  <c r="W31" i="75" s="1"/>
  <c r="V31" i="75"/>
  <c r="O34" i="75"/>
  <c r="W34" i="75" s="1"/>
  <c r="V34" i="75"/>
  <c r="W35" i="75"/>
  <c r="O36" i="75"/>
  <c r="W36" i="75" s="1"/>
  <c r="V36" i="75"/>
  <c r="O38" i="75"/>
  <c r="W38" i="75" s="1"/>
  <c r="K61" i="75"/>
  <c r="M9" i="75"/>
  <c r="P9" i="75" s="1"/>
  <c r="Q9" i="75" s="1"/>
  <c r="M4" i="75"/>
  <c r="Q4" i="75"/>
  <c r="F61" i="75" s="1"/>
  <c r="O10" i="75"/>
  <c r="W10" i="75" s="1"/>
  <c r="O14" i="75"/>
  <c r="W14" i="75" s="1"/>
  <c r="O18" i="75"/>
  <c r="W18" i="75" s="1"/>
  <c r="O22" i="75"/>
  <c r="W22" i="75" s="1"/>
  <c r="W33" i="75"/>
  <c r="V33" i="75"/>
  <c r="V35" i="75"/>
  <c r="O40" i="75"/>
  <c r="W40" i="75" s="1"/>
  <c r="V40" i="75"/>
  <c r="O46" i="75"/>
  <c r="W46" i="75" s="1"/>
  <c r="V46" i="75"/>
  <c r="S52" i="75"/>
  <c r="W52" i="75" s="1"/>
  <c r="V52" i="75"/>
  <c r="E61" i="75"/>
  <c r="V39" i="75"/>
  <c r="K63" i="75"/>
  <c r="W54" i="75"/>
  <c r="V54" i="75"/>
  <c r="W41" i="75"/>
  <c r="W45" i="75"/>
  <c r="W49" i="75"/>
  <c r="K65" i="75"/>
  <c r="V43" i="75"/>
  <c r="V47" i="75"/>
  <c r="V51" i="75"/>
  <c r="W53" i="75"/>
  <c r="M62" i="75"/>
  <c r="I62" i="75"/>
  <c r="E62" i="75"/>
  <c r="K62" i="75"/>
  <c r="F62" i="75"/>
  <c r="J62" i="75"/>
  <c r="D62" i="75"/>
  <c r="H62" i="75"/>
  <c r="C62" i="75"/>
  <c r="K72" i="75"/>
  <c r="G72" i="75"/>
  <c r="C72" i="75"/>
  <c r="F72" i="75"/>
  <c r="J72" i="75"/>
  <c r="E72" i="75"/>
  <c r="I72" i="75"/>
  <c r="D72" i="75"/>
  <c r="M63" i="75"/>
  <c r="I63" i="75"/>
  <c r="E63" i="75"/>
  <c r="G63" i="75"/>
  <c r="H66" i="75"/>
  <c r="D66" i="75"/>
  <c r="G66" i="75"/>
  <c r="K69" i="75"/>
  <c r="G69" i="75"/>
  <c r="C69" i="75"/>
  <c r="H69" i="75"/>
  <c r="K73" i="75"/>
  <c r="G73" i="75"/>
  <c r="C73" i="75"/>
  <c r="H73" i="75"/>
  <c r="K77" i="75"/>
  <c r="G77" i="75"/>
  <c r="C77" i="75"/>
  <c r="H77" i="75"/>
  <c r="I84" i="75"/>
  <c r="E84" i="75"/>
  <c r="H84" i="75"/>
  <c r="D84" i="75"/>
  <c r="K84" i="75"/>
  <c r="G84" i="75"/>
  <c r="C84" i="75"/>
  <c r="C63" i="75"/>
  <c r="H63" i="75"/>
  <c r="F64" i="75"/>
  <c r="C66" i="75"/>
  <c r="I66" i="75"/>
  <c r="H67" i="75"/>
  <c r="D67" i="75"/>
  <c r="G67" i="75"/>
  <c r="F68" i="75"/>
  <c r="D69" i="75"/>
  <c r="I69" i="75"/>
  <c r="K70" i="75"/>
  <c r="G70" i="75"/>
  <c r="C70" i="75"/>
  <c r="H70" i="75"/>
  <c r="D73" i="75"/>
  <c r="I73" i="75"/>
  <c r="K74" i="75"/>
  <c r="G74" i="75"/>
  <c r="C74" i="75"/>
  <c r="H74" i="75"/>
  <c r="D77" i="75"/>
  <c r="I77" i="75"/>
  <c r="K78" i="75"/>
  <c r="G78" i="75"/>
  <c r="C78" i="75"/>
  <c r="H78" i="75"/>
  <c r="H79" i="75"/>
  <c r="D79" i="75"/>
  <c r="G79" i="75"/>
  <c r="I80" i="75"/>
  <c r="E80" i="75"/>
  <c r="G80" i="75"/>
  <c r="F84" i="75"/>
  <c r="V53" i="75"/>
  <c r="J63" i="75"/>
  <c r="H64" i="75"/>
  <c r="D64" i="75"/>
  <c r="G64" i="75"/>
  <c r="M64" i="75"/>
  <c r="E66" i="75"/>
  <c r="J66" i="75"/>
  <c r="H68" i="75"/>
  <c r="D68" i="75"/>
  <c r="G68" i="75"/>
  <c r="E69" i="75"/>
  <c r="J69" i="75"/>
  <c r="K71" i="75"/>
  <c r="G71" i="75"/>
  <c r="C71" i="75"/>
  <c r="H71" i="75"/>
  <c r="E73" i="75"/>
  <c r="J73" i="75"/>
  <c r="K75" i="75"/>
  <c r="G75" i="75"/>
  <c r="C75" i="75"/>
  <c r="H75" i="75"/>
  <c r="E77" i="75"/>
  <c r="J77" i="75"/>
  <c r="J84" i="75"/>
  <c r="F83" i="75"/>
  <c r="J83" i="75"/>
  <c r="F82" i="75"/>
  <c r="J82" i="75"/>
  <c r="C83" i="75"/>
  <c r="G83" i="75"/>
  <c r="K83" i="75"/>
  <c r="F60" i="75"/>
  <c r="F81" i="75"/>
  <c r="C82" i="75"/>
  <c r="G82" i="75"/>
  <c r="D83" i="75"/>
  <c r="R8" i="74"/>
  <c r="S8" i="74" s="1"/>
  <c r="T7" i="74"/>
  <c r="N7" i="74"/>
  <c r="O7" i="74" s="1"/>
  <c r="P6" i="74"/>
  <c r="Q6" i="74" s="1"/>
  <c r="H63" i="74"/>
  <c r="K63" i="74"/>
  <c r="T9" i="74"/>
  <c r="U9" i="74" s="1"/>
  <c r="N9" i="74"/>
  <c r="O9" i="74" s="1"/>
  <c r="W9" i="74" s="1"/>
  <c r="P5" i="74"/>
  <c r="Q5" i="74" s="1"/>
  <c r="N5" i="74"/>
  <c r="N6" i="74"/>
  <c r="O6" i="74" s="1"/>
  <c r="N10" i="74"/>
  <c r="O10" i="74" s="1"/>
  <c r="W8" i="74"/>
  <c r="V11" i="74"/>
  <c r="W12" i="74"/>
  <c r="O32" i="74"/>
  <c r="W32" i="74" s="1"/>
  <c r="V32" i="74"/>
  <c r="O36" i="74"/>
  <c r="W36" i="74" s="1"/>
  <c r="V36" i="74"/>
  <c r="O40" i="74"/>
  <c r="W40" i="74" s="1"/>
  <c r="V40" i="74"/>
  <c r="O44" i="74"/>
  <c r="W44" i="74" s="1"/>
  <c r="V44" i="74"/>
  <c r="O48" i="74"/>
  <c r="W48" i="74" s="1"/>
  <c r="V48" i="74"/>
  <c r="O52" i="74"/>
  <c r="W52" i="74" s="1"/>
  <c r="V52" i="74"/>
  <c r="O13" i="74"/>
  <c r="W13" i="74" s="1"/>
  <c r="V13" i="74"/>
  <c r="O14" i="74"/>
  <c r="W14" i="74" s="1"/>
  <c r="V14" i="74"/>
  <c r="O17" i="74"/>
  <c r="W17" i="74" s="1"/>
  <c r="V17" i="74"/>
  <c r="O18" i="74"/>
  <c r="W18" i="74" s="1"/>
  <c r="V18" i="74"/>
  <c r="O21" i="74"/>
  <c r="W21" i="74" s="1"/>
  <c r="V21" i="74"/>
  <c r="O22" i="74"/>
  <c r="W22" i="74" s="1"/>
  <c r="V22" i="74"/>
  <c r="W10" i="74"/>
  <c r="W25" i="74"/>
  <c r="O26" i="74"/>
  <c r="W26" i="74" s="1"/>
  <c r="V26" i="74"/>
  <c r="W29" i="74"/>
  <c r="O30" i="74"/>
  <c r="W30" i="74" s="1"/>
  <c r="V30" i="74"/>
  <c r="O34" i="74"/>
  <c r="W34" i="74" s="1"/>
  <c r="V34" i="74"/>
  <c r="O38" i="74"/>
  <c r="W38" i="74" s="1"/>
  <c r="V38" i="74"/>
  <c r="O42" i="74"/>
  <c r="W42" i="74" s="1"/>
  <c r="V42" i="74"/>
  <c r="O46" i="74"/>
  <c r="W46" i="74" s="1"/>
  <c r="V46" i="74"/>
  <c r="I61" i="74"/>
  <c r="V15" i="74"/>
  <c r="O15" i="74"/>
  <c r="W15" i="74" s="1"/>
  <c r="O16" i="74"/>
  <c r="W16" i="74" s="1"/>
  <c r="V16" i="74"/>
  <c r="V19" i="74"/>
  <c r="O19" i="74"/>
  <c r="W19" i="74" s="1"/>
  <c r="V20" i="74"/>
  <c r="O20" i="74"/>
  <c r="W20" i="74" s="1"/>
  <c r="V23" i="74"/>
  <c r="O23" i="74"/>
  <c r="W23" i="74" s="1"/>
  <c r="V24" i="74"/>
  <c r="O24" i="74"/>
  <c r="W24" i="74" s="1"/>
  <c r="V28" i="74"/>
  <c r="O28" i="74"/>
  <c r="W28" i="74" s="1"/>
  <c r="H61" i="74"/>
  <c r="V8" i="74"/>
  <c r="V12" i="74"/>
  <c r="M62" i="74"/>
  <c r="I62" i="74"/>
  <c r="E62" i="74"/>
  <c r="K62" i="74"/>
  <c r="F62" i="74"/>
  <c r="J62" i="74"/>
  <c r="D62" i="74"/>
  <c r="H62" i="74"/>
  <c r="C62" i="74"/>
  <c r="O49" i="74"/>
  <c r="W49" i="74" s="1"/>
  <c r="V49" i="74"/>
  <c r="K61" i="74"/>
  <c r="E61" i="74"/>
  <c r="O27" i="74"/>
  <c r="W27" i="74" s="1"/>
  <c r="O33" i="74"/>
  <c r="W33" i="74" s="1"/>
  <c r="O37" i="74"/>
  <c r="W37" i="74" s="1"/>
  <c r="O41" i="74"/>
  <c r="W41" i="74" s="1"/>
  <c r="O45" i="74"/>
  <c r="W45" i="74" s="1"/>
  <c r="W54" i="74"/>
  <c r="G62" i="74"/>
  <c r="K65" i="74"/>
  <c r="E65" i="74"/>
  <c r="I65" i="74"/>
  <c r="L57" i="74"/>
  <c r="V10" i="74"/>
  <c r="V25" i="74"/>
  <c r="V29" i="74"/>
  <c r="V54" i="74"/>
  <c r="K72" i="74"/>
  <c r="G72" i="74"/>
  <c r="C72" i="74"/>
  <c r="F72" i="74"/>
  <c r="J72" i="74"/>
  <c r="E72" i="74"/>
  <c r="I72" i="74"/>
  <c r="D72" i="74"/>
  <c r="O50" i="74"/>
  <c r="W50" i="74" s="1"/>
  <c r="V50" i="74"/>
  <c r="M4" i="74"/>
  <c r="N4" i="74" s="1"/>
  <c r="O4" i="74" s="1"/>
  <c r="D65" i="74" s="1"/>
  <c r="Q4" i="74"/>
  <c r="U4" i="74"/>
  <c r="G61" i="74"/>
  <c r="O31" i="74"/>
  <c r="W31" i="74" s="1"/>
  <c r="O35" i="74"/>
  <c r="W35" i="74" s="1"/>
  <c r="O39" i="74"/>
  <c r="W39" i="74" s="1"/>
  <c r="O43" i="74"/>
  <c r="W43" i="74" s="1"/>
  <c r="O47" i="74"/>
  <c r="W47" i="74" s="1"/>
  <c r="O51" i="74"/>
  <c r="W51" i="74" s="1"/>
  <c r="M65" i="74"/>
  <c r="H72" i="74"/>
  <c r="M63" i="74"/>
  <c r="I63" i="74"/>
  <c r="E63" i="74"/>
  <c r="G63" i="74"/>
  <c r="E64" i="74"/>
  <c r="H66" i="74"/>
  <c r="D66" i="74"/>
  <c r="G66" i="74"/>
  <c r="M66" i="74"/>
  <c r="F67" i="74"/>
  <c r="E68" i="74"/>
  <c r="K69" i="74"/>
  <c r="G69" i="74"/>
  <c r="C69" i="74"/>
  <c r="H69" i="74"/>
  <c r="E71" i="74"/>
  <c r="K73" i="74"/>
  <c r="G73" i="74"/>
  <c r="C73" i="74"/>
  <c r="H73" i="74"/>
  <c r="F74" i="74"/>
  <c r="H79" i="74"/>
  <c r="D79" i="74"/>
  <c r="K79" i="74"/>
  <c r="G79" i="74"/>
  <c r="C79" i="74"/>
  <c r="J79" i="74"/>
  <c r="I84" i="74"/>
  <c r="E84" i="74"/>
  <c r="H84" i="74"/>
  <c r="D84" i="74"/>
  <c r="K84" i="74"/>
  <c r="G84" i="74"/>
  <c r="C84" i="74"/>
  <c r="J61" i="74"/>
  <c r="H67" i="74"/>
  <c r="D67" i="74"/>
  <c r="G67" i="74"/>
  <c r="K70" i="74"/>
  <c r="G70" i="74"/>
  <c r="C70" i="74"/>
  <c r="H70" i="74"/>
  <c r="K74" i="74"/>
  <c r="G74" i="74"/>
  <c r="C74" i="74"/>
  <c r="J74" i="74"/>
  <c r="H74" i="74"/>
  <c r="I80" i="74"/>
  <c r="E80" i="74"/>
  <c r="H80" i="74"/>
  <c r="D80" i="74"/>
  <c r="J80" i="74"/>
  <c r="J63" i="74"/>
  <c r="H64" i="74"/>
  <c r="D64" i="74"/>
  <c r="G64" i="74"/>
  <c r="M64" i="74"/>
  <c r="E66" i="74"/>
  <c r="J66" i="74"/>
  <c r="C67" i="74"/>
  <c r="I67" i="74"/>
  <c r="H68" i="74"/>
  <c r="D68" i="74"/>
  <c r="G68" i="74"/>
  <c r="E69" i="74"/>
  <c r="J69" i="74"/>
  <c r="D70" i="74"/>
  <c r="I70" i="74"/>
  <c r="K71" i="74"/>
  <c r="G71" i="74"/>
  <c r="C71" i="74"/>
  <c r="H71" i="74"/>
  <c r="E73" i="74"/>
  <c r="J73" i="74"/>
  <c r="D74" i="74"/>
  <c r="I74" i="74"/>
  <c r="C80" i="74"/>
  <c r="K80" i="74"/>
  <c r="J84" i="74"/>
  <c r="F83" i="74"/>
  <c r="J83" i="74"/>
  <c r="F75" i="74"/>
  <c r="J75" i="74"/>
  <c r="F76" i="74"/>
  <c r="J76" i="74"/>
  <c r="F77" i="74"/>
  <c r="J77" i="74"/>
  <c r="F78" i="74"/>
  <c r="J78" i="74"/>
  <c r="F82" i="74"/>
  <c r="J82" i="74"/>
  <c r="C83" i="74"/>
  <c r="G83" i="74"/>
  <c r="K83" i="74"/>
  <c r="F60" i="74"/>
  <c r="F61" i="74"/>
  <c r="C75" i="74"/>
  <c r="G75" i="74"/>
  <c r="C76" i="74"/>
  <c r="G76" i="74"/>
  <c r="C77" i="74"/>
  <c r="G77" i="74"/>
  <c r="C78" i="74"/>
  <c r="G78" i="74"/>
  <c r="F81" i="74"/>
  <c r="C82" i="74"/>
  <c r="G82" i="74"/>
  <c r="D83" i="74"/>
  <c r="R12" i="73"/>
  <c r="S12" i="73" s="1"/>
  <c r="T11" i="73"/>
  <c r="U11" i="73" s="1"/>
  <c r="N10" i="73"/>
  <c r="T10" i="73"/>
  <c r="U10" i="73" s="1"/>
  <c r="N9" i="73"/>
  <c r="O9" i="73" s="1"/>
  <c r="T9" i="73"/>
  <c r="U9" i="73" s="1"/>
  <c r="W9" i="73" s="1"/>
  <c r="G61" i="73"/>
  <c r="R6" i="73"/>
  <c r="S6" i="73" s="1"/>
  <c r="P5" i="73"/>
  <c r="E61" i="73" s="1"/>
  <c r="N5" i="73"/>
  <c r="C61" i="73" s="1"/>
  <c r="U5" i="73"/>
  <c r="O12" i="73"/>
  <c r="W12" i="73" s="1"/>
  <c r="V12" i="73"/>
  <c r="O15" i="73"/>
  <c r="W15" i="73" s="1"/>
  <c r="V15" i="73"/>
  <c r="O16" i="73"/>
  <c r="W16" i="73" s="1"/>
  <c r="V16" i="73"/>
  <c r="O19" i="73"/>
  <c r="W19" i="73" s="1"/>
  <c r="V19" i="73"/>
  <c r="O20" i="73"/>
  <c r="W20" i="73" s="1"/>
  <c r="V20" i="73"/>
  <c r="O23" i="73"/>
  <c r="W23" i="73" s="1"/>
  <c r="V23" i="73"/>
  <c r="O24" i="73"/>
  <c r="W24" i="73" s="1"/>
  <c r="V24" i="73"/>
  <c r="O27" i="73"/>
  <c r="W27" i="73" s="1"/>
  <c r="V27" i="73"/>
  <c r="O28" i="73"/>
  <c r="W28" i="73" s="1"/>
  <c r="V28" i="73"/>
  <c r="O7" i="73"/>
  <c r="W7" i="73" s="1"/>
  <c r="V7" i="73"/>
  <c r="O6" i="73"/>
  <c r="W6" i="73" s="1"/>
  <c r="V6" i="73"/>
  <c r="O11" i="73"/>
  <c r="W11" i="73" s="1"/>
  <c r="V13" i="73"/>
  <c r="O13" i="73"/>
  <c r="W13" i="73" s="1"/>
  <c r="O14" i="73"/>
  <c r="W14" i="73" s="1"/>
  <c r="V14" i="73"/>
  <c r="V17" i="73"/>
  <c r="O17" i="73"/>
  <c r="W17" i="73" s="1"/>
  <c r="O18" i="73"/>
  <c r="W18" i="73" s="1"/>
  <c r="V18" i="73"/>
  <c r="V21" i="73"/>
  <c r="O21" i="73"/>
  <c r="W21" i="73" s="1"/>
  <c r="O22" i="73"/>
  <c r="W22" i="73" s="1"/>
  <c r="V22" i="73"/>
  <c r="V25" i="73"/>
  <c r="O25" i="73"/>
  <c r="W25" i="73" s="1"/>
  <c r="O26" i="73"/>
  <c r="W26" i="73" s="1"/>
  <c r="V26" i="73"/>
  <c r="V29" i="73"/>
  <c r="O29" i="73"/>
  <c r="W29" i="73" s="1"/>
  <c r="V30" i="73"/>
  <c r="O30" i="73"/>
  <c r="W30" i="73" s="1"/>
  <c r="O33" i="73"/>
  <c r="W33" i="73" s="1"/>
  <c r="V33" i="73"/>
  <c r="V8" i="73"/>
  <c r="O8" i="73"/>
  <c r="W8" i="73" s="1"/>
  <c r="O10" i="73"/>
  <c r="W10" i="73" s="1"/>
  <c r="V10" i="73"/>
  <c r="V31" i="73"/>
  <c r="O31" i="73"/>
  <c r="W31" i="73" s="1"/>
  <c r="V35" i="73"/>
  <c r="O35" i="73"/>
  <c r="W35" i="73" s="1"/>
  <c r="L57" i="73"/>
  <c r="K65" i="73"/>
  <c r="P57" i="73"/>
  <c r="S5" i="73"/>
  <c r="H61" i="73" s="1"/>
  <c r="V37" i="73"/>
  <c r="V41" i="73"/>
  <c r="V45" i="73"/>
  <c r="V49" i="73"/>
  <c r="K61" i="73"/>
  <c r="H66" i="73"/>
  <c r="D66" i="73"/>
  <c r="K66" i="73"/>
  <c r="F66" i="73"/>
  <c r="J66" i="73"/>
  <c r="E66" i="73"/>
  <c r="I66" i="73"/>
  <c r="C66" i="73"/>
  <c r="O34" i="73"/>
  <c r="W34" i="73" s="1"/>
  <c r="V54" i="73"/>
  <c r="O54" i="73"/>
  <c r="W54" i="73" s="1"/>
  <c r="J65" i="73"/>
  <c r="G66" i="73"/>
  <c r="K73" i="73"/>
  <c r="G73" i="73"/>
  <c r="C73" i="73"/>
  <c r="F73" i="73"/>
  <c r="J73" i="73"/>
  <c r="E73" i="73"/>
  <c r="I73" i="73"/>
  <c r="D73" i="73"/>
  <c r="M57" i="73"/>
  <c r="N57" i="73"/>
  <c r="R4" i="73"/>
  <c r="V4" i="73" s="1"/>
  <c r="Q5" i="73"/>
  <c r="Q57" i="73" s="1"/>
  <c r="V32" i="73"/>
  <c r="W39" i="73"/>
  <c r="V39" i="73"/>
  <c r="C65" i="73"/>
  <c r="M66" i="73"/>
  <c r="K69" i="73"/>
  <c r="G69" i="73"/>
  <c r="C69" i="73"/>
  <c r="F69" i="73"/>
  <c r="J69" i="73"/>
  <c r="E69" i="73"/>
  <c r="I69" i="73"/>
  <c r="D69" i="73"/>
  <c r="H73" i="73"/>
  <c r="O42" i="73"/>
  <c r="W42" i="73" s="1"/>
  <c r="V42" i="73"/>
  <c r="O43" i="73"/>
  <c r="W43" i="73" s="1"/>
  <c r="V43" i="73"/>
  <c r="O46" i="73"/>
  <c r="W46" i="73" s="1"/>
  <c r="V46" i="73"/>
  <c r="O47" i="73"/>
  <c r="W47" i="73" s="1"/>
  <c r="V47" i="73"/>
  <c r="O50" i="73"/>
  <c r="W50" i="73" s="1"/>
  <c r="V50" i="73"/>
  <c r="O51" i="73"/>
  <c r="W51" i="73" s="1"/>
  <c r="V51" i="73"/>
  <c r="M63" i="73"/>
  <c r="I63" i="73"/>
  <c r="E63" i="73"/>
  <c r="K63" i="73"/>
  <c r="F63" i="73"/>
  <c r="J63" i="73"/>
  <c r="D63" i="73"/>
  <c r="H63" i="73"/>
  <c r="C63" i="73"/>
  <c r="I65" i="73"/>
  <c r="H69" i="73"/>
  <c r="J61" i="73"/>
  <c r="D62" i="73"/>
  <c r="F64" i="73"/>
  <c r="E65" i="73"/>
  <c r="H67" i="73"/>
  <c r="D67" i="73"/>
  <c r="G67" i="73"/>
  <c r="F68" i="73"/>
  <c r="K70" i="73"/>
  <c r="G70" i="73"/>
  <c r="C70" i="73"/>
  <c r="H70" i="73"/>
  <c r="E72" i="73"/>
  <c r="K74" i="73"/>
  <c r="G74" i="73"/>
  <c r="C74" i="73"/>
  <c r="J74" i="73"/>
  <c r="H74" i="73"/>
  <c r="I84" i="73"/>
  <c r="E84" i="73"/>
  <c r="H84" i="73"/>
  <c r="D84" i="73"/>
  <c r="K84" i="73"/>
  <c r="G84" i="73"/>
  <c r="C84" i="73"/>
  <c r="V53" i="73"/>
  <c r="H64" i="73"/>
  <c r="D64" i="73"/>
  <c r="G64" i="73"/>
  <c r="M64" i="73"/>
  <c r="H68" i="73"/>
  <c r="D68" i="73"/>
  <c r="G68" i="73"/>
  <c r="K71" i="73"/>
  <c r="G71" i="73"/>
  <c r="C71" i="73"/>
  <c r="H71" i="73"/>
  <c r="I80" i="73"/>
  <c r="E80" i="73"/>
  <c r="H80" i="73"/>
  <c r="D80" i="73"/>
  <c r="K80" i="73"/>
  <c r="G80" i="73"/>
  <c r="C80" i="73"/>
  <c r="F84" i="73"/>
  <c r="O53" i="73"/>
  <c r="W53" i="73" s="1"/>
  <c r="M62" i="73"/>
  <c r="I62" i="73"/>
  <c r="E62" i="73"/>
  <c r="G62" i="73"/>
  <c r="C64" i="73"/>
  <c r="I64" i="73"/>
  <c r="M65" i="73"/>
  <c r="C68" i="73"/>
  <c r="I68" i="73"/>
  <c r="E70" i="73"/>
  <c r="J70" i="73"/>
  <c r="D71" i="73"/>
  <c r="I71" i="73"/>
  <c r="K72" i="73"/>
  <c r="G72" i="73"/>
  <c r="C72" i="73"/>
  <c r="H72" i="73"/>
  <c r="E74" i="73"/>
  <c r="F80" i="73"/>
  <c r="J84" i="73"/>
  <c r="F79" i="73"/>
  <c r="J79" i="73"/>
  <c r="I82" i="73"/>
  <c r="F83" i="73"/>
  <c r="J83" i="73"/>
  <c r="F75" i="73"/>
  <c r="J75" i="73"/>
  <c r="F76" i="73"/>
  <c r="J76" i="73"/>
  <c r="F77" i="73"/>
  <c r="J77" i="73"/>
  <c r="F78" i="73"/>
  <c r="J78" i="73"/>
  <c r="C79" i="73"/>
  <c r="G79" i="73"/>
  <c r="K79" i="73"/>
  <c r="F82" i="73"/>
  <c r="J82" i="73"/>
  <c r="C83" i="73"/>
  <c r="G83" i="73"/>
  <c r="K83" i="73"/>
  <c r="F60" i="73"/>
  <c r="F61" i="73"/>
  <c r="C75" i="73"/>
  <c r="G75" i="73"/>
  <c r="C76" i="73"/>
  <c r="G76" i="73"/>
  <c r="C77" i="73"/>
  <c r="G77" i="73"/>
  <c r="C78" i="73"/>
  <c r="G78" i="73"/>
  <c r="D79" i="73"/>
  <c r="F81" i="73"/>
  <c r="C82" i="73"/>
  <c r="G82" i="73"/>
  <c r="D83" i="73"/>
  <c r="T5" i="72"/>
  <c r="U5" i="72" s="1"/>
  <c r="I61" i="72"/>
  <c r="N5" i="72"/>
  <c r="C61" i="72" s="1"/>
  <c r="E61" i="72"/>
  <c r="K61" i="72"/>
  <c r="J61" i="72"/>
  <c r="G61" i="72"/>
  <c r="V9" i="72"/>
  <c r="O9" i="72"/>
  <c r="W9" i="72" s="1"/>
  <c r="R10" i="72"/>
  <c r="N10" i="72"/>
  <c r="O10" i="72" s="1"/>
  <c r="W10" i="72" s="1"/>
  <c r="O8" i="72"/>
  <c r="W8" i="72" s="1"/>
  <c r="N11" i="72"/>
  <c r="O11" i="72" s="1"/>
  <c r="L57" i="72"/>
  <c r="N6" i="72"/>
  <c r="O6" i="72" s="1"/>
  <c r="O18" i="72"/>
  <c r="W18" i="72" s="1"/>
  <c r="V18" i="72"/>
  <c r="S10" i="72"/>
  <c r="S6" i="72"/>
  <c r="V6" i="72"/>
  <c r="O14" i="72"/>
  <c r="W14" i="72" s="1"/>
  <c r="V14" i="72"/>
  <c r="O22" i="72"/>
  <c r="W22" i="72" s="1"/>
  <c r="V22" i="72"/>
  <c r="V12" i="72"/>
  <c r="V13" i="72"/>
  <c r="V42" i="72"/>
  <c r="O42" i="72"/>
  <c r="W42" i="72" s="1"/>
  <c r="V46" i="72"/>
  <c r="O46" i="72"/>
  <c r="W46" i="72" s="1"/>
  <c r="V50" i="72"/>
  <c r="O50" i="72"/>
  <c r="W50" i="72" s="1"/>
  <c r="M62" i="72"/>
  <c r="I62" i="72"/>
  <c r="E62" i="72"/>
  <c r="J62" i="72"/>
  <c r="D62" i="72"/>
  <c r="H62" i="72"/>
  <c r="C62" i="72"/>
  <c r="K62" i="72"/>
  <c r="G62" i="72"/>
  <c r="F62" i="72"/>
  <c r="T57" i="72"/>
  <c r="U4" i="72"/>
  <c r="U57" i="72" s="1"/>
  <c r="V16" i="72"/>
  <c r="V20" i="72"/>
  <c r="O24" i="72"/>
  <c r="W24" i="72" s="1"/>
  <c r="V24" i="72"/>
  <c r="W26" i="72"/>
  <c r="O28" i="72"/>
  <c r="W28" i="72" s="1"/>
  <c r="V28" i="72"/>
  <c r="W30" i="72"/>
  <c r="O32" i="72"/>
  <c r="W32" i="72" s="1"/>
  <c r="V32" i="72"/>
  <c r="V34" i="72"/>
  <c r="O34" i="72"/>
  <c r="W34" i="72" s="1"/>
  <c r="V38" i="72"/>
  <c r="O38" i="72"/>
  <c r="W38" i="72" s="1"/>
  <c r="O41" i="72"/>
  <c r="W41" i="72" s="1"/>
  <c r="V41" i="72"/>
  <c r="O45" i="72"/>
  <c r="W45" i="72" s="1"/>
  <c r="V45" i="72"/>
  <c r="O49" i="72"/>
  <c r="W49" i="72" s="1"/>
  <c r="V49" i="72"/>
  <c r="O15" i="72"/>
  <c r="W15" i="72" s="1"/>
  <c r="V15" i="72"/>
  <c r="O19" i="72"/>
  <c r="W19" i="72" s="1"/>
  <c r="V19" i="72"/>
  <c r="O23" i="72"/>
  <c r="W23" i="72" s="1"/>
  <c r="V23" i="72"/>
  <c r="O27" i="72"/>
  <c r="W27" i="72" s="1"/>
  <c r="V27" i="72"/>
  <c r="O31" i="72"/>
  <c r="W31" i="72" s="1"/>
  <c r="V31" i="72"/>
  <c r="V35" i="72"/>
  <c r="V43" i="72"/>
  <c r="O43" i="72"/>
  <c r="W43" i="72" s="1"/>
  <c r="O44" i="72"/>
  <c r="W44" i="72" s="1"/>
  <c r="V44" i="72"/>
  <c r="V47" i="72"/>
  <c r="O47" i="72"/>
  <c r="W47" i="72" s="1"/>
  <c r="O48" i="72"/>
  <c r="W48" i="72" s="1"/>
  <c r="V48" i="72"/>
  <c r="V51" i="72"/>
  <c r="O51" i="72"/>
  <c r="W51" i="72" s="1"/>
  <c r="O52" i="72"/>
  <c r="W52" i="72" s="1"/>
  <c r="V52" i="72"/>
  <c r="P57" i="72"/>
  <c r="V7" i="72"/>
  <c r="V11" i="72"/>
  <c r="M4" i="72"/>
  <c r="N4" i="72" s="1"/>
  <c r="O4" i="72" s="1"/>
  <c r="D65" i="72" s="1"/>
  <c r="Q4" i="72"/>
  <c r="F65" i="72" s="1"/>
  <c r="W7" i="72"/>
  <c r="W11" i="72"/>
  <c r="V26" i="72"/>
  <c r="V30" i="72"/>
  <c r="V39" i="72"/>
  <c r="V37" i="72"/>
  <c r="N57" i="72"/>
  <c r="K65" i="72"/>
  <c r="E65" i="72"/>
  <c r="I65" i="72"/>
  <c r="W54" i="72"/>
  <c r="K72" i="72"/>
  <c r="G72" i="72"/>
  <c r="C72" i="72"/>
  <c r="F72" i="72"/>
  <c r="J72" i="72"/>
  <c r="E72" i="72"/>
  <c r="I72" i="72"/>
  <c r="D72" i="72"/>
  <c r="W37" i="72"/>
  <c r="K76" i="72"/>
  <c r="G76" i="72"/>
  <c r="C76" i="72"/>
  <c r="F76" i="72"/>
  <c r="J76" i="72"/>
  <c r="E76" i="72"/>
  <c r="I76" i="72"/>
  <c r="D76" i="72"/>
  <c r="M63" i="72"/>
  <c r="I63" i="72"/>
  <c r="E63" i="72"/>
  <c r="G63" i="72"/>
  <c r="E64" i="72"/>
  <c r="J64" i="72"/>
  <c r="H66" i="72"/>
  <c r="D66" i="72"/>
  <c r="G66" i="72"/>
  <c r="M66" i="72"/>
  <c r="E68" i="72"/>
  <c r="J68" i="72"/>
  <c r="K69" i="72"/>
  <c r="G69" i="72"/>
  <c r="C69" i="72"/>
  <c r="H69" i="72"/>
  <c r="E71" i="72"/>
  <c r="J71" i="72"/>
  <c r="K73" i="72"/>
  <c r="G73" i="72"/>
  <c r="C73" i="72"/>
  <c r="H73" i="72"/>
  <c r="E75" i="72"/>
  <c r="J75" i="72"/>
  <c r="K77" i="72"/>
  <c r="G77" i="72"/>
  <c r="C77" i="72"/>
  <c r="H77" i="72"/>
  <c r="I84" i="72"/>
  <c r="E84" i="72"/>
  <c r="H84" i="72"/>
  <c r="D84" i="72"/>
  <c r="K84" i="72"/>
  <c r="G84" i="72"/>
  <c r="C84" i="72"/>
  <c r="C63" i="72"/>
  <c r="H63" i="72"/>
  <c r="F64" i="72"/>
  <c r="C66" i="72"/>
  <c r="I66" i="72"/>
  <c r="H67" i="72"/>
  <c r="D67" i="72"/>
  <c r="G67" i="72"/>
  <c r="F68" i="72"/>
  <c r="D69" i="72"/>
  <c r="I69" i="72"/>
  <c r="K70" i="72"/>
  <c r="G70" i="72"/>
  <c r="C70" i="72"/>
  <c r="H70" i="72"/>
  <c r="D73" i="72"/>
  <c r="I73" i="72"/>
  <c r="K74" i="72"/>
  <c r="G74" i="72"/>
  <c r="C74" i="72"/>
  <c r="H74" i="72"/>
  <c r="D77" i="72"/>
  <c r="I77" i="72"/>
  <c r="K78" i="72"/>
  <c r="G78" i="72"/>
  <c r="C78" i="72"/>
  <c r="H78" i="72"/>
  <c r="H79" i="72"/>
  <c r="D79" i="72"/>
  <c r="G79" i="72"/>
  <c r="I80" i="72"/>
  <c r="E80" i="72"/>
  <c r="G80" i="72"/>
  <c r="F84" i="72"/>
  <c r="H64" i="72"/>
  <c r="D64" i="72"/>
  <c r="G64" i="72"/>
  <c r="M64" i="72"/>
  <c r="H68" i="72"/>
  <c r="D68" i="72"/>
  <c r="G68" i="72"/>
  <c r="K71" i="72"/>
  <c r="G71" i="72"/>
  <c r="C71" i="72"/>
  <c r="H71" i="72"/>
  <c r="K75" i="72"/>
  <c r="G75" i="72"/>
  <c r="C75" i="72"/>
  <c r="H75" i="72"/>
  <c r="J84" i="72"/>
  <c r="F83" i="72"/>
  <c r="J83" i="72"/>
  <c r="F82" i="72"/>
  <c r="J82" i="72"/>
  <c r="C83" i="72"/>
  <c r="G83" i="72"/>
  <c r="K83" i="72"/>
  <c r="F60" i="72"/>
  <c r="F61" i="72"/>
  <c r="F81" i="72"/>
  <c r="C82" i="72"/>
  <c r="G82" i="72"/>
  <c r="D83" i="72"/>
  <c r="P10" i="71"/>
  <c r="Q10" i="71" s="1"/>
  <c r="K63" i="71"/>
  <c r="P8" i="71"/>
  <c r="Q8" i="71" s="1"/>
  <c r="R7" i="71"/>
  <c r="S7" i="71" s="1"/>
  <c r="P6" i="71"/>
  <c r="Q6" i="71" s="1"/>
  <c r="K61" i="71"/>
  <c r="R5" i="71"/>
  <c r="S5" i="71" s="1"/>
  <c r="N5" i="71"/>
  <c r="O5" i="71" s="1"/>
  <c r="O34" i="71"/>
  <c r="W34" i="71" s="1"/>
  <c r="V34" i="71"/>
  <c r="O38" i="71"/>
  <c r="W38" i="71" s="1"/>
  <c r="V38" i="71"/>
  <c r="O6" i="71"/>
  <c r="W6" i="71" s="1"/>
  <c r="V9" i="71"/>
  <c r="O9" i="71"/>
  <c r="W9" i="71" s="1"/>
  <c r="O10" i="71"/>
  <c r="W10" i="71" s="1"/>
  <c r="V13" i="71"/>
  <c r="O13" i="71"/>
  <c r="W13" i="71" s="1"/>
  <c r="O14" i="71"/>
  <c r="W14" i="71" s="1"/>
  <c r="V14" i="71"/>
  <c r="V17" i="71"/>
  <c r="O17" i="71"/>
  <c r="W17" i="71" s="1"/>
  <c r="O18" i="71"/>
  <c r="W18" i="71" s="1"/>
  <c r="V18" i="71"/>
  <c r="V21" i="71"/>
  <c r="O21" i="71"/>
  <c r="W21" i="71" s="1"/>
  <c r="O22" i="71"/>
  <c r="W22" i="71" s="1"/>
  <c r="V22" i="71"/>
  <c r="V25" i="71"/>
  <c r="O25" i="71"/>
  <c r="W25" i="71" s="1"/>
  <c r="O26" i="71"/>
  <c r="W26" i="71" s="1"/>
  <c r="V26" i="71"/>
  <c r="V29" i="71"/>
  <c r="O29" i="71"/>
  <c r="W29" i="71" s="1"/>
  <c r="O30" i="71"/>
  <c r="W30" i="71" s="1"/>
  <c r="V30" i="71"/>
  <c r="V32" i="71"/>
  <c r="O32" i="71"/>
  <c r="W32" i="71" s="1"/>
  <c r="V36" i="71"/>
  <c r="O36" i="71"/>
  <c r="W36" i="71" s="1"/>
  <c r="O40" i="71"/>
  <c r="W40" i="71" s="1"/>
  <c r="V40" i="71"/>
  <c r="O7" i="71"/>
  <c r="W7" i="71" s="1"/>
  <c r="V7" i="71"/>
  <c r="O8" i="71"/>
  <c r="W8" i="71" s="1"/>
  <c r="V8" i="71"/>
  <c r="O11" i="71"/>
  <c r="W11" i="71" s="1"/>
  <c r="V11" i="71"/>
  <c r="O12" i="71"/>
  <c r="W12" i="71" s="1"/>
  <c r="V12" i="71"/>
  <c r="O15" i="71"/>
  <c r="W15" i="71" s="1"/>
  <c r="V15" i="71"/>
  <c r="O16" i="71"/>
  <c r="W16" i="71" s="1"/>
  <c r="V16" i="71"/>
  <c r="O19" i="71"/>
  <c r="W19" i="71" s="1"/>
  <c r="V19" i="71"/>
  <c r="O20" i="71"/>
  <c r="W20" i="71" s="1"/>
  <c r="V20" i="71"/>
  <c r="O23" i="71"/>
  <c r="W23" i="71" s="1"/>
  <c r="V23" i="71"/>
  <c r="O24" i="71"/>
  <c r="W24" i="71" s="1"/>
  <c r="V24" i="71"/>
  <c r="O27" i="71"/>
  <c r="W27" i="71" s="1"/>
  <c r="V27" i="71"/>
  <c r="O28" i="71"/>
  <c r="W28" i="71" s="1"/>
  <c r="V28" i="71"/>
  <c r="O42" i="71"/>
  <c r="W42" i="71" s="1"/>
  <c r="V42" i="71"/>
  <c r="O46" i="71"/>
  <c r="W46" i="71" s="1"/>
  <c r="V46" i="71"/>
  <c r="O50" i="71"/>
  <c r="W50" i="71" s="1"/>
  <c r="V50" i="71"/>
  <c r="L57" i="71"/>
  <c r="I65" i="71"/>
  <c r="V31" i="71"/>
  <c r="O43" i="71"/>
  <c r="W43" i="71" s="1"/>
  <c r="V43" i="71"/>
  <c r="O44" i="71"/>
  <c r="W44" i="71" s="1"/>
  <c r="V44" i="71"/>
  <c r="O47" i="71"/>
  <c r="W47" i="71" s="1"/>
  <c r="V47" i="71"/>
  <c r="O48" i="71"/>
  <c r="W48" i="71" s="1"/>
  <c r="V48" i="71"/>
  <c r="O51" i="71"/>
  <c r="W51" i="71" s="1"/>
  <c r="V51" i="71"/>
  <c r="O52" i="71"/>
  <c r="W52" i="71" s="1"/>
  <c r="V52" i="71"/>
  <c r="H67" i="71"/>
  <c r="D67" i="71"/>
  <c r="K67" i="71"/>
  <c r="F67" i="71"/>
  <c r="J67" i="71"/>
  <c r="E67" i="71"/>
  <c r="I67" i="71"/>
  <c r="C67" i="71"/>
  <c r="M4" i="71"/>
  <c r="Q4" i="71"/>
  <c r="O31" i="71"/>
  <c r="W31" i="71" s="1"/>
  <c r="O35" i="71"/>
  <c r="W35" i="71" s="1"/>
  <c r="O39" i="71"/>
  <c r="W39" i="71" s="1"/>
  <c r="G67" i="71"/>
  <c r="C65" i="71"/>
  <c r="V33" i="71"/>
  <c r="V37" i="71"/>
  <c r="V53" i="71"/>
  <c r="O53" i="71"/>
  <c r="W53" i="71" s="1"/>
  <c r="K65" i="71"/>
  <c r="K70" i="71"/>
  <c r="G70" i="71"/>
  <c r="C70" i="71"/>
  <c r="F70" i="71"/>
  <c r="J70" i="71"/>
  <c r="E70" i="71"/>
  <c r="I70" i="71"/>
  <c r="D70" i="71"/>
  <c r="O41" i="71"/>
  <c r="W41" i="71" s="1"/>
  <c r="O45" i="71"/>
  <c r="W45" i="71" s="1"/>
  <c r="O49" i="71"/>
  <c r="W49" i="71" s="1"/>
  <c r="V54" i="71"/>
  <c r="O54" i="71"/>
  <c r="W54" i="71" s="1"/>
  <c r="H70" i="71"/>
  <c r="F62" i="71"/>
  <c r="J63" i="71"/>
  <c r="H64" i="71"/>
  <c r="D64" i="71"/>
  <c r="G64" i="71"/>
  <c r="M64" i="71"/>
  <c r="F65" i="71"/>
  <c r="E66" i="71"/>
  <c r="J66" i="71"/>
  <c r="H68" i="71"/>
  <c r="D68" i="71"/>
  <c r="G68" i="71"/>
  <c r="E69" i="71"/>
  <c r="J69" i="71"/>
  <c r="K71" i="71"/>
  <c r="G71" i="71"/>
  <c r="C71" i="71"/>
  <c r="H71" i="71"/>
  <c r="E73" i="71"/>
  <c r="J73" i="71"/>
  <c r="I80" i="71"/>
  <c r="E80" i="71"/>
  <c r="H80" i="71"/>
  <c r="D80" i="71"/>
  <c r="K80" i="71"/>
  <c r="G80" i="71"/>
  <c r="C80" i="71"/>
  <c r="I84" i="71"/>
  <c r="E84" i="71"/>
  <c r="H84" i="71"/>
  <c r="D84" i="71"/>
  <c r="K84" i="71"/>
  <c r="G84" i="71"/>
  <c r="C84" i="71"/>
  <c r="M62" i="71"/>
  <c r="I62" i="71"/>
  <c r="E62" i="71"/>
  <c r="G62" i="71"/>
  <c r="F63" i="71"/>
  <c r="M65" i="71"/>
  <c r="F66" i="71"/>
  <c r="D71" i="71"/>
  <c r="I71" i="71"/>
  <c r="K72" i="71"/>
  <c r="G72" i="71"/>
  <c r="C72" i="71"/>
  <c r="H72" i="71"/>
  <c r="F80" i="71"/>
  <c r="F84" i="71"/>
  <c r="M63" i="71"/>
  <c r="I63" i="71"/>
  <c r="E63" i="71"/>
  <c r="G63" i="71"/>
  <c r="H66" i="71"/>
  <c r="D66" i="71"/>
  <c r="G66" i="71"/>
  <c r="M66" i="71"/>
  <c r="K69" i="71"/>
  <c r="G69" i="71"/>
  <c r="C69" i="71"/>
  <c r="H69" i="71"/>
  <c r="K73" i="71"/>
  <c r="G73" i="71"/>
  <c r="C73" i="71"/>
  <c r="H73" i="71"/>
  <c r="J84" i="71"/>
  <c r="F79" i="71"/>
  <c r="J79" i="71"/>
  <c r="F83" i="71"/>
  <c r="J83" i="71"/>
  <c r="F74" i="71"/>
  <c r="J74" i="71"/>
  <c r="F75" i="71"/>
  <c r="J75" i="71"/>
  <c r="F76" i="71"/>
  <c r="J76" i="71"/>
  <c r="F77" i="71"/>
  <c r="J77" i="71"/>
  <c r="F78" i="71"/>
  <c r="J78" i="71"/>
  <c r="C79" i="71"/>
  <c r="G79" i="71"/>
  <c r="K79" i="71"/>
  <c r="F82" i="71"/>
  <c r="J82" i="71"/>
  <c r="C83" i="71"/>
  <c r="G83" i="71"/>
  <c r="K83" i="71"/>
  <c r="F60" i="71"/>
  <c r="F61" i="71"/>
  <c r="C74" i="71"/>
  <c r="G74" i="71"/>
  <c r="C75" i="71"/>
  <c r="G75" i="71"/>
  <c r="C76" i="71"/>
  <c r="G76" i="71"/>
  <c r="C77" i="71"/>
  <c r="G77" i="71"/>
  <c r="C78" i="71"/>
  <c r="G78" i="71"/>
  <c r="D79" i="71"/>
  <c r="F81" i="71"/>
  <c r="C82" i="71"/>
  <c r="G82" i="71"/>
  <c r="D83" i="71"/>
  <c r="R5" i="70"/>
  <c r="S5" i="70" s="1"/>
  <c r="Q4" i="70"/>
  <c r="F65" i="70" s="1"/>
  <c r="J61" i="70"/>
  <c r="I61" i="70"/>
  <c r="P11" i="70"/>
  <c r="Q11" i="70" s="1"/>
  <c r="N11" i="70"/>
  <c r="V11" i="70" s="1"/>
  <c r="R7" i="70"/>
  <c r="S7" i="70" s="1"/>
  <c r="N7" i="70"/>
  <c r="N4" i="70"/>
  <c r="N5" i="70"/>
  <c r="O5" i="70" s="1"/>
  <c r="W5" i="70" s="1"/>
  <c r="N8" i="70"/>
  <c r="O8" i="70" s="1"/>
  <c r="W8" i="70" s="1"/>
  <c r="N12" i="70"/>
  <c r="O12" i="70" s="1"/>
  <c r="W12" i="70" s="1"/>
  <c r="N9" i="70"/>
  <c r="O9" i="70" s="1"/>
  <c r="S4" i="70"/>
  <c r="H65" i="70" s="1"/>
  <c r="R57" i="70"/>
  <c r="W9" i="70"/>
  <c r="V21" i="70"/>
  <c r="O21" i="70"/>
  <c r="W21" i="70" s="1"/>
  <c r="W22" i="70"/>
  <c r="V23" i="70"/>
  <c r="O23" i="70"/>
  <c r="W23" i="70" s="1"/>
  <c r="O28" i="70"/>
  <c r="W28" i="70" s="1"/>
  <c r="V28" i="70"/>
  <c r="W6" i="70"/>
  <c r="V12" i="70"/>
  <c r="O16" i="70"/>
  <c r="W16" i="70" s="1"/>
  <c r="V16" i="70"/>
  <c r="V25" i="70"/>
  <c r="O25" i="70"/>
  <c r="W25" i="70" s="1"/>
  <c r="W26" i="70"/>
  <c r="V27" i="70"/>
  <c r="O27" i="70"/>
  <c r="W27" i="70" s="1"/>
  <c r="V13" i="70"/>
  <c r="O13" i="70"/>
  <c r="W13" i="70" s="1"/>
  <c r="V15" i="70"/>
  <c r="O15" i="70"/>
  <c r="W15" i="70" s="1"/>
  <c r="O20" i="70"/>
  <c r="W20" i="70" s="1"/>
  <c r="V20" i="70"/>
  <c r="V29" i="70"/>
  <c r="O29" i="70"/>
  <c r="W29" i="70" s="1"/>
  <c r="O31" i="70"/>
  <c r="W31" i="70" s="1"/>
  <c r="V31" i="70"/>
  <c r="O36" i="70"/>
  <c r="W36" i="70" s="1"/>
  <c r="V36" i="70"/>
  <c r="O40" i="70"/>
  <c r="W40" i="70" s="1"/>
  <c r="V40" i="70"/>
  <c r="O44" i="70"/>
  <c r="W44" i="70" s="1"/>
  <c r="V44" i="70"/>
  <c r="O48" i="70"/>
  <c r="W48" i="70" s="1"/>
  <c r="V48" i="70"/>
  <c r="V9" i="70"/>
  <c r="V17" i="70"/>
  <c r="O17" i="70"/>
  <c r="W17" i="70" s="1"/>
  <c r="W18" i="70"/>
  <c r="V19" i="70"/>
  <c r="O19" i="70"/>
  <c r="W19" i="70" s="1"/>
  <c r="O24" i="70"/>
  <c r="W24" i="70" s="1"/>
  <c r="V24" i="70"/>
  <c r="W34" i="70"/>
  <c r="O35" i="70"/>
  <c r="W35" i="70" s="1"/>
  <c r="V35" i="70"/>
  <c r="W38" i="70"/>
  <c r="O39" i="70"/>
  <c r="W39" i="70" s="1"/>
  <c r="V39" i="70"/>
  <c r="W42" i="70"/>
  <c r="O43" i="70"/>
  <c r="W43" i="70" s="1"/>
  <c r="V43" i="70"/>
  <c r="W46" i="70"/>
  <c r="O47" i="70"/>
  <c r="W47" i="70" s="1"/>
  <c r="V47" i="70"/>
  <c r="W50" i="70"/>
  <c r="O51" i="70"/>
  <c r="W51" i="70" s="1"/>
  <c r="V51" i="70"/>
  <c r="L57" i="70"/>
  <c r="P57" i="70"/>
  <c r="E65" i="70"/>
  <c r="T57" i="70"/>
  <c r="I65" i="70"/>
  <c r="V6" i="70"/>
  <c r="V10" i="70"/>
  <c r="V14" i="70"/>
  <c r="V18" i="70"/>
  <c r="V22" i="70"/>
  <c r="V26" i="70"/>
  <c r="V30" i="70"/>
  <c r="V34" i="70"/>
  <c r="V38" i="70"/>
  <c r="V42" i="70"/>
  <c r="V46" i="70"/>
  <c r="V50" i="70"/>
  <c r="M57" i="70"/>
  <c r="K65" i="70"/>
  <c r="V54" i="70"/>
  <c r="H68" i="70"/>
  <c r="D68" i="70"/>
  <c r="K68" i="70"/>
  <c r="F68" i="70"/>
  <c r="J68" i="70"/>
  <c r="E68" i="70"/>
  <c r="I68" i="70"/>
  <c r="C68" i="70"/>
  <c r="K71" i="70"/>
  <c r="G71" i="70"/>
  <c r="C71" i="70"/>
  <c r="F71" i="70"/>
  <c r="J71" i="70"/>
  <c r="E71" i="70"/>
  <c r="I71" i="70"/>
  <c r="D71" i="70"/>
  <c r="O7" i="70"/>
  <c r="W7" i="70" s="1"/>
  <c r="V33" i="70"/>
  <c r="V37" i="70"/>
  <c r="V41" i="70"/>
  <c r="V45" i="70"/>
  <c r="V49" i="70"/>
  <c r="O52" i="70"/>
  <c r="W52" i="70" s="1"/>
  <c r="V52" i="70"/>
  <c r="G68" i="70"/>
  <c r="H71" i="70"/>
  <c r="J65" i="70"/>
  <c r="U57" i="70"/>
  <c r="O32" i="70"/>
  <c r="W32" i="70" s="1"/>
  <c r="V53" i="70"/>
  <c r="O53" i="70"/>
  <c r="W53" i="70" s="1"/>
  <c r="H64" i="70"/>
  <c r="D64" i="70"/>
  <c r="K64" i="70"/>
  <c r="F64" i="70"/>
  <c r="J64" i="70"/>
  <c r="E64" i="70"/>
  <c r="I64" i="70"/>
  <c r="C64" i="70"/>
  <c r="K75" i="70"/>
  <c r="G75" i="70"/>
  <c r="C75" i="70"/>
  <c r="F75" i="70"/>
  <c r="J75" i="70"/>
  <c r="E75" i="70"/>
  <c r="I75" i="70"/>
  <c r="D75" i="70"/>
  <c r="M62" i="70"/>
  <c r="I62" i="70"/>
  <c r="E62" i="70"/>
  <c r="G62" i="70"/>
  <c r="F63" i="70"/>
  <c r="G65" i="70"/>
  <c r="M65" i="70"/>
  <c r="F66" i="70"/>
  <c r="E67" i="70"/>
  <c r="J67" i="70"/>
  <c r="E70" i="70"/>
  <c r="J70" i="70"/>
  <c r="K72" i="70"/>
  <c r="G72" i="70"/>
  <c r="C72" i="70"/>
  <c r="H72" i="70"/>
  <c r="E74" i="70"/>
  <c r="J74" i="70"/>
  <c r="H79" i="70"/>
  <c r="D79" i="70"/>
  <c r="K79" i="70"/>
  <c r="G79" i="70"/>
  <c r="C79" i="70"/>
  <c r="J79" i="70"/>
  <c r="I84" i="70"/>
  <c r="E84" i="70"/>
  <c r="H84" i="70"/>
  <c r="D84" i="70"/>
  <c r="K84" i="70"/>
  <c r="G84" i="70"/>
  <c r="C84" i="70"/>
  <c r="M63" i="70"/>
  <c r="I63" i="70"/>
  <c r="E63" i="70"/>
  <c r="G63" i="70"/>
  <c r="H66" i="70"/>
  <c r="D66" i="70"/>
  <c r="G66" i="70"/>
  <c r="F67" i="70"/>
  <c r="K69" i="70"/>
  <c r="G69" i="70"/>
  <c r="C69" i="70"/>
  <c r="H69" i="70"/>
  <c r="K73" i="70"/>
  <c r="G73" i="70"/>
  <c r="C73" i="70"/>
  <c r="H73" i="70"/>
  <c r="E79" i="70"/>
  <c r="I80" i="70"/>
  <c r="E80" i="70"/>
  <c r="H80" i="70"/>
  <c r="D80" i="70"/>
  <c r="J80" i="70"/>
  <c r="F84" i="70"/>
  <c r="H67" i="70"/>
  <c r="D67" i="70"/>
  <c r="G67" i="70"/>
  <c r="K70" i="70"/>
  <c r="G70" i="70"/>
  <c r="C70" i="70"/>
  <c r="H70" i="70"/>
  <c r="K74" i="70"/>
  <c r="G74" i="70"/>
  <c r="C74" i="70"/>
  <c r="H74" i="70"/>
  <c r="J84" i="70"/>
  <c r="F83" i="70"/>
  <c r="J83" i="70"/>
  <c r="F76" i="70"/>
  <c r="J76" i="70"/>
  <c r="F77" i="70"/>
  <c r="J77" i="70"/>
  <c r="F78" i="70"/>
  <c r="J78" i="70"/>
  <c r="F82" i="70"/>
  <c r="J82" i="70"/>
  <c r="C83" i="70"/>
  <c r="G83" i="70"/>
  <c r="K83" i="70"/>
  <c r="F60" i="70"/>
  <c r="F61" i="70"/>
  <c r="C76" i="70"/>
  <c r="G76" i="70"/>
  <c r="C77" i="70"/>
  <c r="G77" i="70"/>
  <c r="C78" i="70"/>
  <c r="G78" i="70"/>
  <c r="F81" i="70"/>
  <c r="C82" i="70"/>
  <c r="G82" i="70"/>
  <c r="D83" i="70"/>
  <c r="R7" i="69"/>
  <c r="S7" i="69" s="1"/>
  <c r="W7" i="69" s="1"/>
  <c r="R6" i="69"/>
  <c r="S6" i="69" s="1"/>
  <c r="V5" i="69"/>
  <c r="J65" i="69"/>
  <c r="P15" i="69"/>
  <c r="Q15" i="69" s="1"/>
  <c r="N15" i="69"/>
  <c r="V30" i="69"/>
  <c r="O30" i="69"/>
  <c r="W30" i="69" s="1"/>
  <c r="P31" i="69"/>
  <c r="Q31" i="69" s="1"/>
  <c r="N31" i="69"/>
  <c r="O31" i="69" s="1"/>
  <c r="W31" i="69" s="1"/>
  <c r="R11" i="69"/>
  <c r="S11" i="69" s="1"/>
  <c r="N11" i="69"/>
  <c r="O11" i="69" s="1"/>
  <c r="P12" i="69"/>
  <c r="Q12" i="69" s="1"/>
  <c r="N12" i="69"/>
  <c r="O12" i="69" s="1"/>
  <c r="W12" i="69" s="1"/>
  <c r="T32" i="69"/>
  <c r="U32" i="69" s="1"/>
  <c r="N32" i="69"/>
  <c r="O32" i="69" s="1"/>
  <c r="T20" i="69"/>
  <c r="U20" i="69" s="1"/>
  <c r="N20" i="69"/>
  <c r="V20" i="69" s="1"/>
  <c r="R23" i="69"/>
  <c r="S23" i="69" s="1"/>
  <c r="N23" i="69"/>
  <c r="O23" i="69" s="1"/>
  <c r="P27" i="69"/>
  <c r="Q27" i="69" s="1"/>
  <c r="N27" i="69"/>
  <c r="O27" i="69" s="1"/>
  <c r="W27" i="69" s="1"/>
  <c r="N10" i="69"/>
  <c r="V10" i="69" s="1"/>
  <c r="N13" i="69"/>
  <c r="O13" i="69" s="1"/>
  <c r="W13" i="69" s="1"/>
  <c r="N17" i="69"/>
  <c r="O17" i="69" s="1"/>
  <c r="N19" i="69"/>
  <c r="O19" i="69" s="1"/>
  <c r="N22" i="69"/>
  <c r="V22" i="69" s="1"/>
  <c r="N28" i="69"/>
  <c r="N29" i="69"/>
  <c r="L57" i="69"/>
  <c r="M16" i="69"/>
  <c r="N21" i="69"/>
  <c r="O21" i="69" s="1"/>
  <c r="W21" i="69" s="1"/>
  <c r="N24" i="69"/>
  <c r="N26" i="69"/>
  <c r="O26" i="69" s="1"/>
  <c r="W26" i="69" s="1"/>
  <c r="W17" i="69"/>
  <c r="W18" i="69"/>
  <c r="N25" i="69"/>
  <c r="J63" i="69"/>
  <c r="V14" i="69"/>
  <c r="I61" i="69"/>
  <c r="V6" i="69"/>
  <c r="O6" i="69"/>
  <c r="M4" i="69"/>
  <c r="R4" i="69" s="1"/>
  <c r="I70" i="69"/>
  <c r="O5" i="69"/>
  <c r="W5" i="69" s="1"/>
  <c r="M8" i="69"/>
  <c r="R8" i="69" s="1"/>
  <c r="S8" i="69" s="1"/>
  <c r="H63" i="69" s="1"/>
  <c r="K65" i="69"/>
  <c r="M9" i="69"/>
  <c r="O14" i="69"/>
  <c r="W14" i="69" s="1"/>
  <c r="E61" i="69"/>
  <c r="V35" i="69"/>
  <c r="O35" i="69"/>
  <c r="W35" i="69" s="1"/>
  <c r="O36" i="69"/>
  <c r="W36" i="69" s="1"/>
  <c r="V36" i="69"/>
  <c r="V42" i="69"/>
  <c r="O42" i="69"/>
  <c r="W42" i="69" s="1"/>
  <c r="O51" i="69"/>
  <c r="W51" i="69" s="1"/>
  <c r="V51" i="69"/>
  <c r="V7" i="69"/>
  <c r="O33" i="69"/>
  <c r="W33" i="69" s="1"/>
  <c r="V33" i="69"/>
  <c r="V38" i="69"/>
  <c r="O38" i="69"/>
  <c r="W38" i="69" s="1"/>
  <c r="O48" i="69"/>
  <c r="W48" i="69" s="1"/>
  <c r="V48" i="69"/>
  <c r="V18" i="69"/>
  <c r="O22" i="69"/>
  <c r="W22" i="69" s="1"/>
  <c r="V24" i="69"/>
  <c r="O44" i="69"/>
  <c r="W44" i="69" s="1"/>
  <c r="V44" i="69"/>
  <c r="V50" i="69"/>
  <c r="O50" i="69"/>
  <c r="W50" i="69" s="1"/>
  <c r="V53" i="69"/>
  <c r="O53" i="69"/>
  <c r="W53" i="69" s="1"/>
  <c r="Q9" i="69"/>
  <c r="V17" i="69"/>
  <c r="W19" i="69"/>
  <c r="O40" i="69"/>
  <c r="W40" i="69" s="1"/>
  <c r="V40" i="69"/>
  <c r="V46" i="69"/>
  <c r="O46" i="69"/>
  <c r="W46" i="69" s="1"/>
  <c r="O52" i="69"/>
  <c r="W52" i="69" s="1"/>
  <c r="V52" i="69"/>
  <c r="V31" i="69"/>
  <c r="S4" i="69"/>
  <c r="O24" i="69"/>
  <c r="W24" i="69" s="1"/>
  <c r="V39" i="69"/>
  <c r="V43" i="69"/>
  <c r="V47" i="69"/>
  <c r="O54" i="69"/>
  <c r="W54" i="69" s="1"/>
  <c r="H64" i="69"/>
  <c r="D64" i="69"/>
  <c r="K64" i="69"/>
  <c r="F64" i="69"/>
  <c r="J64" i="69"/>
  <c r="E64" i="69"/>
  <c r="I64" i="69"/>
  <c r="C64" i="69"/>
  <c r="F70" i="69"/>
  <c r="V34" i="69"/>
  <c r="C63" i="69"/>
  <c r="G61" i="69"/>
  <c r="O37" i="69"/>
  <c r="W37" i="69" s="1"/>
  <c r="O41" i="69"/>
  <c r="W41" i="69" s="1"/>
  <c r="O45" i="69"/>
  <c r="W45" i="69" s="1"/>
  <c r="O49" i="69"/>
  <c r="W49" i="69" s="1"/>
  <c r="G64" i="69"/>
  <c r="H68" i="69"/>
  <c r="D68" i="69"/>
  <c r="G68" i="69"/>
  <c r="K71" i="69"/>
  <c r="G71" i="69"/>
  <c r="C71" i="69"/>
  <c r="H71" i="69"/>
  <c r="K75" i="69"/>
  <c r="G75" i="69"/>
  <c r="C75" i="69"/>
  <c r="H75" i="69"/>
  <c r="M62" i="69"/>
  <c r="I62" i="69"/>
  <c r="E62" i="69"/>
  <c r="G62" i="69"/>
  <c r="M65" i="69"/>
  <c r="E67" i="69"/>
  <c r="J67" i="69"/>
  <c r="C68" i="69"/>
  <c r="I68" i="69"/>
  <c r="E70" i="69"/>
  <c r="J70" i="69"/>
  <c r="D71" i="69"/>
  <c r="I71" i="69"/>
  <c r="K72" i="69"/>
  <c r="G72" i="69"/>
  <c r="C72" i="69"/>
  <c r="H72" i="69"/>
  <c r="E74" i="69"/>
  <c r="J74" i="69"/>
  <c r="D75" i="69"/>
  <c r="I75" i="69"/>
  <c r="K76" i="69"/>
  <c r="G76" i="69"/>
  <c r="C76" i="69"/>
  <c r="H76" i="69"/>
  <c r="E78" i="69"/>
  <c r="J78" i="69"/>
  <c r="E79" i="69"/>
  <c r="J79" i="69"/>
  <c r="D80" i="69"/>
  <c r="J80" i="69"/>
  <c r="C62" i="69"/>
  <c r="H62" i="69"/>
  <c r="M63" i="69"/>
  <c r="I63" i="69"/>
  <c r="E63" i="69"/>
  <c r="G63" i="69"/>
  <c r="I65" i="69"/>
  <c r="H66" i="69"/>
  <c r="D66" i="69"/>
  <c r="G66" i="69"/>
  <c r="F67" i="69"/>
  <c r="E68" i="69"/>
  <c r="J68" i="69"/>
  <c r="K69" i="69"/>
  <c r="G69" i="69"/>
  <c r="C69" i="69"/>
  <c r="H69" i="69"/>
  <c r="E71" i="69"/>
  <c r="J71" i="69"/>
  <c r="D72" i="69"/>
  <c r="I72" i="69"/>
  <c r="K73" i="69"/>
  <c r="G73" i="69"/>
  <c r="C73" i="69"/>
  <c r="H73" i="69"/>
  <c r="E75" i="69"/>
  <c r="J75" i="69"/>
  <c r="D76" i="69"/>
  <c r="I76" i="69"/>
  <c r="K77" i="69"/>
  <c r="G77" i="69"/>
  <c r="C77" i="69"/>
  <c r="H77" i="69"/>
  <c r="F79" i="69"/>
  <c r="F80" i="69"/>
  <c r="J61" i="69"/>
  <c r="H67" i="69"/>
  <c r="D67" i="69"/>
  <c r="G67" i="69"/>
  <c r="F68" i="69"/>
  <c r="K68" i="69"/>
  <c r="K70" i="69"/>
  <c r="G70" i="69"/>
  <c r="H70" i="69"/>
  <c r="F71" i="69"/>
  <c r="K74" i="69"/>
  <c r="G74" i="69"/>
  <c r="C74" i="69"/>
  <c r="H74" i="69"/>
  <c r="F75" i="69"/>
  <c r="K78" i="69"/>
  <c r="G78" i="69"/>
  <c r="C78" i="69"/>
  <c r="H78" i="69"/>
  <c r="H79" i="69"/>
  <c r="D79" i="69"/>
  <c r="G79" i="69"/>
  <c r="I80" i="69"/>
  <c r="E80" i="69"/>
  <c r="G80" i="69"/>
  <c r="F84" i="69"/>
  <c r="J84" i="69"/>
  <c r="E82" i="69"/>
  <c r="I82" i="69"/>
  <c r="F83" i="69"/>
  <c r="J83" i="69"/>
  <c r="C84" i="69"/>
  <c r="G84" i="69"/>
  <c r="K84" i="69"/>
  <c r="F82" i="69"/>
  <c r="J82" i="69"/>
  <c r="C83" i="69"/>
  <c r="G83" i="69"/>
  <c r="K83" i="69"/>
  <c r="D84" i="69"/>
  <c r="H84" i="69"/>
  <c r="F60" i="69"/>
  <c r="F61" i="69"/>
  <c r="F81" i="69"/>
  <c r="C82" i="69"/>
  <c r="G82" i="69"/>
  <c r="D83" i="69"/>
  <c r="E84" i="69"/>
  <c r="R17" i="68"/>
  <c r="S17" i="68" s="1"/>
  <c r="J69" i="68"/>
  <c r="I69" i="68"/>
  <c r="E69" i="68"/>
  <c r="K69" i="68"/>
  <c r="G69" i="68"/>
  <c r="R13" i="68"/>
  <c r="S13" i="68" s="1"/>
  <c r="R12" i="68"/>
  <c r="S12" i="68" s="1"/>
  <c r="I65" i="68"/>
  <c r="L57" i="68"/>
  <c r="R25" i="68"/>
  <c r="S25" i="68" s="1"/>
  <c r="N25" i="68"/>
  <c r="O25" i="68" s="1"/>
  <c r="W25" i="68" s="1"/>
  <c r="N7" i="68"/>
  <c r="O7" i="68" s="1"/>
  <c r="W7" i="68" s="1"/>
  <c r="N8" i="68"/>
  <c r="O8" i="68" s="1"/>
  <c r="W8" i="68" s="1"/>
  <c r="N11" i="68"/>
  <c r="O11" i="68" s="1"/>
  <c r="W11" i="68" s="1"/>
  <c r="N12" i="68"/>
  <c r="O12" i="68" s="1"/>
  <c r="N15" i="68"/>
  <c r="O15" i="68" s="1"/>
  <c r="W15" i="68" s="1"/>
  <c r="N16" i="68"/>
  <c r="O16" i="68" s="1"/>
  <c r="W16" i="68" s="1"/>
  <c r="N19" i="68"/>
  <c r="O19" i="68" s="1"/>
  <c r="W19" i="68" s="1"/>
  <c r="N20" i="68"/>
  <c r="O20" i="68" s="1"/>
  <c r="W20" i="68" s="1"/>
  <c r="N26" i="68"/>
  <c r="O26" i="68" s="1"/>
  <c r="W26" i="68" s="1"/>
  <c r="N5" i="68"/>
  <c r="N6" i="68"/>
  <c r="O6" i="68" s="1"/>
  <c r="W6" i="68" s="1"/>
  <c r="N9" i="68"/>
  <c r="N10" i="68"/>
  <c r="O10" i="68" s="1"/>
  <c r="W10" i="68" s="1"/>
  <c r="N13" i="68"/>
  <c r="O13" i="68" s="1"/>
  <c r="W13" i="68" s="1"/>
  <c r="N14" i="68"/>
  <c r="N17" i="68"/>
  <c r="O17" i="68" s="1"/>
  <c r="W17" i="68" s="1"/>
  <c r="N18" i="68"/>
  <c r="O18" i="68" s="1"/>
  <c r="W18" i="68" s="1"/>
  <c r="N21" i="68"/>
  <c r="O21" i="68" s="1"/>
  <c r="W21" i="68" s="1"/>
  <c r="N22" i="68"/>
  <c r="O22" i="68" s="1"/>
  <c r="W22" i="68" s="1"/>
  <c r="N24" i="68"/>
  <c r="O24" i="68" s="1"/>
  <c r="W27" i="68"/>
  <c r="O28" i="68"/>
  <c r="W28" i="68" s="1"/>
  <c r="V28" i="68"/>
  <c r="W31" i="68"/>
  <c r="O47" i="68"/>
  <c r="W47" i="68" s="1"/>
  <c r="V47" i="68"/>
  <c r="V19" i="68"/>
  <c r="V26" i="68"/>
  <c r="V30" i="68"/>
  <c r="O30" i="68"/>
  <c r="W30" i="68" s="1"/>
  <c r="O35" i="68"/>
  <c r="W35" i="68" s="1"/>
  <c r="V35" i="68"/>
  <c r="O39" i="68"/>
  <c r="W39" i="68" s="1"/>
  <c r="V39" i="68"/>
  <c r="O43" i="68"/>
  <c r="W43" i="68" s="1"/>
  <c r="V43" i="68"/>
  <c r="V23" i="68"/>
  <c r="V27" i="68"/>
  <c r="V31" i="68"/>
  <c r="O32" i="68"/>
  <c r="W32" i="68" s="1"/>
  <c r="V32" i="68"/>
  <c r="O36" i="68"/>
  <c r="W36" i="68" s="1"/>
  <c r="V36" i="68"/>
  <c r="O40" i="68"/>
  <c r="W40" i="68" s="1"/>
  <c r="V40" i="68"/>
  <c r="O44" i="68"/>
  <c r="W44" i="68" s="1"/>
  <c r="V44" i="68"/>
  <c r="V52" i="68"/>
  <c r="O52" i="68"/>
  <c r="W52" i="68" s="1"/>
  <c r="M60" i="68"/>
  <c r="I60" i="68"/>
  <c r="E60" i="68"/>
  <c r="K60" i="68"/>
  <c r="F60" i="68"/>
  <c r="J60" i="68"/>
  <c r="D60" i="68"/>
  <c r="M66" i="68" s="1"/>
  <c r="H60" i="68"/>
  <c r="C60" i="68"/>
  <c r="K66" i="68"/>
  <c r="G66" i="68"/>
  <c r="C66" i="68"/>
  <c r="F66" i="68"/>
  <c r="J66" i="68"/>
  <c r="E66" i="68"/>
  <c r="I66" i="68"/>
  <c r="D66" i="68"/>
  <c r="S4" i="68"/>
  <c r="W24" i="68"/>
  <c r="O34" i="68"/>
  <c r="W34" i="68" s="1"/>
  <c r="O38" i="68"/>
  <c r="W38" i="68" s="1"/>
  <c r="O42" i="68"/>
  <c r="W42" i="68" s="1"/>
  <c r="O46" i="68"/>
  <c r="W46" i="68" s="1"/>
  <c r="V49" i="68"/>
  <c r="O49" i="68"/>
  <c r="W49" i="68" s="1"/>
  <c r="W50" i="68"/>
  <c r="G60" i="68"/>
  <c r="K61" i="68"/>
  <c r="H63" i="68"/>
  <c r="D63" i="68"/>
  <c r="K63" i="68"/>
  <c r="F63" i="68"/>
  <c r="J63" i="68"/>
  <c r="E63" i="68"/>
  <c r="I63" i="68"/>
  <c r="C63" i="68"/>
  <c r="F65" i="68"/>
  <c r="H66" i="68"/>
  <c r="I81" i="68"/>
  <c r="E81" i="68"/>
  <c r="H81" i="68"/>
  <c r="D81" i="68"/>
  <c r="K81" i="68"/>
  <c r="G81" i="68"/>
  <c r="C81" i="68"/>
  <c r="J81" i="68"/>
  <c r="F81" i="68"/>
  <c r="V18" i="68"/>
  <c r="V29" i="68"/>
  <c r="V48" i="68"/>
  <c r="O51" i="68"/>
  <c r="W51" i="68" s="1"/>
  <c r="V51" i="68"/>
  <c r="V53" i="68"/>
  <c r="O53" i="68"/>
  <c r="W53" i="68" s="1"/>
  <c r="G63" i="68"/>
  <c r="P57" i="68"/>
  <c r="V10" i="68"/>
  <c r="M4" i="68"/>
  <c r="N4" i="68" s="1"/>
  <c r="Q4" i="68"/>
  <c r="U12" i="68"/>
  <c r="V24" i="68"/>
  <c r="O29" i="68"/>
  <c r="W29" i="68" s="1"/>
  <c r="V33" i="68"/>
  <c r="V37" i="68"/>
  <c r="V41" i="68"/>
  <c r="V45" i="68"/>
  <c r="O48" i="68"/>
  <c r="W48" i="68" s="1"/>
  <c r="V50" i="68"/>
  <c r="M63" i="68"/>
  <c r="M61" i="68"/>
  <c r="E61" i="68"/>
  <c r="G61" i="68"/>
  <c r="E62" i="68"/>
  <c r="J62" i="68"/>
  <c r="E65" i="68"/>
  <c r="K67" i="68"/>
  <c r="G67" i="68"/>
  <c r="C67" i="68"/>
  <c r="H67" i="68"/>
  <c r="F62" i="68"/>
  <c r="K64" i="68"/>
  <c r="G64" i="68"/>
  <c r="C64" i="68"/>
  <c r="H64" i="68"/>
  <c r="M64" i="68"/>
  <c r="K68" i="68"/>
  <c r="G68" i="68"/>
  <c r="C68" i="68"/>
  <c r="H68" i="68"/>
  <c r="H62" i="68"/>
  <c r="D62" i="68"/>
  <c r="G62" i="68"/>
  <c r="M62" i="68"/>
  <c r="K65" i="68"/>
  <c r="G65" i="68"/>
  <c r="H65" i="68"/>
  <c r="M65" i="68"/>
  <c r="F80" i="68"/>
  <c r="J80" i="68"/>
  <c r="F84" i="68"/>
  <c r="J84" i="68"/>
  <c r="F79" i="68"/>
  <c r="J79" i="68"/>
  <c r="C80" i="68"/>
  <c r="G80" i="68"/>
  <c r="K80" i="68"/>
  <c r="F83" i="68"/>
  <c r="J83" i="68"/>
  <c r="C84" i="68"/>
  <c r="G84" i="68"/>
  <c r="K84" i="68"/>
  <c r="F69" i="68"/>
  <c r="F70" i="68"/>
  <c r="F71" i="68"/>
  <c r="F72" i="68"/>
  <c r="F73" i="68"/>
  <c r="F74" i="68"/>
  <c r="F75" i="68"/>
  <c r="F76" i="68"/>
  <c r="F77" i="68"/>
  <c r="F78" i="68"/>
  <c r="C79" i="68"/>
  <c r="G79" i="68"/>
  <c r="D80" i="68"/>
  <c r="F82" i="68"/>
  <c r="C83" i="68"/>
  <c r="G83" i="68"/>
  <c r="D84" i="68"/>
  <c r="R27" i="67"/>
  <c r="S27" i="67" s="1"/>
  <c r="R24" i="67"/>
  <c r="S24" i="67" s="1"/>
  <c r="O24" i="67"/>
  <c r="W24" i="67" s="1"/>
  <c r="V23" i="67"/>
  <c r="V20" i="67"/>
  <c r="O20" i="67"/>
  <c r="W20" i="67" s="1"/>
  <c r="R19" i="67"/>
  <c r="S19" i="67" s="1"/>
  <c r="R18" i="67"/>
  <c r="S18" i="67" s="1"/>
  <c r="P17" i="67"/>
  <c r="Q17" i="67" s="1"/>
  <c r="R16" i="67"/>
  <c r="S16" i="67" s="1"/>
  <c r="W16" i="67" s="1"/>
  <c r="T15" i="67"/>
  <c r="U15" i="67" s="1"/>
  <c r="T14" i="67"/>
  <c r="U14" i="67" s="1"/>
  <c r="P12" i="67"/>
  <c r="Q12" i="67" s="1"/>
  <c r="J65" i="67"/>
  <c r="V11" i="67"/>
  <c r="T11" i="67"/>
  <c r="U11" i="67" s="1"/>
  <c r="T10" i="67"/>
  <c r="U10" i="67" s="1"/>
  <c r="N7" i="67"/>
  <c r="V7" i="67" s="1"/>
  <c r="M5" i="67"/>
  <c r="N8" i="67"/>
  <c r="O8" i="67" s="1"/>
  <c r="W8" i="67" s="1"/>
  <c r="N12" i="67"/>
  <c r="O12" i="67" s="1"/>
  <c r="W12" i="67" s="1"/>
  <c r="N4" i="67"/>
  <c r="O4" i="67" s="1"/>
  <c r="N6" i="67"/>
  <c r="O6" i="67" s="1"/>
  <c r="N10" i="67"/>
  <c r="O10" i="67" s="1"/>
  <c r="O11" i="67"/>
  <c r="W11" i="67" s="1"/>
  <c r="Q5" i="67"/>
  <c r="W9" i="67"/>
  <c r="C70" i="67"/>
  <c r="O15" i="67"/>
  <c r="O17" i="67"/>
  <c r="W17" i="67" s="1"/>
  <c r="V22" i="67"/>
  <c r="O22" i="67"/>
  <c r="W22" i="67" s="1"/>
  <c r="U4" i="67"/>
  <c r="V26" i="67"/>
  <c r="O26" i="67"/>
  <c r="W26" i="67" s="1"/>
  <c r="V10" i="67"/>
  <c r="O14" i="67"/>
  <c r="W14" i="67" s="1"/>
  <c r="V14" i="67"/>
  <c r="O13" i="67"/>
  <c r="W13" i="67" s="1"/>
  <c r="V13" i="67"/>
  <c r="V18" i="67"/>
  <c r="O18" i="67"/>
  <c r="W18" i="67" s="1"/>
  <c r="E65" i="67"/>
  <c r="V16" i="67"/>
  <c r="W21" i="67"/>
  <c r="W25" i="67"/>
  <c r="O29" i="67"/>
  <c r="W29" i="67" s="1"/>
  <c r="V29" i="67"/>
  <c r="O33" i="67"/>
  <c r="W33" i="67" s="1"/>
  <c r="V33" i="67"/>
  <c r="O37" i="67"/>
  <c r="W37" i="67" s="1"/>
  <c r="V37" i="67"/>
  <c r="O41" i="67"/>
  <c r="W41" i="67" s="1"/>
  <c r="V41" i="67"/>
  <c r="O45" i="67"/>
  <c r="W45" i="67" s="1"/>
  <c r="V45" i="67"/>
  <c r="O46" i="67"/>
  <c r="W46" i="67" s="1"/>
  <c r="V46" i="67"/>
  <c r="V49" i="67"/>
  <c r="O49" i="67"/>
  <c r="W49" i="67" s="1"/>
  <c r="O51" i="67"/>
  <c r="W51" i="67" s="1"/>
  <c r="V51" i="67"/>
  <c r="S4" i="67"/>
  <c r="Q6" i="67"/>
  <c r="V9" i="67"/>
  <c r="O19" i="67"/>
  <c r="O23" i="67"/>
  <c r="W23" i="67" s="1"/>
  <c r="O27" i="67"/>
  <c r="W27" i="67" s="1"/>
  <c r="O31" i="67"/>
  <c r="W31" i="67" s="1"/>
  <c r="L57" i="67"/>
  <c r="P57" i="67"/>
  <c r="S5" i="67"/>
  <c r="H70" i="67" s="1"/>
  <c r="V21" i="67"/>
  <c r="V25" i="67"/>
  <c r="O35" i="67"/>
  <c r="W35" i="67" s="1"/>
  <c r="O39" i="67"/>
  <c r="W39" i="67" s="1"/>
  <c r="O43" i="67"/>
  <c r="W43" i="67" s="1"/>
  <c r="V52" i="67"/>
  <c r="O52" i="67"/>
  <c r="W52" i="67" s="1"/>
  <c r="F65" i="67"/>
  <c r="W28" i="67"/>
  <c r="V30" i="67"/>
  <c r="W32" i="67"/>
  <c r="O34" i="67"/>
  <c r="W34" i="67" s="1"/>
  <c r="V34" i="67"/>
  <c r="O38" i="67"/>
  <c r="W38" i="67" s="1"/>
  <c r="V38" i="67"/>
  <c r="O42" i="67"/>
  <c r="W42" i="67" s="1"/>
  <c r="V42" i="67"/>
  <c r="V48" i="67"/>
  <c r="O48" i="67"/>
  <c r="W48" i="67" s="1"/>
  <c r="V53" i="67"/>
  <c r="O53" i="67"/>
  <c r="W53" i="67" s="1"/>
  <c r="K61" i="67"/>
  <c r="D60" i="67"/>
  <c r="M66" i="67" s="1"/>
  <c r="F62" i="67"/>
  <c r="E63" i="67"/>
  <c r="K64" i="67"/>
  <c r="G64" i="67"/>
  <c r="C64" i="67"/>
  <c r="H64" i="67"/>
  <c r="M64" i="67"/>
  <c r="E66" i="67"/>
  <c r="D67" i="67"/>
  <c r="I67" i="67"/>
  <c r="K68" i="67"/>
  <c r="G68" i="67"/>
  <c r="C68" i="67"/>
  <c r="H68" i="67"/>
  <c r="J70" i="67"/>
  <c r="I81" i="67"/>
  <c r="E81" i="67"/>
  <c r="H81" i="67"/>
  <c r="D81" i="67"/>
  <c r="K81" i="67"/>
  <c r="G81" i="67"/>
  <c r="C81" i="67"/>
  <c r="H62" i="67"/>
  <c r="D62" i="67"/>
  <c r="G62" i="67"/>
  <c r="M62" i="67"/>
  <c r="K65" i="67"/>
  <c r="G65" i="67"/>
  <c r="H65" i="67"/>
  <c r="M65" i="67"/>
  <c r="E67" i="67"/>
  <c r="J67" i="67"/>
  <c r="F81" i="67"/>
  <c r="M60" i="67"/>
  <c r="I60" i="67"/>
  <c r="E60" i="67"/>
  <c r="G60" i="67"/>
  <c r="F61" i="67"/>
  <c r="C62" i="67"/>
  <c r="I62" i="67"/>
  <c r="H63" i="67"/>
  <c r="D63" i="67"/>
  <c r="G63" i="67"/>
  <c r="M63" i="67"/>
  <c r="I65" i="67"/>
  <c r="K66" i="67"/>
  <c r="G66" i="67"/>
  <c r="C66" i="67"/>
  <c r="H66" i="67"/>
  <c r="M61" i="67"/>
  <c r="E61" i="67"/>
  <c r="G61" i="67"/>
  <c r="K67" i="67"/>
  <c r="G67" i="67"/>
  <c r="C67" i="67"/>
  <c r="H67" i="67"/>
  <c r="E79" i="67"/>
  <c r="I79" i="67"/>
  <c r="F80" i="67"/>
  <c r="J80" i="67"/>
  <c r="F84" i="67"/>
  <c r="J84" i="67"/>
  <c r="F79" i="67"/>
  <c r="J79" i="67"/>
  <c r="C80" i="67"/>
  <c r="G80" i="67"/>
  <c r="K80" i="67"/>
  <c r="F83" i="67"/>
  <c r="J83" i="67"/>
  <c r="C84" i="67"/>
  <c r="G84" i="67"/>
  <c r="K84" i="67"/>
  <c r="F69" i="67"/>
  <c r="F70" i="67"/>
  <c r="F71" i="67"/>
  <c r="F72" i="67"/>
  <c r="F73" i="67"/>
  <c r="F74" i="67"/>
  <c r="F75" i="67"/>
  <c r="F76" i="67"/>
  <c r="F77" i="67"/>
  <c r="F78" i="67"/>
  <c r="C79" i="67"/>
  <c r="G79" i="67"/>
  <c r="D80" i="67"/>
  <c r="F82" i="67"/>
  <c r="C83" i="67"/>
  <c r="G83" i="67"/>
  <c r="D84" i="67"/>
  <c r="N11" i="66"/>
  <c r="R11" i="66"/>
  <c r="S11" i="66" s="1"/>
  <c r="W10" i="66"/>
  <c r="N9" i="66"/>
  <c r="V9" i="66" s="1"/>
  <c r="R9" i="66"/>
  <c r="S9" i="66" s="1"/>
  <c r="R6" i="66"/>
  <c r="S6" i="66" s="1"/>
  <c r="I65" i="66"/>
  <c r="K65" i="66"/>
  <c r="F70" i="66"/>
  <c r="N6" i="66"/>
  <c r="O6" i="66" s="1"/>
  <c r="W6" i="66" s="1"/>
  <c r="N7" i="66"/>
  <c r="O7" i="66" s="1"/>
  <c r="W7" i="66" s="1"/>
  <c r="N5" i="66"/>
  <c r="V5" i="66" s="1"/>
  <c r="O4" i="66"/>
  <c r="D61" i="66" s="1"/>
  <c r="M68" i="66" s="1"/>
  <c r="G61" i="66"/>
  <c r="K61" i="66"/>
  <c r="O16" i="66"/>
  <c r="W16" i="66" s="1"/>
  <c r="V16" i="66"/>
  <c r="O19" i="66"/>
  <c r="W19" i="66" s="1"/>
  <c r="V19" i="66"/>
  <c r="P4" i="66"/>
  <c r="O11" i="66"/>
  <c r="W11" i="66" s="1"/>
  <c r="V11" i="66"/>
  <c r="O12" i="66"/>
  <c r="W12" i="66" s="1"/>
  <c r="V12" i="66"/>
  <c r="O15" i="66"/>
  <c r="W15" i="66" s="1"/>
  <c r="V15" i="66"/>
  <c r="O21" i="66"/>
  <c r="W21" i="66" s="1"/>
  <c r="V21" i="66"/>
  <c r="O24" i="66"/>
  <c r="W24" i="66" s="1"/>
  <c r="V24" i="66"/>
  <c r="O25" i="66"/>
  <c r="W25" i="66" s="1"/>
  <c r="V25" i="66"/>
  <c r="V17" i="66"/>
  <c r="O17" i="66"/>
  <c r="W17" i="66" s="1"/>
  <c r="O52" i="66"/>
  <c r="W52" i="66" s="1"/>
  <c r="V52" i="66"/>
  <c r="V13" i="66"/>
  <c r="O13" i="66"/>
  <c r="W13" i="66" s="1"/>
  <c r="O20" i="66"/>
  <c r="W20" i="66" s="1"/>
  <c r="V20" i="66"/>
  <c r="V10" i="66"/>
  <c r="V14" i="66"/>
  <c r="V18" i="66"/>
  <c r="V26" i="66"/>
  <c r="O26" i="66"/>
  <c r="W26" i="66" s="1"/>
  <c r="O33" i="66"/>
  <c r="W33" i="66" s="1"/>
  <c r="V33" i="66"/>
  <c r="O37" i="66"/>
  <c r="W37" i="66" s="1"/>
  <c r="V37" i="66"/>
  <c r="O41" i="66"/>
  <c r="W41" i="66" s="1"/>
  <c r="V41" i="66"/>
  <c r="O45" i="66"/>
  <c r="W45" i="66" s="1"/>
  <c r="V45" i="66"/>
  <c r="O49" i="66"/>
  <c r="W49" i="66" s="1"/>
  <c r="V49" i="66"/>
  <c r="K63" i="66"/>
  <c r="H63" i="66"/>
  <c r="T57" i="66"/>
  <c r="U4" i="66"/>
  <c r="J61" i="66" s="1"/>
  <c r="M8" i="66"/>
  <c r="R8" i="66" s="1"/>
  <c r="S8" i="66" s="1"/>
  <c r="U8" i="66"/>
  <c r="J65" i="66" s="1"/>
  <c r="O22" i="66"/>
  <c r="W22" i="66" s="1"/>
  <c r="O27" i="66"/>
  <c r="W27" i="66" s="1"/>
  <c r="V29" i="66"/>
  <c r="V32" i="66"/>
  <c r="V36" i="66"/>
  <c r="V40" i="66"/>
  <c r="V44" i="66"/>
  <c r="V48" i="66"/>
  <c r="O51" i="66"/>
  <c r="W51" i="66" s="1"/>
  <c r="D63" i="66"/>
  <c r="L57" i="66"/>
  <c r="C63" i="66"/>
  <c r="O31" i="66"/>
  <c r="W31" i="66" s="1"/>
  <c r="O35" i="66"/>
  <c r="W35" i="66" s="1"/>
  <c r="O39" i="66"/>
  <c r="W39" i="66" s="1"/>
  <c r="W29" i="66"/>
  <c r="V30" i="66"/>
  <c r="O30" i="66"/>
  <c r="W30" i="66" s="1"/>
  <c r="V34" i="66"/>
  <c r="O34" i="66"/>
  <c r="W34" i="66" s="1"/>
  <c r="V38" i="66"/>
  <c r="O38" i="66"/>
  <c r="W38" i="66" s="1"/>
  <c r="V42" i="66"/>
  <c r="O42" i="66"/>
  <c r="W42" i="66" s="1"/>
  <c r="V46" i="66"/>
  <c r="O46" i="66"/>
  <c r="W46" i="66" s="1"/>
  <c r="V50" i="66"/>
  <c r="O50" i="66"/>
  <c r="W50" i="66" s="1"/>
  <c r="O54" i="66"/>
  <c r="W54" i="66" s="1"/>
  <c r="H64" i="66"/>
  <c r="D64" i="66"/>
  <c r="G64" i="66"/>
  <c r="M64" i="66"/>
  <c r="C67" i="66"/>
  <c r="I67" i="66"/>
  <c r="H68" i="66"/>
  <c r="D68" i="66"/>
  <c r="G68" i="66"/>
  <c r="I70" i="66"/>
  <c r="K71" i="66"/>
  <c r="G71" i="66"/>
  <c r="C71" i="66"/>
  <c r="H71" i="66"/>
  <c r="D74" i="66"/>
  <c r="I74" i="66"/>
  <c r="K75" i="66"/>
  <c r="G75" i="66"/>
  <c r="C75" i="66"/>
  <c r="H75" i="66"/>
  <c r="M62" i="66"/>
  <c r="I62" i="66"/>
  <c r="E62" i="66"/>
  <c r="G62" i="66"/>
  <c r="C64" i="66"/>
  <c r="I64" i="66"/>
  <c r="M65" i="66"/>
  <c r="F66" i="66"/>
  <c r="E67" i="66"/>
  <c r="J67" i="66"/>
  <c r="C68" i="66"/>
  <c r="I68" i="66"/>
  <c r="E70" i="66"/>
  <c r="J70" i="66"/>
  <c r="D71" i="66"/>
  <c r="I71" i="66"/>
  <c r="K72" i="66"/>
  <c r="G72" i="66"/>
  <c r="C72" i="66"/>
  <c r="H72" i="66"/>
  <c r="E74" i="66"/>
  <c r="J74" i="66"/>
  <c r="D75" i="66"/>
  <c r="I75" i="66"/>
  <c r="K76" i="66"/>
  <c r="G76" i="66"/>
  <c r="C76" i="66"/>
  <c r="H76" i="66"/>
  <c r="E78" i="66"/>
  <c r="J78" i="66"/>
  <c r="E79" i="66"/>
  <c r="J79" i="66"/>
  <c r="D80" i="66"/>
  <c r="J80" i="66"/>
  <c r="M63" i="66"/>
  <c r="I63" i="66"/>
  <c r="E63" i="66"/>
  <c r="G63" i="66"/>
  <c r="E64" i="66"/>
  <c r="J64" i="66"/>
  <c r="H66" i="66"/>
  <c r="D66" i="66"/>
  <c r="G66" i="66"/>
  <c r="M66" i="66"/>
  <c r="F67" i="66"/>
  <c r="E68" i="66"/>
  <c r="J68" i="66"/>
  <c r="K69" i="66"/>
  <c r="G69" i="66"/>
  <c r="C69" i="66"/>
  <c r="H69" i="66"/>
  <c r="E71" i="66"/>
  <c r="J71" i="66"/>
  <c r="K73" i="66"/>
  <c r="G73" i="66"/>
  <c r="C73" i="66"/>
  <c r="H73" i="66"/>
  <c r="E75" i="66"/>
  <c r="J75" i="66"/>
  <c r="K77" i="66"/>
  <c r="G77" i="66"/>
  <c r="C77" i="66"/>
  <c r="H77" i="66"/>
  <c r="F79" i="66"/>
  <c r="F80" i="66"/>
  <c r="H67" i="66"/>
  <c r="D67" i="66"/>
  <c r="G67" i="66"/>
  <c r="K70" i="66"/>
  <c r="G70" i="66"/>
  <c r="C70" i="66"/>
  <c r="H70" i="66"/>
  <c r="K74" i="66"/>
  <c r="G74" i="66"/>
  <c r="C74" i="66"/>
  <c r="H74" i="66"/>
  <c r="K78" i="66"/>
  <c r="G78" i="66"/>
  <c r="C78" i="66"/>
  <c r="H78" i="66"/>
  <c r="H79" i="66"/>
  <c r="D79" i="66"/>
  <c r="G79" i="66"/>
  <c r="I80" i="66"/>
  <c r="E80" i="66"/>
  <c r="G80" i="66"/>
  <c r="E83" i="66"/>
  <c r="I83" i="66"/>
  <c r="F84" i="66"/>
  <c r="J84" i="66"/>
  <c r="F83" i="66"/>
  <c r="J83" i="66"/>
  <c r="C84" i="66"/>
  <c r="G84" i="66"/>
  <c r="K84" i="66"/>
  <c r="F82" i="66"/>
  <c r="J82" i="66"/>
  <c r="C83" i="66"/>
  <c r="G83" i="66"/>
  <c r="K83" i="66"/>
  <c r="D84" i="66"/>
  <c r="H84" i="66"/>
  <c r="F60" i="66"/>
  <c r="F81" i="66"/>
  <c r="C82" i="66"/>
  <c r="G82" i="66"/>
  <c r="D83" i="66"/>
  <c r="E84" i="66"/>
  <c r="P11" i="65"/>
  <c r="Q11" i="65" s="1"/>
  <c r="O11" i="65"/>
  <c r="P10" i="65"/>
  <c r="Q10" i="65" s="1"/>
  <c r="F65" i="65" s="1"/>
  <c r="I65" i="65"/>
  <c r="E65" i="65"/>
  <c r="K65" i="65"/>
  <c r="P9" i="65"/>
  <c r="Q9" i="65" s="1"/>
  <c r="N6" i="65"/>
  <c r="O6" i="65" s="1"/>
  <c r="W6" i="65" s="1"/>
  <c r="R57" i="65"/>
  <c r="S57" i="65"/>
  <c r="N5" i="65"/>
  <c r="O5" i="65" s="1"/>
  <c r="N7" i="65"/>
  <c r="N8" i="65"/>
  <c r="O8" i="65" s="1"/>
  <c r="Q5" i="65"/>
  <c r="O4" i="65"/>
  <c r="O10" i="65"/>
  <c r="W10" i="65" s="1"/>
  <c r="V10" i="65"/>
  <c r="W12" i="65"/>
  <c r="O14" i="65"/>
  <c r="W14" i="65" s="1"/>
  <c r="V14" i="65"/>
  <c r="W16" i="65"/>
  <c r="O18" i="65"/>
  <c r="W18" i="65" s="1"/>
  <c r="V18" i="65"/>
  <c r="W20" i="65"/>
  <c r="O22" i="65"/>
  <c r="W22" i="65" s="1"/>
  <c r="V22" i="65"/>
  <c r="W24" i="65"/>
  <c r="O26" i="65"/>
  <c r="W26" i="65" s="1"/>
  <c r="V26" i="65"/>
  <c r="W28" i="65"/>
  <c r="V33" i="65"/>
  <c r="O35" i="65"/>
  <c r="W35" i="65" s="1"/>
  <c r="V35" i="65"/>
  <c r="O51" i="65"/>
  <c r="W51" i="65" s="1"/>
  <c r="V51" i="65"/>
  <c r="K75" i="65"/>
  <c r="G75" i="65"/>
  <c r="C75" i="65"/>
  <c r="F75" i="65"/>
  <c r="J75" i="65"/>
  <c r="E75" i="65"/>
  <c r="I75" i="65"/>
  <c r="D75" i="65"/>
  <c r="H75" i="65"/>
  <c r="U57" i="65"/>
  <c r="J63" i="65"/>
  <c r="V6" i="65"/>
  <c r="O9" i="65"/>
  <c r="W9" i="65" s="1"/>
  <c r="V9" i="65"/>
  <c r="O13" i="65"/>
  <c r="W13" i="65" s="1"/>
  <c r="V13" i="65"/>
  <c r="O17" i="65"/>
  <c r="W17" i="65" s="1"/>
  <c r="V17" i="65"/>
  <c r="O21" i="65"/>
  <c r="W21" i="65" s="1"/>
  <c r="V21" i="65"/>
  <c r="O25" i="65"/>
  <c r="W25" i="65" s="1"/>
  <c r="V25" i="65"/>
  <c r="O29" i="65"/>
  <c r="W29" i="65" s="1"/>
  <c r="V29" i="65"/>
  <c r="V31" i="65"/>
  <c r="O31" i="65"/>
  <c r="W31" i="65" s="1"/>
  <c r="M57" i="65"/>
  <c r="P4" i="65"/>
  <c r="V4" i="65" s="1"/>
  <c r="W8" i="65"/>
  <c r="V12" i="65"/>
  <c r="V16" i="65"/>
  <c r="V20" i="65"/>
  <c r="V24" i="65"/>
  <c r="V28" i="65"/>
  <c r="V41" i="65"/>
  <c r="O43" i="65"/>
  <c r="W43" i="65" s="1"/>
  <c r="V43" i="65"/>
  <c r="W5" i="65"/>
  <c r="V30" i="65"/>
  <c r="O30" i="65"/>
  <c r="W30" i="65" s="1"/>
  <c r="V37" i="65"/>
  <c r="O39" i="65"/>
  <c r="W39" i="65" s="1"/>
  <c r="V39" i="65"/>
  <c r="O47" i="65"/>
  <c r="W47" i="65" s="1"/>
  <c r="V47" i="65"/>
  <c r="H68" i="65"/>
  <c r="D68" i="65"/>
  <c r="K68" i="65"/>
  <c r="F68" i="65"/>
  <c r="J68" i="65"/>
  <c r="E68" i="65"/>
  <c r="I68" i="65"/>
  <c r="C68" i="65"/>
  <c r="G68" i="65"/>
  <c r="O44" i="65"/>
  <c r="W44" i="65" s="1"/>
  <c r="V44" i="65"/>
  <c r="O45" i="65"/>
  <c r="W45" i="65" s="1"/>
  <c r="V45" i="65"/>
  <c r="O48" i="65"/>
  <c r="W48" i="65" s="1"/>
  <c r="V48" i="65"/>
  <c r="O49" i="65"/>
  <c r="W49" i="65" s="1"/>
  <c r="V49" i="65"/>
  <c r="O52" i="65"/>
  <c r="W52" i="65" s="1"/>
  <c r="V52" i="65"/>
  <c r="L57" i="65"/>
  <c r="T57" i="65"/>
  <c r="O32" i="65"/>
  <c r="W32" i="65" s="1"/>
  <c r="O36" i="65"/>
  <c r="W36" i="65" s="1"/>
  <c r="O40" i="65"/>
  <c r="W40" i="65" s="1"/>
  <c r="V53" i="65"/>
  <c r="O53" i="65"/>
  <c r="W53" i="65" s="1"/>
  <c r="O54" i="65"/>
  <c r="W54" i="65" s="1"/>
  <c r="H64" i="65"/>
  <c r="D64" i="65"/>
  <c r="K64" i="65"/>
  <c r="F64" i="65"/>
  <c r="J64" i="65"/>
  <c r="E64" i="65"/>
  <c r="I64" i="65"/>
  <c r="C64" i="65"/>
  <c r="K63" i="65"/>
  <c r="G64" i="65"/>
  <c r="K71" i="65"/>
  <c r="G71" i="65"/>
  <c r="C71" i="65"/>
  <c r="F71" i="65"/>
  <c r="J71" i="65"/>
  <c r="E71" i="65"/>
  <c r="I71" i="65"/>
  <c r="D71" i="65"/>
  <c r="M62" i="65"/>
  <c r="I62" i="65"/>
  <c r="E62" i="65"/>
  <c r="G62" i="65"/>
  <c r="H65" i="65"/>
  <c r="D65" i="65"/>
  <c r="G65" i="65"/>
  <c r="M65" i="65"/>
  <c r="F66" i="65"/>
  <c r="E67" i="65"/>
  <c r="E70" i="65"/>
  <c r="K72" i="65"/>
  <c r="G72" i="65"/>
  <c r="C72" i="65"/>
  <c r="H72" i="65"/>
  <c r="E74" i="65"/>
  <c r="H79" i="65"/>
  <c r="D79" i="65"/>
  <c r="K79" i="65"/>
  <c r="G79" i="65"/>
  <c r="C79" i="65"/>
  <c r="J79" i="65"/>
  <c r="I80" i="65"/>
  <c r="E80" i="65"/>
  <c r="H80" i="65"/>
  <c r="D80" i="65"/>
  <c r="K80" i="65"/>
  <c r="G80" i="65"/>
  <c r="C80" i="65"/>
  <c r="I84" i="65"/>
  <c r="E84" i="65"/>
  <c r="H84" i="65"/>
  <c r="D84" i="65"/>
  <c r="K84" i="65"/>
  <c r="G84" i="65"/>
  <c r="C84" i="65"/>
  <c r="M63" i="65"/>
  <c r="I63" i="65"/>
  <c r="G63" i="65"/>
  <c r="H66" i="65"/>
  <c r="D66" i="65"/>
  <c r="G66" i="65"/>
  <c r="M66" i="65"/>
  <c r="K69" i="65"/>
  <c r="G69" i="65"/>
  <c r="C69" i="65"/>
  <c r="H69" i="65"/>
  <c r="K73" i="65"/>
  <c r="G73" i="65"/>
  <c r="C73" i="65"/>
  <c r="H73" i="65"/>
  <c r="E79" i="65"/>
  <c r="F80" i="65"/>
  <c r="F84" i="65"/>
  <c r="C63" i="65"/>
  <c r="H63" i="65"/>
  <c r="C66" i="65"/>
  <c r="I66" i="65"/>
  <c r="H67" i="65"/>
  <c r="D67" i="65"/>
  <c r="G67" i="65"/>
  <c r="M67" i="65"/>
  <c r="D69" i="65"/>
  <c r="I69" i="65"/>
  <c r="K70" i="65"/>
  <c r="G70" i="65"/>
  <c r="C70" i="65"/>
  <c r="H70" i="65"/>
  <c r="D73" i="65"/>
  <c r="I73" i="65"/>
  <c r="K74" i="65"/>
  <c r="G74" i="65"/>
  <c r="C74" i="65"/>
  <c r="H74" i="65"/>
  <c r="F79" i="65"/>
  <c r="J80" i="65"/>
  <c r="J84" i="65"/>
  <c r="F83" i="65"/>
  <c r="J83" i="65"/>
  <c r="F76" i="65"/>
  <c r="J76" i="65"/>
  <c r="F77" i="65"/>
  <c r="J77" i="65"/>
  <c r="F78" i="65"/>
  <c r="J78" i="65"/>
  <c r="F82" i="65"/>
  <c r="J82" i="65"/>
  <c r="C83" i="65"/>
  <c r="G83" i="65"/>
  <c r="K83" i="65"/>
  <c r="F60" i="65"/>
  <c r="F61" i="65"/>
  <c r="C76" i="65"/>
  <c r="G76" i="65"/>
  <c r="C77" i="65"/>
  <c r="G77" i="65"/>
  <c r="C78" i="65"/>
  <c r="G78" i="65"/>
  <c r="F81" i="65"/>
  <c r="C82" i="65"/>
  <c r="G82" i="65"/>
  <c r="D83" i="65"/>
  <c r="N8" i="64"/>
  <c r="O8" i="64" s="1"/>
  <c r="W8" i="64" s="1"/>
  <c r="P7" i="64"/>
  <c r="Q7" i="64" s="1"/>
  <c r="N7" i="64"/>
  <c r="O7" i="64" s="1"/>
  <c r="N5" i="64"/>
  <c r="T57" i="64"/>
  <c r="L57" i="64"/>
  <c r="W6" i="64"/>
  <c r="V9" i="64"/>
  <c r="O9" i="64"/>
  <c r="W9" i="64" s="1"/>
  <c r="V11" i="64"/>
  <c r="O11" i="64"/>
  <c r="W11" i="64" s="1"/>
  <c r="O12" i="64"/>
  <c r="W12" i="64" s="1"/>
  <c r="V12" i="64"/>
  <c r="V15" i="64"/>
  <c r="O15" i="64"/>
  <c r="W15" i="64" s="1"/>
  <c r="O16" i="64"/>
  <c r="W16" i="64" s="1"/>
  <c r="V16" i="64"/>
  <c r="V19" i="64"/>
  <c r="O19" i="64"/>
  <c r="W19" i="64" s="1"/>
  <c r="O10" i="64"/>
  <c r="W10" i="64" s="1"/>
  <c r="V10" i="64"/>
  <c r="V13" i="64"/>
  <c r="O13" i="64"/>
  <c r="W13" i="64" s="1"/>
  <c r="O14" i="64"/>
  <c r="W14" i="64" s="1"/>
  <c r="V14" i="64"/>
  <c r="O17" i="64"/>
  <c r="W17" i="64" s="1"/>
  <c r="V17" i="64"/>
  <c r="O18" i="64"/>
  <c r="W18" i="64" s="1"/>
  <c r="V18" i="64"/>
  <c r="O20" i="64"/>
  <c r="W20" i="64" s="1"/>
  <c r="V20" i="64"/>
  <c r="O24" i="64"/>
  <c r="W24" i="64" s="1"/>
  <c r="V24" i="64"/>
  <c r="O28" i="64"/>
  <c r="W28" i="64" s="1"/>
  <c r="V28" i="64"/>
  <c r="V6" i="64"/>
  <c r="R57" i="64"/>
  <c r="O21" i="64"/>
  <c r="W21" i="64" s="1"/>
  <c r="V23" i="64"/>
  <c r="O25" i="64"/>
  <c r="W25" i="64" s="1"/>
  <c r="V27" i="64"/>
  <c r="O29" i="64"/>
  <c r="W29" i="64" s="1"/>
  <c r="O33" i="64"/>
  <c r="W33" i="64" s="1"/>
  <c r="O37" i="64"/>
  <c r="W37" i="64" s="1"/>
  <c r="O41" i="64"/>
  <c r="W41" i="64" s="1"/>
  <c r="O45" i="64"/>
  <c r="W45" i="64" s="1"/>
  <c r="V50" i="64"/>
  <c r="V53" i="64"/>
  <c r="O53" i="64"/>
  <c r="W53" i="64" s="1"/>
  <c r="I65" i="64"/>
  <c r="S4" i="64"/>
  <c r="S57" i="64" s="1"/>
  <c r="W30" i="64"/>
  <c r="O32" i="64"/>
  <c r="W32" i="64" s="1"/>
  <c r="V32" i="64"/>
  <c r="W34" i="64"/>
  <c r="O36" i="64"/>
  <c r="W36" i="64" s="1"/>
  <c r="V36" i="64"/>
  <c r="W38" i="64"/>
  <c r="O40" i="64"/>
  <c r="W40" i="64" s="1"/>
  <c r="V40" i="64"/>
  <c r="W42" i="64"/>
  <c r="O44" i="64"/>
  <c r="W44" i="64" s="1"/>
  <c r="V44" i="64"/>
  <c r="W46" i="64"/>
  <c r="V54" i="64"/>
  <c r="O54" i="64"/>
  <c r="W54" i="64" s="1"/>
  <c r="M63" i="64"/>
  <c r="I63" i="64"/>
  <c r="G63" i="64"/>
  <c r="K63" i="64"/>
  <c r="O31" i="64"/>
  <c r="W31" i="64" s="1"/>
  <c r="V31" i="64"/>
  <c r="O35" i="64"/>
  <c r="W35" i="64" s="1"/>
  <c r="V35" i="64"/>
  <c r="O39" i="64"/>
  <c r="W39" i="64" s="1"/>
  <c r="V39" i="64"/>
  <c r="O43" i="64"/>
  <c r="W43" i="64" s="1"/>
  <c r="V43" i="64"/>
  <c r="O47" i="64"/>
  <c r="W47" i="64" s="1"/>
  <c r="V47" i="64"/>
  <c r="O48" i="64"/>
  <c r="W48" i="64" s="1"/>
  <c r="V48" i="64"/>
  <c r="M4" i="64"/>
  <c r="N4" i="64" s="1"/>
  <c r="U4" i="64"/>
  <c r="O51" i="64"/>
  <c r="W51" i="64" s="1"/>
  <c r="V51" i="64"/>
  <c r="O52" i="64"/>
  <c r="W52" i="64" s="1"/>
  <c r="V52" i="64"/>
  <c r="H65" i="64"/>
  <c r="D65" i="64"/>
  <c r="K65" i="64"/>
  <c r="G65" i="64"/>
  <c r="C65" i="64"/>
  <c r="J65" i="64"/>
  <c r="H67" i="64"/>
  <c r="D67" i="64"/>
  <c r="K67" i="64"/>
  <c r="G67" i="64"/>
  <c r="C67" i="64"/>
  <c r="J67" i="64"/>
  <c r="I80" i="64"/>
  <c r="E80" i="64"/>
  <c r="H80" i="64"/>
  <c r="D80" i="64"/>
  <c r="K80" i="64"/>
  <c r="G80" i="64"/>
  <c r="C80" i="64"/>
  <c r="I84" i="64"/>
  <c r="E84" i="64"/>
  <c r="H84" i="64"/>
  <c r="D84" i="64"/>
  <c r="K84" i="64"/>
  <c r="G84" i="64"/>
  <c r="C84" i="64"/>
  <c r="M62" i="64"/>
  <c r="I62" i="64"/>
  <c r="E62" i="64"/>
  <c r="H62" i="64"/>
  <c r="D62" i="64"/>
  <c r="M68" i="64" s="1"/>
  <c r="J62" i="64"/>
  <c r="E65" i="64"/>
  <c r="M65" i="64"/>
  <c r="E67" i="64"/>
  <c r="F80" i="64"/>
  <c r="F84" i="64"/>
  <c r="H64" i="64"/>
  <c r="D64" i="64"/>
  <c r="K64" i="64"/>
  <c r="G64" i="64"/>
  <c r="C64" i="64"/>
  <c r="J64" i="64"/>
  <c r="F65" i="64"/>
  <c r="H66" i="64"/>
  <c r="D66" i="64"/>
  <c r="K66" i="64"/>
  <c r="G66" i="64"/>
  <c r="C66" i="64"/>
  <c r="J66" i="64"/>
  <c r="F67" i="64"/>
  <c r="H68" i="64"/>
  <c r="D68" i="64"/>
  <c r="K68" i="64"/>
  <c r="G68" i="64"/>
  <c r="C68" i="64"/>
  <c r="J68" i="64"/>
  <c r="J80" i="64"/>
  <c r="J84" i="64"/>
  <c r="F79" i="64"/>
  <c r="J79" i="64"/>
  <c r="F83" i="64"/>
  <c r="J83" i="64"/>
  <c r="F69" i="64"/>
  <c r="J69" i="64"/>
  <c r="F70" i="64"/>
  <c r="J70" i="64"/>
  <c r="F71" i="64"/>
  <c r="J71" i="64"/>
  <c r="F72" i="64"/>
  <c r="J72" i="64"/>
  <c r="F73" i="64"/>
  <c r="J73" i="64"/>
  <c r="F74" i="64"/>
  <c r="J74" i="64"/>
  <c r="F75" i="64"/>
  <c r="J75" i="64"/>
  <c r="F76" i="64"/>
  <c r="J76" i="64"/>
  <c r="F77" i="64"/>
  <c r="J77" i="64"/>
  <c r="F78" i="64"/>
  <c r="J78" i="64"/>
  <c r="C79" i="64"/>
  <c r="G79" i="64"/>
  <c r="K79" i="64"/>
  <c r="F82" i="64"/>
  <c r="J82" i="64"/>
  <c r="C83" i="64"/>
  <c r="G83" i="64"/>
  <c r="K83" i="64"/>
  <c r="F60" i="64"/>
  <c r="F61" i="64"/>
  <c r="C69" i="64"/>
  <c r="G69" i="64"/>
  <c r="C70" i="64"/>
  <c r="G70" i="64"/>
  <c r="C71" i="64"/>
  <c r="G71" i="64"/>
  <c r="C72" i="64"/>
  <c r="G72" i="64"/>
  <c r="C73" i="64"/>
  <c r="G73" i="64"/>
  <c r="C74" i="64"/>
  <c r="G74" i="64"/>
  <c r="C75" i="64"/>
  <c r="G75" i="64"/>
  <c r="C76" i="64"/>
  <c r="G76" i="64"/>
  <c r="C77" i="64"/>
  <c r="G77" i="64"/>
  <c r="C78" i="64"/>
  <c r="G78" i="64"/>
  <c r="D79" i="64"/>
  <c r="F81" i="64"/>
  <c r="C82" i="64"/>
  <c r="G82" i="64"/>
  <c r="D83" i="64"/>
  <c r="N5" i="63"/>
  <c r="O5" i="63" s="1"/>
  <c r="W5" i="63" s="1"/>
  <c r="T57" i="63"/>
  <c r="P4" i="63"/>
  <c r="Q4" i="63" s="1"/>
  <c r="I63" i="63"/>
  <c r="K63" i="63"/>
  <c r="R6" i="63"/>
  <c r="S6" i="63" s="1"/>
  <c r="N6" i="63"/>
  <c r="U4" i="63"/>
  <c r="U8" i="63"/>
  <c r="J65" i="63" s="1"/>
  <c r="N7" i="63"/>
  <c r="O7" i="63" s="1"/>
  <c r="W7" i="63" s="1"/>
  <c r="M8" i="63"/>
  <c r="O10" i="63"/>
  <c r="W10" i="63" s="1"/>
  <c r="V10" i="63"/>
  <c r="O11" i="63"/>
  <c r="W11" i="63" s="1"/>
  <c r="V11" i="63"/>
  <c r="O14" i="63"/>
  <c r="W14" i="63" s="1"/>
  <c r="V14" i="63"/>
  <c r="O15" i="63"/>
  <c r="W15" i="63" s="1"/>
  <c r="V15" i="63"/>
  <c r="O18" i="63"/>
  <c r="W18" i="63" s="1"/>
  <c r="V18" i="63"/>
  <c r="O19" i="63"/>
  <c r="W19" i="63" s="1"/>
  <c r="V19" i="63"/>
  <c r="V27" i="63"/>
  <c r="O27" i="63"/>
  <c r="W27" i="63" s="1"/>
  <c r="V35" i="63"/>
  <c r="O35" i="63"/>
  <c r="W35" i="63" s="1"/>
  <c r="V39" i="63"/>
  <c r="O39" i="63"/>
  <c r="W39" i="63" s="1"/>
  <c r="V9" i="63"/>
  <c r="O9" i="63"/>
  <c r="W9" i="63" s="1"/>
  <c r="V12" i="63"/>
  <c r="O12" i="63"/>
  <c r="W12" i="63" s="1"/>
  <c r="V13" i="63"/>
  <c r="O13" i="63"/>
  <c r="W13" i="63" s="1"/>
  <c r="V16" i="63"/>
  <c r="O16" i="63"/>
  <c r="W16" i="63" s="1"/>
  <c r="V17" i="63"/>
  <c r="O17" i="63"/>
  <c r="W17" i="63" s="1"/>
  <c r="V20" i="63"/>
  <c r="O20" i="63"/>
  <c r="W20" i="63" s="1"/>
  <c r="V21" i="63"/>
  <c r="O21" i="63"/>
  <c r="W21" i="63" s="1"/>
  <c r="O22" i="63"/>
  <c r="W22" i="63" s="1"/>
  <c r="V22" i="63"/>
  <c r="V23" i="63"/>
  <c r="O23" i="63"/>
  <c r="W23" i="63" s="1"/>
  <c r="V31" i="63"/>
  <c r="O31" i="63"/>
  <c r="W31" i="63" s="1"/>
  <c r="V43" i="63"/>
  <c r="O43" i="63"/>
  <c r="W43" i="63" s="1"/>
  <c r="O46" i="63"/>
  <c r="W46" i="63" s="1"/>
  <c r="V46" i="63"/>
  <c r="O51" i="63"/>
  <c r="W51" i="63" s="1"/>
  <c r="V51" i="63"/>
  <c r="W38" i="63"/>
  <c r="W42" i="63"/>
  <c r="V44" i="63"/>
  <c r="L57" i="63"/>
  <c r="O24" i="63"/>
  <c r="W24" i="63" s="1"/>
  <c r="O28" i="63"/>
  <c r="W28" i="63" s="1"/>
  <c r="O32" i="63"/>
  <c r="W32" i="63" s="1"/>
  <c r="O36" i="63"/>
  <c r="W36" i="63" s="1"/>
  <c r="O40" i="63"/>
  <c r="W40" i="63" s="1"/>
  <c r="O53" i="63"/>
  <c r="W53" i="63" s="1"/>
  <c r="V53" i="63"/>
  <c r="M57" i="63"/>
  <c r="V26" i="63"/>
  <c r="V30" i="63"/>
  <c r="V34" i="63"/>
  <c r="V38" i="63"/>
  <c r="V42" i="63"/>
  <c r="O47" i="63"/>
  <c r="W47" i="63" s="1"/>
  <c r="O48" i="63"/>
  <c r="W48" i="63" s="1"/>
  <c r="M61" i="63"/>
  <c r="I61" i="63"/>
  <c r="E61" i="63"/>
  <c r="H61" i="63"/>
  <c r="C61" i="63"/>
  <c r="K61" i="63"/>
  <c r="F61" i="63"/>
  <c r="J61" i="63"/>
  <c r="D61" i="63"/>
  <c r="K67" i="63"/>
  <c r="G67" i="63"/>
  <c r="C67" i="63"/>
  <c r="I67" i="63"/>
  <c r="D67" i="63"/>
  <c r="F67" i="63"/>
  <c r="J67" i="63"/>
  <c r="E67" i="63"/>
  <c r="W26" i="63"/>
  <c r="W30" i="63"/>
  <c r="W34" i="63"/>
  <c r="R4" i="63"/>
  <c r="O49" i="63"/>
  <c r="W49" i="63" s="1"/>
  <c r="V49" i="63"/>
  <c r="O50" i="63"/>
  <c r="W50" i="63" s="1"/>
  <c r="V52" i="63"/>
  <c r="O52" i="63"/>
  <c r="W52" i="63" s="1"/>
  <c r="G61" i="63"/>
  <c r="H67" i="63"/>
  <c r="H62" i="63"/>
  <c r="D62" i="63"/>
  <c r="G62" i="63"/>
  <c r="M62" i="63"/>
  <c r="K65" i="63"/>
  <c r="G65" i="63"/>
  <c r="M65" i="63"/>
  <c r="H79" i="63"/>
  <c r="D79" i="63"/>
  <c r="K79" i="63"/>
  <c r="G79" i="63"/>
  <c r="C79" i="63"/>
  <c r="J79" i="63"/>
  <c r="M60" i="63"/>
  <c r="I60" i="63"/>
  <c r="E60" i="63"/>
  <c r="G60" i="63"/>
  <c r="C62" i="63"/>
  <c r="I62" i="63"/>
  <c r="M63" i="63"/>
  <c r="E64" i="63"/>
  <c r="I65" i="63"/>
  <c r="K66" i="63"/>
  <c r="G66" i="63"/>
  <c r="C66" i="63"/>
  <c r="H66" i="63"/>
  <c r="M66" i="63"/>
  <c r="E68" i="63"/>
  <c r="E79" i="63"/>
  <c r="I80" i="63"/>
  <c r="E80" i="63"/>
  <c r="H80" i="63"/>
  <c r="D80" i="63"/>
  <c r="J80" i="63"/>
  <c r="F79" i="63"/>
  <c r="F62" i="63"/>
  <c r="K62" i="63"/>
  <c r="K64" i="63"/>
  <c r="G64" i="63"/>
  <c r="C64" i="63"/>
  <c r="H64" i="63"/>
  <c r="M64" i="63"/>
  <c r="K68" i="63"/>
  <c r="G68" i="63"/>
  <c r="C68" i="63"/>
  <c r="H68" i="63"/>
  <c r="I79" i="63"/>
  <c r="F84" i="63"/>
  <c r="J84" i="63"/>
  <c r="F83" i="63"/>
  <c r="J83" i="63"/>
  <c r="C84" i="63"/>
  <c r="G84" i="63"/>
  <c r="K84" i="63"/>
  <c r="F69" i="63"/>
  <c r="F70" i="63"/>
  <c r="F71" i="63"/>
  <c r="F72" i="63"/>
  <c r="F73" i="63"/>
  <c r="F74" i="63"/>
  <c r="F75" i="63"/>
  <c r="F76" i="63"/>
  <c r="F77" i="63"/>
  <c r="L77" i="63" s="1"/>
  <c r="F78" i="63"/>
  <c r="E81" i="63"/>
  <c r="I81" i="63"/>
  <c r="F82" i="63"/>
  <c r="J82" i="63"/>
  <c r="C83" i="63"/>
  <c r="G83" i="63"/>
  <c r="K83" i="63"/>
  <c r="D84" i="63"/>
  <c r="H84" i="63"/>
  <c r="F81" i="63"/>
  <c r="C82" i="63"/>
  <c r="G82" i="63"/>
  <c r="D83" i="63"/>
  <c r="E84" i="63"/>
  <c r="J65" i="62"/>
  <c r="T8" i="62"/>
  <c r="U8" i="62" s="1"/>
  <c r="J73" i="62" s="1"/>
  <c r="F73" i="62"/>
  <c r="F62" i="62"/>
  <c r="M6" i="62"/>
  <c r="T6" i="62" s="1"/>
  <c r="U6" i="62" s="1"/>
  <c r="J62" i="62" s="1"/>
  <c r="H63" i="62"/>
  <c r="R7" i="62"/>
  <c r="S7" i="62" s="1"/>
  <c r="H62" i="62" s="1"/>
  <c r="N7" i="62"/>
  <c r="O7" i="62" s="1"/>
  <c r="R11" i="62"/>
  <c r="S11" i="62" s="1"/>
  <c r="W11" i="62" s="1"/>
  <c r="N11" i="62"/>
  <c r="O11" i="62" s="1"/>
  <c r="N5" i="62"/>
  <c r="N6" i="62"/>
  <c r="N9" i="62"/>
  <c r="C65" i="62" s="1"/>
  <c r="N12" i="62"/>
  <c r="N15" i="62"/>
  <c r="O15" i="62" s="1"/>
  <c r="W15" i="62" s="1"/>
  <c r="N8" i="62"/>
  <c r="C73" i="62" s="1"/>
  <c r="N13" i="62"/>
  <c r="V17" i="62"/>
  <c r="O17" i="62"/>
  <c r="W17" i="62" s="1"/>
  <c r="W18" i="62"/>
  <c r="O19" i="62"/>
  <c r="W19" i="62" s="1"/>
  <c r="V19" i="62"/>
  <c r="O24" i="62"/>
  <c r="W24" i="62" s="1"/>
  <c r="V24" i="62"/>
  <c r="O33" i="62"/>
  <c r="W33" i="62" s="1"/>
  <c r="V33" i="62"/>
  <c r="W41" i="62"/>
  <c r="O42" i="62"/>
  <c r="W42" i="62" s="1"/>
  <c r="V42" i="62"/>
  <c r="W45" i="62"/>
  <c r="O46" i="62"/>
  <c r="W46" i="62" s="1"/>
  <c r="V46" i="62"/>
  <c r="W49" i="62"/>
  <c r="O50" i="62"/>
  <c r="W50" i="62" s="1"/>
  <c r="V50" i="62"/>
  <c r="V21" i="62"/>
  <c r="O21" i="62"/>
  <c r="W21" i="62" s="1"/>
  <c r="O23" i="62"/>
  <c r="W23" i="62" s="1"/>
  <c r="V23" i="62"/>
  <c r="O28" i="62"/>
  <c r="W28" i="62" s="1"/>
  <c r="V28" i="62"/>
  <c r="O16" i="62"/>
  <c r="W16" i="62" s="1"/>
  <c r="V16" i="62"/>
  <c r="V25" i="62"/>
  <c r="O25" i="62"/>
  <c r="W25" i="62" s="1"/>
  <c r="O27" i="62"/>
  <c r="W27" i="62" s="1"/>
  <c r="V27" i="62"/>
  <c r="V32" i="62"/>
  <c r="O32" i="62"/>
  <c r="W32" i="62" s="1"/>
  <c r="O37" i="62"/>
  <c r="W37" i="62" s="1"/>
  <c r="V37" i="62"/>
  <c r="O38" i="62"/>
  <c r="W38" i="62" s="1"/>
  <c r="V38" i="62"/>
  <c r="O20" i="62"/>
  <c r="W20" i="62" s="1"/>
  <c r="V20" i="62"/>
  <c r="V29" i="62"/>
  <c r="O29" i="62"/>
  <c r="W29" i="62" s="1"/>
  <c r="O31" i="62"/>
  <c r="W31" i="62" s="1"/>
  <c r="V31" i="62"/>
  <c r="O43" i="62"/>
  <c r="W43" i="62" s="1"/>
  <c r="V43" i="62"/>
  <c r="O47" i="62"/>
  <c r="W47" i="62" s="1"/>
  <c r="V47" i="62"/>
  <c r="V10" i="62"/>
  <c r="V18" i="62"/>
  <c r="V22" i="62"/>
  <c r="V30" i="62"/>
  <c r="V41" i="62"/>
  <c r="V45" i="62"/>
  <c r="V49" i="62"/>
  <c r="G61" i="62"/>
  <c r="E65" i="62"/>
  <c r="O14" i="62"/>
  <c r="W14" i="62" s="1"/>
  <c r="V15" i="62"/>
  <c r="O26" i="62"/>
  <c r="W26" i="62" s="1"/>
  <c r="V34" i="62"/>
  <c r="O36" i="62"/>
  <c r="W36" i="62" s="1"/>
  <c r="V53" i="62"/>
  <c r="O53" i="62"/>
  <c r="W53" i="62" s="1"/>
  <c r="H67" i="62"/>
  <c r="D67" i="62"/>
  <c r="K67" i="62"/>
  <c r="F67" i="62"/>
  <c r="J67" i="62"/>
  <c r="E67" i="62"/>
  <c r="I67" i="62"/>
  <c r="C67" i="62"/>
  <c r="K70" i="62"/>
  <c r="G70" i="62"/>
  <c r="C70" i="62"/>
  <c r="F70" i="62"/>
  <c r="J70" i="62"/>
  <c r="E70" i="62"/>
  <c r="I70" i="62"/>
  <c r="D70" i="62"/>
  <c r="C61" i="62"/>
  <c r="V44" i="62"/>
  <c r="V48" i="62"/>
  <c r="O51" i="62"/>
  <c r="W51" i="62" s="1"/>
  <c r="V51" i="62"/>
  <c r="V52" i="62"/>
  <c r="V54" i="62"/>
  <c r="O54" i="62"/>
  <c r="W54" i="62" s="1"/>
  <c r="K63" i="62"/>
  <c r="H70" i="62"/>
  <c r="K74" i="62"/>
  <c r="G74" i="62"/>
  <c r="C74" i="62"/>
  <c r="F74" i="62"/>
  <c r="J74" i="62"/>
  <c r="E74" i="62"/>
  <c r="I74" i="62"/>
  <c r="D74" i="62"/>
  <c r="L57" i="62"/>
  <c r="K61" i="62"/>
  <c r="F65" i="62"/>
  <c r="O35" i="62"/>
  <c r="W35" i="62" s="1"/>
  <c r="V35" i="62"/>
  <c r="M4" i="62"/>
  <c r="D61" i="62"/>
  <c r="M67" i="62" s="1"/>
  <c r="H61" i="62"/>
  <c r="K65" i="62"/>
  <c r="I65" i="62"/>
  <c r="W34" i="62"/>
  <c r="O39" i="62"/>
  <c r="W39" i="62" s="1"/>
  <c r="V39" i="62"/>
  <c r="V40" i="62"/>
  <c r="W52" i="62"/>
  <c r="E61" i="62"/>
  <c r="H79" i="62"/>
  <c r="D79" i="62"/>
  <c r="K79" i="62"/>
  <c r="G79" i="62"/>
  <c r="C79" i="62"/>
  <c r="I79" i="62"/>
  <c r="F79" i="62"/>
  <c r="E79" i="62"/>
  <c r="H64" i="62"/>
  <c r="D64" i="62"/>
  <c r="G64" i="62"/>
  <c r="M64" i="62"/>
  <c r="E66" i="62"/>
  <c r="J66" i="62"/>
  <c r="H68" i="62"/>
  <c r="D68" i="62"/>
  <c r="G68" i="62"/>
  <c r="E69" i="62"/>
  <c r="J69" i="62"/>
  <c r="K71" i="62"/>
  <c r="G71" i="62"/>
  <c r="C71" i="62"/>
  <c r="H71" i="62"/>
  <c r="E73" i="62"/>
  <c r="K75" i="62"/>
  <c r="G75" i="62"/>
  <c r="C75" i="62"/>
  <c r="H75" i="62"/>
  <c r="I80" i="62"/>
  <c r="E80" i="62"/>
  <c r="H80" i="62"/>
  <c r="D80" i="62"/>
  <c r="J80" i="62"/>
  <c r="I84" i="62"/>
  <c r="E84" i="62"/>
  <c r="H84" i="62"/>
  <c r="D84" i="62"/>
  <c r="K84" i="62"/>
  <c r="G84" i="62"/>
  <c r="C84" i="62"/>
  <c r="M62" i="62"/>
  <c r="I62" i="62"/>
  <c r="E62" i="62"/>
  <c r="C64" i="62"/>
  <c r="I64" i="62"/>
  <c r="H65" i="62"/>
  <c r="G65" i="62"/>
  <c r="M65" i="62"/>
  <c r="F66" i="62"/>
  <c r="C68" i="62"/>
  <c r="I68" i="62"/>
  <c r="D71" i="62"/>
  <c r="I71" i="62"/>
  <c r="K72" i="62"/>
  <c r="G72" i="62"/>
  <c r="C72" i="62"/>
  <c r="H72" i="62"/>
  <c r="D75" i="62"/>
  <c r="I75" i="62"/>
  <c r="K76" i="62"/>
  <c r="G76" i="62"/>
  <c r="C76" i="62"/>
  <c r="H76" i="62"/>
  <c r="F84" i="62"/>
  <c r="M63" i="62"/>
  <c r="G63" i="62"/>
  <c r="H66" i="62"/>
  <c r="D66" i="62"/>
  <c r="G66" i="62"/>
  <c r="M66" i="62"/>
  <c r="K69" i="62"/>
  <c r="G69" i="62"/>
  <c r="C69" i="62"/>
  <c r="H69" i="62"/>
  <c r="K73" i="62"/>
  <c r="G73" i="62"/>
  <c r="H73" i="62"/>
  <c r="J84" i="62"/>
  <c r="F83" i="62"/>
  <c r="J83" i="62"/>
  <c r="F77" i="62"/>
  <c r="J77" i="62"/>
  <c r="F78" i="62"/>
  <c r="J78" i="62"/>
  <c r="F82" i="62"/>
  <c r="J82" i="62"/>
  <c r="C83" i="62"/>
  <c r="G83" i="62"/>
  <c r="K83" i="62"/>
  <c r="F60" i="62"/>
  <c r="F61" i="62"/>
  <c r="C77" i="62"/>
  <c r="G77" i="62"/>
  <c r="C78" i="62"/>
  <c r="G78" i="62"/>
  <c r="F81" i="62"/>
  <c r="C82" i="62"/>
  <c r="G82" i="62"/>
  <c r="D83" i="62"/>
  <c r="V15" i="61"/>
  <c r="V11" i="61"/>
  <c r="R10" i="61"/>
  <c r="S10" i="61" s="1"/>
  <c r="K63" i="61"/>
  <c r="J63" i="61"/>
  <c r="R8" i="61"/>
  <c r="S8" i="61" s="1"/>
  <c r="J62" i="40"/>
  <c r="D62" i="40"/>
  <c r="H62" i="40"/>
  <c r="I68" i="42"/>
  <c r="K68" i="42"/>
  <c r="C68" i="42"/>
  <c r="F68" i="42"/>
  <c r="F79" i="42"/>
  <c r="K79" i="42"/>
  <c r="J60" i="43"/>
  <c r="I60" i="43"/>
  <c r="C60" i="43"/>
  <c r="E60" i="43"/>
  <c r="J60" i="45"/>
  <c r="H60" i="45"/>
  <c r="C60" i="45"/>
  <c r="K60" i="45"/>
  <c r="E60" i="45"/>
  <c r="I60" i="45"/>
  <c r="D60" i="45"/>
  <c r="K67" i="45"/>
  <c r="C67" i="45"/>
  <c r="I67" i="45"/>
  <c r="E67" i="45"/>
  <c r="J66" i="40"/>
  <c r="H66" i="40"/>
  <c r="D66" i="40"/>
  <c r="K62" i="42"/>
  <c r="D62" i="42"/>
  <c r="E68" i="42"/>
  <c r="F76" i="42"/>
  <c r="I76" i="42"/>
  <c r="D60" i="43"/>
  <c r="K77" i="43"/>
  <c r="H77" i="43"/>
  <c r="I79" i="43"/>
  <c r="D64" i="44"/>
  <c r="H64" i="44"/>
  <c r="J67" i="44"/>
  <c r="D67" i="44"/>
  <c r="J71" i="44"/>
  <c r="C71" i="44"/>
  <c r="F71" i="44"/>
  <c r="G60" i="45"/>
  <c r="J67" i="45"/>
  <c r="E71" i="37"/>
  <c r="I54" i="38"/>
  <c r="J67" i="38"/>
  <c r="C67" i="38"/>
  <c r="I68" i="38"/>
  <c r="H70" i="38"/>
  <c r="E54" i="39"/>
  <c r="I60" i="39"/>
  <c r="D60" i="39"/>
  <c r="F54" i="40"/>
  <c r="C54" i="40"/>
  <c r="K54" i="40"/>
  <c r="H65" i="37"/>
  <c r="E73" i="37"/>
  <c r="C63" i="38"/>
  <c r="D64" i="38"/>
  <c r="D67" i="38"/>
  <c r="G54" i="40"/>
  <c r="E66" i="40"/>
  <c r="J70" i="40"/>
  <c r="D70" i="40"/>
  <c r="H70" i="40"/>
  <c r="I73" i="40"/>
  <c r="D73" i="40"/>
  <c r="J68" i="42"/>
  <c r="H60" i="43"/>
  <c r="K73" i="43"/>
  <c r="H73" i="43"/>
  <c r="K78" i="43"/>
  <c r="H78" i="43"/>
  <c r="D78" i="43"/>
  <c r="K82" i="43"/>
  <c r="D82" i="43"/>
  <c r="F68" i="44"/>
  <c r="J68" i="44"/>
  <c r="C68" i="44"/>
  <c r="E71" i="44"/>
  <c r="M60" i="45"/>
  <c r="K79" i="45"/>
  <c r="E79" i="45"/>
  <c r="J79" i="45"/>
  <c r="D63" i="38"/>
  <c r="H67" i="38"/>
  <c r="K75" i="39"/>
  <c r="D75" i="39"/>
  <c r="C55" i="40"/>
  <c r="K55" i="40"/>
  <c r="J60" i="42"/>
  <c r="D60" i="42"/>
  <c r="M66" i="42" s="1"/>
  <c r="I60" i="42"/>
  <c r="K60" i="43"/>
  <c r="K74" i="43"/>
  <c r="E74" i="43"/>
  <c r="J64" i="44"/>
  <c r="F64" i="44"/>
  <c r="D68" i="44"/>
  <c r="I71" i="44"/>
  <c r="K76" i="44"/>
  <c r="C76" i="44"/>
  <c r="I76" i="44"/>
  <c r="G80" i="44"/>
  <c r="G81" i="45"/>
  <c r="I82" i="45"/>
  <c r="E69" i="46"/>
  <c r="D60" i="46"/>
  <c r="M66" i="46" s="1"/>
  <c r="I60" i="46"/>
  <c r="E66" i="46"/>
  <c r="K66" i="46"/>
  <c r="K68" i="46"/>
  <c r="E73" i="46"/>
  <c r="I77" i="46"/>
  <c r="J78" i="46"/>
  <c r="J44" i="47"/>
  <c r="C44" i="47"/>
  <c r="F71" i="48"/>
  <c r="J71" i="48"/>
  <c r="D71" i="48"/>
  <c r="E74" i="48"/>
  <c r="H74" i="48"/>
  <c r="D76" i="48"/>
  <c r="H76" i="48"/>
  <c r="E74" i="49"/>
  <c r="I74" i="49"/>
  <c r="D74" i="49"/>
  <c r="J36" i="50"/>
  <c r="I36" i="50"/>
  <c r="D36" i="50"/>
  <c r="G36" i="50"/>
  <c r="K36" i="50"/>
  <c r="C36" i="50"/>
  <c r="K42" i="50"/>
  <c r="I42" i="50"/>
  <c r="C42" i="50"/>
  <c r="J42" i="50"/>
  <c r="J40" i="51"/>
  <c r="F40" i="51"/>
  <c r="I40" i="51"/>
  <c r="C40" i="51"/>
  <c r="K40" i="51"/>
  <c r="D61" i="44"/>
  <c r="K66" i="44"/>
  <c r="C80" i="44"/>
  <c r="H80" i="44"/>
  <c r="E84" i="44"/>
  <c r="I73" i="45"/>
  <c r="D75" i="45"/>
  <c r="I77" i="45"/>
  <c r="C81" i="45"/>
  <c r="H81" i="45"/>
  <c r="D82" i="45"/>
  <c r="E60" i="46"/>
  <c r="K60" i="46"/>
  <c r="F66" i="46"/>
  <c r="C68" i="46"/>
  <c r="D71" i="46"/>
  <c r="F73" i="46"/>
  <c r="E74" i="46"/>
  <c r="D77" i="46"/>
  <c r="J77" i="46"/>
  <c r="K79" i="46"/>
  <c r="E79" i="46"/>
  <c r="J81" i="46"/>
  <c r="K81" i="46"/>
  <c r="E81" i="46"/>
  <c r="H81" i="46"/>
  <c r="F44" i="47"/>
  <c r="J47" i="47"/>
  <c r="D47" i="47"/>
  <c r="J51" i="47"/>
  <c r="D51" i="47"/>
  <c r="I51" i="47"/>
  <c r="J68" i="48"/>
  <c r="C68" i="48"/>
  <c r="F68" i="48"/>
  <c r="E71" i="48"/>
  <c r="F75" i="48"/>
  <c r="J75" i="48"/>
  <c r="D75" i="48"/>
  <c r="E76" i="48"/>
  <c r="F74" i="49"/>
  <c r="E36" i="50"/>
  <c r="J57" i="50"/>
  <c r="K57" i="50"/>
  <c r="E57" i="50"/>
  <c r="D57" i="50"/>
  <c r="I57" i="50"/>
  <c r="C57" i="50"/>
  <c r="G57" i="50"/>
  <c r="G60" i="46"/>
  <c r="M60" i="46"/>
  <c r="I66" i="46"/>
  <c r="I73" i="46"/>
  <c r="E37" i="47"/>
  <c r="K37" i="47"/>
  <c r="J57" i="47"/>
  <c r="C57" i="47"/>
  <c r="H57" i="47"/>
  <c r="G62" i="48"/>
  <c r="C62" i="48"/>
  <c r="G79" i="48"/>
  <c r="E79" i="48"/>
  <c r="I43" i="50"/>
  <c r="G43" i="50"/>
  <c r="J36" i="51"/>
  <c r="K36" i="51"/>
  <c r="E36" i="51"/>
  <c r="M36" i="51"/>
  <c r="D36" i="51"/>
  <c r="I36" i="51"/>
  <c r="C36" i="51"/>
  <c r="G36" i="51"/>
  <c r="D68" i="39"/>
  <c r="E72" i="42"/>
  <c r="J75" i="42"/>
  <c r="E75" i="43"/>
  <c r="I81" i="43"/>
  <c r="F61" i="44"/>
  <c r="J65" i="44"/>
  <c r="C64" i="44"/>
  <c r="C63" i="44"/>
  <c r="G62" i="44"/>
  <c r="M62" i="44"/>
  <c r="F66" i="44"/>
  <c r="K73" i="44"/>
  <c r="E80" i="44"/>
  <c r="K80" i="44"/>
  <c r="I82" i="44"/>
  <c r="H83" i="44"/>
  <c r="G62" i="45"/>
  <c r="H71" i="45"/>
  <c r="J74" i="45"/>
  <c r="J80" i="45"/>
  <c r="E81" i="45"/>
  <c r="K81" i="45"/>
  <c r="H82" i="45"/>
  <c r="I83" i="45"/>
  <c r="C60" i="46"/>
  <c r="H60" i="46"/>
  <c r="C66" i="46"/>
  <c r="J67" i="46"/>
  <c r="I68" i="46"/>
  <c r="I71" i="46"/>
  <c r="D73" i="46"/>
  <c r="E78" i="46"/>
  <c r="K80" i="46"/>
  <c r="J80" i="46"/>
  <c r="D81" i="46"/>
  <c r="K82" i="46"/>
  <c r="H82" i="46"/>
  <c r="H83" i="46"/>
  <c r="I83" i="46"/>
  <c r="D57" i="47"/>
  <c r="D62" i="48"/>
  <c r="I68" i="48"/>
  <c r="D72" i="48"/>
  <c r="H72" i="48"/>
  <c r="I75" i="48"/>
  <c r="F79" i="48"/>
  <c r="F80" i="49"/>
  <c r="K80" i="49"/>
  <c r="C80" i="49"/>
  <c r="H80" i="49"/>
  <c r="M36" i="50"/>
  <c r="F49" i="50"/>
  <c r="E49" i="50"/>
  <c r="J49" i="50"/>
  <c r="D49" i="50"/>
  <c r="J50" i="47"/>
  <c r="E58" i="47"/>
  <c r="F64" i="48"/>
  <c r="G60" i="48"/>
  <c r="M60" i="48"/>
  <c r="D81" i="48"/>
  <c r="I81" i="48"/>
  <c r="E82" i="48"/>
  <c r="J60" i="49"/>
  <c r="K60" i="49"/>
  <c r="E60" i="49"/>
  <c r="H60" i="49"/>
  <c r="J67" i="49"/>
  <c r="K79" i="49"/>
  <c r="E79" i="49"/>
  <c r="J79" i="49"/>
  <c r="I83" i="49"/>
  <c r="E37" i="50"/>
  <c r="D58" i="50"/>
  <c r="J37" i="51"/>
  <c r="I37" i="51"/>
  <c r="D37" i="51"/>
  <c r="H37" i="51"/>
  <c r="E42" i="51"/>
  <c r="F44" i="51"/>
  <c r="D46" i="51"/>
  <c r="F50" i="51"/>
  <c r="D50" i="51"/>
  <c r="H51" i="51"/>
  <c r="D53" i="51"/>
  <c r="H54" i="51"/>
  <c r="C36" i="52"/>
  <c r="I36" i="52"/>
  <c r="E37" i="52"/>
  <c r="E40" i="52"/>
  <c r="F47" i="52"/>
  <c r="J77" i="53"/>
  <c r="F77" i="53"/>
  <c r="K80" i="53"/>
  <c r="D80" i="53"/>
  <c r="J80" i="53"/>
  <c r="C80" i="53"/>
  <c r="C81" i="53"/>
  <c r="F73" i="54"/>
  <c r="E73" i="54"/>
  <c r="K79" i="54"/>
  <c r="I79" i="54"/>
  <c r="E79" i="54"/>
  <c r="F75" i="55"/>
  <c r="E75" i="55"/>
  <c r="K78" i="55"/>
  <c r="H78" i="55"/>
  <c r="E78" i="55"/>
  <c r="K60" i="56"/>
  <c r="D60" i="56"/>
  <c r="J60" i="56"/>
  <c r="C60" i="56"/>
  <c r="K62" i="56"/>
  <c r="F62" i="56"/>
  <c r="F67" i="56"/>
  <c r="E67" i="56"/>
  <c r="D67" i="56"/>
  <c r="I67" i="56"/>
  <c r="I44" i="51"/>
  <c r="H46" i="51"/>
  <c r="F52" i="51"/>
  <c r="H52" i="51"/>
  <c r="F53" i="51"/>
  <c r="K38" i="52"/>
  <c r="C38" i="52"/>
  <c r="K48" i="52"/>
  <c r="H48" i="52"/>
  <c r="K49" i="52"/>
  <c r="E49" i="52"/>
  <c r="K50" i="52"/>
  <c r="D50" i="52"/>
  <c r="K52" i="52"/>
  <c r="H52" i="52"/>
  <c r="K53" i="52"/>
  <c r="E53" i="52"/>
  <c r="K54" i="52"/>
  <c r="D54" i="52"/>
  <c r="H59" i="52"/>
  <c r="I59" i="52"/>
  <c r="G81" i="53"/>
  <c r="K62" i="55"/>
  <c r="D62" i="55"/>
  <c r="J62" i="55"/>
  <c r="C62" i="55"/>
  <c r="F64" i="55"/>
  <c r="E64" i="55"/>
  <c r="F72" i="55"/>
  <c r="E72" i="55"/>
  <c r="J69" i="56"/>
  <c r="I69" i="56"/>
  <c r="D69" i="56"/>
  <c r="H69" i="56"/>
  <c r="C69" i="56"/>
  <c r="K69" i="56"/>
  <c r="E69" i="56"/>
  <c r="G81" i="48"/>
  <c r="I82" i="48"/>
  <c r="J37" i="50"/>
  <c r="H37" i="50"/>
  <c r="C37" i="50"/>
  <c r="I37" i="50"/>
  <c r="J52" i="50"/>
  <c r="D52" i="50"/>
  <c r="F53" i="50"/>
  <c r="I53" i="50"/>
  <c r="J42" i="51"/>
  <c r="F45" i="51"/>
  <c r="F49" i="51"/>
  <c r="D52" i="51"/>
  <c r="H59" i="51"/>
  <c r="E59" i="51"/>
  <c r="J37" i="52"/>
  <c r="I37" i="52"/>
  <c r="D37" i="52"/>
  <c r="M43" i="52" s="1"/>
  <c r="H37" i="52"/>
  <c r="D38" i="52"/>
  <c r="J40" i="52"/>
  <c r="C42" i="52"/>
  <c r="K44" i="52"/>
  <c r="E44" i="52"/>
  <c r="J44" i="52"/>
  <c r="D48" i="52"/>
  <c r="D49" i="52"/>
  <c r="E50" i="52"/>
  <c r="D52" i="52"/>
  <c r="D53" i="52"/>
  <c r="E54" i="52"/>
  <c r="E59" i="52"/>
  <c r="F78" i="53"/>
  <c r="E78" i="53"/>
  <c r="F63" i="54"/>
  <c r="K63" i="54"/>
  <c r="D63" i="54"/>
  <c r="I71" i="54"/>
  <c r="D71" i="54"/>
  <c r="J73" i="54"/>
  <c r="J79" i="54"/>
  <c r="F62" i="55"/>
  <c r="J64" i="55"/>
  <c r="F67" i="55"/>
  <c r="K67" i="55"/>
  <c r="D72" i="55"/>
  <c r="E76" i="55"/>
  <c r="J76" i="55"/>
  <c r="D76" i="55"/>
  <c r="I78" i="55"/>
  <c r="G69" i="56"/>
  <c r="K58" i="50"/>
  <c r="H58" i="50"/>
  <c r="H59" i="50"/>
  <c r="I59" i="50"/>
  <c r="J44" i="51"/>
  <c r="C44" i="51"/>
  <c r="J36" i="52"/>
  <c r="K36" i="52"/>
  <c r="E36" i="52"/>
  <c r="H36" i="52"/>
  <c r="H38" i="52"/>
  <c r="I42" i="52"/>
  <c r="E48" i="52"/>
  <c r="H49" i="52"/>
  <c r="H50" i="52"/>
  <c r="E52" i="52"/>
  <c r="H53" i="52"/>
  <c r="H54" i="52"/>
  <c r="J81" i="53"/>
  <c r="K81" i="53"/>
  <c r="E81" i="53"/>
  <c r="I81" i="53"/>
  <c r="D81" i="53"/>
  <c r="K82" i="53"/>
  <c r="H82" i="53"/>
  <c r="K67" i="54"/>
  <c r="E67" i="54"/>
  <c r="C67" i="54"/>
  <c r="F70" i="54"/>
  <c r="I70" i="54"/>
  <c r="E70" i="54"/>
  <c r="F74" i="54"/>
  <c r="E74" i="54"/>
  <c r="D74" i="54"/>
  <c r="K80" i="54"/>
  <c r="D80" i="54"/>
  <c r="C80" i="54"/>
  <c r="H62" i="55"/>
  <c r="K64" i="55"/>
  <c r="J71" i="55"/>
  <c r="F71" i="55"/>
  <c r="I72" i="55"/>
  <c r="I82" i="56"/>
  <c r="E60" i="57"/>
  <c r="K60" i="57"/>
  <c r="I66" i="57"/>
  <c r="K68" i="57"/>
  <c r="I71" i="57"/>
  <c r="I77" i="57"/>
  <c r="D74" i="58"/>
  <c r="D75" i="58"/>
  <c r="E76" i="58"/>
  <c r="D78" i="58"/>
  <c r="D81" i="58"/>
  <c r="K81" i="58"/>
  <c r="J60" i="60"/>
  <c r="I60" i="60"/>
  <c r="D60" i="60"/>
  <c r="M66" i="60" s="1"/>
  <c r="H60" i="60"/>
  <c r="C60" i="60"/>
  <c r="M60" i="60"/>
  <c r="K66" i="60"/>
  <c r="E66" i="60"/>
  <c r="C66" i="60"/>
  <c r="I73" i="60"/>
  <c r="D77" i="60"/>
  <c r="H83" i="60"/>
  <c r="I83" i="60"/>
  <c r="G60" i="57"/>
  <c r="M60" i="57"/>
  <c r="K82" i="58"/>
  <c r="D82" i="58"/>
  <c r="J71" i="59"/>
  <c r="K71" i="59"/>
  <c r="E71" i="59"/>
  <c r="H71" i="59"/>
  <c r="F81" i="59"/>
  <c r="K81" i="59"/>
  <c r="D81" i="59"/>
  <c r="E60" i="60"/>
  <c r="I66" i="60"/>
  <c r="E83" i="60"/>
  <c r="J75" i="49"/>
  <c r="G81" i="49"/>
  <c r="I82" i="49"/>
  <c r="J45" i="50"/>
  <c r="I55" i="51"/>
  <c r="G57" i="51"/>
  <c r="I45" i="52"/>
  <c r="I51" i="52"/>
  <c r="E57" i="52"/>
  <c r="K57" i="52"/>
  <c r="H58" i="52"/>
  <c r="E60" i="53"/>
  <c r="K60" i="53"/>
  <c r="F67" i="53"/>
  <c r="E60" i="54"/>
  <c r="K60" i="54"/>
  <c r="I78" i="54"/>
  <c r="G81" i="54"/>
  <c r="I82" i="54"/>
  <c r="G60" i="55"/>
  <c r="M60" i="55"/>
  <c r="J68" i="55"/>
  <c r="H77" i="55"/>
  <c r="G81" i="55"/>
  <c r="I82" i="55"/>
  <c r="F66" i="56"/>
  <c r="G71" i="56"/>
  <c r="G72" i="56"/>
  <c r="G73" i="56"/>
  <c r="G74" i="56"/>
  <c r="G75" i="56"/>
  <c r="G76" i="56"/>
  <c r="G77" i="56"/>
  <c r="G78" i="56"/>
  <c r="H81" i="56"/>
  <c r="E82" i="56"/>
  <c r="E83" i="56"/>
  <c r="C60" i="57"/>
  <c r="H60" i="57"/>
  <c r="K64" i="57"/>
  <c r="E66" i="57"/>
  <c r="K66" i="57"/>
  <c r="F68" i="57"/>
  <c r="D71" i="57"/>
  <c r="J74" i="57"/>
  <c r="I75" i="57"/>
  <c r="E77" i="57"/>
  <c r="E79" i="57"/>
  <c r="J80" i="57"/>
  <c r="K82" i="57"/>
  <c r="D82" i="57"/>
  <c r="C61" i="58"/>
  <c r="H61" i="58"/>
  <c r="J60" i="58"/>
  <c r="K60" i="58"/>
  <c r="E60" i="58"/>
  <c r="H60" i="58"/>
  <c r="E82" i="58"/>
  <c r="F64" i="59"/>
  <c r="F68" i="59"/>
  <c r="C71" i="59"/>
  <c r="I71" i="59"/>
  <c r="K80" i="59"/>
  <c r="E80" i="59"/>
  <c r="J80" i="59"/>
  <c r="C80" i="59"/>
  <c r="F78" i="60"/>
  <c r="I78" i="60"/>
  <c r="D78" i="60"/>
  <c r="G57" i="52"/>
  <c r="I58" i="52"/>
  <c r="G60" i="53"/>
  <c r="M60" i="53"/>
  <c r="G60" i="54"/>
  <c r="M60" i="54"/>
  <c r="J78" i="54"/>
  <c r="I77" i="55"/>
  <c r="H82" i="56"/>
  <c r="I83" i="56"/>
  <c r="D60" i="57"/>
  <c r="M66" i="57" s="1"/>
  <c r="I60" i="57"/>
  <c r="I68" i="57"/>
  <c r="F71" i="57"/>
  <c r="J79" i="57"/>
  <c r="J81" i="57"/>
  <c r="H81" i="57"/>
  <c r="G81" i="57"/>
  <c r="D61" i="58"/>
  <c r="M67" i="58" s="1"/>
  <c r="C60" i="58"/>
  <c r="I60" i="58"/>
  <c r="K66" i="58"/>
  <c r="I66" i="58"/>
  <c r="E68" i="58"/>
  <c r="K74" i="58"/>
  <c r="H74" i="58"/>
  <c r="K75" i="58"/>
  <c r="E75" i="58"/>
  <c r="K76" i="58"/>
  <c r="D76" i="58"/>
  <c r="K78" i="58"/>
  <c r="H78" i="58"/>
  <c r="H79" i="58"/>
  <c r="I79" i="58"/>
  <c r="J81" i="58"/>
  <c r="H81" i="58"/>
  <c r="C81" i="58"/>
  <c r="I81" i="58"/>
  <c r="H82" i="58"/>
  <c r="H68" i="59"/>
  <c r="D71" i="59"/>
  <c r="F73" i="60"/>
  <c r="E73" i="60"/>
  <c r="D73" i="60"/>
  <c r="F77" i="60"/>
  <c r="I77" i="60"/>
  <c r="E77" i="60"/>
  <c r="F79" i="60"/>
  <c r="I79" i="60"/>
  <c r="G60" i="61"/>
  <c r="M60" i="61"/>
  <c r="I70" i="61"/>
  <c r="I74" i="61"/>
  <c r="I78" i="61"/>
  <c r="C60" i="61"/>
  <c r="H60" i="61"/>
  <c r="D70" i="61"/>
  <c r="I71" i="61"/>
  <c r="D74" i="61"/>
  <c r="I75" i="61"/>
  <c r="D78" i="61"/>
  <c r="G61" i="58"/>
  <c r="I73" i="58"/>
  <c r="I77" i="58"/>
  <c r="G69" i="59"/>
  <c r="E72" i="59"/>
  <c r="K72" i="59"/>
  <c r="E73" i="59"/>
  <c r="K73" i="59"/>
  <c r="E74" i="59"/>
  <c r="K74" i="59"/>
  <c r="E75" i="59"/>
  <c r="K75" i="59"/>
  <c r="E76" i="59"/>
  <c r="K76" i="59"/>
  <c r="E77" i="59"/>
  <c r="K77" i="59"/>
  <c r="E78" i="59"/>
  <c r="K78" i="59"/>
  <c r="F79" i="59"/>
  <c r="E82" i="59"/>
  <c r="K82" i="59"/>
  <c r="G61" i="60"/>
  <c r="M61" i="60"/>
  <c r="F62" i="60"/>
  <c r="F72" i="60"/>
  <c r="K80" i="60"/>
  <c r="E81" i="60"/>
  <c r="K81" i="60"/>
  <c r="H82" i="60"/>
  <c r="D60" i="61"/>
  <c r="M66" i="61" s="1"/>
  <c r="I60" i="61"/>
  <c r="I64" i="61"/>
  <c r="E66" i="61"/>
  <c r="H69" i="61"/>
  <c r="E70" i="61"/>
  <c r="D71" i="61"/>
  <c r="I72" i="61"/>
  <c r="H73" i="61"/>
  <c r="E74" i="61"/>
  <c r="D75" i="61"/>
  <c r="I76" i="61"/>
  <c r="H77" i="61"/>
  <c r="E78" i="61"/>
  <c r="E79" i="61"/>
  <c r="G81" i="61"/>
  <c r="I82" i="61"/>
  <c r="F84" i="61"/>
  <c r="G72" i="59"/>
  <c r="G73" i="59"/>
  <c r="G74" i="59"/>
  <c r="G75" i="59"/>
  <c r="G76" i="59"/>
  <c r="G77" i="59"/>
  <c r="G78" i="59"/>
  <c r="G82" i="59"/>
  <c r="G81" i="60"/>
  <c r="I82" i="60"/>
  <c r="E60" i="61"/>
  <c r="K60" i="61"/>
  <c r="I69" i="61"/>
  <c r="H70" i="61"/>
  <c r="E71" i="61"/>
  <c r="I73" i="61"/>
  <c r="H74" i="61"/>
  <c r="E75" i="61"/>
  <c r="I77" i="61"/>
  <c r="H78" i="61"/>
  <c r="C81" i="61"/>
  <c r="H81" i="61"/>
  <c r="T6" i="61"/>
  <c r="U6" i="61" s="1"/>
  <c r="N5" i="61"/>
  <c r="O5" i="61" s="1"/>
  <c r="W5" i="61" s="1"/>
  <c r="K61" i="61"/>
  <c r="M57" i="61"/>
  <c r="N4" i="61"/>
  <c r="P7" i="61"/>
  <c r="Q7" i="61" s="1"/>
  <c r="N7" i="61"/>
  <c r="N6" i="61"/>
  <c r="O6" i="61" s="1"/>
  <c r="W6" i="61" s="1"/>
  <c r="O16" i="61"/>
  <c r="W16" i="61" s="1"/>
  <c r="V16" i="61"/>
  <c r="O12" i="61"/>
  <c r="W12" i="61" s="1"/>
  <c r="V12" i="61"/>
  <c r="R4" i="61"/>
  <c r="O10" i="61"/>
  <c r="W10" i="61" s="1"/>
  <c r="V10" i="61"/>
  <c r="O11" i="61"/>
  <c r="W11" i="61" s="1"/>
  <c r="O14" i="61"/>
  <c r="W14" i="61" s="1"/>
  <c r="V14" i="61"/>
  <c r="O15" i="61"/>
  <c r="W15" i="61" s="1"/>
  <c r="V18" i="61"/>
  <c r="O18" i="61"/>
  <c r="W18" i="61" s="1"/>
  <c r="O19" i="61"/>
  <c r="W19" i="61" s="1"/>
  <c r="O28" i="61"/>
  <c r="W28" i="61" s="1"/>
  <c r="V28" i="61"/>
  <c r="V34" i="61"/>
  <c r="O34" i="61"/>
  <c r="W34" i="61" s="1"/>
  <c r="O20" i="61"/>
  <c r="W20" i="61" s="1"/>
  <c r="V20" i="61"/>
  <c r="O32" i="61"/>
  <c r="W32" i="61" s="1"/>
  <c r="V32" i="61"/>
  <c r="V38" i="61"/>
  <c r="O38" i="61"/>
  <c r="W38" i="61" s="1"/>
  <c r="V21" i="61"/>
  <c r="O21" i="61"/>
  <c r="W21" i="61" s="1"/>
  <c r="V23" i="61"/>
  <c r="O23" i="61"/>
  <c r="W23" i="61" s="1"/>
  <c r="O24" i="61"/>
  <c r="W24" i="61" s="1"/>
  <c r="V24" i="61"/>
  <c r="V26" i="61"/>
  <c r="O26" i="61"/>
  <c r="W26" i="61" s="1"/>
  <c r="O36" i="61"/>
  <c r="W36" i="61" s="1"/>
  <c r="V36" i="61"/>
  <c r="O8" i="61"/>
  <c r="W8" i="61" s="1"/>
  <c r="V8" i="61"/>
  <c r="C63" i="61"/>
  <c r="V9" i="61"/>
  <c r="O9" i="61"/>
  <c r="W9" i="61" s="1"/>
  <c r="V13" i="61"/>
  <c r="O13" i="61"/>
  <c r="W13" i="61" s="1"/>
  <c r="V17" i="61"/>
  <c r="O17" i="61"/>
  <c r="W17" i="61" s="1"/>
  <c r="V30" i="61"/>
  <c r="O30" i="61"/>
  <c r="W30" i="61" s="1"/>
  <c r="O40" i="61"/>
  <c r="W40" i="61" s="1"/>
  <c r="V40" i="61"/>
  <c r="O44" i="61"/>
  <c r="W44" i="61" s="1"/>
  <c r="V44" i="61"/>
  <c r="O48" i="61"/>
  <c r="W48" i="61" s="1"/>
  <c r="V48" i="61"/>
  <c r="O50" i="61"/>
  <c r="W50" i="61" s="1"/>
  <c r="V50" i="61"/>
  <c r="O51" i="61"/>
  <c r="W51" i="61" s="1"/>
  <c r="V51" i="61"/>
  <c r="O4" i="61"/>
  <c r="V22" i="61"/>
  <c r="O25" i="61"/>
  <c r="W25" i="61" s="1"/>
  <c r="O29" i="61"/>
  <c r="W29" i="61" s="1"/>
  <c r="O33" i="61"/>
  <c r="W33" i="61" s="1"/>
  <c r="O37" i="61"/>
  <c r="W37" i="61" s="1"/>
  <c r="K65" i="61"/>
  <c r="C65" i="61"/>
  <c r="M65" i="61"/>
  <c r="H67" i="61"/>
  <c r="D67" i="61"/>
  <c r="K67" i="61"/>
  <c r="G67" i="61"/>
  <c r="C67" i="61"/>
  <c r="F67" i="61"/>
  <c r="E67" i="61"/>
  <c r="I80" i="61"/>
  <c r="E80" i="61"/>
  <c r="H80" i="61"/>
  <c r="D80" i="61"/>
  <c r="G80" i="61"/>
  <c r="F80" i="61"/>
  <c r="U4" i="61"/>
  <c r="U57" i="61" s="1"/>
  <c r="L57" i="61"/>
  <c r="Q4" i="61"/>
  <c r="V5" i="61"/>
  <c r="V27" i="61"/>
  <c r="V31" i="61"/>
  <c r="V35" i="61"/>
  <c r="V39" i="61"/>
  <c r="O41" i="61"/>
  <c r="W41" i="61" s="1"/>
  <c r="V43" i="61"/>
  <c r="O45" i="61"/>
  <c r="W45" i="61" s="1"/>
  <c r="V47" i="61"/>
  <c r="O49" i="61"/>
  <c r="W49" i="61" s="1"/>
  <c r="I65" i="61"/>
  <c r="I67" i="61"/>
  <c r="C80" i="61"/>
  <c r="O54" i="61"/>
  <c r="W54" i="61" s="1"/>
  <c r="J65" i="61"/>
  <c r="J67" i="61"/>
  <c r="J80" i="61"/>
  <c r="H83" i="61"/>
  <c r="D83" i="61"/>
  <c r="K83" i="61"/>
  <c r="G83" i="61"/>
  <c r="C83" i="61"/>
  <c r="F83" i="61"/>
  <c r="E83" i="61"/>
  <c r="O52" i="61"/>
  <c r="W52" i="61" s="1"/>
  <c r="V52" i="61"/>
  <c r="V53" i="61"/>
  <c r="O53" i="61"/>
  <c r="W53" i="61" s="1"/>
  <c r="M63" i="61"/>
  <c r="I63" i="61"/>
  <c r="E63" i="61"/>
  <c r="H63" i="61"/>
  <c r="G63" i="61"/>
  <c r="F63" i="61"/>
  <c r="K80" i="61"/>
  <c r="I83" i="61"/>
  <c r="M62" i="61"/>
  <c r="I62" i="61"/>
  <c r="E62" i="61"/>
  <c r="H62" i="61"/>
  <c r="D62" i="61"/>
  <c r="J62" i="61"/>
  <c r="I84" i="61"/>
  <c r="E84" i="61"/>
  <c r="H84" i="61"/>
  <c r="D84" i="61"/>
  <c r="J84" i="61"/>
  <c r="C62" i="61"/>
  <c r="K62" i="61"/>
  <c r="H64" i="61"/>
  <c r="D64" i="61"/>
  <c r="K64" i="61"/>
  <c r="G64" i="61"/>
  <c r="C64" i="61"/>
  <c r="J64" i="61"/>
  <c r="H66" i="61"/>
  <c r="D66" i="61"/>
  <c r="K66" i="61"/>
  <c r="G66" i="61"/>
  <c r="C66" i="61"/>
  <c r="J66" i="61"/>
  <c r="H68" i="61"/>
  <c r="D68" i="61"/>
  <c r="K68" i="61"/>
  <c r="G68" i="61"/>
  <c r="C68" i="61"/>
  <c r="J68" i="61"/>
  <c r="H79" i="61"/>
  <c r="D79" i="61"/>
  <c r="K79" i="61"/>
  <c r="G79" i="61"/>
  <c r="C79" i="61"/>
  <c r="J79" i="61"/>
  <c r="C84" i="61"/>
  <c r="K84" i="61"/>
  <c r="F69" i="61"/>
  <c r="J69" i="61"/>
  <c r="F70" i="61"/>
  <c r="J70" i="61"/>
  <c r="F71" i="61"/>
  <c r="J71" i="61"/>
  <c r="F72" i="61"/>
  <c r="J72" i="61"/>
  <c r="F73" i="61"/>
  <c r="J73" i="61"/>
  <c r="F74" i="61"/>
  <c r="J74" i="61"/>
  <c r="F75" i="61"/>
  <c r="J75" i="61"/>
  <c r="F76" i="61"/>
  <c r="J76" i="61"/>
  <c r="F77" i="61"/>
  <c r="J77" i="61"/>
  <c r="F78" i="61"/>
  <c r="J78" i="61"/>
  <c r="F82" i="61"/>
  <c r="J82" i="61"/>
  <c r="F60" i="61"/>
  <c r="C69" i="61"/>
  <c r="G69" i="61"/>
  <c r="C70" i="61"/>
  <c r="G70" i="61"/>
  <c r="C71" i="61"/>
  <c r="G71" i="61"/>
  <c r="C72" i="61"/>
  <c r="G72" i="61"/>
  <c r="C73" i="61"/>
  <c r="G73" i="61"/>
  <c r="C74" i="61"/>
  <c r="G74" i="61"/>
  <c r="C75" i="61"/>
  <c r="G75" i="61"/>
  <c r="C76" i="61"/>
  <c r="G76" i="61"/>
  <c r="C77" i="61"/>
  <c r="G77" i="61"/>
  <c r="C78" i="61"/>
  <c r="G78" i="61"/>
  <c r="F81" i="61"/>
  <c r="C82" i="61"/>
  <c r="G82" i="61"/>
  <c r="N7" i="60"/>
  <c r="O7" i="60" s="1"/>
  <c r="I70" i="60"/>
  <c r="G68" i="60"/>
  <c r="M68" i="60"/>
  <c r="I69" i="60"/>
  <c r="F69" i="60"/>
  <c r="E69" i="60"/>
  <c r="R10" i="60"/>
  <c r="S10" i="60" s="1"/>
  <c r="N10" i="60"/>
  <c r="O10" i="60" s="1"/>
  <c r="N9" i="60"/>
  <c r="O9" i="60" s="1"/>
  <c r="W9" i="60" s="1"/>
  <c r="V5" i="60"/>
  <c r="O5" i="60"/>
  <c r="W8" i="60"/>
  <c r="V6" i="60"/>
  <c r="V15" i="60"/>
  <c r="O15" i="60"/>
  <c r="W15" i="60" s="1"/>
  <c r="O31" i="60"/>
  <c r="W31" i="60" s="1"/>
  <c r="V31" i="60"/>
  <c r="V11" i="60"/>
  <c r="O11" i="60"/>
  <c r="W11" i="60" s="1"/>
  <c r="O18" i="60"/>
  <c r="W18" i="60" s="1"/>
  <c r="V18" i="60"/>
  <c r="V20" i="60"/>
  <c r="O20" i="60"/>
  <c r="W20" i="60" s="1"/>
  <c r="O14" i="60"/>
  <c r="W14" i="60" s="1"/>
  <c r="V14" i="60"/>
  <c r="V16" i="60"/>
  <c r="O16" i="60"/>
  <c r="W16" i="60" s="1"/>
  <c r="V12" i="60"/>
  <c r="O12" i="60"/>
  <c r="W12" i="60" s="1"/>
  <c r="V19" i="60"/>
  <c r="O19" i="60"/>
  <c r="W19" i="60" s="1"/>
  <c r="O23" i="60"/>
  <c r="W23" i="60" s="1"/>
  <c r="V23" i="60"/>
  <c r="O27" i="60"/>
  <c r="W27" i="60" s="1"/>
  <c r="V27" i="60"/>
  <c r="M57" i="60"/>
  <c r="Q57" i="60"/>
  <c r="F65" i="60"/>
  <c r="J65" i="60"/>
  <c r="U57" i="60"/>
  <c r="W6" i="60"/>
  <c r="D63" i="60"/>
  <c r="H63" i="60"/>
  <c r="V8" i="60"/>
  <c r="V13" i="60"/>
  <c r="V17" i="60"/>
  <c r="O34" i="60"/>
  <c r="W34" i="60" s="1"/>
  <c r="V34" i="60"/>
  <c r="O38" i="60"/>
  <c r="W38" i="60" s="1"/>
  <c r="V38" i="60"/>
  <c r="O39" i="60"/>
  <c r="W39" i="60" s="1"/>
  <c r="V39" i="60"/>
  <c r="R4" i="60"/>
  <c r="V4" i="60" s="1"/>
  <c r="O42" i="60"/>
  <c r="W42" i="60" s="1"/>
  <c r="V42" i="60"/>
  <c r="O43" i="60"/>
  <c r="W43" i="60" s="1"/>
  <c r="V43" i="60"/>
  <c r="O48" i="60"/>
  <c r="W48" i="60" s="1"/>
  <c r="V48" i="60"/>
  <c r="V53" i="60"/>
  <c r="O53" i="60"/>
  <c r="W53" i="60" s="1"/>
  <c r="V44" i="60"/>
  <c r="O44" i="60"/>
  <c r="W44" i="60" s="1"/>
  <c r="O4" i="60"/>
  <c r="D69" i="60" s="1"/>
  <c r="V22" i="60"/>
  <c r="O24" i="60"/>
  <c r="W24" i="60" s="1"/>
  <c r="V26" i="60"/>
  <c r="O28" i="60"/>
  <c r="W28" i="60" s="1"/>
  <c r="V30" i="60"/>
  <c r="O32" i="60"/>
  <c r="W32" i="60" s="1"/>
  <c r="V36" i="60"/>
  <c r="O36" i="60"/>
  <c r="W36" i="60" s="1"/>
  <c r="O46" i="60"/>
  <c r="W46" i="60" s="1"/>
  <c r="V46" i="60"/>
  <c r="O47" i="60"/>
  <c r="W47" i="60" s="1"/>
  <c r="V47" i="60"/>
  <c r="L57" i="60"/>
  <c r="K65" i="60"/>
  <c r="P57" i="60"/>
  <c r="E65" i="60"/>
  <c r="T57" i="60"/>
  <c r="I65" i="60"/>
  <c r="W7" i="60"/>
  <c r="W33" i="60"/>
  <c r="O35" i="60"/>
  <c r="W35" i="60" s="1"/>
  <c r="V35" i="60"/>
  <c r="V40" i="60"/>
  <c r="O40" i="60"/>
  <c r="W40" i="60" s="1"/>
  <c r="V49" i="60"/>
  <c r="O49" i="60"/>
  <c r="W49" i="60" s="1"/>
  <c r="O52" i="60"/>
  <c r="W52" i="60" s="1"/>
  <c r="V52" i="60"/>
  <c r="V37" i="60"/>
  <c r="V41" i="60"/>
  <c r="V45" i="60"/>
  <c r="H64" i="60"/>
  <c r="D64" i="60"/>
  <c r="K64" i="60"/>
  <c r="F64" i="60"/>
  <c r="J64" i="60"/>
  <c r="E64" i="60"/>
  <c r="I64" i="60"/>
  <c r="C64" i="60"/>
  <c r="K75" i="60"/>
  <c r="G75" i="60"/>
  <c r="C75" i="60"/>
  <c r="F75" i="60"/>
  <c r="J75" i="60"/>
  <c r="E75" i="60"/>
  <c r="I75" i="60"/>
  <c r="D75" i="60"/>
  <c r="C63" i="60"/>
  <c r="K63" i="60"/>
  <c r="G64" i="60"/>
  <c r="H75" i="60"/>
  <c r="W51" i="60"/>
  <c r="V54" i="60"/>
  <c r="M64" i="60"/>
  <c r="H68" i="60"/>
  <c r="D68" i="60"/>
  <c r="K68" i="60"/>
  <c r="F68" i="60"/>
  <c r="J68" i="60"/>
  <c r="E68" i="60"/>
  <c r="I68" i="60"/>
  <c r="C68" i="60"/>
  <c r="K71" i="60"/>
  <c r="G71" i="60"/>
  <c r="C71" i="60"/>
  <c r="F71" i="60"/>
  <c r="J71" i="60"/>
  <c r="E71" i="60"/>
  <c r="I71" i="60"/>
  <c r="D71" i="60"/>
  <c r="M62" i="60"/>
  <c r="I62" i="60"/>
  <c r="E62" i="60"/>
  <c r="G62" i="60"/>
  <c r="F63" i="60"/>
  <c r="M65" i="60"/>
  <c r="F66" i="60"/>
  <c r="E67" i="60"/>
  <c r="J67" i="60"/>
  <c r="E70" i="60"/>
  <c r="J70" i="60"/>
  <c r="K72" i="60"/>
  <c r="G72" i="60"/>
  <c r="C72" i="60"/>
  <c r="H72" i="60"/>
  <c r="E74" i="60"/>
  <c r="J74" i="60"/>
  <c r="K76" i="60"/>
  <c r="G76" i="60"/>
  <c r="C76" i="60"/>
  <c r="H76" i="60"/>
  <c r="E78" i="60"/>
  <c r="J78" i="60"/>
  <c r="E79" i="60"/>
  <c r="J79" i="60"/>
  <c r="I84" i="60"/>
  <c r="E84" i="60"/>
  <c r="H84" i="60"/>
  <c r="D84" i="60"/>
  <c r="K84" i="60"/>
  <c r="G84" i="60"/>
  <c r="C84" i="60"/>
  <c r="M63" i="60"/>
  <c r="I63" i="60"/>
  <c r="E63" i="60"/>
  <c r="G63" i="60"/>
  <c r="H66" i="60"/>
  <c r="D66" i="60"/>
  <c r="G66" i="60"/>
  <c r="F67" i="60"/>
  <c r="K69" i="60"/>
  <c r="G69" i="60"/>
  <c r="C69" i="60"/>
  <c r="K73" i="60"/>
  <c r="G73" i="60"/>
  <c r="C73" i="60"/>
  <c r="H73" i="60"/>
  <c r="K77" i="60"/>
  <c r="G77" i="60"/>
  <c r="C77" i="60"/>
  <c r="H77" i="60"/>
  <c r="I80" i="60"/>
  <c r="E80" i="60"/>
  <c r="H80" i="60"/>
  <c r="D80" i="60"/>
  <c r="J80" i="60"/>
  <c r="F84" i="60"/>
  <c r="H67" i="60"/>
  <c r="D67" i="60"/>
  <c r="G67" i="60"/>
  <c r="M67" i="60"/>
  <c r="K70" i="60"/>
  <c r="G70" i="60"/>
  <c r="C70" i="60"/>
  <c r="H70" i="60"/>
  <c r="K74" i="60"/>
  <c r="G74" i="60"/>
  <c r="C74" i="60"/>
  <c r="H74" i="60"/>
  <c r="K78" i="60"/>
  <c r="G78" i="60"/>
  <c r="C78" i="60"/>
  <c r="H78" i="60"/>
  <c r="H79" i="60"/>
  <c r="D79" i="60"/>
  <c r="K79" i="60"/>
  <c r="G79" i="60"/>
  <c r="J84" i="60"/>
  <c r="F83" i="60"/>
  <c r="J83" i="60"/>
  <c r="F82" i="60"/>
  <c r="J82" i="60"/>
  <c r="C83" i="60"/>
  <c r="G83" i="60"/>
  <c r="K83" i="60"/>
  <c r="F60" i="60"/>
  <c r="F61" i="60"/>
  <c r="F81" i="60"/>
  <c r="C82" i="60"/>
  <c r="G82" i="60"/>
  <c r="D83" i="60"/>
  <c r="N9" i="59"/>
  <c r="O9" i="59" s="1"/>
  <c r="W9" i="59" s="1"/>
  <c r="P7" i="59"/>
  <c r="Q7" i="59" s="1"/>
  <c r="R8" i="59"/>
  <c r="G63" i="59" s="1"/>
  <c r="N8" i="59"/>
  <c r="O8" i="59" s="1"/>
  <c r="N6" i="59"/>
  <c r="O6" i="59" s="1"/>
  <c r="R6" i="59"/>
  <c r="S6" i="59" s="1"/>
  <c r="R5" i="59"/>
  <c r="S5" i="59" s="1"/>
  <c r="T18" i="59"/>
  <c r="U18" i="59" s="1"/>
  <c r="W18" i="59" s="1"/>
  <c r="N18" i="59"/>
  <c r="O18" i="59" s="1"/>
  <c r="O5" i="59"/>
  <c r="W5" i="59" s="1"/>
  <c r="P26" i="59"/>
  <c r="Q26" i="59" s="1"/>
  <c r="N26" i="59"/>
  <c r="O26" i="59" s="1"/>
  <c r="T32" i="59"/>
  <c r="U32" i="59" s="1"/>
  <c r="N32" i="59"/>
  <c r="P22" i="59"/>
  <c r="Q22" i="59" s="1"/>
  <c r="W22" i="59" s="1"/>
  <c r="N22" i="59"/>
  <c r="O22" i="59" s="1"/>
  <c r="P13" i="59"/>
  <c r="Q13" i="59" s="1"/>
  <c r="N13" i="59"/>
  <c r="O13" i="59" s="1"/>
  <c r="W13" i="59" s="1"/>
  <c r="N10" i="59"/>
  <c r="O10" i="59" s="1"/>
  <c r="W10" i="59" s="1"/>
  <c r="N14" i="59"/>
  <c r="O14" i="59" s="1"/>
  <c r="N25" i="59"/>
  <c r="O25" i="59" s="1"/>
  <c r="W25" i="59" s="1"/>
  <c r="V24" i="59"/>
  <c r="W12" i="59"/>
  <c r="N20" i="59"/>
  <c r="O20" i="59" s="1"/>
  <c r="W20" i="59" s="1"/>
  <c r="N21" i="59"/>
  <c r="O21" i="59" s="1"/>
  <c r="O24" i="59"/>
  <c r="W24" i="59" s="1"/>
  <c r="N28" i="59"/>
  <c r="N29" i="59"/>
  <c r="N31" i="59"/>
  <c r="Q8" i="59"/>
  <c r="E63" i="59"/>
  <c r="H70" i="59"/>
  <c r="W6" i="59"/>
  <c r="V25" i="59"/>
  <c r="O29" i="59"/>
  <c r="W29" i="59" s="1"/>
  <c r="V29" i="59"/>
  <c r="V31" i="59"/>
  <c r="O31" i="59"/>
  <c r="W31" i="59" s="1"/>
  <c r="O36" i="59"/>
  <c r="W36" i="59" s="1"/>
  <c r="V36" i="59"/>
  <c r="O37" i="59"/>
  <c r="W37" i="59" s="1"/>
  <c r="V37" i="59"/>
  <c r="V42" i="59"/>
  <c r="O42" i="59"/>
  <c r="W42" i="59" s="1"/>
  <c r="O51" i="59"/>
  <c r="W51" i="59" s="1"/>
  <c r="V51" i="59"/>
  <c r="V12" i="59"/>
  <c r="V15" i="59"/>
  <c r="V16" i="59"/>
  <c r="V19" i="59"/>
  <c r="V20" i="59"/>
  <c r="V23" i="59"/>
  <c r="O40" i="59"/>
  <c r="W40" i="59" s="1"/>
  <c r="V40" i="59"/>
  <c r="O41" i="59"/>
  <c r="W41" i="59" s="1"/>
  <c r="V41" i="59"/>
  <c r="V46" i="59"/>
  <c r="O46" i="59"/>
  <c r="W46" i="59" s="1"/>
  <c r="V49" i="59"/>
  <c r="O49" i="59"/>
  <c r="W49" i="59" s="1"/>
  <c r="V53" i="59"/>
  <c r="O53" i="59"/>
  <c r="W53" i="59" s="1"/>
  <c r="G61" i="59"/>
  <c r="K66" i="59"/>
  <c r="G66" i="59"/>
  <c r="C66" i="59"/>
  <c r="F66" i="59"/>
  <c r="H66" i="59"/>
  <c r="E66" i="59"/>
  <c r="J66" i="59"/>
  <c r="D66" i="59"/>
  <c r="E70" i="59"/>
  <c r="Q4" i="59"/>
  <c r="V6" i="59"/>
  <c r="W14" i="59"/>
  <c r="W15" i="59"/>
  <c r="W17" i="59"/>
  <c r="V17" i="59"/>
  <c r="W19" i="59"/>
  <c r="W21" i="59"/>
  <c r="V21" i="59"/>
  <c r="W23" i="59"/>
  <c r="V34" i="59"/>
  <c r="O34" i="59"/>
  <c r="W34" i="59" s="1"/>
  <c r="O44" i="59"/>
  <c r="W44" i="59" s="1"/>
  <c r="V44" i="59"/>
  <c r="O45" i="59"/>
  <c r="W45" i="59" s="1"/>
  <c r="V45" i="59"/>
  <c r="C61" i="59"/>
  <c r="I66" i="59"/>
  <c r="I70" i="59"/>
  <c r="U4" i="59"/>
  <c r="O7" i="59"/>
  <c r="D63" i="59" s="1"/>
  <c r="L57" i="59"/>
  <c r="M4" i="59"/>
  <c r="R4" i="59" s="1"/>
  <c r="S4" i="59" s="1"/>
  <c r="G70" i="59"/>
  <c r="J63" i="59"/>
  <c r="J65" i="59"/>
  <c r="I65" i="59"/>
  <c r="V11" i="59"/>
  <c r="F61" i="59"/>
  <c r="V27" i="59"/>
  <c r="W30" i="59"/>
  <c r="O33" i="59"/>
  <c r="W33" i="59" s="1"/>
  <c r="V33" i="59"/>
  <c r="V38" i="59"/>
  <c r="O38" i="59"/>
  <c r="W38" i="59" s="1"/>
  <c r="M60" i="59"/>
  <c r="I60" i="59"/>
  <c r="E60" i="59"/>
  <c r="K60" i="59"/>
  <c r="F60" i="59"/>
  <c r="G60" i="59"/>
  <c r="D60" i="59"/>
  <c r="J60" i="59"/>
  <c r="C60" i="59"/>
  <c r="V14" i="59"/>
  <c r="V18" i="59"/>
  <c r="V35" i="59"/>
  <c r="V39" i="59"/>
  <c r="V43" i="59"/>
  <c r="V30" i="59"/>
  <c r="K63" i="59"/>
  <c r="F63" i="59"/>
  <c r="I63" i="59"/>
  <c r="K64" i="59"/>
  <c r="G64" i="59"/>
  <c r="C64" i="59"/>
  <c r="I64" i="59"/>
  <c r="D64" i="59"/>
  <c r="J64" i="59"/>
  <c r="K68" i="59"/>
  <c r="G68" i="59"/>
  <c r="C68" i="59"/>
  <c r="I68" i="59"/>
  <c r="D68" i="59"/>
  <c r="J68" i="59"/>
  <c r="H83" i="59"/>
  <c r="D83" i="59"/>
  <c r="K83" i="59"/>
  <c r="G83" i="59"/>
  <c r="C83" i="59"/>
  <c r="F83" i="59"/>
  <c r="E83" i="59"/>
  <c r="V47" i="59"/>
  <c r="V48" i="59"/>
  <c r="O48" i="59"/>
  <c r="W48" i="59" s="1"/>
  <c r="V52" i="59"/>
  <c r="O52" i="59"/>
  <c r="W52" i="59" s="1"/>
  <c r="M61" i="59"/>
  <c r="I61" i="59"/>
  <c r="E61" i="59"/>
  <c r="J61" i="59"/>
  <c r="D61" i="59"/>
  <c r="H61" i="59"/>
  <c r="K67" i="59"/>
  <c r="G67" i="59"/>
  <c r="C67" i="59"/>
  <c r="J67" i="59"/>
  <c r="E67" i="59"/>
  <c r="I67" i="59"/>
  <c r="I84" i="59"/>
  <c r="E84" i="59"/>
  <c r="H84" i="59"/>
  <c r="D84" i="59"/>
  <c r="J84" i="59"/>
  <c r="H62" i="59"/>
  <c r="D62" i="59"/>
  <c r="G62" i="59"/>
  <c r="M62" i="59"/>
  <c r="K65" i="59"/>
  <c r="M65" i="59"/>
  <c r="K79" i="59"/>
  <c r="G79" i="59"/>
  <c r="C79" i="59"/>
  <c r="H79" i="59"/>
  <c r="H80" i="59"/>
  <c r="D80" i="59"/>
  <c r="G80" i="59"/>
  <c r="I81" i="59"/>
  <c r="E81" i="59"/>
  <c r="G81" i="59"/>
  <c r="C84" i="59"/>
  <c r="K84" i="59"/>
  <c r="F69" i="59"/>
  <c r="F70" i="59"/>
  <c r="F71" i="59"/>
  <c r="F72" i="59"/>
  <c r="F73" i="59"/>
  <c r="F74" i="59"/>
  <c r="F75" i="59"/>
  <c r="F76" i="59"/>
  <c r="F77" i="59"/>
  <c r="F78" i="59"/>
  <c r="F82" i="59"/>
  <c r="R20" i="58"/>
  <c r="S20" i="58" s="1"/>
  <c r="P19" i="58"/>
  <c r="Q19" i="58" s="1"/>
  <c r="R17" i="58"/>
  <c r="S17" i="58" s="1"/>
  <c r="P16" i="58"/>
  <c r="Q16" i="58" s="1"/>
  <c r="V15" i="58"/>
  <c r="T14" i="58"/>
  <c r="U14" i="58" s="1"/>
  <c r="P13" i="58"/>
  <c r="Q13" i="58" s="1"/>
  <c r="R12" i="58"/>
  <c r="S12" i="58" s="1"/>
  <c r="J65" i="58"/>
  <c r="C65" i="58"/>
  <c r="W11" i="58"/>
  <c r="W12" i="58"/>
  <c r="O13" i="58"/>
  <c r="W13" i="58" s="1"/>
  <c r="V13" i="58"/>
  <c r="W16" i="58"/>
  <c r="O17" i="58"/>
  <c r="W17" i="58" s="1"/>
  <c r="V17" i="58"/>
  <c r="W20" i="58"/>
  <c r="O21" i="58"/>
  <c r="W21" i="58" s="1"/>
  <c r="V21" i="58"/>
  <c r="W6" i="58"/>
  <c r="W10" i="58"/>
  <c r="V12" i="58"/>
  <c r="V16" i="58"/>
  <c r="V20" i="58"/>
  <c r="O34" i="58"/>
  <c r="W34" i="58" s="1"/>
  <c r="V34" i="58"/>
  <c r="O38" i="58"/>
  <c r="W38" i="58" s="1"/>
  <c r="V38" i="58"/>
  <c r="V41" i="58"/>
  <c r="O46" i="58"/>
  <c r="W46" i="58" s="1"/>
  <c r="V46" i="58"/>
  <c r="V53" i="58"/>
  <c r="O53" i="58"/>
  <c r="W53" i="58" s="1"/>
  <c r="R57" i="58"/>
  <c r="E61" i="58"/>
  <c r="Q7" i="58"/>
  <c r="V8" i="58"/>
  <c r="O22" i="58"/>
  <c r="W22" i="58" s="1"/>
  <c r="V22" i="58"/>
  <c r="W24" i="58"/>
  <c r="O26" i="58"/>
  <c r="W26" i="58" s="1"/>
  <c r="V26" i="58"/>
  <c r="V28" i="58"/>
  <c r="O28" i="58"/>
  <c r="W28" i="58" s="1"/>
  <c r="V31" i="58"/>
  <c r="O31" i="58"/>
  <c r="W31" i="58" s="1"/>
  <c r="V33" i="58"/>
  <c r="V35" i="58"/>
  <c r="O35" i="58"/>
  <c r="W35" i="58" s="1"/>
  <c r="V37" i="58"/>
  <c r="O39" i="58"/>
  <c r="W39" i="58" s="1"/>
  <c r="V39" i="58"/>
  <c r="V45" i="58"/>
  <c r="K70" i="58"/>
  <c r="G70" i="58"/>
  <c r="C70" i="58"/>
  <c r="F70" i="58"/>
  <c r="J70" i="58"/>
  <c r="E70" i="58"/>
  <c r="I70" i="58"/>
  <c r="D70" i="58"/>
  <c r="H70" i="58"/>
  <c r="Q4" i="58"/>
  <c r="S57" i="58"/>
  <c r="H63" i="58"/>
  <c r="W5" i="58"/>
  <c r="K61" i="58"/>
  <c r="M7" i="58"/>
  <c r="T7" i="58" s="1"/>
  <c r="T57" i="58" s="1"/>
  <c r="O14" i="58"/>
  <c r="O18" i="58"/>
  <c r="W18" i="58" s="1"/>
  <c r="V18" i="58"/>
  <c r="O25" i="58"/>
  <c r="W25" i="58" s="1"/>
  <c r="V25" i="58"/>
  <c r="O43" i="58"/>
  <c r="W43" i="58" s="1"/>
  <c r="V43" i="58"/>
  <c r="O50" i="58"/>
  <c r="W50" i="58" s="1"/>
  <c r="V50" i="58"/>
  <c r="N57" i="58"/>
  <c r="C63" i="58"/>
  <c r="V5" i="58"/>
  <c r="V6" i="58"/>
  <c r="E65" i="58"/>
  <c r="V9" i="58"/>
  <c r="V10" i="58"/>
  <c r="V11" i="58"/>
  <c r="O15" i="58"/>
  <c r="W15" i="58" s="1"/>
  <c r="O19" i="58"/>
  <c r="W19" i="58" s="1"/>
  <c r="V24" i="58"/>
  <c r="O30" i="58"/>
  <c r="W30" i="58" s="1"/>
  <c r="V30" i="58"/>
  <c r="V32" i="58"/>
  <c r="O32" i="58"/>
  <c r="W32" i="58" s="1"/>
  <c r="W33" i="58"/>
  <c r="V36" i="58"/>
  <c r="O36" i="58"/>
  <c r="W36" i="58" s="1"/>
  <c r="W37" i="58"/>
  <c r="O42" i="58"/>
  <c r="W42" i="58" s="1"/>
  <c r="V42" i="58"/>
  <c r="W45" i="58"/>
  <c r="V49" i="58"/>
  <c r="H67" i="58"/>
  <c r="D67" i="58"/>
  <c r="K67" i="58"/>
  <c r="F67" i="58"/>
  <c r="J67" i="58"/>
  <c r="E67" i="58"/>
  <c r="I67" i="58"/>
  <c r="C67" i="58"/>
  <c r="G67" i="58"/>
  <c r="V54" i="58"/>
  <c r="O54" i="58"/>
  <c r="W54" i="58" s="1"/>
  <c r="K63" i="58"/>
  <c r="L57" i="58"/>
  <c r="K65" i="58"/>
  <c r="I65" i="58"/>
  <c r="V40" i="58"/>
  <c r="V44" i="58"/>
  <c r="O47" i="58"/>
  <c r="W47" i="58" s="1"/>
  <c r="V47" i="58"/>
  <c r="V48" i="58"/>
  <c r="O51" i="58"/>
  <c r="W51" i="58" s="1"/>
  <c r="V51" i="58"/>
  <c r="O52" i="58"/>
  <c r="W52" i="58" s="1"/>
  <c r="V52" i="58"/>
  <c r="V7" i="58"/>
  <c r="F65" i="58"/>
  <c r="O40" i="58"/>
  <c r="W40" i="58" s="1"/>
  <c r="O44" i="58"/>
  <c r="W44" i="58" s="1"/>
  <c r="O48" i="58"/>
  <c r="W48" i="58" s="1"/>
  <c r="J63" i="58"/>
  <c r="H64" i="58"/>
  <c r="D64" i="58"/>
  <c r="G64" i="58"/>
  <c r="M64" i="58"/>
  <c r="E66" i="58"/>
  <c r="J66" i="58"/>
  <c r="H68" i="58"/>
  <c r="D68" i="58"/>
  <c r="G68" i="58"/>
  <c r="E69" i="58"/>
  <c r="J69" i="58"/>
  <c r="K71" i="58"/>
  <c r="G71" i="58"/>
  <c r="C71" i="58"/>
  <c r="H71" i="58"/>
  <c r="I80" i="58"/>
  <c r="E80" i="58"/>
  <c r="H80" i="58"/>
  <c r="D80" i="58"/>
  <c r="K80" i="58"/>
  <c r="G80" i="58"/>
  <c r="C80" i="58"/>
  <c r="I84" i="58"/>
  <c r="E84" i="58"/>
  <c r="H84" i="58"/>
  <c r="D84" i="58"/>
  <c r="K84" i="58"/>
  <c r="G84" i="58"/>
  <c r="C84" i="58"/>
  <c r="M62" i="58"/>
  <c r="I62" i="58"/>
  <c r="E62" i="58"/>
  <c r="G62" i="58"/>
  <c r="F63" i="58"/>
  <c r="C64" i="58"/>
  <c r="I64" i="58"/>
  <c r="H65" i="58"/>
  <c r="D65" i="58"/>
  <c r="G65" i="58"/>
  <c r="M65" i="58"/>
  <c r="F66" i="58"/>
  <c r="C68" i="58"/>
  <c r="I68" i="58"/>
  <c r="D71" i="58"/>
  <c r="I71" i="58"/>
  <c r="K72" i="58"/>
  <c r="G72" i="58"/>
  <c r="C72" i="58"/>
  <c r="J72" i="58"/>
  <c r="F72" i="58"/>
  <c r="I72" i="58"/>
  <c r="F80" i="58"/>
  <c r="F84" i="58"/>
  <c r="M63" i="58"/>
  <c r="I63" i="58"/>
  <c r="E63" i="58"/>
  <c r="G63" i="58"/>
  <c r="H66" i="58"/>
  <c r="D66" i="58"/>
  <c r="G66" i="58"/>
  <c r="M66" i="58"/>
  <c r="K69" i="58"/>
  <c r="G69" i="58"/>
  <c r="C69" i="58"/>
  <c r="H69" i="58"/>
  <c r="J84" i="58"/>
  <c r="F79" i="58"/>
  <c r="J79" i="58"/>
  <c r="F83" i="58"/>
  <c r="J83" i="58"/>
  <c r="F73" i="58"/>
  <c r="J73" i="58"/>
  <c r="F74" i="58"/>
  <c r="J74" i="58"/>
  <c r="F75" i="58"/>
  <c r="J75" i="58"/>
  <c r="F76" i="58"/>
  <c r="J76" i="58"/>
  <c r="F77" i="58"/>
  <c r="J77" i="58"/>
  <c r="F78" i="58"/>
  <c r="J78" i="58"/>
  <c r="C79" i="58"/>
  <c r="G79" i="58"/>
  <c r="K79" i="58"/>
  <c r="F82" i="58"/>
  <c r="J82" i="58"/>
  <c r="C83" i="58"/>
  <c r="G83" i="58"/>
  <c r="K83" i="58"/>
  <c r="F60" i="58"/>
  <c r="F61" i="58"/>
  <c r="C73" i="58"/>
  <c r="G73" i="58"/>
  <c r="C74" i="58"/>
  <c r="G74" i="58"/>
  <c r="C75" i="58"/>
  <c r="G75" i="58"/>
  <c r="C76" i="58"/>
  <c r="G76" i="58"/>
  <c r="C77" i="58"/>
  <c r="G77" i="58"/>
  <c r="C78" i="58"/>
  <c r="G78" i="58"/>
  <c r="D79" i="58"/>
  <c r="F81" i="58"/>
  <c r="C82" i="58"/>
  <c r="G82" i="58"/>
  <c r="D83" i="58"/>
  <c r="R11" i="57"/>
  <c r="S11" i="57" s="1"/>
  <c r="T9" i="57"/>
  <c r="U9" i="57" s="1"/>
  <c r="J67" i="57" s="1"/>
  <c r="E67" i="57"/>
  <c r="R8" i="57"/>
  <c r="S8" i="57" s="1"/>
  <c r="T7" i="57"/>
  <c r="U7" i="57" s="1"/>
  <c r="U57" i="57" s="1"/>
  <c r="G61" i="57"/>
  <c r="R6" i="57"/>
  <c r="S6" i="57" s="1"/>
  <c r="W6" i="57" s="1"/>
  <c r="P5" i="57"/>
  <c r="Q5" i="57" s="1"/>
  <c r="J63" i="57"/>
  <c r="K63" i="57"/>
  <c r="T18" i="57"/>
  <c r="U18" i="57" s="1"/>
  <c r="N18" i="57"/>
  <c r="P22" i="57"/>
  <c r="Q22" i="57" s="1"/>
  <c r="Q57" i="57" s="1"/>
  <c r="N22" i="57"/>
  <c r="P28" i="57"/>
  <c r="Q28" i="57" s="1"/>
  <c r="N28" i="57"/>
  <c r="T32" i="57"/>
  <c r="U32" i="57" s="1"/>
  <c r="N32" i="57"/>
  <c r="P12" i="57"/>
  <c r="Q12" i="57" s="1"/>
  <c r="N12" i="57"/>
  <c r="T16" i="57"/>
  <c r="U16" i="57" s="1"/>
  <c r="N16" i="57"/>
  <c r="V16" i="57" s="1"/>
  <c r="N8" i="57"/>
  <c r="V8" i="57" s="1"/>
  <c r="N14" i="57"/>
  <c r="O20" i="57"/>
  <c r="W20" i="57" s="1"/>
  <c r="N21" i="57"/>
  <c r="O21" i="57" s="1"/>
  <c r="W21" i="57" s="1"/>
  <c r="N24" i="57"/>
  <c r="O26" i="57"/>
  <c r="W26" i="57" s="1"/>
  <c r="N30" i="57"/>
  <c r="O30" i="57" s="1"/>
  <c r="N31" i="57"/>
  <c r="O31" i="57" s="1"/>
  <c r="W31" i="57" s="1"/>
  <c r="N10" i="57"/>
  <c r="N19" i="57"/>
  <c r="O19" i="57" s="1"/>
  <c r="W19" i="57" s="1"/>
  <c r="W30" i="57"/>
  <c r="V6" i="57"/>
  <c r="W29" i="57"/>
  <c r="M57" i="57"/>
  <c r="N4" i="57"/>
  <c r="C63" i="57" s="1"/>
  <c r="V13" i="57"/>
  <c r="I61" i="57"/>
  <c r="H61" i="57"/>
  <c r="O34" i="57"/>
  <c r="W34" i="57" s="1"/>
  <c r="V41" i="57"/>
  <c r="O41" i="57"/>
  <c r="W41" i="57" s="1"/>
  <c r="J70" i="57"/>
  <c r="V7" i="57"/>
  <c r="W9" i="57"/>
  <c r="W13" i="57"/>
  <c r="W15" i="57"/>
  <c r="V15" i="57"/>
  <c r="V19" i="57"/>
  <c r="V27" i="57"/>
  <c r="V31" i="57"/>
  <c r="O33" i="57"/>
  <c r="W33" i="57" s="1"/>
  <c r="V33" i="57"/>
  <c r="O40" i="57"/>
  <c r="W40" i="57" s="1"/>
  <c r="V40" i="57"/>
  <c r="O44" i="57"/>
  <c r="W44" i="57" s="1"/>
  <c r="V44" i="57"/>
  <c r="O48" i="57"/>
  <c r="W48" i="57" s="1"/>
  <c r="V48" i="57"/>
  <c r="O52" i="57"/>
  <c r="W52" i="57" s="1"/>
  <c r="V52" i="57"/>
  <c r="W23" i="57"/>
  <c r="V23" i="57"/>
  <c r="V37" i="57"/>
  <c r="O37" i="57"/>
  <c r="W37" i="57" s="1"/>
  <c r="O42" i="57"/>
  <c r="W42" i="57" s="1"/>
  <c r="V42" i="57"/>
  <c r="V46" i="57"/>
  <c r="O46" i="57"/>
  <c r="W46" i="57" s="1"/>
  <c r="O50" i="57"/>
  <c r="W50" i="57" s="1"/>
  <c r="V50" i="57"/>
  <c r="E65" i="57"/>
  <c r="F63" i="57"/>
  <c r="W17" i="57"/>
  <c r="R57" i="57"/>
  <c r="O5" i="57"/>
  <c r="W5" i="57" s="1"/>
  <c r="V5" i="57"/>
  <c r="W11" i="57"/>
  <c r="W35" i="57"/>
  <c r="O36" i="57"/>
  <c r="W36" i="57" s="1"/>
  <c r="V36" i="57"/>
  <c r="J61" i="57"/>
  <c r="M62" i="57"/>
  <c r="I62" i="57"/>
  <c r="E62" i="57"/>
  <c r="K62" i="57"/>
  <c r="F62" i="57"/>
  <c r="H62" i="57"/>
  <c r="C62" i="57"/>
  <c r="O45" i="57"/>
  <c r="W45" i="57" s="1"/>
  <c r="O49" i="57"/>
  <c r="W49" i="57" s="1"/>
  <c r="O53" i="57"/>
  <c r="W53" i="57" s="1"/>
  <c r="D62" i="57"/>
  <c r="K72" i="57"/>
  <c r="G72" i="57"/>
  <c r="C72" i="57"/>
  <c r="F72" i="57"/>
  <c r="J72" i="57"/>
  <c r="E72" i="57"/>
  <c r="I72" i="57"/>
  <c r="D72" i="57"/>
  <c r="H65" i="57"/>
  <c r="K65" i="57"/>
  <c r="F65" i="57"/>
  <c r="I65" i="57"/>
  <c r="M65" i="57"/>
  <c r="H67" i="57"/>
  <c r="D67" i="57"/>
  <c r="C67" i="57"/>
  <c r="K67" i="57"/>
  <c r="F67" i="57"/>
  <c r="S4" i="57"/>
  <c r="O12" i="57"/>
  <c r="W12" i="57" s="1"/>
  <c r="V17" i="57"/>
  <c r="V25" i="57"/>
  <c r="V29" i="57"/>
  <c r="V35" i="57"/>
  <c r="V39" i="57"/>
  <c r="V43" i="57"/>
  <c r="V47" i="57"/>
  <c r="V51" i="57"/>
  <c r="G62" i="57"/>
  <c r="G67" i="57"/>
  <c r="F70" i="57"/>
  <c r="H72" i="57"/>
  <c r="K76" i="57"/>
  <c r="G76" i="57"/>
  <c r="C76" i="57"/>
  <c r="F76" i="57"/>
  <c r="J76" i="57"/>
  <c r="E76" i="57"/>
  <c r="I76" i="57"/>
  <c r="D76" i="57"/>
  <c r="L57" i="57"/>
  <c r="P57" i="57"/>
  <c r="T57" i="57"/>
  <c r="K61" i="57"/>
  <c r="E61" i="57"/>
  <c r="J62" i="57"/>
  <c r="J65" i="57"/>
  <c r="E70" i="57"/>
  <c r="H76" i="57"/>
  <c r="M63" i="57"/>
  <c r="I63" i="57"/>
  <c r="E63" i="57"/>
  <c r="G63" i="57"/>
  <c r="E64" i="57"/>
  <c r="H66" i="57"/>
  <c r="D66" i="57"/>
  <c r="G66" i="57"/>
  <c r="E68" i="57"/>
  <c r="K69" i="57"/>
  <c r="G69" i="57"/>
  <c r="C69" i="57"/>
  <c r="H69" i="57"/>
  <c r="E71" i="57"/>
  <c r="K73" i="57"/>
  <c r="G73" i="57"/>
  <c r="C73" i="57"/>
  <c r="H73" i="57"/>
  <c r="E75" i="57"/>
  <c r="K77" i="57"/>
  <c r="G77" i="57"/>
  <c r="C77" i="57"/>
  <c r="H77" i="57"/>
  <c r="F79" i="57"/>
  <c r="F80" i="57"/>
  <c r="I84" i="57"/>
  <c r="E84" i="57"/>
  <c r="H84" i="57"/>
  <c r="D84" i="57"/>
  <c r="K84" i="57"/>
  <c r="G84" i="57"/>
  <c r="C84" i="57"/>
  <c r="K70" i="57"/>
  <c r="G70" i="57"/>
  <c r="C70" i="57"/>
  <c r="H70" i="57"/>
  <c r="K74" i="57"/>
  <c r="G74" i="57"/>
  <c r="C74" i="57"/>
  <c r="H74" i="57"/>
  <c r="K78" i="57"/>
  <c r="G78" i="57"/>
  <c r="C78" i="57"/>
  <c r="H78" i="57"/>
  <c r="H79" i="57"/>
  <c r="D79" i="57"/>
  <c r="G79" i="57"/>
  <c r="I80" i="57"/>
  <c r="E80" i="57"/>
  <c r="G80" i="57"/>
  <c r="H64" i="57"/>
  <c r="D64" i="57"/>
  <c r="G64" i="57"/>
  <c r="M64" i="57"/>
  <c r="H68" i="57"/>
  <c r="D68" i="57"/>
  <c r="G68" i="57"/>
  <c r="I70" i="57"/>
  <c r="K71" i="57"/>
  <c r="G71" i="57"/>
  <c r="C71" i="57"/>
  <c r="H71" i="57"/>
  <c r="D74" i="57"/>
  <c r="I74" i="57"/>
  <c r="K75" i="57"/>
  <c r="G75" i="57"/>
  <c r="C75" i="57"/>
  <c r="H75" i="57"/>
  <c r="D78" i="57"/>
  <c r="I78" i="57"/>
  <c r="C79" i="57"/>
  <c r="I79" i="57"/>
  <c r="C80" i="57"/>
  <c r="H80" i="57"/>
  <c r="J84" i="57"/>
  <c r="F83" i="57"/>
  <c r="J83" i="57"/>
  <c r="F82" i="57"/>
  <c r="J82" i="57"/>
  <c r="C83" i="57"/>
  <c r="G83" i="57"/>
  <c r="K83" i="57"/>
  <c r="F60" i="57"/>
  <c r="F61" i="57"/>
  <c r="F81" i="57"/>
  <c r="C82" i="57"/>
  <c r="G82" i="57"/>
  <c r="D83" i="57"/>
  <c r="P31" i="56"/>
  <c r="Q31" i="56" s="1"/>
  <c r="N30" i="56"/>
  <c r="R30" i="56"/>
  <c r="S30" i="56" s="1"/>
  <c r="P28" i="56"/>
  <c r="Q28" i="56" s="1"/>
  <c r="W26" i="56"/>
  <c r="P25" i="56"/>
  <c r="Q25" i="56" s="1"/>
  <c r="N25" i="56"/>
  <c r="O25" i="56" s="1"/>
  <c r="N23" i="56"/>
  <c r="O23" i="56" s="1"/>
  <c r="N22" i="56"/>
  <c r="P22" i="56"/>
  <c r="Q22" i="56" s="1"/>
  <c r="K63" i="56"/>
  <c r="P21" i="56"/>
  <c r="Q21" i="56" s="1"/>
  <c r="T18" i="56"/>
  <c r="U18" i="56" s="1"/>
  <c r="V18" i="56"/>
  <c r="T17" i="56"/>
  <c r="U17" i="56" s="1"/>
  <c r="R16" i="56"/>
  <c r="S16" i="56" s="1"/>
  <c r="T16" i="56"/>
  <c r="U16" i="56" s="1"/>
  <c r="V15" i="56"/>
  <c r="R14" i="56"/>
  <c r="S14" i="56" s="1"/>
  <c r="P14" i="56"/>
  <c r="Q14" i="56" s="1"/>
  <c r="T10" i="56"/>
  <c r="U10" i="56" s="1"/>
  <c r="R10" i="56"/>
  <c r="S10" i="56" s="1"/>
  <c r="F65" i="56"/>
  <c r="R9" i="56"/>
  <c r="S9" i="56" s="1"/>
  <c r="M8" i="56"/>
  <c r="H70" i="56"/>
  <c r="E70" i="56"/>
  <c r="O4" i="56"/>
  <c r="K70" i="56"/>
  <c r="G70" i="56"/>
  <c r="T11" i="56"/>
  <c r="U11" i="56" s="1"/>
  <c r="N11" i="56"/>
  <c r="P19" i="56"/>
  <c r="Q19" i="56" s="1"/>
  <c r="N19" i="56"/>
  <c r="O19" i="56" s="1"/>
  <c r="P20" i="56"/>
  <c r="Q20" i="56" s="1"/>
  <c r="W20" i="56" s="1"/>
  <c r="N20" i="56"/>
  <c r="O20" i="56" s="1"/>
  <c r="V14" i="56"/>
  <c r="O14" i="56"/>
  <c r="W14" i="56" s="1"/>
  <c r="T7" i="56"/>
  <c r="U7" i="56" s="1"/>
  <c r="N7" i="56"/>
  <c r="V22" i="56"/>
  <c r="O22" i="56"/>
  <c r="W22" i="56" s="1"/>
  <c r="N5" i="56"/>
  <c r="O5" i="56" s="1"/>
  <c r="W5" i="56" s="1"/>
  <c r="N6" i="56"/>
  <c r="O6" i="56" s="1"/>
  <c r="N8" i="56"/>
  <c r="N9" i="56"/>
  <c r="O9" i="56" s="1"/>
  <c r="W9" i="56" s="1"/>
  <c r="N10" i="56"/>
  <c r="O10" i="56" s="1"/>
  <c r="N12" i="56"/>
  <c r="O12" i="56" s="1"/>
  <c r="N13" i="56"/>
  <c r="O13" i="56" s="1"/>
  <c r="W13" i="56" s="1"/>
  <c r="N16" i="56"/>
  <c r="O16" i="56" s="1"/>
  <c r="W16" i="56" s="1"/>
  <c r="N17" i="56"/>
  <c r="O18" i="56"/>
  <c r="W18" i="56" s="1"/>
  <c r="N21" i="56"/>
  <c r="O21" i="56" s="1"/>
  <c r="W21" i="56" s="1"/>
  <c r="N24" i="56"/>
  <c r="O24" i="56" s="1"/>
  <c r="L57" i="56"/>
  <c r="O35" i="56"/>
  <c r="W35" i="56" s="1"/>
  <c r="V35" i="56"/>
  <c r="V5" i="56"/>
  <c r="V6" i="56"/>
  <c r="V9" i="56"/>
  <c r="V10" i="56"/>
  <c r="V12" i="56"/>
  <c r="V16" i="56"/>
  <c r="O39" i="56"/>
  <c r="W39" i="56" s="1"/>
  <c r="V39" i="56"/>
  <c r="W6" i="56"/>
  <c r="H61" i="56"/>
  <c r="W10" i="56"/>
  <c r="W12" i="56"/>
  <c r="V20" i="56"/>
  <c r="O27" i="56"/>
  <c r="W27" i="56" s="1"/>
  <c r="V27" i="56"/>
  <c r="W24" i="56"/>
  <c r="S25" i="56"/>
  <c r="W25" i="56" s="1"/>
  <c r="O31" i="56"/>
  <c r="W31" i="56" s="1"/>
  <c r="V31" i="56"/>
  <c r="W23" i="56"/>
  <c r="O28" i="56"/>
  <c r="W28" i="56" s="1"/>
  <c r="O36" i="56"/>
  <c r="W36" i="56" s="1"/>
  <c r="V36" i="56"/>
  <c r="O40" i="56"/>
  <c r="W40" i="56" s="1"/>
  <c r="V40" i="56"/>
  <c r="O11" i="56"/>
  <c r="O15" i="56"/>
  <c r="W15" i="56" s="1"/>
  <c r="W51" i="56"/>
  <c r="H64" i="56"/>
  <c r="K68" i="56"/>
  <c r="G68" i="56"/>
  <c r="C68" i="56"/>
  <c r="F68" i="56"/>
  <c r="J68" i="56"/>
  <c r="E68" i="56"/>
  <c r="I68" i="56"/>
  <c r="D68" i="56"/>
  <c r="O49" i="56"/>
  <c r="W49" i="56" s="1"/>
  <c r="V49" i="56"/>
  <c r="V26" i="56"/>
  <c r="O30" i="56"/>
  <c r="W30" i="56" s="1"/>
  <c r="V30" i="56"/>
  <c r="O34" i="56"/>
  <c r="W34" i="56" s="1"/>
  <c r="V34" i="56"/>
  <c r="O38" i="56"/>
  <c r="W38" i="56" s="1"/>
  <c r="V38" i="56"/>
  <c r="W50" i="56"/>
  <c r="W53" i="56"/>
  <c r="O54" i="56"/>
  <c r="W54" i="56" s="1"/>
  <c r="V54" i="56"/>
  <c r="K61" i="56"/>
  <c r="M57" i="56"/>
  <c r="O32" i="56"/>
  <c r="W32" i="56" s="1"/>
  <c r="V32" i="56"/>
  <c r="K64" i="56"/>
  <c r="G64" i="56"/>
  <c r="C64" i="56"/>
  <c r="F64" i="56"/>
  <c r="J64" i="56"/>
  <c r="E64" i="56"/>
  <c r="I64" i="56"/>
  <c r="D64" i="56"/>
  <c r="T4" i="56"/>
  <c r="I70" i="56" s="1"/>
  <c r="O29" i="56"/>
  <c r="W29" i="56" s="1"/>
  <c r="V29" i="56"/>
  <c r="O33" i="56"/>
  <c r="W33" i="56" s="1"/>
  <c r="V33" i="56"/>
  <c r="O37" i="56"/>
  <c r="W37" i="56" s="1"/>
  <c r="V37" i="56"/>
  <c r="O41" i="56"/>
  <c r="W41" i="56" s="1"/>
  <c r="V41" i="56"/>
  <c r="O42" i="56"/>
  <c r="W42" i="56" s="1"/>
  <c r="V42" i="56"/>
  <c r="O43" i="56"/>
  <c r="W43" i="56" s="1"/>
  <c r="V43" i="56"/>
  <c r="O44" i="56"/>
  <c r="W44" i="56" s="1"/>
  <c r="V44" i="56"/>
  <c r="O45" i="56"/>
  <c r="W45" i="56" s="1"/>
  <c r="V45" i="56"/>
  <c r="O46" i="56"/>
  <c r="W46" i="56" s="1"/>
  <c r="V46" i="56"/>
  <c r="O47" i="56"/>
  <c r="W47" i="56" s="1"/>
  <c r="V47" i="56"/>
  <c r="O48" i="56"/>
  <c r="W48" i="56" s="1"/>
  <c r="V48" i="56"/>
  <c r="V53" i="56"/>
  <c r="H62" i="56"/>
  <c r="D62" i="56"/>
  <c r="G62" i="56"/>
  <c r="M62" i="56"/>
  <c r="K65" i="56"/>
  <c r="G65" i="56"/>
  <c r="H65" i="56"/>
  <c r="M65" i="56"/>
  <c r="H79" i="56"/>
  <c r="D79" i="56"/>
  <c r="K79" i="56"/>
  <c r="G79" i="56"/>
  <c r="C79" i="56"/>
  <c r="J79" i="56"/>
  <c r="M60" i="56"/>
  <c r="I60" i="56"/>
  <c r="E60" i="56"/>
  <c r="G60" i="56"/>
  <c r="F61" i="56"/>
  <c r="C62" i="56"/>
  <c r="I62" i="56"/>
  <c r="H63" i="56"/>
  <c r="G63" i="56"/>
  <c r="M63" i="56"/>
  <c r="I65" i="56"/>
  <c r="K66" i="56"/>
  <c r="G66" i="56"/>
  <c r="C66" i="56"/>
  <c r="H66" i="56"/>
  <c r="M66" i="56"/>
  <c r="E79" i="56"/>
  <c r="I80" i="56"/>
  <c r="E80" i="56"/>
  <c r="H80" i="56"/>
  <c r="D80" i="56"/>
  <c r="J80" i="56"/>
  <c r="M61" i="56"/>
  <c r="I61" i="56"/>
  <c r="E61" i="56"/>
  <c r="G61" i="56"/>
  <c r="E62" i="56"/>
  <c r="J62" i="56"/>
  <c r="E65" i="56"/>
  <c r="J65" i="56"/>
  <c r="K67" i="56"/>
  <c r="G67" i="56"/>
  <c r="C67" i="56"/>
  <c r="H67" i="56"/>
  <c r="F79" i="56"/>
  <c r="C80" i="56"/>
  <c r="K80" i="56"/>
  <c r="I79" i="56"/>
  <c r="F84" i="56"/>
  <c r="J84" i="56"/>
  <c r="F83" i="56"/>
  <c r="J83" i="56"/>
  <c r="C84" i="56"/>
  <c r="G84" i="56"/>
  <c r="K84" i="56"/>
  <c r="F69" i="56"/>
  <c r="F70" i="56"/>
  <c r="F71" i="56"/>
  <c r="F72" i="56"/>
  <c r="F73" i="56"/>
  <c r="F74" i="56"/>
  <c r="F75" i="56"/>
  <c r="F76" i="56"/>
  <c r="F77" i="56"/>
  <c r="F78" i="56"/>
  <c r="E81" i="56"/>
  <c r="I81" i="56"/>
  <c r="F82" i="56"/>
  <c r="J82" i="56"/>
  <c r="C83" i="56"/>
  <c r="G83" i="56"/>
  <c r="K83" i="56"/>
  <c r="D84" i="56"/>
  <c r="H84" i="56"/>
  <c r="F81" i="56"/>
  <c r="C82" i="56"/>
  <c r="G82" i="56"/>
  <c r="D83" i="56"/>
  <c r="E84" i="56"/>
  <c r="N8" i="55"/>
  <c r="O8" i="55" s="1"/>
  <c r="W8" i="55" s="1"/>
  <c r="N7" i="55"/>
  <c r="K65" i="55"/>
  <c r="R20" i="55"/>
  <c r="S20" i="55" s="1"/>
  <c r="N20" i="55"/>
  <c r="O20" i="55" s="1"/>
  <c r="R16" i="55"/>
  <c r="S16" i="55" s="1"/>
  <c r="N16" i="55"/>
  <c r="O16" i="55" s="1"/>
  <c r="W16" i="55" s="1"/>
  <c r="N5" i="55"/>
  <c r="O5" i="55" s="1"/>
  <c r="W5" i="55" s="1"/>
  <c r="N6" i="55"/>
  <c r="O6" i="55" s="1"/>
  <c r="W6" i="55" s="1"/>
  <c r="N9" i="55"/>
  <c r="O9" i="55" s="1"/>
  <c r="O18" i="55"/>
  <c r="W18" i="55" s="1"/>
  <c r="N14" i="55"/>
  <c r="O14" i="55" s="1"/>
  <c r="W14" i="55" s="1"/>
  <c r="N17" i="55"/>
  <c r="O17" i="55" s="1"/>
  <c r="N21" i="55"/>
  <c r="O21" i="55" s="1"/>
  <c r="W12" i="55"/>
  <c r="W11" i="55"/>
  <c r="V13" i="55"/>
  <c r="V9" i="55"/>
  <c r="W13" i="55"/>
  <c r="T4" i="55"/>
  <c r="V4" i="55" s="1"/>
  <c r="W9" i="55"/>
  <c r="V14" i="55"/>
  <c r="V11" i="55"/>
  <c r="W15" i="55"/>
  <c r="W17" i="55"/>
  <c r="V17" i="55"/>
  <c r="O24" i="55"/>
  <c r="W24" i="55" s="1"/>
  <c r="V24" i="55"/>
  <c r="O25" i="55"/>
  <c r="W25" i="55" s="1"/>
  <c r="V25" i="55"/>
  <c r="O41" i="55"/>
  <c r="W41" i="55" s="1"/>
  <c r="V41" i="55"/>
  <c r="O42" i="55"/>
  <c r="W42" i="55" s="1"/>
  <c r="V42" i="55"/>
  <c r="O47" i="55"/>
  <c r="W47" i="55" s="1"/>
  <c r="V47" i="55"/>
  <c r="G61" i="55"/>
  <c r="V8" i="55"/>
  <c r="E65" i="55"/>
  <c r="V12" i="55"/>
  <c r="O43" i="55"/>
  <c r="W43" i="55" s="1"/>
  <c r="V43" i="55"/>
  <c r="O48" i="55"/>
  <c r="W48" i="55" s="1"/>
  <c r="V48" i="55"/>
  <c r="O4" i="55"/>
  <c r="S4" i="55"/>
  <c r="H65" i="55" s="1"/>
  <c r="M10" i="55"/>
  <c r="Q10" i="55"/>
  <c r="F65" i="55" s="1"/>
  <c r="V15" i="55"/>
  <c r="W21" i="55"/>
  <c r="V23" i="55"/>
  <c r="O23" i="55"/>
  <c r="W23" i="55" s="1"/>
  <c r="O26" i="55"/>
  <c r="W26" i="55" s="1"/>
  <c r="V26" i="55"/>
  <c r="V27" i="55"/>
  <c r="O27" i="55"/>
  <c r="W27" i="55" s="1"/>
  <c r="V28" i="55"/>
  <c r="O28" i="55"/>
  <c r="W28" i="55" s="1"/>
  <c r="V29" i="55"/>
  <c r="O29" i="55"/>
  <c r="W29" i="55" s="1"/>
  <c r="V30" i="55"/>
  <c r="O30" i="55"/>
  <c r="W30" i="55" s="1"/>
  <c r="V31" i="55"/>
  <c r="O31" i="55"/>
  <c r="W31" i="55" s="1"/>
  <c r="V32" i="55"/>
  <c r="O32" i="55"/>
  <c r="W32" i="55" s="1"/>
  <c r="V33" i="55"/>
  <c r="O33" i="55"/>
  <c r="W33" i="55" s="1"/>
  <c r="V34" i="55"/>
  <c r="O34" i="55"/>
  <c r="W34" i="55" s="1"/>
  <c r="V35" i="55"/>
  <c r="O35" i="55"/>
  <c r="W35" i="55" s="1"/>
  <c r="V36" i="55"/>
  <c r="O36" i="55"/>
  <c r="W36" i="55" s="1"/>
  <c r="V37" i="55"/>
  <c r="O37" i="55"/>
  <c r="W37" i="55" s="1"/>
  <c r="V38" i="55"/>
  <c r="O38" i="55"/>
  <c r="W38" i="55" s="1"/>
  <c r="V39" i="55"/>
  <c r="O39" i="55"/>
  <c r="W39" i="55" s="1"/>
  <c r="O44" i="55"/>
  <c r="W44" i="55" s="1"/>
  <c r="V44" i="55"/>
  <c r="O49" i="55"/>
  <c r="W49" i="55" s="1"/>
  <c r="V49" i="55"/>
  <c r="O50" i="55"/>
  <c r="W50" i="55" s="1"/>
  <c r="V50" i="55"/>
  <c r="V53" i="55"/>
  <c r="O53" i="55"/>
  <c r="W53" i="55" s="1"/>
  <c r="L57" i="55"/>
  <c r="K61" i="55"/>
  <c r="P57" i="55"/>
  <c r="E61" i="55"/>
  <c r="O22" i="55"/>
  <c r="W22" i="55" s="1"/>
  <c r="V22" i="55"/>
  <c r="O40" i="55"/>
  <c r="W40" i="55" s="1"/>
  <c r="V40" i="55"/>
  <c r="O45" i="55"/>
  <c r="W45" i="55" s="1"/>
  <c r="V45" i="55"/>
  <c r="O46" i="55"/>
  <c r="W46" i="55" s="1"/>
  <c r="V46" i="55"/>
  <c r="O51" i="55"/>
  <c r="W51" i="55" s="1"/>
  <c r="V51" i="55"/>
  <c r="O19" i="55"/>
  <c r="W19" i="55" s="1"/>
  <c r="G63" i="55"/>
  <c r="G66" i="55"/>
  <c r="V21" i="55"/>
  <c r="O52" i="55"/>
  <c r="W52" i="55" s="1"/>
  <c r="M63" i="55"/>
  <c r="I63" i="55"/>
  <c r="E63" i="55"/>
  <c r="K63" i="55"/>
  <c r="F63" i="55"/>
  <c r="J63" i="55"/>
  <c r="D63" i="55"/>
  <c r="H66" i="55"/>
  <c r="D66" i="55"/>
  <c r="K66" i="55"/>
  <c r="F66" i="55"/>
  <c r="J66" i="55"/>
  <c r="E66" i="55"/>
  <c r="M66" i="55"/>
  <c r="K69" i="55"/>
  <c r="G69" i="55"/>
  <c r="C69" i="55"/>
  <c r="F69" i="55"/>
  <c r="J69" i="55"/>
  <c r="E69" i="55"/>
  <c r="I69" i="55"/>
  <c r="D69" i="55"/>
  <c r="C63" i="55"/>
  <c r="C66" i="55"/>
  <c r="H67" i="55"/>
  <c r="D67" i="55"/>
  <c r="J67" i="55"/>
  <c r="E67" i="55"/>
  <c r="I67" i="55"/>
  <c r="C67" i="55"/>
  <c r="H69" i="55"/>
  <c r="K70" i="55"/>
  <c r="G70" i="55"/>
  <c r="C70" i="55"/>
  <c r="H70" i="55"/>
  <c r="D73" i="55"/>
  <c r="I73" i="55"/>
  <c r="K74" i="55"/>
  <c r="G74" i="55"/>
  <c r="C74" i="55"/>
  <c r="H74" i="55"/>
  <c r="H79" i="55"/>
  <c r="D79" i="55"/>
  <c r="K79" i="55"/>
  <c r="G79" i="55"/>
  <c r="C79" i="55"/>
  <c r="J79" i="55"/>
  <c r="H64" i="55"/>
  <c r="D64" i="55"/>
  <c r="G64" i="55"/>
  <c r="M64" i="55"/>
  <c r="H68" i="55"/>
  <c r="D68" i="55"/>
  <c r="G68" i="55"/>
  <c r="D70" i="55"/>
  <c r="I70" i="55"/>
  <c r="K71" i="55"/>
  <c r="G71" i="55"/>
  <c r="C71" i="55"/>
  <c r="H71" i="55"/>
  <c r="E73" i="55"/>
  <c r="J73" i="55"/>
  <c r="D74" i="55"/>
  <c r="I74" i="55"/>
  <c r="K75" i="55"/>
  <c r="G75" i="55"/>
  <c r="C75" i="55"/>
  <c r="H75" i="55"/>
  <c r="E79" i="55"/>
  <c r="I80" i="55"/>
  <c r="E80" i="55"/>
  <c r="H80" i="55"/>
  <c r="D80" i="55"/>
  <c r="J80" i="55"/>
  <c r="I84" i="55"/>
  <c r="E84" i="55"/>
  <c r="H84" i="55"/>
  <c r="D84" i="55"/>
  <c r="K84" i="55"/>
  <c r="G84" i="55"/>
  <c r="C84" i="55"/>
  <c r="M62" i="55"/>
  <c r="I62" i="55"/>
  <c r="E62" i="55"/>
  <c r="G62" i="55"/>
  <c r="C64" i="55"/>
  <c r="I64" i="55"/>
  <c r="D65" i="55"/>
  <c r="G65" i="55"/>
  <c r="M65" i="55"/>
  <c r="C68" i="55"/>
  <c r="I68" i="55"/>
  <c r="E70" i="55"/>
  <c r="J70" i="55"/>
  <c r="D71" i="55"/>
  <c r="I71" i="55"/>
  <c r="K72" i="55"/>
  <c r="G72" i="55"/>
  <c r="C72" i="55"/>
  <c r="H72" i="55"/>
  <c r="E74" i="55"/>
  <c r="J74" i="55"/>
  <c r="D75" i="55"/>
  <c r="I75" i="55"/>
  <c r="K76" i="55"/>
  <c r="G76" i="55"/>
  <c r="C76" i="55"/>
  <c r="H76" i="55"/>
  <c r="F79" i="55"/>
  <c r="C80" i="55"/>
  <c r="K80" i="55"/>
  <c r="F84" i="55"/>
  <c r="K73" i="55"/>
  <c r="G73" i="55"/>
  <c r="C73" i="55"/>
  <c r="H73" i="55"/>
  <c r="F83" i="55"/>
  <c r="J83" i="55"/>
  <c r="F77" i="55"/>
  <c r="J77" i="55"/>
  <c r="F78" i="55"/>
  <c r="J78" i="55"/>
  <c r="F82" i="55"/>
  <c r="J82" i="55"/>
  <c r="C83" i="55"/>
  <c r="G83" i="55"/>
  <c r="K83" i="55"/>
  <c r="F60" i="55"/>
  <c r="F61" i="55"/>
  <c r="C77" i="55"/>
  <c r="G77" i="55"/>
  <c r="C78" i="55"/>
  <c r="G78" i="55"/>
  <c r="F81" i="55"/>
  <c r="C82" i="55"/>
  <c r="G82" i="55"/>
  <c r="D83" i="55"/>
  <c r="N19" i="54"/>
  <c r="O19" i="54" s="1"/>
  <c r="R17" i="54"/>
  <c r="S17" i="54" s="1"/>
  <c r="R11" i="54"/>
  <c r="S11" i="54" s="1"/>
  <c r="H65" i="54" s="1"/>
  <c r="R10" i="54"/>
  <c r="S10" i="54" s="1"/>
  <c r="W8" i="54"/>
  <c r="N6" i="54"/>
  <c r="V6" i="54" s="1"/>
  <c r="T5" i="54"/>
  <c r="U5" i="54" s="1"/>
  <c r="N5" i="54"/>
  <c r="T7" i="54"/>
  <c r="U7" i="54" s="1"/>
  <c r="N7" i="54"/>
  <c r="T13" i="54"/>
  <c r="U13" i="54" s="1"/>
  <c r="N13" i="54"/>
  <c r="O13" i="54" s="1"/>
  <c r="T9" i="54"/>
  <c r="U9" i="54" s="1"/>
  <c r="N9" i="54"/>
  <c r="O9" i="54" s="1"/>
  <c r="W9" i="54" s="1"/>
  <c r="O17" i="54"/>
  <c r="V21" i="54"/>
  <c r="O21" i="54"/>
  <c r="W21" i="54" s="1"/>
  <c r="R23" i="54"/>
  <c r="S23" i="54" s="1"/>
  <c r="W23" i="54" s="1"/>
  <c r="N23" i="54"/>
  <c r="O23" i="54" s="1"/>
  <c r="N10" i="54"/>
  <c r="O10" i="54" s="1"/>
  <c r="N14" i="54"/>
  <c r="O14" i="54" s="1"/>
  <c r="N16" i="54"/>
  <c r="N11" i="54"/>
  <c r="O11" i="54" s="1"/>
  <c r="N15" i="54"/>
  <c r="O15" i="54" s="1"/>
  <c r="W15" i="54" s="1"/>
  <c r="N18" i="54"/>
  <c r="O18" i="54" s="1"/>
  <c r="S14" i="54"/>
  <c r="W25" i="54"/>
  <c r="U10" i="54"/>
  <c r="J65" i="54" s="1"/>
  <c r="S18" i="54"/>
  <c r="W12" i="54"/>
  <c r="O26" i="54"/>
  <c r="W26" i="54" s="1"/>
  <c r="V26" i="54"/>
  <c r="L57" i="54"/>
  <c r="K61" i="54"/>
  <c r="P57" i="54"/>
  <c r="E61" i="54"/>
  <c r="O27" i="54"/>
  <c r="W27" i="54" s="1"/>
  <c r="V27" i="54"/>
  <c r="O30" i="54"/>
  <c r="W30" i="54" s="1"/>
  <c r="V30" i="54"/>
  <c r="V40" i="54"/>
  <c r="O40" i="54"/>
  <c r="W40" i="54" s="1"/>
  <c r="V42" i="54"/>
  <c r="V45" i="54"/>
  <c r="O45" i="54"/>
  <c r="W45" i="54" s="1"/>
  <c r="E65" i="54"/>
  <c r="I65" i="54"/>
  <c r="K65" i="54"/>
  <c r="F65" i="54"/>
  <c r="M4" i="54"/>
  <c r="N4" i="54" s="1"/>
  <c r="C61" i="54" s="1"/>
  <c r="Q4" i="54"/>
  <c r="Q57" i="54" s="1"/>
  <c r="S6" i="54"/>
  <c r="V8" i="54"/>
  <c r="V12" i="54"/>
  <c r="W19" i="54"/>
  <c r="V22" i="54"/>
  <c r="V23" i="54"/>
  <c r="W24" i="54"/>
  <c r="V36" i="54"/>
  <c r="O36" i="54"/>
  <c r="W36" i="54" s="1"/>
  <c r="V38" i="54"/>
  <c r="V41" i="54"/>
  <c r="O41" i="54"/>
  <c r="W41" i="54" s="1"/>
  <c r="O47" i="54"/>
  <c r="W47" i="54" s="1"/>
  <c r="M65" i="54"/>
  <c r="O28" i="54"/>
  <c r="W28" i="54" s="1"/>
  <c r="V28" i="54"/>
  <c r="O31" i="54"/>
  <c r="W31" i="54" s="1"/>
  <c r="V31" i="54"/>
  <c r="O32" i="54"/>
  <c r="W32" i="54" s="1"/>
  <c r="V32" i="54"/>
  <c r="G61" i="54"/>
  <c r="W18" i="54"/>
  <c r="V20" i="54"/>
  <c r="V34" i="54"/>
  <c r="V37" i="54"/>
  <c r="O37" i="54"/>
  <c r="W37" i="54" s="1"/>
  <c r="W43" i="54"/>
  <c r="V48" i="54"/>
  <c r="O48" i="54"/>
  <c r="W48" i="54" s="1"/>
  <c r="V54" i="54"/>
  <c r="O29" i="54"/>
  <c r="W29" i="54" s="1"/>
  <c r="V29" i="54"/>
  <c r="O33" i="54"/>
  <c r="W33" i="54" s="1"/>
  <c r="V33" i="54"/>
  <c r="S4" i="54"/>
  <c r="W20" i="54"/>
  <c r="W22" i="54"/>
  <c r="V25" i="54"/>
  <c r="O39" i="54"/>
  <c r="W39" i="54" s="1"/>
  <c r="W42" i="54"/>
  <c r="V44" i="54"/>
  <c r="O44" i="54"/>
  <c r="W44" i="54" s="1"/>
  <c r="O49" i="54"/>
  <c r="W49" i="54" s="1"/>
  <c r="V49" i="54"/>
  <c r="K72" i="54"/>
  <c r="G72" i="54"/>
  <c r="C72" i="54"/>
  <c r="J72" i="54"/>
  <c r="E72" i="54"/>
  <c r="I72" i="54"/>
  <c r="D72" i="54"/>
  <c r="H72" i="54"/>
  <c r="F72" i="54"/>
  <c r="G62" i="54"/>
  <c r="G64" i="54"/>
  <c r="H68" i="54"/>
  <c r="D68" i="54"/>
  <c r="K68" i="54"/>
  <c r="F68" i="54"/>
  <c r="J68" i="54"/>
  <c r="E68" i="54"/>
  <c r="H71" i="54"/>
  <c r="V24" i="54"/>
  <c r="W52" i="54"/>
  <c r="C68" i="54"/>
  <c r="W54" i="54"/>
  <c r="M62" i="54"/>
  <c r="I62" i="54"/>
  <c r="E62" i="54"/>
  <c r="J62" i="54"/>
  <c r="D62" i="54"/>
  <c r="H62" i="54"/>
  <c r="C62" i="54"/>
  <c r="H64" i="54"/>
  <c r="D64" i="54"/>
  <c r="K64" i="54"/>
  <c r="F64" i="54"/>
  <c r="J64" i="54"/>
  <c r="E64" i="54"/>
  <c r="M64" i="54"/>
  <c r="K71" i="54"/>
  <c r="G71" i="54"/>
  <c r="C71" i="54"/>
  <c r="F71" i="54"/>
  <c r="J71" i="54"/>
  <c r="E71" i="54"/>
  <c r="K76" i="54"/>
  <c r="G76" i="54"/>
  <c r="C76" i="54"/>
  <c r="F76" i="54"/>
  <c r="J76" i="54"/>
  <c r="E76" i="54"/>
  <c r="I76" i="54"/>
  <c r="D76" i="54"/>
  <c r="M63" i="54"/>
  <c r="I63" i="54"/>
  <c r="E63" i="54"/>
  <c r="G63" i="54"/>
  <c r="H66" i="54"/>
  <c r="D66" i="54"/>
  <c r="G66" i="54"/>
  <c r="M66" i="54"/>
  <c r="F67" i="54"/>
  <c r="K69" i="54"/>
  <c r="G69" i="54"/>
  <c r="C69" i="54"/>
  <c r="H69" i="54"/>
  <c r="K73" i="54"/>
  <c r="G73" i="54"/>
  <c r="C73" i="54"/>
  <c r="H73" i="54"/>
  <c r="E75" i="54"/>
  <c r="J75" i="54"/>
  <c r="K77" i="54"/>
  <c r="G77" i="54"/>
  <c r="C77" i="54"/>
  <c r="H77" i="54"/>
  <c r="F79" i="54"/>
  <c r="F80" i="54"/>
  <c r="I84" i="54"/>
  <c r="E84" i="54"/>
  <c r="H84" i="54"/>
  <c r="D84" i="54"/>
  <c r="K84" i="54"/>
  <c r="G84" i="54"/>
  <c r="C84" i="54"/>
  <c r="H67" i="54"/>
  <c r="D67" i="54"/>
  <c r="G67" i="54"/>
  <c r="K70" i="54"/>
  <c r="G70" i="54"/>
  <c r="C70" i="54"/>
  <c r="H70" i="54"/>
  <c r="I73" i="54"/>
  <c r="K74" i="54"/>
  <c r="G74" i="54"/>
  <c r="C74" i="54"/>
  <c r="H74" i="54"/>
  <c r="D77" i="54"/>
  <c r="I77" i="54"/>
  <c r="K78" i="54"/>
  <c r="G78" i="54"/>
  <c r="C78" i="54"/>
  <c r="H78" i="54"/>
  <c r="H79" i="54"/>
  <c r="D79" i="54"/>
  <c r="G79" i="54"/>
  <c r="I80" i="54"/>
  <c r="E80" i="54"/>
  <c r="G80" i="54"/>
  <c r="F84" i="54"/>
  <c r="K75" i="54"/>
  <c r="G75" i="54"/>
  <c r="C75" i="54"/>
  <c r="H75" i="54"/>
  <c r="J84" i="54"/>
  <c r="F83" i="54"/>
  <c r="J83" i="54"/>
  <c r="F82" i="54"/>
  <c r="J82" i="54"/>
  <c r="C83" i="54"/>
  <c r="G83" i="54"/>
  <c r="K83" i="54"/>
  <c r="F60" i="54"/>
  <c r="F61" i="54"/>
  <c r="F81" i="54"/>
  <c r="C82" i="54"/>
  <c r="G82" i="54"/>
  <c r="D83" i="54"/>
  <c r="R24" i="53"/>
  <c r="S24" i="53" s="1"/>
  <c r="R23" i="53"/>
  <c r="S23" i="53" s="1"/>
  <c r="N23" i="53"/>
  <c r="R22" i="53"/>
  <c r="S22" i="53" s="1"/>
  <c r="N21" i="53"/>
  <c r="O21" i="53" s="1"/>
  <c r="N19" i="53"/>
  <c r="V19" i="53" s="1"/>
  <c r="T18" i="53"/>
  <c r="U18" i="53" s="1"/>
  <c r="R18" i="53"/>
  <c r="S18" i="53" s="1"/>
  <c r="W18" i="53" s="1"/>
  <c r="R17" i="53"/>
  <c r="S17" i="53" s="1"/>
  <c r="R16" i="53"/>
  <c r="S16" i="53" s="1"/>
  <c r="N16" i="53"/>
  <c r="O16" i="53" s="1"/>
  <c r="T13" i="53"/>
  <c r="U13" i="53" s="1"/>
  <c r="N13" i="53"/>
  <c r="O13" i="53" s="1"/>
  <c r="T10" i="53"/>
  <c r="U10" i="53" s="1"/>
  <c r="N10" i="53"/>
  <c r="O10" i="53" s="1"/>
  <c r="W10" i="53" s="1"/>
  <c r="T6" i="53"/>
  <c r="U6" i="53" s="1"/>
  <c r="G61" i="53"/>
  <c r="N5" i="53"/>
  <c r="T5" i="53"/>
  <c r="U5" i="53" s="1"/>
  <c r="T9" i="53"/>
  <c r="U9" i="53" s="1"/>
  <c r="J69" i="53" s="1"/>
  <c r="N9" i="53"/>
  <c r="O9" i="53" s="1"/>
  <c r="N12" i="53"/>
  <c r="O12" i="53" s="1"/>
  <c r="W12" i="53" s="1"/>
  <c r="N20" i="53"/>
  <c r="O20" i="53" s="1"/>
  <c r="N22" i="53"/>
  <c r="O22" i="53" s="1"/>
  <c r="W22" i="53" s="1"/>
  <c r="N24" i="53"/>
  <c r="O24" i="53" s="1"/>
  <c r="W24" i="53" s="1"/>
  <c r="N25" i="53"/>
  <c r="O25" i="53" s="1"/>
  <c r="W25" i="53" s="1"/>
  <c r="V20" i="53"/>
  <c r="V23" i="53"/>
  <c r="W26" i="53"/>
  <c r="O5" i="53"/>
  <c r="W5" i="53" s="1"/>
  <c r="O8" i="53"/>
  <c r="S8" i="53"/>
  <c r="H61" i="53" s="1"/>
  <c r="I70" i="53"/>
  <c r="V11" i="53"/>
  <c r="O11" i="53"/>
  <c r="W11" i="53" s="1"/>
  <c r="V28" i="53"/>
  <c r="O28" i="53"/>
  <c r="W28" i="53" s="1"/>
  <c r="V32" i="53"/>
  <c r="O32" i="53"/>
  <c r="W32" i="53" s="1"/>
  <c r="V36" i="53"/>
  <c r="O36" i="53"/>
  <c r="W36" i="53" s="1"/>
  <c r="V40" i="53"/>
  <c r="O40" i="53"/>
  <c r="W40" i="53" s="1"/>
  <c r="V44" i="53"/>
  <c r="O44" i="53"/>
  <c r="W44" i="53" s="1"/>
  <c r="L57" i="53"/>
  <c r="M4" i="53"/>
  <c r="T4" i="53" s="1"/>
  <c r="U4" i="53" s="1"/>
  <c r="E69" i="53"/>
  <c r="Q9" i="53"/>
  <c r="F69" i="53" s="1"/>
  <c r="V48" i="53"/>
  <c r="O48" i="53"/>
  <c r="W48" i="53" s="1"/>
  <c r="P57" i="53"/>
  <c r="E70" i="53"/>
  <c r="Q4" i="53"/>
  <c r="O6" i="53"/>
  <c r="V13" i="53"/>
  <c r="V7" i="53"/>
  <c r="O7" i="53"/>
  <c r="W7" i="53" s="1"/>
  <c r="K65" i="53"/>
  <c r="M14" i="53"/>
  <c r="V15" i="53"/>
  <c r="O15" i="53"/>
  <c r="W15" i="53" s="1"/>
  <c r="D63" i="53"/>
  <c r="J63" i="53"/>
  <c r="V29" i="53"/>
  <c r="K61" i="53"/>
  <c r="E61" i="53"/>
  <c r="V10" i="53"/>
  <c r="U16" i="53"/>
  <c r="K63" i="53"/>
  <c r="V17" i="53"/>
  <c r="V18" i="53"/>
  <c r="Q20" i="53"/>
  <c r="V21" i="53"/>
  <c r="O23" i="53"/>
  <c r="W23" i="53" s="1"/>
  <c r="V26" i="53"/>
  <c r="O27" i="53"/>
  <c r="W27" i="53" s="1"/>
  <c r="O31" i="53"/>
  <c r="W31" i="53" s="1"/>
  <c r="O35" i="53"/>
  <c r="W35" i="53" s="1"/>
  <c r="O39" i="53"/>
  <c r="W39" i="53" s="1"/>
  <c r="O43" i="53"/>
  <c r="W43" i="53" s="1"/>
  <c r="O47" i="53"/>
  <c r="W47" i="53" s="1"/>
  <c r="O51" i="53"/>
  <c r="W51" i="53" s="1"/>
  <c r="V52" i="53"/>
  <c r="O53" i="53"/>
  <c r="W53" i="53" s="1"/>
  <c r="O54" i="53"/>
  <c r="W54" i="53" s="1"/>
  <c r="H68" i="53"/>
  <c r="D68" i="53"/>
  <c r="K68" i="53"/>
  <c r="F68" i="53"/>
  <c r="J68" i="53"/>
  <c r="E68" i="53"/>
  <c r="I68" i="53"/>
  <c r="C68" i="53"/>
  <c r="V33" i="53"/>
  <c r="V8" i="53"/>
  <c r="G68" i="53"/>
  <c r="V37" i="53"/>
  <c r="V41" i="53"/>
  <c r="W17" i="53"/>
  <c r="W21" i="53"/>
  <c r="W52" i="53"/>
  <c r="H64" i="53"/>
  <c r="D64" i="53"/>
  <c r="K64" i="53"/>
  <c r="F64" i="53"/>
  <c r="E64" i="53"/>
  <c r="I64" i="53"/>
  <c r="C64" i="53"/>
  <c r="K71" i="53"/>
  <c r="G71" i="53"/>
  <c r="C71" i="53"/>
  <c r="F71" i="53"/>
  <c r="J71" i="53"/>
  <c r="E71" i="53"/>
  <c r="I71" i="53"/>
  <c r="D71" i="53"/>
  <c r="K75" i="53"/>
  <c r="G75" i="53"/>
  <c r="C75" i="53"/>
  <c r="F75" i="53"/>
  <c r="J75" i="53"/>
  <c r="E75" i="53"/>
  <c r="I75" i="53"/>
  <c r="D75" i="53"/>
  <c r="M62" i="53"/>
  <c r="I62" i="53"/>
  <c r="E62" i="53"/>
  <c r="G62" i="53"/>
  <c r="M65" i="53"/>
  <c r="K72" i="53"/>
  <c r="G72" i="53"/>
  <c r="C72" i="53"/>
  <c r="H72" i="53"/>
  <c r="K76" i="53"/>
  <c r="G76" i="53"/>
  <c r="C76" i="53"/>
  <c r="H76" i="53"/>
  <c r="C62" i="53"/>
  <c r="H62" i="53"/>
  <c r="M63" i="53"/>
  <c r="I63" i="53"/>
  <c r="E63" i="53"/>
  <c r="G63" i="53"/>
  <c r="H66" i="53"/>
  <c r="D66" i="53"/>
  <c r="G66" i="53"/>
  <c r="M66" i="53"/>
  <c r="K69" i="53"/>
  <c r="G69" i="53"/>
  <c r="C69" i="53"/>
  <c r="H69" i="53"/>
  <c r="D72" i="53"/>
  <c r="I72" i="53"/>
  <c r="K73" i="53"/>
  <c r="G73" i="53"/>
  <c r="C73" i="53"/>
  <c r="H73" i="53"/>
  <c r="D76" i="53"/>
  <c r="I76" i="53"/>
  <c r="K77" i="53"/>
  <c r="G77" i="53"/>
  <c r="C77" i="53"/>
  <c r="H77" i="53"/>
  <c r="J61" i="53"/>
  <c r="D62" i="53"/>
  <c r="J62" i="53"/>
  <c r="C63" i="53"/>
  <c r="H63" i="53"/>
  <c r="E65" i="53"/>
  <c r="J65" i="53"/>
  <c r="C66" i="53"/>
  <c r="I66" i="53"/>
  <c r="H67" i="53"/>
  <c r="D67" i="53"/>
  <c r="G67" i="53"/>
  <c r="D69" i="53"/>
  <c r="I69" i="53"/>
  <c r="K70" i="53"/>
  <c r="G70" i="53"/>
  <c r="H70" i="53"/>
  <c r="E72" i="53"/>
  <c r="J72" i="53"/>
  <c r="D73" i="53"/>
  <c r="I73" i="53"/>
  <c r="K74" i="53"/>
  <c r="G74" i="53"/>
  <c r="C74" i="53"/>
  <c r="H74" i="53"/>
  <c r="E76" i="53"/>
  <c r="J76" i="53"/>
  <c r="D77" i="53"/>
  <c r="I77" i="53"/>
  <c r="K78" i="53"/>
  <c r="G78" i="53"/>
  <c r="C78" i="53"/>
  <c r="H78" i="53"/>
  <c r="H79" i="53"/>
  <c r="D79" i="53"/>
  <c r="G79" i="53"/>
  <c r="I80" i="53"/>
  <c r="E80" i="53"/>
  <c r="G80" i="53"/>
  <c r="F84" i="53"/>
  <c r="J84" i="53"/>
  <c r="E82" i="53"/>
  <c r="I82" i="53"/>
  <c r="F83" i="53"/>
  <c r="J83" i="53"/>
  <c r="C84" i="53"/>
  <c r="G84" i="53"/>
  <c r="K84" i="53"/>
  <c r="F82" i="53"/>
  <c r="J82" i="53"/>
  <c r="C83" i="53"/>
  <c r="G83" i="53"/>
  <c r="K83" i="53"/>
  <c r="D84" i="53"/>
  <c r="H84" i="53"/>
  <c r="F60" i="53"/>
  <c r="F61" i="53"/>
  <c r="F81" i="53"/>
  <c r="C82" i="53"/>
  <c r="G82" i="53"/>
  <c r="D83" i="53"/>
  <c r="E84" i="53"/>
  <c r="P9" i="52"/>
  <c r="Q9" i="52" s="1"/>
  <c r="W9" i="52" s="1"/>
  <c r="E41" i="52"/>
  <c r="W8" i="52"/>
  <c r="U7" i="52"/>
  <c r="F45" i="52"/>
  <c r="P6" i="52"/>
  <c r="Q6" i="52" s="1"/>
  <c r="H39" i="52"/>
  <c r="P5" i="52"/>
  <c r="Q5" i="52" s="1"/>
  <c r="W5" i="52" s="1"/>
  <c r="K39" i="52"/>
  <c r="C39" i="52"/>
  <c r="Q4" i="52"/>
  <c r="R4" i="52"/>
  <c r="R33" i="52" s="1"/>
  <c r="O7" i="52"/>
  <c r="V7" i="52"/>
  <c r="O11" i="52"/>
  <c r="W11" i="52" s="1"/>
  <c r="V11" i="52"/>
  <c r="O10" i="52"/>
  <c r="W10" i="52" s="1"/>
  <c r="V10" i="52"/>
  <c r="O14" i="52"/>
  <c r="W14" i="52" s="1"/>
  <c r="V14" i="52"/>
  <c r="O6" i="52"/>
  <c r="W6" i="52" s="1"/>
  <c r="V6" i="52"/>
  <c r="C41" i="52"/>
  <c r="N33" i="52"/>
  <c r="V13" i="52"/>
  <c r="O23" i="52"/>
  <c r="W23" i="52" s="1"/>
  <c r="V23" i="52"/>
  <c r="O24" i="52"/>
  <c r="W24" i="52" s="1"/>
  <c r="V24" i="52"/>
  <c r="V30" i="52"/>
  <c r="O30" i="52"/>
  <c r="W30" i="52" s="1"/>
  <c r="O4" i="52"/>
  <c r="D41" i="52" s="1"/>
  <c r="S4" i="52"/>
  <c r="S33" i="52" s="1"/>
  <c r="V22" i="52"/>
  <c r="O27" i="52"/>
  <c r="W27" i="52" s="1"/>
  <c r="V27" i="52"/>
  <c r="O28" i="52"/>
  <c r="W28" i="52" s="1"/>
  <c r="V28" i="52"/>
  <c r="H43" i="52"/>
  <c r="D43" i="52"/>
  <c r="K43" i="52"/>
  <c r="F43" i="52"/>
  <c r="J43" i="52"/>
  <c r="E43" i="52"/>
  <c r="I43" i="52"/>
  <c r="C43" i="52"/>
  <c r="L33" i="52"/>
  <c r="T33" i="52"/>
  <c r="I41" i="52"/>
  <c r="U4" i="52"/>
  <c r="V8" i="52"/>
  <c r="V12" i="52"/>
  <c r="O15" i="52"/>
  <c r="W15" i="52" s="1"/>
  <c r="V15" i="52"/>
  <c r="O16" i="52"/>
  <c r="W16" i="52" s="1"/>
  <c r="V16" i="52"/>
  <c r="V26" i="52"/>
  <c r="M33" i="52"/>
  <c r="O19" i="52"/>
  <c r="W19" i="52" s="1"/>
  <c r="V19" i="52"/>
  <c r="O20" i="52"/>
  <c r="W20" i="52" s="1"/>
  <c r="V20" i="52"/>
  <c r="W22" i="52"/>
  <c r="V29" i="52"/>
  <c r="O29" i="52"/>
  <c r="W29" i="52" s="1"/>
  <c r="K41" i="52"/>
  <c r="K46" i="52"/>
  <c r="G46" i="52"/>
  <c r="C46" i="52"/>
  <c r="F46" i="52"/>
  <c r="J46" i="52"/>
  <c r="E46" i="52"/>
  <c r="I46" i="52"/>
  <c r="D46" i="52"/>
  <c r="F38" i="52"/>
  <c r="D39" i="52"/>
  <c r="M45" i="52" s="1"/>
  <c r="J39" i="52"/>
  <c r="H40" i="52"/>
  <c r="D40" i="52"/>
  <c r="G40" i="52"/>
  <c r="M40" i="52"/>
  <c r="F41" i="52"/>
  <c r="E42" i="52"/>
  <c r="J42" i="52"/>
  <c r="H44" i="52"/>
  <c r="D44" i="52"/>
  <c r="G44" i="52"/>
  <c r="M44" i="52"/>
  <c r="E45" i="52"/>
  <c r="J45" i="52"/>
  <c r="K47" i="52"/>
  <c r="G47" i="52"/>
  <c r="C47" i="52"/>
  <c r="H47" i="52"/>
  <c r="I56" i="52"/>
  <c r="E56" i="52"/>
  <c r="H56" i="52"/>
  <c r="D56" i="52"/>
  <c r="K56" i="52"/>
  <c r="G56" i="52"/>
  <c r="C56" i="52"/>
  <c r="I60" i="52"/>
  <c r="E60" i="52"/>
  <c r="H60" i="52"/>
  <c r="D60" i="52"/>
  <c r="K60" i="52"/>
  <c r="G60" i="52"/>
  <c r="C60" i="52"/>
  <c r="M38" i="52"/>
  <c r="I38" i="52"/>
  <c r="E38" i="52"/>
  <c r="G38" i="52"/>
  <c r="H41" i="52"/>
  <c r="G41" i="52"/>
  <c r="M41" i="52"/>
  <c r="F42" i="52"/>
  <c r="D47" i="52"/>
  <c r="I47" i="52"/>
  <c r="F56" i="52"/>
  <c r="F60" i="52"/>
  <c r="M39" i="52"/>
  <c r="I39" i="52"/>
  <c r="G39" i="52"/>
  <c r="H42" i="52"/>
  <c r="D42" i="52"/>
  <c r="G42" i="52"/>
  <c r="M42" i="52"/>
  <c r="K45" i="52"/>
  <c r="G45" i="52"/>
  <c r="C45" i="52"/>
  <c r="H45" i="52"/>
  <c r="J60" i="52"/>
  <c r="F55" i="52"/>
  <c r="J55" i="52"/>
  <c r="F59" i="52"/>
  <c r="J59" i="52"/>
  <c r="F48" i="52"/>
  <c r="J48" i="52"/>
  <c r="F49" i="52"/>
  <c r="J49" i="52"/>
  <c r="F50" i="52"/>
  <c r="J50" i="52"/>
  <c r="F51" i="52"/>
  <c r="J51" i="52"/>
  <c r="F52" i="52"/>
  <c r="J52" i="52"/>
  <c r="F53" i="52"/>
  <c r="J53" i="52"/>
  <c r="F54" i="52"/>
  <c r="J54" i="52"/>
  <c r="C55" i="52"/>
  <c r="G55" i="52"/>
  <c r="K55" i="52"/>
  <c r="F58" i="52"/>
  <c r="J58" i="52"/>
  <c r="C59" i="52"/>
  <c r="G59" i="52"/>
  <c r="K59" i="52"/>
  <c r="F36" i="52"/>
  <c r="F37" i="52"/>
  <c r="C48" i="52"/>
  <c r="G48" i="52"/>
  <c r="C49" i="52"/>
  <c r="G49" i="52"/>
  <c r="C50" i="52"/>
  <c r="G50" i="52"/>
  <c r="C51" i="52"/>
  <c r="G51" i="52"/>
  <c r="C52" i="52"/>
  <c r="G52" i="52"/>
  <c r="C53" i="52"/>
  <c r="G53" i="52"/>
  <c r="C54" i="52"/>
  <c r="G54" i="52"/>
  <c r="D55" i="52"/>
  <c r="F57" i="52"/>
  <c r="L57" i="52" s="1"/>
  <c r="C58" i="52"/>
  <c r="G58" i="52"/>
  <c r="D59" i="52"/>
  <c r="N6" i="51"/>
  <c r="C39" i="51" s="1"/>
  <c r="P8" i="51"/>
  <c r="Q8" i="51" s="1"/>
  <c r="N8" i="51"/>
  <c r="O8" i="51" s="1"/>
  <c r="R13" i="51"/>
  <c r="S13" i="51" s="1"/>
  <c r="N13" i="51"/>
  <c r="O13" i="51" s="1"/>
  <c r="V7" i="51"/>
  <c r="O7" i="51"/>
  <c r="W7" i="51" s="1"/>
  <c r="N5" i="51"/>
  <c r="O5" i="51" s="1"/>
  <c r="W5" i="51" s="1"/>
  <c r="O11" i="51"/>
  <c r="W11" i="51" s="1"/>
  <c r="N15" i="51"/>
  <c r="L33" i="51"/>
  <c r="T33" i="51"/>
  <c r="N10" i="51"/>
  <c r="O10" i="51" s="1"/>
  <c r="W10" i="51" s="1"/>
  <c r="O16" i="51"/>
  <c r="W16" i="51" s="1"/>
  <c r="V16" i="51"/>
  <c r="O24" i="51"/>
  <c r="W24" i="51" s="1"/>
  <c r="V24" i="51"/>
  <c r="O20" i="51"/>
  <c r="W20" i="51" s="1"/>
  <c r="V20" i="51"/>
  <c r="O28" i="51"/>
  <c r="W28" i="51" s="1"/>
  <c r="V28" i="51"/>
  <c r="F39" i="51"/>
  <c r="W8" i="51"/>
  <c r="W14" i="51"/>
  <c r="V14" i="51"/>
  <c r="V18" i="51"/>
  <c r="M4" i="51"/>
  <c r="N4" i="51" s="1"/>
  <c r="O4" i="51" s="1"/>
  <c r="Q4" i="51"/>
  <c r="U4" i="51"/>
  <c r="U33" i="51" s="1"/>
  <c r="J39" i="51"/>
  <c r="O29" i="51"/>
  <c r="W29" i="51" s="1"/>
  <c r="K41" i="51"/>
  <c r="E41" i="51"/>
  <c r="I41" i="51"/>
  <c r="V9" i="51"/>
  <c r="W12" i="51"/>
  <c r="V12" i="51"/>
  <c r="O17" i="51"/>
  <c r="W17" i="51" s="1"/>
  <c r="O21" i="51"/>
  <c r="W21" i="51" s="1"/>
  <c r="O25" i="51"/>
  <c r="W25" i="51" s="1"/>
  <c r="W30" i="51"/>
  <c r="M38" i="51"/>
  <c r="I38" i="51"/>
  <c r="E38" i="51"/>
  <c r="K38" i="51"/>
  <c r="F38" i="51"/>
  <c r="J38" i="51"/>
  <c r="D38" i="51"/>
  <c r="H38" i="51"/>
  <c r="C38" i="51"/>
  <c r="V22" i="51"/>
  <c r="V26" i="51"/>
  <c r="V30" i="51"/>
  <c r="K39" i="51"/>
  <c r="M39" i="51"/>
  <c r="I39" i="51"/>
  <c r="E39" i="51"/>
  <c r="G39" i="51"/>
  <c r="E40" i="51"/>
  <c r="H42" i="51"/>
  <c r="D42" i="51"/>
  <c r="G42" i="51"/>
  <c r="M42" i="51"/>
  <c r="F43" i="51"/>
  <c r="E44" i="51"/>
  <c r="K45" i="51"/>
  <c r="G45" i="51"/>
  <c r="C45" i="51"/>
  <c r="I45" i="51"/>
  <c r="E45" i="51"/>
  <c r="J45" i="51"/>
  <c r="K47" i="51"/>
  <c r="G47" i="51"/>
  <c r="C47" i="51"/>
  <c r="I47" i="51"/>
  <c r="E47" i="51"/>
  <c r="J47" i="51"/>
  <c r="K49" i="51"/>
  <c r="G49" i="51"/>
  <c r="C49" i="51"/>
  <c r="I49" i="51"/>
  <c r="E49" i="51"/>
  <c r="J49" i="51"/>
  <c r="K51" i="51"/>
  <c r="G51" i="51"/>
  <c r="C51" i="51"/>
  <c r="I51" i="51"/>
  <c r="E51" i="51"/>
  <c r="J51" i="51"/>
  <c r="K53" i="51"/>
  <c r="G53" i="51"/>
  <c r="C53" i="51"/>
  <c r="I53" i="51"/>
  <c r="E53" i="51"/>
  <c r="J53" i="51"/>
  <c r="I60" i="51"/>
  <c r="E60" i="51"/>
  <c r="H60" i="51"/>
  <c r="D60" i="51"/>
  <c r="K60" i="51"/>
  <c r="G60" i="51"/>
  <c r="C60" i="51"/>
  <c r="H43" i="51"/>
  <c r="D43" i="51"/>
  <c r="G43" i="51"/>
  <c r="M43" i="51"/>
  <c r="F60" i="51"/>
  <c r="H40" i="51"/>
  <c r="D40" i="51"/>
  <c r="G40" i="51"/>
  <c r="M40" i="51"/>
  <c r="C43" i="51"/>
  <c r="I43" i="51"/>
  <c r="H44" i="51"/>
  <c r="D44" i="51"/>
  <c r="G44" i="51"/>
  <c r="K46" i="51"/>
  <c r="G46" i="51"/>
  <c r="C46" i="51"/>
  <c r="I46" i="51"/>
  <c r="E46" i="51"/>
  <c r="J46" i="51"/>
  <c r="K48" i="51"/>
  <c r="G48" i="51"/>
  <c r="C48" i="51"/>
  <c r="I48" i="51"/>
  <c r="E48" i="51"/>
  <c r="J48" i="51"/>
  <c r="K50" i="51"/>
  <c r="G50" i="51"/>
  <c r="C50" i="51"/>
  <c r="I50" i="51"/>
  <c r="E50" i="51"/>
  <c r="J50" i="51"/>
  <c r="K52" i="51"/>
  <c r="G52" i="51"/>
  <c r="C52" i="51"/>
  <c r="I52" i="51"/>
  <c r="E52" i="51"/>
  <c r="J52" i="51"/>
  <c r="K54" i="51"/>
  <c r="G54" i="51"/>
  <c r="C54" i="51"/>
  <c r="I54" i="51"/>
  <c r="E54" i="51"/>
  <c r="J54" i="51"/>
  <c r="I56" i="51"/>
  <c r="E56" i="51"/>
  <c r="H56" i="51"/>
  <c r="D56" i="51"/>
  <c r="K56" i="51"/>
  <c r="G56" i="51"/>
  <c r="C56" i="51"/>
  <c r="J60" i="51"/>
  <c r="F55" i="51"/>
  <c r="J55" i="51"/>
  <c r="E58" i="51"/>
  <c r="I58" i="51"/>
  <c r="F59" i="51"/>
  <c r="J59" i="51"/>
  <c r="F58" i="51"/>
  <c r="J58" i="51"/>
  <c r="C59" i="51"/>
  <c r="G59" i="51"/>
  <c r="K59" i="51"/>
  <c r="F36" i="51"/>
  <c r="F37" i="51"/>
  <c r="D55" i="51"/>
  <c r="F57" i="51"/>
  <c r="L57" i="51" s="1"/>
  <c r="C58" i="51"/>
  <c r="G58" i="51"/>
  <c r="D59" i="51"/>
  <c r="P15" i="50"/>
  <c r="P14" i="50"/>
  <c r="Q14" i="50" s="1"/>
  <c r="R13" i="50"/>
  <c r="S13" i="50" s="1"/>
  <c r="W13" i="50" s="1"/>
  <c r="R9" i="50"/>
  <c r="S9" i="50" s="1"/>
  <c r="W9" i="50" s="1"/>
  <c r="R7" i="50"/>
  <c r="S7" i="50" s="1"/>
  <c r="P16" i="50"/>
  <c r="Q16" i="50" s="1"/>
  <c r="N16" i="50"/>
  <c r="O16" i="50" s="1"/>
  <c r="P10" i="50"/>
  <c r="N10" i="50"/>
  <c r="O10" i="50" s="1"/>
  <c r="P27" i="50"/>
  <c r="Q27" i="50" s="1"/>
  <c r="N27" i="50"/>
  <c r="O27" i="50" s="1"/>
  <c r="W27" i="50" s="1"/>
  <c r="P5" i="50"/>
  <c r="Q5" i="50" s="1"/>
  <c r="N5" i="50"/>
  <c r="O5" i="50" s="1"/>
  <c r="R23" i="50"/>
  <c r="S23" i="50" s="1"/>
  <c r="N23" i="50"/>
  <c r="O23" i="50" s="1"/>
  <c r="W23" i="50" s="1"/>
  <c r="N6" i="50"/>
  <c r="O6" i="50" s="1"/>
  <c r="W6" i="50" s="1"/>
  <c r="N8" i="50"/>
  <c r="V8" i="50" s="1"/>
  <c r="N11" i="50"/>
  <c r="O11" i="50" s="1"/>
  <c r="N14" i="50"/>
  <c r="O14" i="50" s="1"/>
  <c r="W14" i="50" s="1"/>
  <c r="V15" i="50"/>
  <c r="N18" i="50"/>
  <c r="O18" i="50" s="1"/>
  <c r="W18" i="50" s="1"/>
  <c r="N19" i="50"/>
  <c r="O19" i="50" s="1"/>
  <c r="N24" i="50"/>
  <c r="O24" i="50" s="1"/>
  <c r="O26" i="50"/>
  <c r="W26" i="50" s="1"/>
  <c r="N7" i="50"/>
  <c r="N12" i="50"/>
  <c r="O12" i="50" s="1"/>
  <c r="W12" i="50" s="1"/>
  <c r="N20" i="50"/>
  <c r="O20" i="50" s="1"/>
  <c r="W20" i="50" s="1"/>
  <c r="W21" i="50"/>
  <c r="V18" i="50"/>
  <c r="V29" i="50"/>
  <c r="O29" i="50"/>
  <c r="W29" i="50" s="1"/>
  <c r="H39" i="50"/>
  <c r="V11" i="50"/>
  <c r="Q11" i="50"/>
  <c r="F39" i="50" s="1"/>
  <c r="J39" i="50"/>
  <c r="V17" i="50"/>
  <c r="K41" i="50"/>
  <c r="V9" i="50"/>
  <c r="Q15" i="50"/>
  <c r="V16" i="50"/>
  <c r="O17" i="50"/>
  <c r="W17" i="50" s="1"/>
  <c r="O22" i="50"/>
  <c r="W22" i="50" s="1"/>
  <c r="V25" i="50"/>
  <c r="V27" i="50"/>
  <c r="K39" i="50"/>
  <c r="W19" i="50"/>
  <c r="W24" i="50"/>
  <c r="K54" i="50"/>
  <c r="G54" i="50"/>
  <c r="C54" i="50"/>
  <c r="F54" i="50"/>
  <c r="J54" i="50"/>
  <c r="E54" i="50"/>
  <c r="I54" i="50"/>
  <c r="D54" i="50"/>
  <c r="I56" i="50"/>
  <c r="E56" i="50"/>
  <c r="K56" i="50"/>
  <c r="F56" i="50"/>
  <c r="J56" i="50"/>
  <c r="D56" i="50"/>
  <c r="H56" i="50"/>
  <c r="C56" i="50"/>
  <c r="L33" i="50"/>
  <c r="T33" i="50"/>
  <c r="I41" i="50"/>
  <c r="V6" i="50"/>
  <c r="W11" i="50"/>
  <c r="V19" i="50"/>
  <c r="V20" i="50"/>
  <c r="V21" i="50"/>
  <c r="H43" i="50"/>
  <c r="D43" i="50"/>
  <c r="K43" i="50"/>
  <c r="F43" i="50"/>
  <c r="J43" i="50"/>
  <c r="E43" i="50"/>
  <c r="M43" i="50"/>
  <c r="K46" i="50"/>
  <c r="G46" i="50"/>
  <c r="C46" i="50"/>
  <c r="F46" i="50"/>
  <c r="J46" i="50"/>
  <c r="E46" i="50"/>
  <c r="I46" i="50"/>
  <c r="D46" i="50"/>
  <c r="H55" i="50"/>
  <c r="D55" i="50"/>
  <c r="K55" i="50"/>
  <c r="F55" i="50"/>
  <c r="J55" i="50"/>
  <c r="E55" i="50"/>
  <c r="I55" i="50"/>
  <c r="C55" i="50"/>
  <c r="O28" i="50"/>
  <c r="W28" i="50" s="1"/>
  <c r="V28" i="50"/>
  <c r="M4" i="50"/>
  <c r="U4" i="50"/>
  <c r="W15" i="50"/>
  <c r="V24" i="50"/>
  <c r="V30" i="50"/>
  <c r="H40" i="50"/>
  <c r="D40" i="50"/>
  <c r="J40" i="50"/>
  <c r="E40" i="50"/>
  <c r="I40" i="50"/>
  <c r="C40" i="50"/>
  <c r="M40" i="50"/>
  <c r="C43" i="50"/>
  <c r="H44" i="50"/>
  <c r="D44" i="50"/>
  <c r="J44" i="50"/>
  <c r="E44" i="50"/>
  <c r="I44" i="50"/>
  <c r="C44" i="50"/>
  <c r="M44" i="50"/>
  <c r="H46" i="50"/>
  <c r="K50" i="50"/>
  <c r="G50" i="50"/>
  <c r="C50" i="50"/>
  <c r="F50" i="50"/>
  <c r="J50" i="50"/>
  <c r="E50" i="50"/>
  <c r="I50" i="50"/>
  <c r="D50" i="50"/>
  <c r="G55" i="50"/>
  <c r="K47" i="50"/>
  <c r="G47" i="50"/>
  <c r="C47" i="50"/>
  <c r="H47" i="50"/>
  <c r="K51" i="50"/>
  <c r="G51" i="50"/>
  <c r="C51" i="50"/>
  <c r="H51" i="50"/>
  <c r="M38" i="50"/>
  <c r="I38" i="50"/>
  <c r="E38" i="50"/>
  <c r="G38" i="50"/>
  <c r="M41" i="50"/>
  <c r="F42" i="50"/>
  <c r="D47" i="50"/>
  <c r="I47" i="50"/>
  <c r="K48" i="50"/>
  <c r="G48" i="50"/>
  <c r="C48" i="50"/>
  <c r="H48" i="50"/>
  <c r="D51" i="50"/>
  <c r="I51" i="50"/>
  <c r="K52" i="50"/>
  <c r="G52" i="50"/>
  <c r="C52" i="50"/>
  <c r="H52" i="50"/>
  <c r="M39" i="50"/>
  <c r="I39" i="50"/>
  <c r="E39" i="50"/>
  <c r="G39" i="50"/>
  <c r="H42" i="50"/>
  <c r="D42" i="50"/>
  <c r="G42" i="50"/>
  <c r="M42" i="50"/>
  <c r="K45" i="50"/>
  <c r="G45" i="50"/>
  <c r="C45" i="50"/>
  <c r="H45" i="50"/>
  <c r="E47" i="50"/>
  <c r="J47" i="50"/>
  <c r="K49" i="50"/>
  <c r="G49" i="50"/>
  <c r="C49" i="50"/>
  <c r="H49" i="50"/>
  <c r="E51" i="50"/>
  <c r="J51" i="50"/>
  <c r="K53" i="50"/>
  <c r="G53" i="50"/>
  <c r="C53" i="50"/>
  <c r="H53" i="50"/>
  <c r="F60" i="50"/>
  <c r="J60" i="50"/>
  <c r="F59" i="50"/>
  <c r="J59" i="50"/>
  <c r="C60" i="50"/>
  <c r="G60" i="50"/>
  <c r="K60" i="50"/>
  <c r="F58" i="50"/>
  <c r="J58" i="50"/>
  <c r="C59" i="50"/>
  <c r="G59" i="50"/>
  <c r="K59" i="50"/>
  <c r="D60" i="50"/>
  <c r="H60" i="50"/>
  <c r="F36" i="50"/>
  <c r="F37" i="50"/>
  <c r="F57" i="50"/>
  <c r="C58" i="50"/>
  <c r="G58" i="50"/>
  <c r="D59" i="50"/>
  <c r="E60" i="50"/>
  <c r="T15" i="49"/>
  <c r="U15" i="49" s="1"/>
  <c r="T14" i="49"/>
  <c r="U14" i="49" s="1"/>
  <c r="T13" i="49"/>
  <c r="U13" i="49" s="1"/>
  <c r="K61" i="49"/>
  <c r="T8" i="49"/>
  <c r="U8" i="49" s="1"/>
  <c r="R8" i="49"/>
  <c r="P7" i="49"/>
  <c r="Q7" i="49" s="1"/>
  <c r="M10" i="49"/>
  <c r="P4" i="49"/>
  <c r="E70" i="49" s="1"/>
  <c r="V6" i="49"/>
  <c r="Q8" i="49"/>
  <c r="T6" i="46"/>
  <c r="U6" i="46" s="1"/>
  <c r="R8" i="46"/>
  <c r="S8" i="46" s="1"/>
  <c r="H61" i="46" s="1"/>
  <c r="V12" i="46"/>
  <c r="C61" i="46"/>
  <c r="R9" i="46"/>
  <c r="S9" i="46" s="1"/>
  <c r="P15" i="46"/>
  <c r="Q15" i="46" s="1"/>
  <c r="V23" i="46"/>
  <c r="T7" i="46"/>
  <c r="U7" i="46" s="1"/>
  <c r="J61" i="46" s="1"/>
  <c r="W13" i="46"/>
  <c r="R18" i="46"/>
  <c r="S18" i="46" s="1"/>
  <c r="V5" i="46"/>
  <c r="K63" i="46"/>
  <c r="G61" i="46"/>
  <c r="P28" i="49"/>
  <c r="Q28" i="49" s="1"/>
  <c r="N28" i="49"/>
  <c r="O28" i="49" s="1"/>
  <c r="P33" i="49"/>
  <c r="Q33" i="49" s="1"/>
  <c r="N33" i="49"/>
  <c r="O33" i="49" s="1"/>
  <c r="P21" i="49"/>
  <c r="Q21" i="49" s="1"/>
  <c r="N21" i="49"/>
  <c r="O21" i="49" s="1"/>
  <c r="P32" i="49"/>
  <c r="Q32" i="49" s="1"/>
  <c r="N32" i="49"/>
  <c r="O32" i="49" s="1"/>
  <c r="P37" i="49"/>
  <c r="N37" i="49"/>
  <c r="O37" i="49" s="1"/>
  <c r="W7" i="49"/>
  <c r="P20" i="49"/>
  <c r="Q20" i="49" s="1"/>
  <c r="N20" i="49"/>
  <c r="O20" i="49" s="1"/>
  <c r="P25" i="49"/>
  <c r="Q25" i="49" s="1"/>
  <c r="N25" i="49"/>
  <c r="O25" i="49" s="1"/>
  <c r="P36" i="49"/>
  <c r="Q36" i="49" s="1"/>
  <c r="N36" i="49"/>
  <c r="O36" i="49" s="1"/>
  <c r="W51" i="49"/>
  <c r="R12" i="49"/>
  <c r="S12" i="49" s="1"/>
  <c r="N12" i="49"/>
  <c r="O12" i="49" s="1"/>
  <c r="P24" i="49"/>
  <c r="Q24" i="49" s="1"/>
  <c r="N24" i="49"/>
  <c r="O24" i="49" s="1"/>
  <c r="P29" i="49"/>
  <c r="Q29" i="49" s="1"/>
  <c r="N29" i="49"/>
  <c r="O29" i="49" s="1"/>
  <c r="P40" i="49"/>
  <c r="Q40" i="49" s="1"/>
  <c r="N40" i="49"/>
  <c r="V40" i="49" s="1"/>
  <c r="V44" i="49"/>
  <c r="O44" i="49"/>
  <c r="W44" i="49" s="1"/>
  <c r="N10" i="49"/>
  <c r="O10" i="49" s="1"/>
  <c r="O11" i="49"/>
  <c r="W11" i="49" s="1"/>
  <c r="N14" i="49"/>
  <c r="O14" i="49" s="1"/>
  <c r="N16" i="49"/>
  <c r="V16" i="49" s="1"/>
  <c r="N18" i="49"/>
  <c r="O18" i="49" s="1"/>
  <c r="W18" i="49" s="1"/>
  <c r="N23" i="49"/>
  <c r="O23" i="49" s="1"/>
  <c r="W23" i="49" s="1"/>
  <c r="N31" i="49"/>
  <c r="O31" i="49" s="1"/>
  <c r="W31" i="49" s="1"/>
  <c r="N39" i="49"/>
  <c r="V39" i="49" s="1"/>
  <c r="N41" i="49"/>
  <c r="N42" i="49"/>
  <c r="O42" i="49" s="1"/>
  <c r="N46" i="49"/>
  <c r="O46" i="49" s="1"/>
  <c r="W46" i="49" s="1"/>
  <c r="N48" i="49"/>
  <c r="N49" i="49"/>
  <c r="O49" i="49" s="1"/>
  <c r="Q4" i="49"/>
  <c r="N8" i="49"/>
  <c r="N9" i="49"/>
  <c r="O9" i="49" s="1"/>
  <c r="N13" i="49"/>
  <c r="O13" i="49" s="1"/>
  <c r="N15" i="49"/>
  <c r="O15" i="49" s="1"/>
  <c r="W15" i="49" s="1"/>
  <c r="N17" i="49"/>
  <c r="O17" i="49" s="1"/>
  <c r="W17" i="49" s="1"/>
  <c r="N19" i="49"/>
  <c r="O19" i="49" s="1"/>
  <c r="W19" i="49" s="1"/>
  <c r="N27" i="49"/>
  <c r="O27" i="49" s="1"/>
  <c r="W27" i="49" s="1"/>
  <c r="N35" i="49"/>
  <c r="O35" i="49" s="1"/>
  <c r="W35" i="49" s="1"/>
  <c r="W42" i="49"/>
  <c r="N43" i="49"/>
  <c r="O43" i="49" s="1"/>
  <c r="W43" i="49" s="1"/>
  <c r="N47" i="49"/>
  <c r="N50" i="49"/>
  <c r="O50" i="49" s="1"/>
  <c r="W50" i="49" s="1"/>
  <c r="V43" i="46"/>
  <c r="O43" i="46"/>
  <c r="W43" i="46" s="1"/>
  <c r="R14" i="46"/>
  <c r="S14" i="46" s="1"/>
  <c r="H63" i="46" s="1"/>
  <c r="N14" i="46"/>
  <c r="O14" i="46" s="1"/>
  <c r="P20" i="46"/>
  <c r="Q20" i="46" s="1"/>
  <c r="N20" i="46"/>
  <c r="P21" i="46"/>
  <c r="Q21" i="46" s="1"/>
  <c r="F63" i="46" s="1"/>
  <c r="N21" i="46"/>
  <c r="V39" i="46"/>
  <c r="O39" i="46"/>
  <c r="W39" i="46" s="1"/>
  <c r="P33" i="46"/>
  <c r="Q33" i="46" s="1"/>
  <c r="N33" i="46"/>
  <c r="V33" i="46" s="1"/>
  <c r="R44" i="46"/>
  <c r="S44" i="46" s="1"/>
  <c r="N44" i="46"/>
  <c r="O44" i="46" s="1"/>
  <c r="V4" i="46"/>
  <c r="O4" i="46"/>
  <c r="W4" i="46" s="1"/>
  <c r="P24" i="46"/>
  <c r="Q24" i="46" s="1"/>
  <c r="N24" i="46"/>
  <c r="P25" i="46"/>
  <c r="Q25" i="46" s="1"/>
  <c r="N25" i="46"/>
  <c r="V25" i="46" s="1"/>
  <c r="P32" i="46"/>
  <c r="Q32" i="46" s="1"/>
  <c r="N32" i="46"/>
  <c r="T10" i="46"/>
  <c r="U10" i="46" s="1"/>
  <c r="N10" i="46"/>
  <c r="O10" i="46" s="1"/>
  <c r="P28" i="46"/>
  <c r="Q28" i="46" s="1"/>
  <c r="N28" i="46"/>
  <c r="P29" i="46"/>
  <c r="Q29" i="46" s="1"/>
  <c r="N29" i="46"/>
  <c r="V29" i="46" s="1"/>
  <c r="P35" i="46"/>
  <c r="Q35" i="46" s="1"/>
  <c r="N35" i="46"/>
  <c r="P40" i="46"/>
  <c r="Q40" i="46" s="1"/>
  <c r="N40" i="46"/>
  <c r="O40" i="46" s="1"/>
  <c r="W40" i="46" s="1"/>
  <c r="P48" i="46"/>
  <c r="N48" i="46"/>
  <c r="O48" i="46" s="1"/>
  <c r="P51" i="46"/>
  <c r="Q51" i="46" s="1"/>
  <c r="N51" i="46"/>
  <c r="O51" i="46" s="1"/>
  <c r="W51" i="46" s="1"/>
  <c r="O8" i="46"/>
  <c r="N11" i="46"/>
  <c r="O11" i="46" s="1"/>
  <c r="W11" i="46" s="1"/>
  <c r="O12" i="46"/>
  <c r="W12" i="46" s="1"/>
  <c r="N15" i="46"/>
  <c r="O15" i="46" s="1"/>
  <c r="W15" i="46" s="1"/>
  <c r="N18" i="46"/>
  <c r="O19" i="46"/>
  <c r="W19" i="46" s="1"/>
  <c r="N22" i="46"/>
  <c r="O23" i="46"/>
  <c r="N26" i="46"/>
  <c r="O27" i="46"/>
  <c r="N30" i="46"/>
  <c r="O31" i="46"/>
  <c r="N37" i="46"/>
  <c r="O37" i="46" s="1"/>
  <c r="N42" i="46"/>
  <c r="V42" i="46" s="1"/>
  <c r="N49" i="46"/>
  <c r="O49" i="46" s="1"/>
  <c r="Q9" i="46"/>
  <c r="F69" i="46" s="1"/>
  <c r="M16" i="46"/>
  <c r="R16" i="46" s="1"/>
  <c r="S16" i="46" s="1"/>
  <c r="M17" i="46"/>
  <c r="N46" i="46"/>
  <c r="O46" i="46" s="1"/>
  <c r="W46" i="46" s="1"/>
  <c r="N41" i="46"/>
  <c r="O41" i="46" s="1"/>
  <c r="W41" i="46" s="1"/>
  <c r="P12" i="48"/>
  <c r="Q12" i="48" s="1"/>
  <c r="R21" i="48"/>
  <c r="S21" i="48" s="1"/>
  <c r="R22" i="48"/>
  <c r="S22" i="48" s="1"/>
  <c r="T5" i="48"/>
  <c r="U5" i="48" s="1"/>
  <c r="R8" i="48"/>
  <c r="S8" i="48" s="1"/>
  <c r="H61" i="48" s="1"/>
  <c r="R16" i="48"/>
  <c r="S16" i="48" s="1"/>
  <c r="R20" i="48"/>
  <c r="S20" i="48" s="1"/>
  <c r="L57" i="48"/>
  <c r="P11" i="48"/>
  <c r="Q11" i="48" s="1"/>
  <c r="N11" i="48"/>
  <c r="O11" i="48" s="1"/>
  <c r="P19" i="48"/>
  <c r="Q19" i="48" s="1"/>
  <c r="N19" i="48"/>
  <c r="O19" i="48" s="1"/>
  <c r="W19" i="48" s="1"/>
  <c r="P35" i="48"/>
  <c r="Q35" i="48" s="1"/>
  <c r="N35" i="48"/>
  <c r="O35" i="48" s="1"/>
  <c r="P49" i="48"/>
  <c r="Q49" i="48" s="1"/>
  <c r="N49" i="48"/>
  <c r="V49" i="48" s="1"/>
  <c r="R15" i="48"/>
  <c r="S15" i="48" s="1"/>
  <c r="N15" i="48"/>
  <c r="P45" i="48"/>
  <c r="Q45" i="48" s="1"/>
  <c r="N45" i="48"/>
  <c r="O45" i="48" s="1"/>
  <c r="W45" i="48" s="1"/>
  <c r="P23" i="48"/>
  <c r="Q23" i="48" s="1"/>
  <c r="N23" i="48"/>
  <c r="R41" i="48"/>
  <c r="S41" i="48" s="1"/>
  <c r="N41" i="48"/>
  <c r="O41" i="48" s="1"/>
  <c r="W41" i="48" s="1"/>
  <c r="P31" i="48"/>
  <c r="Q31" i="48" s="1"/>
  <c r="N31" i="48"/>
  <c r="P27" i="48"/>
  <c r="Q27" i="48" s="1"/>
  <c r="N27" i="48"/>
  <c r="O27" i="48" s="1"/>
  <c r="W27" i="48" s="1"/>
  <c r="N8" i="48"/>
  <c r="C69" i="48" s="1"/>
  <c r="N9" i="48"/>
  <c r="N12" i="48"/>
  <c r="O12" i="48" s="1"/>
  <c r="N13" i="48"/>
  <c r="N16" i="48"/>
  <c r="C64" i="48" s="1"/>
  <c r="N17" i="48"/>
  <c r="N20" i="48"/>
  <c r="O20" i="48" s="1"/>
  <c r="N21" i="48"/>
  <c r="N24" i="48"/>
  <c r="O24" i="48" s="1"/>
  <c r="N25" i="48"/>
  <c r="N28" i="48"/>
  <c r="O28" i="48" s="1"/>
  <c r="N29" i="48"/>
  <c r="N32" i="48"/>
  <c r="O32" i="48" s="1"/>
  <c r="N33" i="48"/>
  <c r="N36" i="48"/>
  <c r="O36" i="48" s="1"/>
  <c r="N37" i="48"/>
  <c r="N43" i="48"/>
  <c r="O43" i="48" s="1"/>
  <c r="N46" i="48"/>
  <c r="O46" i="48" s="1"/>
  <c r="N47" i="48"/>
  <c r="O47" i="48" s="1"/>
  <c r="N14" i="48"/>
  <c r="O14" i="48" s="1"/>
  <c r="N44" i="48"/>
  <c r="O44" i="48" s="1"/>
  <c r="W44" i="48" s="1"/>
  <c r="N48" i="48"/>
  <c r="V48" i="48" s="1"/>
  <c r="N50" i="48"/>
  <c r="O50" i="48" s="1"/>
  <c r="W50" i="48" s="1"/>
  <c r="N51" i="48"/>
  <c r="O51" i="48" s="1"/>
  <c r="W51" i="48" s="1"/>
  <c r="N10" i="48"/>
  <c r="O10" i="48" s="1"/>
  <c r="N18" i="48"/>
  <c r="O18" i="48" s="1"/>
  <c r="N22" i="48"/>
  <c r="O22" i="48" s="1"/>
  <c r="W22" i="48" s="1"/>
  <c r="N26" i="48"/>
  <c r="O26" i="48" s="1"/>
  <c r="N30" i="48"/>
  <c r="O30" i="48" s="1"/>
  <c r="N34" i="48"/>
  <c r="O34" i="48" s="1"/>
  <c r="N38" i="48"/>
  <c r="O38" i="48" s="1"/>
  <c r="W38" i="48" s="1"/>
  <c r="N39" i="48"/>
  <c r="O39" i="48" s="1"/>
  <c r="P40" i="45"/>
  <c r="Q40" i="45" s="1"/>
  <c r="N40" i="45"/>
  <c r="O40" i="45" s="1"/>
  <c r="P20" i="45"/>
  <c r="Q20" i="45" s="1"/>
  <c r="N20" i="45"/>
  <c r="O20" i="45" s="1"/>
  <c r="P28" i="45"/>
  <c r="Q28" i="45" s="1"/>
  <c r="N28" i="45"/>
  <c r="P29" i="45"/>
  <c r="Q29" i="45" s="1"/>
  <c r="N29" i="45"/>
  <c r="O29" i="45" s="1"/>
  <c r="N16" i="45"/>
  <c r="O16" i="45" s="1"/>
  <c r="N17" i="45"/>
  <c r="N21" i="45"/>
  <c r="O21" i="45" s="1"/>
  <c r="W23" i="45"/>
  <c r="N24" i="45"/>
  <c r="N25" i="45"/>
  <c r="O25" i="45" s="1"/>
  <c r="N30" i="45"/>
  <c r="O30" i="45" s="1"/>
  <c r="W30" i="45" s="1"/>
  <c r="N35" i="45"/>
  <c r="N48" i="45"/>
  <c r="O48" i="45" s="1"/>
  <c r="V48" i="45"/>
  <c r="W46" i="45"/>
  <c r="W49" i="45"/>
  <c r="W19" i="45"/>
  <c r="W50" i="45"/>
  <c r="V51" i="45"/>
  <c r="P12" i="45"/>
  <c r="Q12" i="45" s="1"/>
  <c r="K63" i="45"/>
  <c r="R7" i="45"/>
  <c r="S7" i="45" s="1"/>
  <c r="P9" i="45"/>
  <c r="W23" i="47"/>
  <c r="H39" i="47"/>
  <c r="V11" i="47"/>
  <c r="Q11" i="47"/>
  <c r="W11" i="47" s="1"/>
  <c r="W17" i="47"/>
  <c r="I53" i="47"/>
  <c r="I49" i="47"/>
  <c r="D53" i="47"/>
  <c r="J53" i="47"/>
  <c r="E59" i="47"/>
  <c r="C37" i="47"/>
  <c r="M4" i="47"/>
  <c r="P4" i="47" s="1"/>
  <c r="Q4" i="47" s="1"/>
  <c r="W4" i="47" s="1"/>
  <c r="D36" i="47"/>
  <c r="M42" i="47" s="1"/>
  <c r="I36" i="47"/>
  <c r="M37" i="47"/>
  <c r="C42" i="47"/>
  <c r="J42" i="47"/>
  <c r="J43" i="47"/>
  <c r="I44" i="47"/>
  <c r="I47" i="47"/>
  <c r="D49" i="47"/>
  <c r="J49" i="47"/>
  <c r="E53" i="47"/>
  <c r="E55" i="47"/>
  <c r="J56" i="47"/>
  <c r="E57" i="47"/>
  <c r="K57" i="47"/>
  <c r="H58" i="47"/>
  <c r="I59" i="47"/>
  <c r="W13" i="47"/>
  <c r="G36" i="47"/>
  <c r="M36" i="47"/>
  <c r="V17" i="47"/>
  <c r="C36" i="47"/>
  <c r="H36" i="47"/>
  <c r="I42" i="47"/>
  <c r="E43" i="47"/>
  <c r="D56" i="47"/>
  <c r="V6" i="47"/>
  <c r="W7" i="47"/>
  <c r="W10" i="47"/>
  <c r="V23" i="47"/>
  <c r="E36" i="47"/>
  <c r="K36" i="47"/>
  <c r="E42" i="47"/>
  <c r="K44" i="47"/>
  <c r="J55" i="47"/>
  <c r="G57" i="47"/>
  <c r="I58" i="47"/>
  <c r="V47" i="44"/>
  <c r="O47" i="44"/>
  <c r="W47" i="44" s="1"/>
  <c r="V43" i="44"/>
  <c r="O43" i="44"/>
  <c r="W43" i="44" s="1"/>
  <c r="P32" i="44"/>
  <c r="N32" i="44"/>
  <c r="O32" i="44" s="1"/>
  <c r="N28" i="44"/>
  <c r="O34" i="44"/>
  <c r="V36" i="44"/>
  <c r="N45" i="44"/>
  <c r="O45" i="44" s="1"/>
  <c r="N46" i="44"/>
  <c r="V46" i="44" s="1"/>
  <c r="N48" i="44"/>
  <c r="N49" i="44"/>
  <c r="O49" i="44" s="1"/>
  <c r="V33" i="44"/>
  <c r="W37" i="44"/>
  <c r="V38" i="44"/>
  <c r="N30" i="44"/>
  <c r="N31" i="44"/>
  <c r="O31" i="44" s="1"/>
  <c r="W31" i="44" s="1"/>
  <c r="O33" i="44"/>
  <c r="W33" i="44" s="1"/>
  <c r="N35" i="44"/>
  <c r="O35" i="44" s="1"/>
  <c r="W35" i="44" s="1"/>
  <c r="N37" i="44"/>
  <c r="O37" i="44" s="1"/>
  <c r="O38" i="44"/>
  <c r="N41" i="44"/>
  <c r="O41" i="44" s="1"/>
  <c r="W41" i="44" s="1"/>
  <c r="N42" i="44"/>
  <c r="O42" i="44" s="1"/>
  <c r="W42" i="44" s="1"/>
  <c r="N44" i="44"/>
  <c r="O44" i="44" s="1"/>
  <c r="N50" i="44"/>
  <c r="O50" i="44" s="1"/>
  <c r="W50" i="44" s="1"/>
  <c r="U9" i="49"/>
  <c r="W9" i="49" s="1"/>
  <c r="O5" i="49"/>
  <c r="W5" i="49" s="1"/>
  <c r="V5" i="49"/>
  <c r="O4" i="49"/>
  <c r="V4" i="49"/>
  <c r="W12" i="49"/>
  <c r="V13" i="49"/>
  <c r="V49" i="49"/>
  <c r="Q49" i="49"/>
  <c r="W14" i="49"/>
  <c r="V18" i="49"/>
  <c r="V22" i="49"/>
  <c r="V23" i="49"/>
  <c r="V26" i="49"/>
  <c r="V27" i="49"/>
  <c r="V30" i="49"/>
  <c r="V31" i="49"/>
  <c r="V34" i="49"/>
  <c r="V35" i="49"/>
  <c r="V37" i="49"/>
  <c r="Q37" i="49"/>
  <c r="O40" i="49"/>
  <c r="W40" i="49" s="1"/>
  <c r="O45" i="49"/>
  <c r="W45" i="49" s="1"/>
  <c r="V45" i="49"/>
  <c r="G63" i="49"/>
  <c r="S4" i="49"/>
  <c r="H61" i="49"/>
  <c r="W22" i="49"/>
  <c r="W24" i="49"/>
  <c r="W26" i="49"/>
  <c r="W28" i="49"/>
  <c r="W29" i="49"/>
  <c r="W30" i="49"/>
  <c r="W32" i="49"/>
  <c r="V32" i="49"/>
  <c r="W33" i="49"/>
  <c r="W34" i="49"/>
  <c r="W36" i="49"/>
  <c r="O41" i="49"/>
  <c r="W41" i="49" s="1"/>
  <c r="V41" i="49"/>
  <c r="V43" i="49"/>
  <c r="V47" i="49"/>
  <c r="O47" i="49"/>
  <c r="W47" i="49" s="1"/>
  <c r="V54" i="49"/>
  <c r="H64" i="49"/>
  <c r="K64" i="49"/>
  <c r="F64" i="49"/>
  <c r="G64" i="49"/>
  <c r="M64" i="49"/>
  <c r="E64" i="49"/>
  <c r="J64" i="49"/>
  <c r="C64" i="49"/>
  <c r="K65" i="49"/>
  <c r="V51" i="49"/>
  <c r="O52" i="49"/>
  <c r="W52" i="49" s="1"/>
  <c r="V52" i="49"/>
  <c r="I64" i="49"/>
  <c r="F63" i="49"/>
  <c r="F70" i="49"/>
  <c r="J70" i="49"/>
  <c r="O6" i="49"/>
  <c r="W6" i="49" s="1"/>
  <c r="V7" i="49"/>
  <c r="I61" i="49"/>
  <c r="V11" i="49"/>
  <c r="Q13" i="49"/>
  <c r="W13" i="49" s="1"/>
  <c r="V15" i="49"/>
  <c r="H68" i="49"/>
  <c r="D68" i="49"/>
  <c r="K68" i="49"/>
  <c r="F68" i="49"/>
  <c r="I68" i="49"/>
  <c r="K69" i="49"/>
  <c r="G69" i="49"/>
  <c r="C69" i="49"/>
  <c r="I69" i="49"/>
  <c r="D69" i="49"/>
  <c r="J69" i="49"/>
  <c r="K73" i="49"/>
  <c r="G73" i="49"/>
  <c r="C73" i="49"/>
  <c r="I73" i="49"/>
  <c r="D73" i="49"/>
  <c r="J73" i="49"/>
  <c r="K77" i="49"/>
  <c r="G77" i="49"/>
  <c r="C77" i="49"/>
  <c r="J77" i="49"/>
  <c r="E77" i="49"/>
  <c r="I77" i="49"/>
  <c r="D77" i="49"/>
  <c r="V17" i="49"/>
  <c r="V21" i="49"/>
  <c r="V25" i="49"/>
  <c r="V29" i="49"/>
  <c r="V33" i="49"/>
  <c r="W37" i="49"/>
  <c r="V50" i="49"/>
  <c r="M63" i="49"/>
  <c r="I63" i="49"/>
  <c r="E63" i="49"/>
  <c r="C63" i="49"/>
  <c r="J63" i="49"/>
  <c r="F65" i="49"/>
  <c r="M65" i="49"/>
  <c r="C68" i="49"/>
  <c r="J68" i="49"/>
  <c r="E69" i="49"/>
  <c r="K72" i="49"/>
  <c r="G72" i="49"/>
  <c r="C72" i="49"/>
  <c r="J72" i="49"/>
  <c r="E72" i="49"/>
  <c r="I72" i="49"/>
  <c r="E73" i="49"/>
  <c r="H76" i="49"/>
  <c r="F77" i="49"/>
  <c r="L57" i="49"/>
  <c r="P57" i="49"/>
  <c r="O39" i="49"/>
  <c r="W39" i="49" s="1"/>
  <c r="V42" i="49"/>
  <c r="V46" i="49"/>
  <c r="O53" i="49"/>
  <c r="W53" i="49" s="1"/>
  <c r="O54" i="49"/>
  <c r="W54" i="49" s="1"/>
  <c r="M62" i="49"/>
  <c r="I62" i="49"/>
  <c r="E62" i="49"/>
  <c r="J62" i="49"/>
  <c r="D62" i="49"/>
  <c r="H62" i="49"/>
  <c r="K63" i="49"/>
  <c r="H66" i="49"/>
  <c r="D66" i="49"/>
  <c r="I66" i="49"/>
  <c r="C66" i="49"/>
  <c r="J66" i="49"/>
  <c r="E68" i="49"/>
  <c r="F69" i="49"/>
  <c r="K71" i="49"/>
  <c r="G71" i="49"/>
  <c r="C71" i="49"/>
  <c r="F71" i="49"/>
  <c r="I71" i="49"/>
  <c r="D72" i="49"/>
  <c r="F73" i="49"/>
  <c r="H77" i="49"/>
  <c r="V38" i="49"/>
  <c r="W49" i="49"/>
  <c r="E65" i="49"/>
  <c r="G68" i="49"/>
  <c r="H69" i="49"/>
  <c r="I70" i="49"/>
  <c r="D71" i="49"/>
  <c r="J71" i="49"/>
  <c r="F72" i="49"/>
  <c r="H73" i="49"/>
  <c r="K76" i="49"/>
  <c r="G76" i="49"/>
  <c r="C76" i="49"/>
  <c r="F76" i="49"/>
  <c r="J76" i="49"/>
  <c r="E76" i="49"/>
  <c r="I84" i="49"/>
  <c r="E84" i="49"/>
  <c r="H84" i="49"/>
  <c r="D84" i="49"/>
  <c r="K84" i="49"/>
  <c r="G84" i="49"/>
  <c r="C84" i="49"/>
  <c r="J61" i="49"/>
  <c r="H67" i="49"/>
  <c r="D67" i="49"/>
  <c r="G67" i="49"/>
  <c r="K70" i="49"/>
  <c r="G70" i="49"/>
  <c r="C70" i="49"/>
  <c r="H70" i="49"/>
  <c r="K74" i="49"/>
  <c r="G74" i="49"/>
  <c r="C74" i="49"/>
  <c r="H74" i="49"/>
  <c r="K78" i="49"/>
  <c r="G78" i="49"/>
  <c r="C78" i="49"/>
  <c r="H78" i="49"/>
  <c r="H79" i="49"/>
  <c r="D79" i="49"/>
  <c r="G79" i="49"/>
  <c r="I80" i="49"/>
  <c r="E80" i="49"/>
  <c r="G80" i="49"/>
  <c r="F84" i="49"/>
  <c r="K75" i="49"/>
  <c r="G75" i="49"/>
  <c r="C75" i="49"/>
  <c r="H75" i="49"/>
  <c r="J84" i="49"/>
  <c r="F83" i="49"/>
  <c r="J83" i="49"/>
  <c r="F82" i="49"/>
  <c r="J82" i="49"/>
  <c r="C83" i="49"/>
  <c r="G83" i="49"/>
  <c r="K83" i="49"/>
  <c r="F60" i="49"/>
  <c r="F61" i="49"/>
  <c r="F81" i="49"/>
  <c r="C82" i="49"/>
  <c r="G82" i="49"/>
  <c r="D83" i="49"/>
  <c r="V5" i="48"/>
  <c r="O5" i="48"/>
  <c r="W5" i="48" s="1"/>
  <c r="O7" i="48"/>
  <c r="W7" i="48" s="1"/>
  <c r="V7" i="48"/>
  <c r="W10" i="48"/>
  <c r="W20" i="48"/>
  <c r="W24" i="48"/>
  <c r="W26" i="48"/>
  <c r="W28" i="48"/>
  <c r="W30" i="48"/>
  <c r="W32" i="48"/>
  <c r="W34" i="48"/>
  <c r="W36" i="48"/>
  <c r="S42" i="48"/>
  <c r="V42" i="48"/>
  <c r="W43" i="48"/>
  <c r="W47" i="48"/>
  <c r="O6" i="48"/>
  <c r="W6" i="48" s="1"/>
  <c r="V6" i="48"/>
  <c r="W11" i="48"/>
  <c r="V23" i="48"/>
  <c r="V31" i="48"/>
  <c r="W35" i="48"/>
  <c r="W39" i="48"/>
  <c r="V52" i="48"/>
  <c r="O52" i="48"/>
  <c r="W52" i="48" s="1"/>
  <c r="J70" i="48"/>
  <c r="I61" i="48"/>
  <c r="U8" i="48"/>
  <c r="S12" i="48"/>
  <c r="W12" i="48" s="1"/>
  <c r="W14" i="48"/>
  <c r="U16" i="48"/>
  <c r="J64" i="48" s="1"/>
  <c r="I64" i="48"/>
  <c r="W40" i="48"/>
  <c r="O54" i="48"/>
  <c r="W54" i="48" s="1"/>
  <c r="V54" i="48"/>
  <c r="V10" i="48"/>
  <c r="V18" i="48"/>
  <c r="V30" i="48"/>
  <c r="V40" i="48"/>
  <c r="V43" i="48"/>
  <c r="K61" i="48"/>
  <c r="E64" i="48"/>
  <c r="H66" i="48"/>
  <c r="D66" i="48"/>
  <c r="J66" i="48"/>
  <c r="E66" i="48"/>
  <c r="I66" i="48"/>
  <c r="V26" i="48"/>
  <c r="V34" i="48"/>
  <c r="V38" i="48"/>
  <c r="V39" i="48"/>
  <c r="V44" i="48"/>
  <c r="K64" i="48"/>
  <c r="M4" i="48"/>
  <c r="P4" i="48" s="1"/>
  <c r="Q4" i="48" s="1"/>
  <c r="F63" i="48" s="1"/>
  <c r="Q8" i="48"/>
  <c r="V27" i="48"/>
  <c r="K78" i="48"/>
  <c r="G78" i="48"/>
  <c r="C78" i="48"/>
  <c r="I78" i="48"/>
  <c r="D78" i="48"/>
  <c r="J78" i="48"/>
  <c r="I80" i="48"/>
  <c r="E80" i="48"/>
  <c r="H80" i="48"/>
  <c r="C80" i="48"/>
  <c r="J80" i="48"/>
  <c r="T57" i="48"/>
  <c r="V35" i="48"/>
  <c r="W46" i="48"/>
  <c r="K65" i="48"/>
  <c r="F65" i="48"/>
  <c r="I65" i="48"/>
  <c r="C66" i="48"/>
  <c r="K66" i="48"/>
  <c r="K70" i="48"/>
  <c r="G70" i="48"/>
  <c r="I70" i="48"/>
  <c r="C61" i="48"/>
  <c r="V12" i="48"/>
  <c r="O15" i="48"/>
  <c r="V20" i="48"/>
  <c r="O23" i="48"/>
  <c r="W23" i="48" s="1"/>
  <c r="V24" i="48"/>
  <c r="V28" i="48"/>
  <c r="O31" i="48"/>
  <c r="W31" i="48" s="1"/>
  <c r="V32" i="48"/>
  <c r="V36" i="48"/>
  <c r="W42" i="48"/>
  <c r="O48" i="48"/>
  <c r="W48" i="48" s="1"/>
  <c r="V51" i="48"/>
  <c r="O53" i="48"/>
  <c r="W53" i="48" s="1"/>
  <c r="G61" i="48"/>
  <c r="M63" i="48"/>
  <c r="I63" i="48"/>
  <c r="C65" i="48"/>
  <c r="J65" i="48"/>
  <c r="F66" i="48"/>
  <c r="M66" i="48"/>
  <c r="K69" i="48"/>
  <c r="G69" i="48"/>
  <c r="J69" i="48"/>
  <c r="E69" i="48"/>
  <c r="I69" i="48"/>
  <c r="E70" i="48"/>
  <c r="K73" i="48"/>
  <c r="G73" i="48"/>
  <c r="C73" i="48"/>
  <c r="J73" i="48"/>
  <c r="E73" i="48"/>
  <c r="I73" i="48"/>
  <c r="K77" i="48"/>
  <c r="G77" i="48"/>
  <c r="C77" i="48"/>
  <c r="J77" i="48"/>
  <c r="E77" i="48"/>
  <c r="I77" i="48"/>
  <c r="E78" i="48"/>
  <c r="D80" i="48"/>
  <c r="K80" i="48"/>
  <c r="H83" i="48"/>
  <c r="D83" i="48"/>
  <c r="K83" i="48"/>
  <c r="G83" i="48"/>
  <c r="C83" i="48"/>
  <c r="F83" i="48"/>
  <c r="E83" i="48"/>
  <c r="S18" i="48"/>
  <c r="W18" i="48" s="1"/>
  <c r="K74" i="48"/>
  <c r="G74" i="48"/>
  <c r="C74" i="48"/>
  <c r="I74" i="48"/>
  <c r="D74" i="48"/>
  <c r="J74" i="48"/>
  <c r="S4" i="48"/>
  <c r="O8" i="48"/>
  <c r="D69" i="48" s="1"/>
  <c r="V46" i="48"/>
  <c r="V47" i="48"/>
  <c r="J61" i="48"/>
  <c r="M62" i="48"/>
  <c r="I62" i="48"/>
  <c r="E62" i="48"/>
  <c r="K62" i="48"/>
  <c r="F62" i="48"/>
  <c r="H62" i="48"/>
  <c r="K63" i="48"/>
  <c r="E65" i="48"/>
  <c r="M65" i="48"/>
  <c r="G66" i="48"/>
  <c r="H67" i="48"/>
  <c r="D67" i="48"/>
  <c r="I67" i="48"/>
  <c r="C67" i="48"/>
  <c r="J67" i="48"/>
  <c r="F70" i="48"/>
  <c r="K72" i="48"/>
  <c r="G72" i="48"/>
  <c r="C72" i="48"/>
  <c r="F72" i="48"/>
  <c r="I72" i="48"/>
  <c r="D73" i="48"/>
  <c r="F74" i="48"/>
  <c r="K76" i="48"/>
  <c r="G76" i="48"/>
  <c r="C76" i="48"/>
  <c r="F76" i="48"/>
  <c r="I76" i="48"/>
  <c r="D77" i="48"/>
  <c r="F78" i="48"/>
  <c r="H79" i="48"/>
  <c r="D79" i="48"/>
  <c r="I79" i="48"/>
  <c r="C79" i="48"/>
  <c r="J79" i="48"/>
  <c r="F80" i="48"/>
  <c r="I83" i="48"/>
  <c r="H64" i="48"/>
  <c r="D64" i="48"/>
  <c r="G64" i="48"/>
  <c r="M64" i="48"/>
  <c r="H68" i="48"/>
  <c r="D68" i="48"/>
  <c r="G68" i="48"/>
  <c r="K71" i="48"/>
  <c r="G71" i="48"/>
  <c r="C71" i="48"/>
  <c r="H71" i="48"/>
  <c r="K75" i="48"/>
  <c r="G75" i="48"/>
  <c r="C75" i="48"/>
  <c r="H75" i="48"/>
  <c r="I84" i="48"/>
  <c r="E84" i="48"/>
  <c r="H84" i="48"/>
  <c r="D84" i="48"/>
  <c r="J84" i="48"/>
  <c r="C84" i="48"/>
  <c r="K84" i="48"/>
  <c r="F82" i="48"/>
  <c r="J82" i="48"/>
  <c r="F60" i="48"/>
  <c r="F61" i="48"/>
  <c r="F81" i="48"/>
  <c r="C82" i="48"/>
  <c r="G82" i="48"/>
  <c r="J46" i="47"/>
  <c r="I37" i="47"/>
  <c r="F40" i="47"/>
  <c r="W5" i="47"/>
  <c r="W9" i="47"/>
  <c r="V16" i="47"/>
  <c r="Q16" i="47"/>
  <c r="I45" i="47"/>
  <c r="J45" i="47"/>
  <c r="D45" i="47"/>
  <c r="V12" i="47"/>
  <c r="Q12" i="47"/>
  <c r="W12" i="47" s="1"/>
  <c r="F45" i="47"/>
  <c r="C39" i="47"/>
  <c r="V4" i="47"/>
  <c r="V7" i="47"/>
  <c r="V8" i="47"/>
  <c r="V13" i="47"/>
  <c r="V19" i="47"/>
  <c r="V22" i="47"/>
  <c r="O22" i="47"/>
  <c r="W22" i="47" s="1"/>
  <c r="V30" i="47"/>
  <c r="O30" i="47"/>
  <c r="W30" i="47" s="1"/>
  <c r="K39" i="47"/>
  <c r="O24" i="47"/>
  <c r="W24" i="47" s="1"/>
  <c r="V24" i="47"/>
  <c r="V29" i="47"/>
  <c r="O29" i="47"/>
  <c r="W29" i="47" s="1"/>
  <c r="J41" i="47"/>
  <c r="H37" i="47"/>
  <c r="J39" i="47"/>
  <c r="O6" i="47"/>
  <c r="W6" i="47" s="1"/>
  <c r="W8" i="47"/>
  <c r="V10" i="47"/>
  <c r="V14" i="47"/>
  <c r="V15" i="47"/>
  <c r="W19" i="47"/>
  <c r="V20" i="47"/>
  <c r="Q20" i="47"/>
  <c r="W20" i="47" s="1"/>
  <c r="V26" i="47"/>
  <c r="V27" i="47"/>
  <c r="O27" i="47"/>
  <c r="W27" i="47" s="1"/>
  <c r="G41" i="47"/>
  <c r="V5" i="47"/>
  <c r="V9" i="47"/>
  <c r="W14" i="47"/>
  <c r="W15" i="47"/>
  <c r="W18" i="47"/>
  <c r="W25" i="47"/>
  <c r="O28" i="47"/>
  <c r="W28" i="47" s="1"/>
  <c r="V28" i="47"/>
  <c r="V18" i="47"/>
  <c r="V21" i="47"/>
  <c r="J37" i="47"/>
  <c r="V25" i="47"/>
  <c r="O26" i="47"/>
  <c r="W26" i="47" s="1"/>
  <c r="K48" i="47"/>
  <c r="G48" i="47"/>
  <c r="C48" i="47"/>
  <c r="F48" i="47"/>
  <c r="J48" i="47"/>
  <c r="E48" i="47"/>
  <c r="I48" i="47"/>
  <c r="D48" i="47"/>
  <c r="M38" i="47"/>
  <c r="I38" i="47"/>
  <c r="E38" i="47"/>
  <c r="K38" i="47"/>
  <c r="F38" i="47"/>
  <c r="H38" i="47"/>
  <c r="C38" i="47"/>
  <c r="H41" i="47"/>
  <c r="K41" i="47"/>
  <c r="I41" i="47"/>
  <c r="C41" i="47"/>
  <c r="M41" i="47"/>
  <c r="F46" i="47"/>
  <c r="K52" i="47"/>
  <c r="G52" i="47"/>
  <c r="C52" i="47"/>
  <c r="F52" i="47"/>
  <c r="J52" i="47"/>
  <c r="E52" i="47"/>
  <c r="I52" i="47"/>
  <c r="D52" i="47"/>
  <c r="M39" i="47"/>
  <c r="I39" i="47"/>
  <c r="E39" i="47"/>
  <c r="G39" i="47"/>
  <c r="E40" i="47"/>
  <c r="H42" i="47"/>
  <c r="D42" i="47"/>
  <c r="G42" i="47"/>
  <c r="F43" i="47"/>
  <c r="E44" i="47"/>
  <c r="K45" i="47"/>
  <c r="G45" i="47"/>
  <c r="C45" i="47"/>
  <c r="H45" i="47"/>
  <c r="E47" i="47"/>
  <c r="K49" i="47"/>
  <c r="G49" i="47"/>
  <c r="C49" i="47"/>
  <c r="H49" i="47"/>
  <c r="E51" i="47"/>
  <c r="K53" i="47"/>
  <c r="G53" i="47"/>
  <c r="C53" i="47"/>
  <c r="H53" i="47"/>
  <c r="F55" i="47"/>
  <c r="F56" i="47"/>
  <c r="I60" i="47"/>
  <c r="E60" i="47"/>
  <c r="H60" i="47"/>
  <c r="D60" i="47"/>
  <c r="K60" i="47"/>
  <c r="G60" i="47"/>
  <c r="C60" i="47"/>
  <c r="H43" i="47"/>
  <c r="D43" i="47"/>
  <c r="G43" i="47"/>
  <c r="K46" i="47"/>
  <c r="G46" i="47"/>
  <c r="H46" i="47"/>
  <c r="K50" i="47"/>
  <c r="G50" i="47"/>
  <c r="C50" i="47"/>
  <c r="H50" i="47"/>
  <c r="K54" i="47"/>
  <c r="G54" i="47"/>
  <c r="C54" i="47"/>
  <c r="H54" i="47"/>
  <c r="H55" i="47"/>
  <c r="D55" i="47"/>
  <c r="G55" i="47"/>
  <c r="I56" i="47"/>
  <c r="E56" i="47"/>
  <c r="G56" i="47"/>
  <c r="F60" i="47"/>
  <c r="H40" i="47"/>
  <c r="D40" i="47"/>
  <c r="G40" i="47"/>
  <c r="M40" i="47"/>
  <c r="C43" i="47"/>
  <c r="I43" i="47"/>
  <c r="H44" i="47"/>
  <c r="D44" i="47"/>
  <c r="G44" i="47"/>
  <c r="I46" i="47"/>
  <c r="K47" i="47"/>
  <c r="G47" i="47"/>
  <c r="C47" i="47"/>
  <c r="H47" i="47"/>
  <c r="D50" i="47"/>
  <c r="I50" i="47"/>
  <c r="K51" i="47"/>
  <c r="G51" i="47"/>
  <c r="C51" i="47"/>
  <c r="H51" i="47"/>
  <c r="D54" i="47"/>
  <c r="I54" i="47"/>
  <c r="C55" i="47"/>
  <c r="I55" i="47"/>
  <c r="C56" i="47"/>
  <c r="H56" i="47"/>
  <c r="J60" i="47"/>
  <c r="F59" i="47"/>
  <c r="J59" i="47"/>
  <c r="F58" i="47"/>
  <c r="J58" i="47"/>
  <c r="C59" i="47"/>
  <c r="G59" i="47"/>
  <c r="K59" i="47"/>
  <c r="F36" i="47"/>
  <c r="F37" i="47"/>
  <c r="F57" i="47"/>
  <c r="C58" i="47"/>
  <c r="G58" i="47"/>
  <c r="D59" i="47"/>
  <c r="M57" i="46"/>
  <c r="O6" i="46"/>
  <c r="W6" i="46" s="1"/>
  <c r="V6" i="46"/>
  <c r="O7" i="46"/>
  <c r="V7" i="46"/>
  <c r="I69" i="46"/>
  <c r="U9" i="46"/>
  <c r="J69" i="46" s="1"/>
  <c r="V11" i="46"/>
  <c r="V14" i="46"/>
  <c r="W23" i="46"/>
  <c r="W27" i="46"/>
  <c r="W31" i="46"/>
  <c r="D69" i="46"/>
  <c r="V53" i="46"/>
  <c r="O53" i="46"/>
  <c r="W53" i="46" s="1"/>
  <c r="I64" i="46"/>
  <c r="V34" i="46"/>
  <c r="V38" i="46"/>
  <c r="W45" i="46"/>
  <c r="W47" i="46"/>
  <c r="V48" i="46"/>
  <c r="Q48" i="46"/>
  <c r="U8" i="46"/>
  <c r="W8" i="46" s="1"/>
  <c r="I61" i="46"/>
  <c r="W37" i="46"/>
  <c r="W49" i="46"/>
  <c r="W50" i="46"/>
  <c r="O52" i="46"/>
  <c r="W52" i="46" s="1"/>
  <c r="V52" i="46"/>
  <c r="V9" i="46"/>
  <c r="V13" i="46"/>
  <c r="V47" i="46"/>
  <c r="H65" i="46"/>
  <c r="K65" i="46"/>
  <c r="M65" i="46"/>
  <c r="L57" i="46"/>
  <c r="O5" i="46"/>
  <c r="S5" i="46"/>
  <c r="K61" i="46"/>
  <c r="E61" i="46"/>
  <c r="O21" i="46"/>
  <c r="O33" i="46"/>
  <c r="W33" i="46" s="1"/>
  <c r="O34" i="46"/>
  <c r="W34" i="46" s="1"/>
  <c r="V36" i="46"/>
  <c r="V37" i="46"/>
  <c r="O38" i="46"/>
  <c r="W38" i="46" s="1"/>
  <c r="O42" i="46"/>
  <c r="W42" i="46" s="1"/>
  <c r="W48" i="46"/>
  <c r="E70" i="46"/>
  <c r="W44" i="46"/>
  <c r="V50" i="46"/>
  <c r="M62" i="46"/>
  <c r="I62" i="46"/>
  <c r="E62" i="46"/>
  <c r="K62" i="46"/>
  <c r="F62" i="46"/>
  <c r="H62" i="46"/>
  <c r="C62" i="46"/>
  <c r="V40" i="46"/>
  <c r="V41" i="46"/>
  <c r="V44" i="46"/>
  <c r="V45" i="46"/>
  <c r="W54" i="46"/>
  <c r="G62" i="46"/>
  <c r="C63" i="46"/>
  <c r="J70" i="46"/>
  <c r="V51" i="46"/>
  <c r="F70" i="46"/>
  <c r="V8" i="46"/>
  <c r="J63" i="46"/>
  <c r="W36" i="46"/>
  <c r="V46" i="46"/>
  <c r="V49" i="46"/>
  <c r="V54" i="46"/>
  <c r="J62" i="46"/>
  <c r="J64" i="46"/>
  <c r="K72" i="46"/>
  <c r="G72" i="46"/>
  <c r="C72" i="46"/>
  <c r="F72" i="46"/>
  <c r="J72" i="46"/>
  <c r="E72" i="46"/>
  <c r="I72" i="46"/>
  <c r="D72" i="46"/>
  <c r="K76" i="46"/>
  <c r="G76" i="46"/>
  <c r="C76" i="46"/>
  <c r="F76" i="46"/>
  <c r="J76" i="46"/>
  <c r="E76" i="46"/>
  <c r="I76" i="46"/>
  <c r="D76" i="46"/>
  <c r="M63" i="46"/>
  <c r="I63" i="46"/>
  <c r="E63" i="46"/>
  <c r="E64" i="46"/>
  <c r="H66" i="46"/>
  <c r="D66" i="46"/>
  <c r="G66" i="46"/>
  <c r="F67" i="46"/>
  <c r="E68" i="46"/>
  <c r="K69" i="46"/>
  <c r="G69" i="46"/>
  <c r="C69" i="46"/>
  <c r="H69" i="46"/>
  <c r="E71" i="46"/>
  <c r="K73" i="46"/>
  <c r="G73" i="46"/>
  <c r="C73" i="46"/>
  <c r="H73" i="46"/>
  <c r="E75" i="46"/>
  <c r="J75" i="46"/>
  <c r="K77" i="46"/>
  <c r="G77" i="46"/>
  <c r="C77" i="46"/>
  <c r="H77" i="46"/>
  <c r="F79" i="46"/>
  <c r="F80" i="46"/>
  <c r="I84" i="46"/>
  <c r="E84" i="46"/>
  <c r="H84" i="46"/>
  <c r="D84" i="46"/>
  <c r="K84" i="46"/>
  <c r="G84" i="46"/>
  <c r="C84" i="46"/>
  <c r="H67" i="46"/>
  <c r="D67" i="46"/>
  <c r="G67" i="46"/>
  <c r="K70" i="46"/>
  <c r="G70" i="46"/>
  <c r="C70" i="46"/>
  <c r="H70" i="46"/>
  <c r="K74" i="46"/>
  <c r="G74" i="46"/>
  <c r="C74" i="46"/>
  <c r="H74" i="46"/>
  <c r="K78" i="46"/>
  <c r="G78" i="46"/>
  <c r="C78" i="46"/>
  <c r="H78" i="46"/>
  <c r="H79" i="46"/>
  <c r="D79" i="46"/>
  <c r="G79" i="46"/>
  <c r="I80" i="46"/>
  <c r="E80" i="46"/>
  <c r="G80" i="46"/>
  <c r="F84" i="46"/>
  <c r="H64" i="46"/>
  <c r="D64" i="46"/>
  <c r="G64" i="46"/>
  <c r="M64" i="46"/>
  <c r="C67" i="46"/>
  <c r="I67" i="46"/>
  <c r="H68" i="46"/>
  <c r="D68" i="46"/>
  <c r="G68" i="46"/>
  <c r="D70" i="46"/>
  <c r="I70" i="46"/>
  <c r="K71" i="46"/>
  <c r="G71" i="46"/>
  <c r="C71" i="46"/>
  <c r="H71" i="46"/>
  <c r="D74" i="46"/>
  <c r="I74" i="46"/>
  <c r="K75" i="46"/>
  <c r="G75" i="46"/>
  <c r="C75" i="46"/>
  <c r="H75" i="46"/>
  <c r="D78" i="46"/>
  <c r="I78" i="46"/>
  <c r="C79" i="46"/>
  <c r="I79" i="46"/>
  <c r="C80" i="46"/>
  <c r="H80" i="46"/>
  <c r="J84" i="46"/>
  <c r="F83" i="46"/>
  <c r="J83" i="46"/>
  <c r="F82" i="46"/>
  <c r="J82" i="46"/>
  <c r="C83" i="46"/>
  <c r="G83" i="46"/>
  <c r="K83" i="46"/>
  <c r="F60" i="46"/>
  <c r="F61" i="46"/>
  <c r="F81" i="46"/>
  <c r="C82" i="46"/>
  <c r="G82" i="46"/>
  <c r="D83" i="46"/>
  <c r="O7" i="45"/>
  <c r="W7" i="45" s="1"/>
  <c r="V7" i="45"/>
  <c r="W13" i="45"/>
  <c r="W16" i="45"/>
  <c r="W18" i="45"/>
  <c r="V11" i="45"/>
  <c r="W12" i="45"/>
  <c r="W15" i="45"/>
  <c r="V5" i="45"/>
  <c r="O5" i="45"/>
  <c r="W5" i="45" s="1"/>
  <c r="O6" i="45"/>
  <c r="W6" i="45" s="1"/>
  <c r="V6" i="45"/>
  <c r="I69" i="45"/>
  <c r="U9" i="45"/>
  <c r="J69" i="45" s="1"/>
  <c r="W10" i="45"/>
  <c r="V13" i="45"/>
  <c r="V17" i="45"/>
  <c r="Q17" i="45"/>
  <c r="Q21" i="45"/>
  <c r="I70" i="45"/>
  <c r="V10" i="45"/>
  <c r="V14" i="45"/>
  <c r="I64" i="45"/>
  <c r="M4" i="45"/>
  <c r="Q4" i="45"/>
  <c r="F70" i="45" s="1"/>
  <c r="U4" i="45"/>
  <c r="M8" i="45"/>
  <c r="Q8" i="45"/>
  <c r="F65" i="45" s="1"/>
  <c r="O14" i="45"/>
  <c r="W14" i="45" s="1"/>
  <c r="C63" i="45"/>
  <c r="O17" i="45"/>
  <c r="W21" i="45"/>
  <c r="V23" i="45"/>
  <c r="V27" i="45"/>
  <c r="V31" i="45"/>
  <c r="V32" i="45"/>
  <c r="V35" i="45"/>
  <c r="O35" i="45"/>
  <c r="W35" i="45" s="1"/>
  <c r="W37" i="45"/>
  <c r="V42" i="45"/>
  <c r="W43" i="45"/>
  <c r="O53" i="45"/>
  <c r="W53" i="45" s="1"/>
  <c r="V15" i="45"/>
  <c r="V16" i="45"/>
  <c r="H63" i="45"/>
  <c r="V19" i="45"/>
  <c r="W22" i="45"/>
  <c r="W26" i="45"/>
  <c r="C61" i="45"/>
  <c r="G61" i="45"/>
  <c r="V12" i="45"/>
  <c r="J63" i="45"/>
  <c r="W25" i="45"/>
  <c r="W33" i="45"/>
  <c r="O36" i="45"/>
  <c r="W36" i="45" s="1"/>
  <c r="V36" i="45"/>
  <c r="V39" i="45"/>
  <c r="W45" i="45"/>
  <c r="E70" i="45"/>
  <c r="K72" i="45"/>
  <c r="G72" i="45"/>
  <c r="C72" i="45"/>
  <c r="J72" i="45"/>
  <c r="E72" i="45"/>
  <c r="I72" i="45"/>
  <c r="D72" i="45"/>
  <c r="H72" i="45"/>
  <c r="F72" i="45"/>
  <c r="O8" i="45"/>
  <c r="K65" i="45"/>
  <c r="V18" i="45"/>
  <c r="V22" i="45"/>
  <c r="V25" i="45"/>
  <c r="V26" i="45"/>
  <c r="V33" i="45"/>
  <c r="V43" i="45"/>
  <c r="V46" i="45"/>
  <c r="W47" i="45"/>
  <c r="Q48" i="45"/>
  <c r="W48" i="45" s="1"/>
  <c r="V49" i="45"/>
  <c r="W51" i="45"/>
  <c r="V54" i="45"/>
  <c r="W40" i="45"/>
  <c r="W44" i="45"/>
  <c r="V47" i="45"/>
  <c r="V50" i="45"/>
  <c r="H64" i="45"/>
  <c r="D64" i="45"/>
  <c r="K64" i="45"/>
  <c r="F64" i="45"/>
  <c r="J64" i="45"/>
  <c r="E64" i="45"/>
  <c r="M64" i="45"/>
  <c r="O34" i="45"/>
  <c r="W34" i="45" s="1"/>
  <c r="V37" i="45"/>
  <c r="O38" i="45"/>
  <c r="W38" i="45" s="1"/>
  <c r="O42" i="45"/>
  <c r="W42" i="45" s="1"/>
  <c r="C64" i="45"/>
  <c r="E65" i="45"/>
  <c r="C65" i="45"/>
  <c r="M65" i="45"/>
  <c r="V40" i="45"/>
  <c r="V41" i="45"/>
  <c r="V44" i="45"/>
  <c r="V45" i="45"/>
  <c r="M62" i="45"/>
  <c r="I62" i="45"/>
  <c r="E62" i="45"/>
  <c r="J62" i="45"/>
  <c r="D62" i="45"/>
  <c r="H62" i="45"/>
  <c r="C62" i="45"/>
  <c r="G64" i="45"/>
  <c r="H68" i="45"/>
  <c r="D68" i="45"/>
  <c r="K68" i="45"/>
  <c r="F68" i="45"/>
  <c r="J68" i="45"/>
  <c r="E68" i="45"/>
  <c r="K71" i="45"/>
  <c r="G71" i="45"/>
  <c r="C71" i="45"/>
  <c r="F71" i="45"/>
  <c r="J71" i="45"/>
  <c r="E71" i="45"/>
  <c r="K76" i="45"/>
  <c r="G76" i="45"/>
  <c r="C76" i="45"/>
  <c r="F76" i="45"/>
  <c r="J76" i="45"/>
  <c r="E76" i="45"/>
  <c r="I76" i="45"/>
  <c r="D76" i="45"/>
  <c r="M63" i="45"/>
  <c r="I63" i="45"/>
  <c r="G63" i="45"/>
  <c r="H66" i="45"/>
  <c r="D66" i="45"/>
  <c r="G66" i="45"/>
  <c r="M66" i="45"/>
  <c r="F67" i="45"/>
  <c r="K69" i="45"/>
  <c r="G69" i="45"/>
  <c r="C69" i="45"/>
  <c r="H69" i="45"/>
  <c r="K73" i="45"/>
  <c r="G73" i="45"/>
  <c r="C73" i="45"/>
  <c r="H73" i="45"/>
  <c r="E75" i="45"/>
  <c r="J75" i="45"/>
  <c r="K77" i="45"/>
  <c r="G77" i="45"/>
  <c r="C77" i="45"/>
  <c r="H77" i="45"/>
  <c r="F79" i="45"/>
  <c r="F80" i="45"/>
  <c r="I84" i="45"/>
  <c r="E84" i="45"/>
  <c r="H84" i="45"/>
  <c r="D84" i="45"/>
  <c r="K84" i="45"/>
  <c r="C84" i="45"/>
  <c r="H67" i="45"/>
  <c r="D67" i="45"/>
  <c r="G67" i="45"/>
  <c r="K70" i="45"/>
  <c r="G70" i="45"/>
  <c r="H70" i="45"/>
  <c r="K74" i="45"/>
  <c r="G74" i="45"/>
  <c r="C74" i="45"/>
  <c r="H74" i="45"/>
  <c r="K78" i="45"/>
  <c r="G78" i="45"/>
  <c r="C78" i="45"/>
  <c r="H78" i="45"/>
  <c r="H79" i="45"/>
  <c r="D79" i="45"/>
  <c r="G79" i="45"/>
  <c r="I80" i="45"/>
  <c r="E80" i="45"/>
  <c r="G80" i="45"/>
  <c r="F84" i="45"/>
  <c r="K75" i="45"/>
  <c r="G75" i="45"/>
  <c r="C75" i="45"/>
  <c r="H75" i="45"/>
  <c r="D78" i="45"/>
  <c r="I78" i="45"/>
  <c r="C79" i="45"/>
  <c r="I79" i="45"/>
  <c r="C80" i="45"/>
  <c r="H80" i="45"/>
  <c r="J84" i="45"/>
  <c r="F83" i="45"/>
  <c r="J83" i="45"/>
  <c r="F82" i="45"/>
  <c r="J82" i="45"/>
  <c r="C83" i="45"/>
  <c r="G83" i="45"/>
  <c r="K83" i="45"/>
  <c r="F60" i="45"/>
  <c r="F61" i="45"/>
  <c r="F81" i="45"/>
  <c r="C82" i="45"/>
  <c r="G82" i="45"/>
  <c r="D83" i="45"/>
  <c r="I61" i="44"/>
  <c r="U8" i="44"/>
  <c r="I69" i="44"/>
  <c r="V9" i="44"/>
  <c r="U9" i="44"/>
  <c r="J69" i="44" s="1"/>
  <c r="O5" i="44"/>
  <c r="W5" i="44" s="1"/>
  <c r="V5" i="44"/>
  <c r="V8" i="44"/>
  <c r="W11" i="44"/>
  <c r="W14" i="44"/>
  <c r="W8" i="44"/>
  <c r="O9" i="44"/>
  <c r="C69" i="44"/>
  <c r="G65" i="44"/>
  <c r="V37" i="44"/>
  <c r="W39" i="44"/>
  <c r="W45" i="44"/>
  <c r="V51" i="44"/>
  <c r="V52" i="44"/>
  <c r="O52" i="44"/>
  <c r="W52" i="44" s="1"/>
  <c r="K69" i="44"/>
  <c r="L57" i="44"/>
  <c r="E70" i="44"/>
  <c r="T57" i="44"/>
  <c r="W13" i="44"/>
  <c r="W15" i="44"/>
  <c r="V15" i="44"/>
  <c r="K63" i="44"/>
  <c r="M17" i="44"/>
  <c r="P17" i="44" s="1"/>
  <c r="I63" i="44"/>
  <c r="U17" i="44"/>
  <c r="U57" i="44" s="1"/>
  <c r="V19" i="44"/>
  <c r="V23" i="44"/>
  <c r="V27" i="44"/>
  <c r="W49" i="44"/>
  <c r="V54" i="44"/>
  <c r="O54" i="44"/>
  <c r="W54" i="44" s="1"/>
  <c r="V7" i="44"/>
  <c r="V10" i="44"/>
  <c r="D65" i="44"/>
  <c r="W19" i="44"/>
  <c r="W20" i="44"/>
  <c r="W21" i="44"/>
  <c r="W23" i="44"/>
  <c r="W24" i="44"/>
  <c r="W25" i="44"/>
  <c r="W27" i="44"/>
  <c r="W29" i="44"/>
  <c r="W34" i="44"/>
  <c r="W38" i="44"/>
  <c r="V42" i="44"/>
  <c r="P57" i="44"/>
  <c r="J70" i="44"/>
  <c r="N4" i="44"/>
  <c r="C70" i="44" s="1"/>
  <c r="R57" i="44"/>
  <c r="G70" i="44"/>
  <c r="V13" i="44"/>
  <c r="V14" i="44"/>
  <c r="O48" i="44"/>
  <c r="W48" i="44" s="1"/>
  <c r="V48" i="44"/>
  <c r="K60" i="44"/>
  <c r="G60" i="44"/>
  <c r="C60" i="44"/>
  <c r="F60" i="44"/>
  <c r="H60" i="44"/>
  <c r="M60" i="44"/>
  <c r="E60" i="44"/>
  <c r="J60" i="44"/>
  <c r="D60" i="44"/>
  <c r="M67" i="44" s="1"/>
  <c r="V16" i="44"/>
  <c r="V35" i="44"/>
  <c r="V40" i="44"/>
  <c r="V41" i="44"/>
  <c r="V44" i="44"/>
  <c r="V45" i="44"/>
  <c r="V53" i="44"/>
  <c r="M65" i="44"/>
  <c r="I65" i="44"/>
  <c r="E65" i="44"/>
  <c r="H65" i="44"/>
  <c r="C65" i="44"/>
  <c r="K65" i="44"/>
  <c r="F65" i="44"/>
  <c r="G67" i="44"/>
  <c r="H70" i="44"/>
  <c r="K70" i="44"/>
  <c r="F70" i="44"/>
  <c r="I70" i="44"/>
  <c r="H72" i="44"/>
  <c r="D72" i="44"/>
  <c r="I72" i="44"/>
  <c r="C72" i="44"/>
  <c r="K72" i="44"/>
  <c r="F72" i="44"/>
  <c r="J72" i="44"/>
  <c r="E72" i="44"/>
  <c r="W16" i="44"/>
  <c r="G63" i="44"/>
  <c r="V17" i="44"/>
  <c r="V21" i="44"/>
  <c r="V25" i="44"/>
  <c r="V29" i="44"/>
  <c r="W36" i="44"/>
  <c r="V39" i="44"/>
  <c r="V49" i="44"/>
  <c r="O17" i="44"/>
  <c r="S17" i="44"/>
  <c r="H63" i="44" s="1"/>
  <c r="W40" i="44"/>
  <c r="W44" i="44"/>
  <c r="W53" i="44"/>
  <c r="J61" i="44"/>
  <c r="I67" i="44"/>
  <c r="E67" i="44"/>
  <c r="K67" i="44"/>
  <c r="F67" i="44"/>
  <c r="H67" i="44"/>
  <c r="C67" i="44"/>
  <c r="H74" i="44"/>
  <c r="D74" i="44"/>
  <c r="G74" i="44"/>
  <c r="H78" i="44"/>
  <c r="D78" i="44"/>
  <c r="G78" i="44"/>
  <c r="I79" i="44"/>
  <c r="E79" i="44"/>
  <c r="G79" i="44"/>
  <c r="E61" i="44"/>
  <c r="M64" i="44"/>
  <c r="I64" i="44"/>
  <c r="E64" i="44"/>
  <c r="G64" i="44"/>
  <c r="D66" i="44"/>
  <c r="I68" i="44"/>
  <c r="E68" i="44"/>
  <c r="G68" i="44"/>
  <c r="E69" i="44"/>
  <c r="H71" i="44"/>
  <c r="D71" i="44"/>
  <c r="G71" i="44"/>
  <c r="E73" i="44"/>
  <c r="C74" i="44"/>
  <c r="I74" i="44"/>
  <c r="H75" i="44"/>
  <c r="D75" i="44"/>
  <c r="G75" i="44"/>
  <c r="F76" i="44"/>
  <c r="E77" i="44"/>
  <c r="J77" i="44"/>
  <c r="C78" i="44"/>
  <c r="I78" i="44"/>
  <c r="C79" i="44"/>
  <c r="H79" i="44"/>
  <c r="I81" i="44"/>
  <c r="E81" i="44"/>
  <c r="K81" i="44"/>
  <c r="G81" i="44"/>
  <c r="C81" i="44"/>
  <c r="J81" i="44"/>
  <c r="H76" i="44"/>
  <c r="D76" i="44"/>
  <c r="G76" i="44"/>
  <c r="F77" i="44"/>
  <c r="E78" i="44"/>
  <c r="J78" i="44"/>
  <c r="D79" i="44"/>
  <c r="J79" i="44"/>
  <c r="K61" i="44"/>
  <c r="G61" i="44"/>
  <c r="C61" i="44"/>
  <c r="H61" i="44"/>
  <c r="M61" i="44"/>
  <c r="J63" i="44"/>
  <c r="I66" i="44"/>
  <c r="E66" i="44"/>
  <c r="G66" i="44"/>
  <c r="H69" i="44"/>
  <c r="D69" i="44"/>
  <c r="G69" i="44"/>
  <c r="H73" i="44"/>
  <c r="D73" i="44"/>
  <c r="G73" i="44"/>
  <c r="F74" i="44"/>
  <c r="K74" i="44"/>
  <c r="H77" i="44"/>
  <c r="D77" i="44"/>
  <c r="G77" i="44"/>
  <c r="F78" i="44"/>
  <c r="K78" i="44"/>
  <c r="F79" i="44"/>
  <c r="K79" i="44"/>
  <c r="F81" i="44"/>
  <c r="F62" i="44"/>
  <c r="F80" i="44"/>
  <c r="D82" i="44"/>
  <c r="H82" i="44"/>
  <c r="E83" i="44"/>
  <c r="I83" i="44"/>
  <c r="F84" i="44"/>
  <c r="J84" i="44"/>
  <c r="F83" i="44"/>
  <c r="J83" i="44"/>
  <c r="C84" i="44"/>
  <c r="G84" i="44"/>
  <c r="K84" i="44"/>
  <c r="F82" i="44"/>
  <c r="C83" i="44"/>
  <c r="G83" i="44"/>
  <c r="D84" i="44"/>
  <c r="R33" i="43"/>
  <c r="S33" i="43" s="1"/>
  <c r="N32" i="43"/>
  <c r="R32" i="43"/>
  <c r="S32" i="43" s="1"/>
  <c r="R27" i="43"/>
  <c r="S27" i="43" s="1"/>
  <c r="N26" i="43"/>
  <c r="O26" i="43" s="1"/>
  <c r="N23" i="43"/>
  <c r="O23" i="43" s="1"/>
  <c r="K63" i="43"/>
  <c r="R20" i="43"/>
  <c r="S20" i="43" s="1"/>
  <c r="R19" i="43"/>
  <c r="P17" i="43"/>
  <c r="R13" i="43"/>
  <c r="S13" i="43" s="1"/>
  <c r="I65" i="43"/>
  <c r="N7" i="43"/>
  <c r="V7" i="43" s="1"/>
  <c r="J61" i="43"/>
  <c r="W6" i="43"/>
  <c r="E56" i="38"/>
  <c r="F56" i="38"/>
  <c r="J52" i="39"/>
  <c r="C52" i="39"/>
  <c r="J61" i="39"/>
  <c r="H61" i="39"/>
  <c r="J62" i="39"/>
  <c r="D62" i="39"/>
  <c r="J63" i="39"/>
  <c r="C63" i="39"/>
  <c r="J65" i="39"/>
  <c r="H65" i="39"/>
  <c r="J66" i="39"/>
  <c r="D66" i="39"/>
  <c r="J67" i="39"/>
  <c r="C67" i="39"/>
  <c r="J69" i="39"/>
  <c r="H69" i="39"/>
  <c r="J70" i="39"/>
  <c r="D70" i="39"/>
  <c r="K71" i="39"/>
  <c r="D71" i="39"/>
  <c r="J61" i="40"/>
  <c r="D61" i="40"/>
  <c r="J63" i="40"/>
  <c r="H63" i="40"/>
  <c r="J64" i="40"/>
  <c r="E64" i="40"/>
  <c r="J65" i="40"/>
  <c r="D65" i="40"/>
  <c r="J67" i="40"/>
  <c r="H67" i="40"/>
  <c r="J68" i="40"/>
  <c r="E68" i="40"/>
  <c r="J69" i="40"/>
  <c r="D69" i="40"/>
  <c r="I77" i="41"/>
  <c r="J77" i="41"/>
  <c r="J81" i="42"/>
  <c r="K81" i="42"/>
  <c r="E81" i="42"/>
  <c r="I81" i="42"/>
  <c r="D81" i="42"/>
  <c r="H81" i="42"/>
  <c r="C81" i="42"/>
  <c r="J74" i="38"/>
  <c r="C74" i="38"/>
  <c r="J52" i="40"/>
  <c r="K52" i="40"/>
  <c r="E52" i="40"/>
  <c r="H52" i="40"/>
  <c r="I59" i="40"/>
  <c r="F59" i="40"/>
  <c r="F72" i="40"/>
  <c r="C72" i="40"/>
  <c r="F74" i="41"/>
  <c r="I74" i="41"/>
  <c r="G81" i="42"/>
  <c r="J61" i="38"/>
  <c r="D61" i="38"/>
  <c r="J62" i="38"/>
  <c r="C62" i="38"/>
  <c r="J64" i="38"/>
  <c r="H64" i="38"/>
  <c r="J65" i="38"/>
  <c r="D65" i="38"/>
  <c r="J66" i="38"/>
  <c r="C66" i="38"/>
  <c r="J68" i="38"/>
  <c r="H68" i="38"/>
  <c r="J69" i="38"/>
  <c r="D69" i="38"/>
  <c r="J70" i="38"/>
  <c r="C70" i="38"/>
  <c r="D74" i="38"/>
  <c r="H52" i="39"/>
  <c r="J55" i="39"/>
  <c r="F55" i="39"/>
  <c r="J56" i="39"/>
  <c r="F58" i="39"/>
  <c r="J60" i="39"/>
  <c r="D61" i="39"/>
  <c r="H62" i="39"/>
  <c r="H63" i="39"/>
  <c r="D65" i="39"/>
  <c r="H66" i="39"/>
  <c r="H67" i="39"/>
  <c r="D69" i="39"/>
  <c r="H70" i="39"/>
  <c r="C74" i="39"/>
  <c r="C52" i="40"/>
  <c r="I52" i="40"/>
  <c r="H61" i="40"/>
  <c r="E63" i="40"/>
  <c r="H64" i="40"/>
  <c r="H65" i="40"/>
  <c r="E67" i="40"/>
  <c r="H68" i="40"/>
  <c r="H69" i="40"/>
  <c r="G72" i="40"/>
  <c r="J75" i="40"/>
  <c r="F75" i="40"/>
  <c r="K79" i="41"/>
  <c r="I79" i="41"/>
  <c r="K67" i="42"/>
  <c r="F67" i="42"/>
  <c r="K82" i="42"/>
  <c r="H82" i="42"/>
  <c r="E82" i="42"/>
  <c r="D82" i="42"/>
  <c r="J66" i="37"/>
  <c r="F66" i="37"/>
  <c r="K52" i="37"/>
  <c r="C61" i="38"/>
  <c r="D62" i="38"/>
  <c r="C64" i="38"/>
  <c r="C65" i="38"/>
  <c r="D66" i="38"/>
  <c r="C68" i="38"/>
  <c r="C69" i="38"/>
  <c r="D70" i="38"/>
  <c r="H74" i="38"/>
  <c r="C55" i="39"/>
  <c r="I61" i="39"/>
  <c r="I62" i="39"/>
  <c r="I63" i="39"/>
  <c r="I65" i="39"/>
  <c r="I66" i="39"/>
  <c r="I67" i="39"/>
  <c r="I69" i="39"/>
  <c r="I70" i="39"/>
  <c r="E72" i="39"/>
  <c r="H74" i="39"/>
  <c r="D52" i="40"/>
  <c r="M58" i="40" s="1"/>
  <c r="M52" i="40"/>
  <c r="I61" i="40"/>
  <c r="I63" i="40"/>
  <c r="I64" i="40"/>
  <c r="I65" i="40"/>
  <c r="I67" i="40"/>
  <c r="I68" i="40"/>
  <c r="I69" i="40"/>
  <c r="K72" i="40"/>
  <c r="J74" i="40"/>
  <c r="H74" i="40"/>
  <c r="E74" i="40"/>
  <c r="E79" i="41"/>
  <c r="I82" i="42"/>
  <c r="G61" i="43"/>
  <c r="M61" i="43"/>
  <c r="I72" i="43"/>
  <c r="I76" i="43"/>
  <c r="I71" i="42"/>
  <c r="J76" i="42"/>
  <c r="C61" i="43"/>
  <c r="H61" i="43"/>
  <c r="F66" i="43"/>
  <c r="D72" i="43"/>
  <c r="I73" i="43"/>
  <c r="D76" i="43"/>
  <c r="I77" i="43"/>
  <c r="E83" i="43"/>
  <c r="G60" i="42"/>
  <c r="M60" i="42"/>
  <c r="J62" i="42"/>
  <c r="D71" i="42"/>
  <c r="J71" i="42"/>
  <c r="D76" i="42"/>
  <c r="F80" i="42"/>
  <c r="E69" i="43"/>
  <c r="I61" i="43"/>
  <c r="F68" i="43"/>
  <c r="E72" i="43"/>
  <c r="D73" i="43"/>
  <c r="I74" i="43"/>
  <c r="E76" i="43"/>
  <c r="D77" i="43"/>
  <c r="I78" i="43"/>
  <c r="E81" i="43"/>
  <c r="K81" i="43"/>
  <c r="H82" i="43"/>
  <c r="I83" i="43"/>
  <c r="H73" i="40"/>
  <c r="F62" i="37"/>
  <c r="K73" i="37"/>
  <c r="I63" i="38"/>
  <c r="I67" i="38"/>
  <c r="I64" i="39"/>
  <c r="I68" i="39"/>
  <c r="I62" i="40"/>
  <c r="I66" i="40"/>
  <c r="I70" i="40"/>
  <c r="C73" i="40"/>
  <c r="K73" i="40"/>
  <c r="K64" i="42"/>
  <c r="C60" i="42"/>
  <c r="H60" i="42"/>
  <c r="C62" i="42"/>
  <c r="J72" i="42"/>
  <c r="E76" i="42"/>
  <c r="I69" i="43"/>
  <c r="G60" i="43"/>
  <c r="M60" i="43"/>
  <c r="E61" i="43"/>
  <c r="K61" i="43"/>
  <c r="M65" i="43"/>
  <c r="I71" i="43"/>
  <c r="H72" i="43"/>
  <c r="E73" i="43"/>
  <c r="D74" i="43"/>
  <c r="I75" i="43"/>
  <c r="H76" i="43"/>
  <c r="E77" i="43"/>
  <c r="G81" i="43"/>
  <c r="I82" i="43"/>
  <c r="P16" i="43"/>
  <c r="Q16" i="43" s="1"/>
  <c r="N16" i="43"/>
  <c r="O16" i="43" s="1"/>
  <c r="W16" i="43" s="1"/>
  <c r="P24" i="43"/>
  <c r="Q24" i="43" s="1"/>
  <c r="N24" i="43"/>
  <c r="O24" i="43" s="1"/>
  <c r="R25" i="43"/>
  <c r="N25" i="43"/>
  <c r="O25" i="43" s="1"/>
  <c r="R30" i="43"/>
  <c r="S30" i="43" s="1"/>
  <c r="N30" i="43"/>
  <c r="R8" i="43"/>
  <c r="S8" i="43" s="1"/>
  <c r="N8" i="43"/>
  <c r="O8" i="43" s="1"/>
  <c r="R28" i="43"/>
  <c r="S28" i="43" s="1"/>
  <c r="N28" i="43"/>
  <c r="O28" i="43" s="1"/>
  <c r="P12" i="43"/>
  <c r="Q12" i="43" s="1"/>
  <c r="N12" i="43"/>
  <c r="O12" i="43" s="1"/>
  <c r="P21" i="43"/>
  <c r="Q21" i="43" s="1"/>
  <c r="N21" i="43"/>
  <c r="O21" i="43" s="1"/>
  <c r="V27" i="43"/>
  <c r="O27" i="43"/>
  <c r="W27" i="43" s="1"/>
  <c r="W10" i="43"/>
  <c r="N13" i="43"/>
  <c r="O13" i="43" s="1"/>
  <c r="W13" i="43" s="1"/>
  <c r="N19" i="43"/>
  <c r="O19" i="43" s="1"/>
  <c r="W14" i="43"/>
  <c r="N17" i="43"/>
  <c r="O17" i="43" s="1"/>
  <c r="N20" i="43"/>
  <c r="O20" i="43" s="1"/>
  <c r="N22" i="43"/>
  <c r="O22" i="43" s="1"/>
  <c r="W22" i="43" s="1"/>
  <c r="N11" i="43"/>
  <c r="N15" i="43"/>
  <c r="Q17" i="43"/>
  <c r="N18" i="43"/>
  <c r="O18" i="43" s="1"/>
  <c r="W18" i="43" s="1"/>
  <c r="N29" i="43"/>
  <c r="O29" i="43" s="1"/>
  <c r="W29" i="43" s="1"/>
  <c r="N31" i="43"/>
  <c r="O31" i="43" s="1"/>
  <c r="W31" i="43" s="1"/>
  <c r="W23" i="43"/>
  <c r="S25" i="43"/>
  <c r="O4" i="43"/>
  <c r="V4" i="43"/>
  <c r="O5" i="43"/>
  <c r="W5" i="43" s="1"/>
  <c r="V5" i="43"/>
  <c r="O7" i="43"/>
  <c r="W7" i="43" s="1"/>
  <c r="M9" i="43"/>
  <c r="S19" i="43"/>
  <c r="V23" i="43"/>
  <c r="V31" i="43"/>
  <c r="W34" i="43"/>
  <c r="O41" i="43"/>
  <c r="W41" i="43" s="1"/>
  <c r="V41" i="43"/>
  <c r="V43" i="43"/>
  <c r="O43" i="43"/>
  <c r="W43" i="43" s="1"/>
  <c r="O44" i="43"/>
  <c r="W44" i="43" s="1"/>
  <c r="V44" i="43"/>
  <c r="V50" i="43"/>
  <c r="O50" i="43"/>
  <c r="W50" i="43" s="1"/>
  <c r="V10" i="43"/>
  <c r="V14" i="43"/>
  <c r="D69" i="43"/>
  <c r="U17" i="43"/>
  <c r="U57" i="43" s="1"/>
  <c r="W26" i="43"/>
  <c r="O37" i="43"/>
  <c r="W37" i="43" s="1"/>
  <c r="V37" i="43"/>
  <c r="V39" i="43"/>
  <c r="O39" i="43"/>
  <c r="W39" i="43" s="1"/>
  <c r="O40" i="43"/>
  <c r="W40" i="43" s="1"/>
  <c r="V40" i="43"/>
  <c r="V46" i="43"/>
  <c r="O46" i="43"/>
  <c r="W46" i="43" s="1"/>
  <c r="M62" i="43"/>
  <c r="I62" i="43"/>
  <c r="E62" i="43"/>
  <c r="H62" i="43"/>
  <c r="G62" i="43"/>
  <c r="F62" i="43"/>
  <c r="K62" i="43"/>
  <c r="J62" i="43"/>
  <c r="W20" i="43"/>
  <c r="O32" i="43"/>
  <c r="W32" i="43" s="1"/>
  <c r="V32" i="43"/>
  <c r="V38" i="43"/>
  <c r="O38" i="43"/>
  <c r="W38" i="43" s="1"/>
  <c r="O45" i="43"/>
  <c r="W45" i="43" s="1"/>
  <c r="V45" i="43"/>
  <c r="V47" i="43"/>
  <c r="O47" i="43"/>
  <c r="W47" i="43" s="1"/>
  <c r="O48" i="43"/>
  <c r="W48" i="43" s="1"/>
  <c r="V48" i="43"/>
  <c r="S4" i="43"/>
  <c r="V6" i="43"/>
  <c r="W33" i="43"/>
  <c r="V35" i="43"/>
  <c r="O35" i="43"/>
  <c r="W35" i="43" s="1"/>
  <c r="O36" i="43"/>
  <c r="W36" i="43" s="1"/>
  <c r="V36" i="43"/>
  <c r="V42" i="43"/>
  <c r="O42" i="43"/>
  <c r="W42" i="43" s="1"/>
  <c r="O49" i="43"/>
  <c r="W49" i="43" s="1"/>
  <c r="V49" i="43"/>
  <c r="V51" i="43"/>
  <c r="O51" i="43"/>
  <c r="W51" i="43" s="1"/>
  <c r="O52" i="43"/>
  <c r="W52" i="43" s="1"/>
  <c r="V52" i="43"/>
  <c r="V13" i="43"/>
  <c r="V17" i="43"/>
  <c r="K69" i="43"/>
  <c r="L57" i="43"/>
  <c r="E70" i="43"/>
  <c r="T57" i="43"/>
  <c r="I70" i="43"/>
  <c r="O53" i="43"/>
  <c r="W53" i="43" s="1"/>
  <c r="O54" i="43"/>
  <c r="W54" i="43" s="1"/>
  <c r="V26" i="43"/>
  <c r="H64" i="43"/>
  <c r="D64" i="43"/>
  <c r="K64" i="43"/>
  <c r="G64" i="43"/>
  <c r="C64" i="43"/>
  <c r="J64" i="43"/>
  <c r="H66" i="43"/>
  <c r="D66" i="43"/>
  <c r="K66" i="43"/>
  <c r="G66" i="43"/>
  <c r="C66" i="43"/>
  <c r="J66" i="43"/>
  <c r="F67" i="43"/>
  <c r="H68" i="43"/>
  <c r="D68" i="43"/>
  <c r="K68" i="43"/>
  <c r="G68" i="43"/>
  <c r="C68" i="43"/>
  <c r="J68" i="43"/>
  <c r="H79" i="43"/>
  <c r="D79" i="43"/>
  <c r="K79" i="43"/>
  <c r="G79" i="43"/>
  <c r="C79" i="43"/>
  <c r="J79" i="43"/>
  <c r="I84" i="43"/>
  <c r="E84" i="43"/>
  <c r="H84" i="43"/>
  <c r="D84" i="43"/>
  <c r="K84" i="43"/>
  <c r="G84" i="43"/>
  <c r="C84" i="43"/>
  <c r="M63" i="43"/>
  <c r="I63" i="43"/>
  <c r="H63" i="43"/>
  <c r="J63" i="43"/>
  <c r="E64" i="43"/>
  <c r="M64" i="43"/>
  <c r="E66" i="43"/>
  <c r="M66" i="43"/>
  <c r="E68" i="43"/>
  <c r="E79" i="43"/>
  <c r="I80" i="43"/>
  <c r="E80" i="43"/>
  <c r="H80" i="43"/>
  <c r="D80" i="43"/>
  <c r="J80" i="43"/>
  <c r="F84" i="43"/>
  <c r="K65" i="43"/>
  <c r="J65" i="43"/>
  <c r="H67" i="43"/>
  <c r="D67" i="43"/>
  <c r="K67" i="43"/>
  <c r="G67" i="43"/>
  <c r="C67" i="43"/>
  <c r="J67" i="43"/>
  <c r="K70" i="43"/>
  <c r="J84" i="43"/>
  <c r="F83" i="43"/>
  <c r="J83" i="43"/>
  <c r="F69" i="43"/>
  <c r="J69" i="43"/>
  <c r="F70" i="43"/>
  <c r="J70" i="43"/>
  <c r="F71" i="43"/>
  <c r="J71" i="43"/>
  <c r="F72" i="43"/>
  <c r="J72" i="43"/>
  <c r="F73" i="43"/>
  <c r="J73" i="43"/>
  <c r="F74" i="43"/>
  <c r="J74" i="43"/>
  <c r="F75" i="43"/>
  <c r="J75" i="43"/>
  <c r="F76" i="43"/>
  <c r="J76" i="43"/>
  <c r="F77" i="43"/>
  <c r="J77" i="43"/>
  <c r="F78" i="43"/>
  <c r="J78" i="43"/>
  <c r="F82" i="43"/>
  <c r="J82" i="43"/>
  <c r="C83" i="43"/>
  <c r="G83" i="43"/>
  <c r="K83" i="43"/>
  <c r="F60" i="43"/>
  <c r="F61" i="43"/>
  <c r="C69" i="43"/>
  <c r="G69" i="43"/>
  <c r="C70" i="43"/>
  <c r="G70" i="43"/>
  <c r="C71" i="43"/>
  <c r="G71" i="43"/>
  <c r="C72" i="43"/>
  <c r="G72" i="43"/>
  <c r="C73" i="43"/>
  <c r="G73" i="43"/>
  <c r="C74" i="43"/>
  <c r="G74" i="43"/>
  <c r="C75" i="43"/>
  <c r="G75" i="43"/>
  <c r="C76" i="43"/>
  <c r="G76" i="43"/>
  <c r="C77" i="43"/>
  <c r="G77" i="43"/>
  <c r="C78" i="43"/>
  <c r="G78" i="43"/>
  <c r="F81" i="43"/>
  <c r="C82" i="43"/>
  <c r="G82" i="43"/>
  <c r="D83" i="43"/>
  <c r="R31" i="42"/>
  <c r="S31" i="42" s="1"/>
  <c r="N31" i="42"/>
  <c r="O31" i="42" s="1"/>
  <c r="P30" i="42"/>
  <c r="Q30" i="42" s="1"/>
  <c r="W30" i="42" s="1"/>
  <c r="N30" i="42"/>
  <c r="O30" i="42" s="1"/>
  <c r="N27" i="42"/>
  <c r="O27" i="42" s="1"/>
  <c r="P26" i="42"/>
  <c r="Q26" i="42" s="1"/>
  <c r="N26" i="42"/>
  <c r="O26" i="42" s="1"/>
  <c r="W26" i="42" s="1"/>
  <c r="R25" i="42"/>
  <c r="S25" i="42" s="1"/>
  <c r="R23" i="42"/>
  <c r="S23" i="42" s="1"/>
  <c r="P18" i="42"/>
  <c r="Q18" i="42" s="1"/>
  <c r="H69" i="42"/>
  <c r="R17" i="42"/>
  <c r="S17" i="42" s="1"/>
  <c r="P13" i="42"/>
  <c r="Q13" i="42" s="1"/>
  <c r="W13" i="42" s="1"/>
  <c r="V9" i="42"/>
  <c r="P20" i="42"/>
  <c r="Q20" i="42" s="1"/>
  <c r="F63" i="42" s="1"/>
  <c r="N20" i="42"/>
  <c r="O20" i="42" s="1"/>
  <c r="P24" i="42"/>
  <c r="Q24" i="42" s="1"/>
  <c r="N24" i="42"/>
  <c r="O24" i="42" s="1"/>
  <c r="W24" i="42" s="1"/>
  <c r="P51" i="42"/>
  <c r="Q51" i="42" s="1"/>
  <c r="N51" i="42"/>
  <c r="O51" i="42" s="1"/>
  <c r="R14" i="42"/>
  <c r="S14" i="42" s="1"/>
  <c r="N14" i="42"/>
  <c r="O14" i="42" s="1"/>
  <c r="P28" i="42"/>
  <c r="Q28" i="42" s="1"/>
  <c r="N28" i="42"/>
  <c r="O28" i="42" s="1"/>
  <c r="P45" i="42"/>
  <c r="Q45" i="42" s="1"/>
  <c r="N45" i="42"/>
  <c r="O45" i="42" s="1"/>
  <c r="W45" i="42" s="1"/>
  <c r="T10" i="42"/>
  <c r="U10" i="42" s="1"/>
  <c r="N10" i="42"/>
  <c r="O10" i="42" s="1"/>
  <c r="P32" i="42"/>
  <c r="Q32" i="42" s="1"/>
  <c r="N32" i="42"/>
  <c r="O32" i="42" s="1"/>
  <c r="W32" i="42" s="1"/>
  <c r="R12" i="42"/>
  <c r="S12" i="42" s="1"/>
  <c r="N12" i="42"/>
  <c r="P36" i="42"/>
  <c r="Q36" i="42" s="1"/>
  <c r="N36" i="42"/>
  <c r="O36" i="42" s="1"/>
  <c r="W36" i="42" s="1"/>
  <c r="R43" i="42"/>
  <c r="S43" i="42" s="1"/>
  <c r="N43" i="42"/>
  <c r="O43" i="42" s="1"/>
  <c r="M16" i="42"/>
  <c r="P16" i="42" s="1"/>
  <c r="E64" i="42" s="1"/>
  <c r="N39" i="42"/>
  <c r="O39" i="42" s="1"/>
  <c r="W39" i="42"/>
  <c r="N47" i="42"/>
  <c r="O47" i="42" s="1"/>
  <c r="N17" i="42"/>
  <c r="O17" i="42" s="1"/>
  <c r="N21" i="42"/>
  <c r="O21" i="42" s="1"/>
  <c r="W21" i="42" s="1"/>
  <c r="N25" i="42"/>
  <c r="O25" i="42" s="1"/>
  <c r="W25" i="42" s="1"/>
  <c r="N29" i="42"/>
  <c r="O29" i="42" s="1"/>
  <c r="W29" i="42" s="1"/>
  <c r="N33" i="42"/>
  <c r="O33" i="42" s="1"/>
  <c r="W33" i="42" s="1"/>
  <c r="N37" i="42"/>
  <c r="O37" i="42" s="1"/>
  <c r="W37" i="42" s="1"/>
  <c r="N46" i="42"/>
  <c r="M8" i="42"/>
  <c r="N15" i="42"/>
  <c r="O15" i="42" s="1"/>
  <c r="W15" i="42" s="1"/>
  <c r="N18" i="42"/>
  <c r="O18" i="42" s="1"/>
  <c r="N19" i="42"/>
  <c r="O19" i="42" s="1"/>
  <c r="N22" i="42"/>
  <c r="O22" i="42" s="1"/>
  <c r="W22" i="42" s="1"/>
  <c r="N23" i="42"/>
  <c r="O23" i="42" s="1"/>
  <c r="W23" i="42" s="1"/>
  <c r="W6" i="42"/>
  <c r="O7" i="42"/>
  <c r="W7" i="42" s="1"/>
  <c r="V7" i="42"/>
  <c r="O5" i="42"/>
  <c r="W5" i="42" s="1"/>
  <c r="V5" i="42"/>
  <c r="I61" i="42"/>
  <c r="V52" i="42"/>
  <c r="K65" i="42"/>
  <c r="O9" i="42"/>
  <c r="W9" i="42" s="1"/>
  <c r="V42" i="42"/>
  <c r="Q42" i="42"/>
  <c r="W42" i="42" s="1"/>
  <c r="V47" i="42"/>
  <c r="W48" i="42"/>
  <c r="O54" i="42"/>
  <c r="W54" i="42" s="1"/>
  <c r="V54" i="42"/>
  <c r="H63" i="42"/>
  <c r="W47" i="42"/>
  <c r="V48" i="42"/>
  <c r="G63" i="42"/>
  <c r="N4" i="42"/>
  <c r="C70" i="42" s="1"/>
  <c r="V11" i="42"/>
  <c r="W18" i="42"/>
  <c r="W19" i="42"/>
  <c r="W27" i="42"/>
  <c r="W31" i="42"/>
  <c r="W34" i="42"/>
  <c r="W35" i="42"/>
  <c r="V6" i="42"/>
  <c r="D61" i="42"/>
  <c r="H61" i="42"/>
  <c r="V13" i="42"/>
  <c r="I64" i="42"/>
  <c r="L57" i="42"/>
  <c r="Q4" i="42"/>
  <c r="U4" i="42"/>
  <c r="J70" i="42" s="1"/>
  <c r="O11" i="42"/>
  <c r="U11" i="42"/>
  <c r="V18" i="42"/>
  <c r="V32" i="42"/>
  <c r="V33" i="42"/>
  <c r="V34" i="42"/>
  <c r="V38" i="42"/>
  <c r="Q40" i="42"/>
  <c r="W40" i="42" s="1"/>
  <c r="V40" i="42"/>
  <c r="W41" i="42"/>
  <c r="W49" i="42"/>
  <c r="V49" i="42"/>
  <c r="W52" i="42"/>
  <c r="V14" i="42"/>
  <c r="V39" i="42"/>
  <c r="V44" i="42"/>
  <c r="V45" i="42"/>
  <c r="W50" i="42"/>
  <c r="K69" i="42"/>
  <c r="F69" i="42"/>
  <c r="J69" i="42"/>
  <c r="E69" i="42"/>
  <c r="I69" i="42"/>
  <c r="D69" i="42"/>
  <c r="V15" i="42"/>
  <c r="V19" i="42"/>
  <c r="V23" i="42"/>
  <c r="V27" i="42"/>
  <c r="V31" i="42"/>
  <c r="V35" i="42"/>
  <c r="W38" i="42"/>
  <c r="V41" i="42"/>
  <c r="V53" i="42"/>
  <c r="M63" i="42"/>
  <c r="K63" i="42"/>
  <c r="K73" i="42"/>
  <c r="G73" i="42"/>
  <c r="C73" i="42"/>
  <c r="F73" i="42"/>
  <c r="J73" i="42"/>
  <c r="E73" i="42"/>
  <c r="I73" i="42"/>
  <c r="D73" i="42"/>
  <c r="C61" i="42"/>
  <c r="V50" i="42"/>
  <c r="O53" i="42"/>
  <c r="W53" i="42" s="1"/>
  <c r="J61" i="42"/>
  <c r="H66" i="42"/>
  <c r="D66" i="42"/>
  <c r="K66" i="42"/>
  <c r="F66" i="42"/>
  <c r="J66" i="42"/>
  <c r="E66" i="42"/>
  <c r="I66" i="42"/>
  <c r="C66" i="42"/>
  <c r="H73" i="42"/>
  <c r="K77" i="42"/>
  <c r="G77" i="42"/>
  <c r="C77" i="42"/>
  <c r="F77" i="42"/>
  <c r="J77" i="42"/>
  <c r="E77" i="42"/>
  <c r="I77" i="42"/>
  <c r="D77" i="42"/>
  <c r="H67" i="42"/>
  <c r="D67" i="42"/>
  <c r="G67" i="42"/>
  <c r="K70" i="42"/>
  <c r="G70" i="42"/>
  <c r="H70" i="42"/>
  <c r="K74" i="42"/>
  <c r="G74" i="42"/>
  <c r="C74" i="42"/>
  <c r="H74" i="42"/>
  <c r="K78" i="42"/>
  <c r="G78" i="42"/>
  <c r="C78" i="42"/>
  <c r="H78" i="42"/>
  <c r="H79" i="42"/>
  <c r="D79" i="42"/>
  <c r="G79" i="42"/>
  <c r="I80" i="42"/>
  <c r="E80" i="42"/>
  <c r="G80" i="42"/>
  <c r="H83" i="42"/>
  <c r="D83" i="42"/>
  <c r="K83" i="42"/>
  <c r="G83" i="42"/>
  <c r="C83" i="42"/>
  <c r="J83" i="42"/>
  <c r="F62" i="42"/>
  <c r="H64" i="42"/>
  <c r="D64" i="42"/>
  <c r="G64" i="42"/>
  <c r="M64" i="42"/>
  <c r="C67" i="42"/>
  <c r="I67" i="42"/>
  <c r="H68" i="42"/>
  <c r="D68" i="42"/>
  <c r="G68" i="42"/>
  <c r="I70" i="42"/>
  <c r="K71" i="42"/>
  <c r="G71" i="42"/>
  <c r="C71" i="42"/>
  <c r="H71" i="42"/>
  <c r="D74" i="42"/>
  <c r="I74" i="42"/>
  <c r="K75" i="42"/>
  <c r="G75" i="42"/>
  <c r="C75" i="42"/>
  <c r="H75" i="42"/>
  <c r="D78" i="42"/>
  <c r="I78" i="42"/>
  <c r="C79" i="42"/>
  <c r="I79" i="42"/>
  <c r="C80" i="42"/>
  <c r="H80" i="42"/>
  <c r="E83" i="42"/>
  <c r="I84" i="42"/>
  <c r="E84" i="42"/>
  <c r="H84" i="42"/>
  <c r="D84" i="42"/>
  <c r="J84" i="42"/>
  <c r="M62" i="42"/>
  <c r="I62" i="42"/>
  <c r="E62" i="42"/>
  <c r="G62" i="42"/>
  <c r="M65" i="42"/>
  <c r="E67" i="42"/>
  <c r="J67" i="42"/>
  <c r="E70" i="42"/>
  <c r="K72" i="42"/>
  <c r="G72" i="42"/>
  <c r="C72" i="42"/>
  <c r="H72" i="42"/>
  <c r="E74" i="42"/>
  <c r="J74" i="42"/>
  <c r="K76" i="42"/>
  <c r="G76" i="42"/>
  <c r="C76" i="42"/>
  <c r="H76" i="42"/>
  <c r="E78" i="42"/>
  <c r="J78" i="42"/>
  <c r="E79" i="42"/>
  <c r="J79" i="42"/>
  <c r="D80" i="42"/>
  <c r="J80" i="42"/>
  <c r="F83" i="42"/>
  <c r="C84" i="42"/>
  <c r="K84" i="42"/>
  <c r="F82" i="42"/>
  <c r="J82" i="42"/>
  <c r="F60" i="42"/>
  <c r="F61" i="42"/>
  <c r="F81" i="42"/>
  <c r="C82" i="42"/>
  <c r="G82" i="42"/>
  <c r="P49" i="41"/>
  <c r="Q49" i="41" s="1"/>
  <c r="R47" i="41"/>
  <c r="S47" i="41" s="1"/>
  <c r="V18" i="41"/>
  <c r="N46" i="41"/>
  <c r="O46" i="41" s="1"/>
  <c r="W46" i="41" s="1"/>
  <c r="R46" i="41"/>
  <c r="S46" i="41" s="1"/>
  <c r="V53" i="41"/>
  <c r="O53" i="41"/>
  <c r="W53" i="41" s="1"/>
  <c r="N29" i="41"/>
  <c r="P29" i="41"/>
  <c r="Q29" i="41" s="1"/>
  <c r="N40" i="41"/>
  <c r="P40" i="41"/>
  <c r="Q40" i="41" s="1"/>
  <c r="V47" i="41"/>
  <c r="P17" i="41"/>
  <c r="Q17" i="41" s="1"/>
  <c r="P19" i="41"/>
  <c r="Q19" i="41" s="1"/>
  <c r="P32" i="41"/>
  <c r="Q32" i="41" s="1"/>
  <c r="P36" i="41"/>
  <c r="Q36" i="41" s="1"/>
  <c r="W50" i="41"/>
  <c r="D82" i="41"/>
  <c r="P20" i="41"/>
  <c r="Q20" i="41" s="1"/>
  <c r="P21" i="41"/>
  <c r="Q21" i="41" s="1"/>
  <c r="P22" i="41"/>
  <c r="Q22" i="41" s="1"/>
  <c r="P23" i="41"/>
  <c r="Q23" i="41" s="1"/>
  <c r="P33" i="41"/>
  <c r="Q33" i="41" s="1"/>
  <c r="P37" i="41"/>
  <c r="Q37" i="41" s="1"/>
  <c r="R39" i="41"/>
  <c r="S39" i="41" s="1"/>
  <c r="D71" i="41"/>
  <c r="D74" i="41"/>
  <c r="D75" i="41"/>
  <c r="D77" i="41"/>
  <c r="C81" i="41"/>
  <c r="R41" i="41"/>
  <c r="S41" i="41" s="1"/>
  <c r="P25" i="41"/>
  <c r="Q25" i="41" s="1"/>
  <c r="P26" i="41"/>
  <c r="Q26" i="41" s="1"/>
  <c r="P27" i="41"/>
  <c r="Q27" i="41" s="1"/>
  <c r="P30" i="41"/>
  <c r="Q30" i="41" s="1"/>
  <c r="P34" i="41"/>
  <c r="Q34" i="41" s="1"/>
  <c r="I71" i="41"/>
  <c r="D73" i="41"/>
  <c r="E74" i="41"/>
  <c r="I75" i="41"/>
  <c r="E77" i="41"/>
  <c r="C79" i="41"/>
  <c r="C80" i="41"/>
  <c r="H81" i="41"/>
  <c r="Q47" i="41"/>
  <c r="P45" i="41"/>
  <c r="Q45" i="41" s="1"/>
  <c r="R42" i="41"/>
  <c r="S42" i="41" s="1"/>
  <c r="W42" i="41" s="1"/>
  <c r="V46" i="41"/>
  <c r="V45" i="41"/>
  <c r="V44" i="41"/>
  <c r="O44" i="41"/>
  <c r="W44" i="41" s="1"/>
  <c r="V43" i="41"/>
  <c r="O41" i="41"/>
  <c r="V41" i="41"/>
  <c r="W43" i="41"/>
  <c r="U45" i="41"/>
  <c r="W45" i="41" s="1"/>
  <c r="J78" i="41"/>
  <c r="E60" i="41"/>
  <c r="F69" i="41"/>
  <c r="G60" i="41"/>
  <c r="C66" i="41"/>
  <c r="J66" i="41"/>
  <c r="E67" i="41"/>
  <c r="C68" i="41"/>
  <c r="E73" i="41"/>
  <c r="J74" i="41"/>
  <c r="F77" i="41"/>
  <c r="D78" i="41"/>
  <c r="J79" i="41"/>
  <c r="H80" i="41"/>
  <c r="D81" i="41"/>
  <c r="I81" i="41"/>
  <c r="E82" i="41"/>
  <c r="E83" i="41"/>
  <c r="I66" i="41"/>
  <c r="E66" i="41"/>
  <c r="K66" i="41"/>
  <c r="I67" i="41"/>
  <c r="I68" i="41"/>
  <c r="F73" i="41"/>
  <c r="E78" i="41"/>
  <c r="J80" i="41"/>
  <c r="E81" i="41"/>
  <c r="K81" i="41"/>
  <c r="H82" i="41"/>
  <c r="I83" i="41"/>
  <c r="V51" i="41"/>
  <c r="J67" i="41"/>
  <c r="I78" i="41"/>
  <c r="G81" i="41"/>
  <c r="I82" i="41"/>
  <c r="V40" i="41"/>
  <c r="W39" i="41"/>
  <c r="V36" i="41"/>
  <c r="W35" i="41"/>
  <c r="W31" i="41"/>
  <c r="V28" i="41"/>
  <c r="V27" i="41"/>
  <c r="N21" i="41"/>
  <c r="V21" i="41" s="1"/>
  <c r="F63" i="41"/>
  <c r="K63" i="41"/>
  <c r="I64" i="41"/>
  <c r="G64" i="41"/>
  <c r="K65" i="41"/>
  <c r="E69" i="41"/>
  <c r="I69" i="41"/>
  <c r="E70" i="41"/>
  <c r="R24" i="41"/>
  <c r="S24" i="41" s="1"/>
  <c r="H63" i="41" s="1"/>
  <c r="N24" i="41"/>
  <c r="T14" i="41"/>
  <c r="U14" i="41" s="1"/>
  <c r="J65" i="41" s="1"/>
  <c r="N14" i="41"/>
  <c r="O14" i="41" s="1"/>
  <c r="T7" i="41"/>
  <c r="U7" i="41" s="1"/>
  <c r="N7" i="41"/>
  <c r="O7" i="41" s="1"/>
  <c r="W7" i="41" s="1"/>
  <c r="T10" i="41"/>
  <c r="U10" i="41" s="1"/>
  <c r="N10" i="41"/>
  <c r="O10" i="41" s="1"/>
  <c r="W19" i="41"/>
  <c r="N5" i="41"/>
  <c r="N6" i="41"/>
  <c r="O6" i="41" s="1"/>
  <c r="W6" i="41" s="1"/>
  <c r="N11" i="41"/>
  <c r="O11" i="41" s="1"/>
  <c r="N15" i="41"/>
  <c r="V15" i="41" s="1"/>
  <c r="N17" i="41"/>
  <c r="V17" i="41" s="1"/>
  <c r="N20" i="41"/>
  <c r="N25" i="41"/>
  <c r="O25" i="41" s="1"/>
  <c r="N9" i="41"/>
  <c r="O9" i="41" s="1"/>
  <c r="D69" i="41" s="1"/>
  <c r="N13" i="41"/>
  <c r="O13" i="41" s="1"/>
  <c r="W13" i="41" s="1"/>
  <c r="N22" i="41"/>
  <c r="O22" i="41" s="1"/>
  <c r="W22" i="41" s="1"/>
  <c r="N8" i="41"/>
  <c r="O8" i="41" s="1"/>
  <c r="W8" i="41" s="1"/>
  <c r="N12" i="41"/>
  <c r="O12" i="41" s="1"/>
  <c r="W12" i="41" s="1"/>
  <c r="N16" i="41"/>
  <c r="V16" i="41" s="1"/>
  <c r="N26" i="41"/>
  <c r="O26" i="41" s="1"/>
  <c r="W26" i="41" s="1"/>
  <c r="O38" i="41"/>
  <c r="W38" i="41" s="1"/>
  <c r="V38" i="41"/>
  <c r="O49" i="41"/>
  <c r="W49" i="41" s="1"/>
  <c r="V49" i="41"/>
  <c r="O30" i="41"/>
  <c r="V30" i="41"/>
  <c r="W23" i="41"/>
  <c r="O33" i="41"/>
  <c r="O37" i="41"/>
  <c r="W37" i="41" s="1"/>
  <c r="V37" i="41"/>
  <c r="O48" i="41"/>
  <c r="W48" i="41" s="1"/>
  <c r="V48" i="41"/>
  <c r="O52" i="41"/>
  <c r="W52" i="41" s="1"/>
  <c r="V52" i="41"/>
  <c r="O34" i="41"/>
  <c r="W34" i="41" s="1"/>
  <c r="V34" i="41"/>
  <c r="L57" i="41"/>
  <c r="K61" i="41"/>
  <c r="M4" i="41"/>
  <c r="N4" i="41" s="1"/>
  <c r="O4" i="41" s="1"/>
  <c r="I60" i="41"/>
  <c r="U5" i="41"/>
  <c r="W25" i="41"/>
  <c r="O29" i="41"/>
  <c r="W29" i="41" s="1"/>
  <c r="V29" i="41"/>
  <c r="E61" i="41"/>
  <c r="Q4" i="41"/>
  <c r="H61" i="41"/>
  <c r="H60" i="41"/>
  <c r="O27" i="41"/>
  <c r="W27" i="41" s="1"/>
  <c r="O28" i="41"/>
  <c r="W28" i="41" s="1"/>
  <c r="O32" i="41"/>
  <c r="O36" i="41"/>
  <c r="W36" i="41" s="1"/>
  <c r="O40" i="41"/>
  <c r="O51" i="41"/>
  <c r="W51" i="41" s="1"/>
  <c r="K60" i="41"/>
  <c r="K76" i="41"/>
  <c r="G76" i="41"/>
  <c r="C76" i="41"/>
  <c r="F76" i="41"/>
  <c r="J76" i="41"/>
  <c r="E76" i="41"/>
  <c r="I76" i="41"/>
  <c r="D76" i="41"/>
  <c r="V10" i="41"/>
  <c r="V23" i="41"/>
  <c r="G61" i="41"/>
  <c r="Q5" i="41"/>
  <c r="V31" i="41"/>
  <c r="V35" i="41"/>
  <c r="V39" i="41"/>
  <c r="V50" i="41"/>
  <c r="W54" i="41"/>
  <c r="J60" i="41"/>
  <c r="M62" i="41"/>
  <c r="I62" i="41"/>
  <c r="E62" i="41"/>
  <c r="J62" i="41"/>
  <c r="D62" i="41"/>
  <c r="H62" i="41"/>
  <c r="C62" i="41"/>
  <c r="H64" i="41"/>
  <c r="K64" i="41"/>
  <c r="F64" i="41"/>
  <c r="J64" i="41"/>
  <c r="E64" i="41"/>
  <c r="M64" i="41"/>
  <c r="H76" i="41"/>
  <c r="V19" i="41"/>
  <c r="V5" i="41"/>
  <c r="V54" i="41"/>
  <c r="E65" i="41"/>
  <c r="M65" i="41"/>
  <c r="K72" i="41"/>
  <c r="G72" i="41"/>
  <c r="C72" i="41"/>
  <c r="F72" i="41"/>
  <c r="J72" i="41"/>
  <c r="E72" i="41"/>
  <c r="I72" i="41"/>
  <c r="D72" i="41"/>
  <c r="M63" i="41"/>
  <c r="I63" i="41"/>
  <c r="H66" i="41"/>
  <c r="D66" i="41"/>
  <c r="G66" i="41"/>
  <c r="F67" i="41"/>
  <c r="E68" i="41"/>
  <c r="J68" i="41"/>
  <c r="K69" i="41"/>
  <c r="G69" i="41"/>
  <c r="H69" i="41"/>
  <c r="E71" i="41"/>
  <c r="J71" i="41"/>
  <c r="K73" i="41"/>
  <c r="G73" i="41"/>
  <c r="C73" i="41"/>
  <c r="H73" i="41"/>
  <c r="E75" i="41"/>
  <c r="J75" i="41"/>
  <c r="K77" i="41"/>
  <c r="G77" i="41"/>
  <c r="C77" i="41"/>
  <c r="H77" i="41"/>
  <c r="F79" i="41"/>
  <c r="F80" i="41"/>
  <c r="I84" i="41"/>
  <c r="E84" i="41"/>
  <c r="H84" i="41"/>
  <c r="D84" i="41"/>
  <c r="K84" i="41"/>
  <c r="G84" i="41"/>
  <c r="C84" i="41"/>
  <c r="H67" i="41"/>
  <c r="D67" i="41"/>
  <c r="G67" i="41"/>
  <c r="F68" i="41"/>
  <c r="K70" i="41"/>
  <c r="G70" i="41"/>
  <c r="C70" i="41"/>
  <c r="H70" i="41"/>
  <c r="K74" i="41"/>
  <c r="G74" i="41"/>
  <c r="C74" i="41"/>
  <c r="H74" i="41"/>
  <c r="K78" i="41"/>
  <c r="G78" i="41"/>
  <c r="C78" i="41"/>
  <c r="H78" i="41"/>
  <c r="H79" i="41"/>
  <c r="D79" i="41"/>
  <c r="G79" i="41"/>
  <c r="I80" i="41"/>
  <c r="E80" i="41"/>
  <c r="G80" i="41"/>
  <c r="F84" i="41"/>
  <c r="H68" i="41"/>
  <c r="D68" i="41"/>
  <c r="G68" i="41"/>
  <c r="K71" i="41"/>
  <c r="G71" i="41"/>
  <c r="C71" i="41"/>
  <c r="H71" i="41"/>
  <c r="K75" i="41"/>
  <c r="G75" i="41"/>
  <c r="C75" i="41"/>
  <c r="H75" i="41"/>
  <c r="J84" i="41"/>
  <c r="F83" i="41"/>
  <c r="J83" i="41"/>
  <c r="F82" i="41"/>
  <c r="J82" i="41"/>
  <c r="C83" i="41"/>
  <c r="G83" i="41"/>
  <c r="K83" i="41"/>
  <c r="F60" i="41"/>
  <c r="F61" i="41"/>
  <c r="F81" i="41"/>
  <c r="C82" i="41"/>
  <c r="G82" i="41"/>
  <c r="D83" i="41"/>
  <c r="R8" i="40"/>
  <c r="S8" i="40" s="1"/>
  <c r="T6" i="40"/>
  <c r="U6" i="40" s="1"/>
  <c r="N6" i="40"/>
  <c r="O6" i="40" s="1"/>
  <c r="L49" i="40"/>
  <c r="P5" i="40"/>
  <c r="Q5" i="40" s="1"/>
  <c r="P15" i="40"/>
  <c r="Q15" i="40" s="1"/>
  <c r="N15" i="40"/>
  <c r="O15" i="40" s="1"/>
  <c r="T7" i="40"/>
  <c r="U7" i="40" s="1"/>
  <c r="N7" i="40"/>
  <c r="O7" i="40" s="1"/>
  <c r="W7" i="40" s="1"/>
  <c r="N8" i="40"/>
  <c r="O8" i="40" s="1"/>
  <c r="N11" i="40"/>
  <c r="O11" i="40" s="1"/>
  <c r="V9" i="40"/>
  <c r="W10" i="40"/>
  <c r="V12" i="40"/>
  <c r="W13" i="40"/>
  <c r="W15" i="40"/>
  <c r="V17" i="40"/>
  <c r="O17" i="40"/>
  <c r="W17" i="40" s="1"/>
  <c r="O29" i="40"/>
  <c r="W29" i="40" s="1"/>
  <c r="V29" i="40"/>
  <c r="W31" i="40"/>
  <c r="O32" i="40"/>
  <c r="W32" i="40" s="1"/>
  <c r="V32" i="40"/>
  <c r="W5" i="40"/>
  <c r="W9" i="40"/>
  <c r="W11" i="40"/>
  <c r="W12" i="40"/>
  <c r="V21" i="40"/>
  <c r="O21" i="40"/>
  <c r="W21" i="40" s="1"/>
  <c r="O41" i="40"/>
  <c r="W41" i="40" s="1"/>
  <c r="V41" i="40"/>
  <c r="O44" i="40"/>
  <c r="W44" i="40" s="1"/>
  <c r="V44" i="40"/>
  <c r="V16" i="40"/>
  <c r="O16" i="40"/>
  <c r="W16" i="40" s="1"/>
  <c r="V25" i="40"/>
  <c r="O25" i="40"/>
  <c r="W25" i="40" s="1"/>
  <c r="O37" i="40"/>
  <c r="W37" i="40" s="1"/>
  <c r="V37" i="40"/>
  <c r="W39" i="40"/>
  <c r="O40" i="40"/>
  <c r="W40" i="40" s="1"/>
  <c r="V40" i="40"/>
  <c r="V13" i="40"/>
  <c r="V15" i="40"/>
  <c r="O28" i="40"/>
  <c r="W28" i="40" s="1"/>
  <c r="V28" i="40"/>
  <c r="O33" i="40"/>
  <c r="W33" i="40" s="1"/>
  <c r="V33" i="40"/>
  <c r="W35" i="40"/>
  <c r="O36" i="40"/>
  <c r="W36" i="40" s="1"/>
  <c r="V36" i="40"/>
  <c r="V14" i="40"/>
  <c r="D53" i="40"/>
  <c r="H53" i="40"/>
  <c r="V27" i="40"/>
  <c r="V31" i="40"/>
  <c r="V35" i="40"/>
  <c r="V39" i="40"/>
  <c r="V43" i="40"/>
  <c r="K53" i="40"/>
  <c r="V46" i="40"/>
  <c r="O46" i="40"/>
  <c r="W46" i="40" s="1"/>
  <c r="O18" i="40"/>
  <c r="W18" i="40" s="1"/>
  <c r="O22" i="40"/>
  <c r="W22" i="40" s="1"/>
  <c r="O26" i="40"/>
  <c r="W26" i="40" s="1"/>
  <c r="V30" i="40"/>
  <c r="V34" i="40"/>
  <c r="V38" i="40"/>
  <c r="V42" i="40"/>
  <c r="K56" i="40"/>
  <c r="G56" i="40"/>
  <c r="C56" i="40"/>
  <c r="H56" i="40"/>
  <c r="D56" i="40"/>
  <c r="I56" i="40"/>
  <c r="F56" i="40"/>
  <c r="M56" i="40"/>
  <c r="E56" i="40"/>
  <c r="K58" i="40"/>
  <c r="G58" i="40"/>
  <c r="C58" i="40"/>
  <c r="H58" i="40"/>
  <c r="D58" i="40"/>
  <c r="I58" i="40"/>
  <c r="F58" i="40"/>
  <c r="E58" i="40"/>
  <c r="K60" i="40"/>
  <c r="G60" i="40"/>
  <c r="C60" i="40"/>
  <c r="H60" i="40"/>
  <c r="D60" i="40"/>
  <c r="I60" i="40"/>
  <c r="F60" i="40"/>
  <c r="E60" i="40"/>
  <c r="P49" i="40"/>
  <c r="V6" i="40"/>
  <c r="V10" i="40"/>
  <c r="W20" i="40"/>
  <c r="W24" i="40"/>
  <c r="M4" i="40"/>
  <c r="Q4" i="40"/>
  <c r="V11" i="40"/>
  <c r="C53" i="40"/>
  <c r="G53" i="40"/>
  <c r="V20" i="40"/>
  <c r="V24" i="40"/>
  <c r="O30" i="40"/>
  <c r="W30" i="40" s="1"/>
  <c r="O34" i="40"/>
  <c r="W34" i="40" s="1"/>
  <c r="O38" i="40"/>
  <c r="W38" i="40" s="1"/>
  <c r="O42" i="40"/>
  <c r="W42" i="40" s="1"/>
  <c r="W45" i="40"/>
  <c r="E53" i="40"/>
  <c r="J56" i="40"/>
  <c r="J58" i="40"/>
  <c r="J60" i="40"/>
  <c r="K71" i="40"/>
  <c r="G71" i="40"/>
  <c r="C71" i="40"/>
  <c r="H71" i="40"/>
  <c r="D71" i="40"/>
  <c r="J71" i="40"/>
  <c r="H55" i="40"/>
  <c r="D55" i="40"/>
  <c r="M55" i="40"/>
  <c r="I55" i="40"/>
  <c r="E55" i="40"/>
  <c r="J55" i="40"/>
  <c r="E71" i="40"/>
  <c r="H72" i="40"/>
  <c r="D72" i="40"/>
  <c r="I72" i="40"/>
  <c r="E72" i="40"/>
  <c r="J72" i="40"/>
  <c r="V45" i="40"/>
  <c r="K57" i="40"/>
  <c r="K59" i="40"/>
  <c r="G59" i="40"/>
  <c r="C59" i="40"/>
  <c r="H59" i="40"/>
  <c r="D59" i="40"/>
  <c r="J59" i="40"/>
  <c r="F71" i="40"/>
  <c r="H54" i="40"/>
  <c r="D54" i="40"/>
  <c r="M54" i="40"/>
  <c r="I54" i="40"/>
  <c r="E54" i="40"/>
  <c r="J54" i="40"/>
  <c r="F55" i="40"/>
  <c r="E57" i="40"/>
  <c r="M57" i="40"/>
  <c r="E59" i="40"/>
  <c r="I71" i="40"/>
  <c r="K75" i="40"/>
  <c r="G75" i="40"/>
  <c r="C75" i="40"/>
  <c r="I75" i="40"/>
  <c r="E75" i="40"/>
  <c r="H75" i="40"/>
  <c r="D75" i="40"/>
  <c r="F52" i="40"/>
  <c r="F53" i="40"/>
  <c r="C61" i="40"/>
  <c r="G61" i="40"/>
  <c r="K61" i="40"/>
  <c r="C62" i="40"/>
  <c r="G62" i="40"/>
  <c r="K62" i="40"/>
  <c r="C63" i="40"/>
  <c r="G63" i="40"/>
  <c r="K63" i="40"/>
  <c r="C64" i="40"/>
  <c r="G64" i="40"/>
  <c r="K64" i="40"/>
  <c r="C65" i="40"/>
  <c r="G65" i="40"/>
  <c r="K65" i="40"/>
  <c r="C66" i="40"/>
  <c r="G66" i="40"/>
  <c r="K66" i="40"/>
  <c r="C67" i="40"/>
  <c r="G67" i="40"/>
  <c r="K67" i="40"/>
  <c r="C68" i="40"/>
  <c r="G68" i="40"/>
  <c r="K68" i="40"/>
  <c r="C69" i="40"/>
  <c r="G69" i="40"/>
  <c r="K69" i="40"/>
  <c r="C70" i="40"/>
  <c r="G70" i="40"/>
  <c r="K70" i="40"/>
  <c r="F73" i="40"/>
  <c r="J73" i="40"/>
  <c r="C74" i="40"/>
  <c r="G74" i="40"/>
  <c r="K74" i="40"/>
  <c r="E76" i="40"/>
  <c r="I76" i="40"/>
  <c r="F76" i="40"/>
  <c r="J76" i="40"/>
  <c r="F61" i="40"/>
  <c r="F62" i="40"/>
  <c r="F63" i="40"/>
  <c r="F64" i="40"/>
  <c r="F65" i="40"/>
  <c r="F66" i="40"/>
  <c r="F67" i="40"/>
  <c r="F68" i="40"/>
  <c r="F69" i="40"/>
  <c r="F70" i="40"/>
  <c r="E73" i="40"/>
  <c r="F74" i="40"/>
  <c r="D76" i="40"/>
  <c r="J54" i="38"/>
  <c r="I56" i="38"/>
  <c r="D58" i="38"/>
  <c r="D60" i="38"/>
  <c r="J60" i="38"/>
  <c r="C72" i="38"/>
  <c r="K72" i="38"/>
  <c r="E76" i="38"/>
  <c r="C60" i="37"/>
  <c r="C56" i="37"/>
  <c r="C59" i="37"/>
  <c r="E60" i="37"/>
  <c r="I63" i="37"/>
  <c r="D67" i="37"/>
  <c r="E70" i="37"/>
  <c r="I73" i="37"/>
  <c r="C54" i="38"/>
  <c r="D56" i="38"/>
  <c r="J56" i="38"/>
  <c r="I58" i="38"/>
  <c r="E60" i="38"/>
  <c r="E61" i="38"/>
  <c r="K61" i="38"/>
  <c r="E62" i="38"/>
  <c r="K62" i="38"/>
  <c r="E63" i="38"/>
  <c r="K63" i="38"/>
  <c r="E64" i="38"/>
  <c r="K64" i="38"/>
  <c r="E65" i="38"/>
  <c r="K65" i="38"/>
  <c r="E66" i="38"/>
  <c r="K66" i="38"/>
  <c r="E67" i="38"/>
  <c r="K67" i="38"/>
  <c r="E68" i="38"/>
  <c r="K68" i="38"/>
  <c r="E69" i="38"/>
  <c r="K69" i="38"/>
  <c r="E70" i="38"/>
  <c r="K70" i="38"/>
  <c r="E72" i="38"/>
  <c r="E74" i="38"/>
  <c r="K74" i="38"/>
  <c r="H75" i="38"/>
  <c r="I76" i="38"/>
  <c r="K52" i="39"/>
  <c r="J54" i="39"/>
  <c r="I55" i="39"/>
  <c r="E56" i="39"/>
  <c r="I58" i="39"/>
  <c r="E60" i="39"/>
  <c r="E61" i="39"/>
  <c r="K61" i="39"/>
  <c r="E62" i="39"/>
  <c r="K62" i="39"/>
  <c r="E63" i="39"/>
  <c r="K63" i="39"/>
  <c r="E64" i="39"/>
  <c r="K64" i="39"/>
  <c r="E65" i="39"/>
  <c r="K65" i="39"/>
  <c r="E66" i="39"/>
  <c r="K66" i="39"/>
  <c r="E67" i="39"/>
  <c r="K67" i="39"/>
  <c r="E68" i="39"/>
  <c r="K68" i="39"/>
  <c r="E69" i="39"/>
  <c r="K69" i="39"/>
  <c r="E70" i="39"/>
  <c r="K70" i="39"/>
  <c r="H71" i="39"/>
  <c r="I72" i="39"/>
  <c r="D74" i="39"/>
  <c r="I74" i="39"/>
  <c r="E75" i="39"/>
  <c r="E76" i="39"/>
  <c r="E63" i="37"/>
  <c r="J59" i="37"/>
  <c r="I60" i="37"/>
  <c r="E54" i="38"/>
  <c r="F60" i="38"/>
  <c r="G61" i="38"/>
  <c r="G62" i="38"/>
  <c r="G63" i="38"/>
  <c r="G64" i="38"/>
  <c r="G65" i="38"/>
  <c r="G66" i="38"/>
  <c r="G67" i="38"/>
  <c r="G68" i="38"/>
  <c r="G69" i="38"/>
  <c r="G70" i="38"/>
  <c r="G72" i="38"/>
  <c r="G74" i="38"/>
  <c r="I75" i="38"/>
  <c r="K55" i="39"/>
  <c r="F56" i="39"/>
  <c r="F60" i="39"/>
  <c r="G61" i="39"/>
  <c r="G62" i="39"/>
  <c r="G63" i="39"/>
  <c r="G64" i="39"/>
  <c r="G65" i="39"/>
  <c r="G66" i="39"/>
  <c r="G67" i="39"/>
  <c r="G68" i="39"/>
  <c r="G69" i="39"/>
  <c r="G70" i="39"/>
  <c r="I71" i="39"/>
  <c r="E74" i="39"/>
  <c r="K74" i="39"/>
  <c r="H75" i="39"/>
  <c r="I76" i="39"/>
  <c r="I72" i="38"/>
  <c r="G74" i="39"/>
  <c r="I75" i="39"/>
  <c r="E83" i="37"/>
  <c r="P12" i="39"/>
  <c r="Q12" i="39" s="1"/>
  <c r="W12" i="39" s="1"/>
  <c r="T8" i="39"/>
  <c r="U8" i="39" s="1"/>
  <c r="T7" i="39"/>
  <c r="U7" i="39" s="1"/>
  <c r="J57" i="39" s="1"/>
  <c r="R9" i="39"/>
  <c r="S9" i="39" s="1"/>
  <c r="N9" i="39"/>
  <c r="O9" i="39" s="1"/>
  <c r="R15" i="39"/>
  <c r="S15" i="39" s="1"/>
  <c r="N15" i="39"/>
  <c r="O15" i="39" s="1"/>
  <c r="T5" i="39"/>
  <c r="U5" i="39" s="1"/>
  <c r="N5" i="39"/>
  <c r="V5" i="39" s="1"/>
  <c r="R13" i="39"/>
  <c r="S13" i="39" s="1"/>
  <c r="N13" i="39"/>
  <c r="O13" i="39" s="1"/>
  <c r="N10" i="39"/>
  <c r="O10" i="39" s="1"/>
  <c r="N6" i="39"/>
  <c r="O6" i="39" s="1"/>
  <c r="N8" i="39"/>
  <c r="O8" i="39" s="1"/>
  <c r="W8" i="39" s="1"/>
  <c r="N16" i="39"/>
  <c r="O16" i="39" s="1"/>
  <c r="N7" i="39"/>
  <c r="O7" i="39" s="1"/>
  <c r="N14" i="39"/>
  <c r="O14" i="39" s="1"/>
  <c r="U6" i="39"/>
  <c r="S16" i="39"/>
  <c r="S10" i="39"/>
  <c r="W10" i="39" s="1"/>
  <c r="W11" i="39"/>
  <c r="W14" i="39"/>
  <c r="G53" i="39"/>
  <c r="E57" i="39"/>
  <c r="O23" i="39"/>
  <c r="W23" i="39" s="1"/>
  <c r="V23" i="39"/>
  <c r="S4" i="39"/>
  <c r="O5" i="39"/>
  <c r="W5" i="39" s="1"/>
  <c r="Q7" i="39"/>
  <c r="V14" i="39"/>
  <c r="W17" i="39"/>
  <c r="W20" i="39"/>
  <c r="W22" i="39"/>
  <c r="V22" i="39"/>
  <c r="V24" i="39"/>
  <c r="W25" i="39"/>
  <c r="W28" i="39"/>
  <c r="W30" i="39"/>
  <c r="V30" i="39"/>
  <c r="O19" i="39"/>
  <c r="W19" i="39" s="1"/>
  <c r="V19" i="39"/>
  <c r="O27" i="39"/>
  <c r="W27" i="39" s="1"/>
  <c r="V27" i="39"/>
  <c r="O34" i="39"/>
  <c r="W34" i="39" s="1"/>
  <c r="V34" i="39"/>
  <c r="O38" i="39"/>
  <c r="W38" i="39" s="1"/>
  <c r="V38" i="39"/>
  <c r="V12" i="39"/>
  <c r="Q4" i="39"/>
  <c r="F53" i="39" s="1"/>
  <c r="W18" i="39"/>
  <c r="V18" i="39"/>
  <c r="W21" i="39"/>
  <c r="W26" i="39"/>
  <c r="V26" i="39"/>
  <c r="W29" i="39"/>
  <c r="O32" i="39"/>
  <c r="W32" i="39" s="1"/>
  <c r="V32" i="39"/>
  <c r="O36" i="39"/>
  <c r="W36" i="39" s="1"/>
  <c r="V36" i="39"/>
  <c r="V11" i="39"/>
  <c r="L49" i="39"/>
  <c r="M4" i="39"/>
  <c r="N4" i="39" s="1"/>
  <c r="O4" i="39" s="1"/>
  <c r="O31" i="39"/>
  <c r="W31" i="39" s="1"/>
  <c r="V31" i="39"/>
  <c r="O35" i="39"/>
  <c r="W35" i="39" s="1"/>
  <c r="V35" i="39"/>
  <c r="O43" i="39"/>
  <c r="W43" i="39" s="1"/>
  <c r="V43" i="39"/>
  <c r="V41" i="39"/>
  <c r="K59" i="39"/>
  <c r="G59" i="39"/>
  <c r="C59" i="39"/>
  <c r="F59" i="39"/>
  <c r="J59" i="39"/>
  <c r="E59" i="39"/>
  <c r="I59" i="39"/>
  <c r="D59" i="39"/>
  <c r="I73" i="39"/>
  <c r="E73" i="39"/>
  <c r="H73" i="39"/>
  <c r="D73" i="39"/>
  <c r="K73" i="39"/>
  <c r="G73" i="39"/>
  <c r="C73" i="39"/>
  <c r="J73" i="39"/>
  <c r="F73" i="39"/>
  <c r="W16" i="39"/>
  <c r="O40" i="39"/>
  <c r="W40" i="39" s="1"/>
  <c r="O44" i="39"/>
  <c r="W44" i="39" s="1"/>
  <c r="F57" i="39"/>
  <c r="H59" i="39"/>
  <c r="W41" i="39"/>
  <c r="V45" i="39"/>
  <c r="O45" i="39"/>
  <c r="W45" i="39" s="1"/>
  <c r="M53" i="39"/>
  <c r="E53" i="39"/>
  <c r="K53" i="39"/>
  <c r="H53" i="39"/>
  <c r="D52" i="39"/>
  <c r="F54" i="39"/>
  <c r="E55" i="39"/>
  <c r="K56" i="39"/>
  <c r="G56" i="39"/>
  <c r="C56" i="39"/>
  <c r="H56" i="39"/>
  <c r="M56" i="39"/>
  <c r="E58" i="39"/>
  <c r="K60" i="39"/>
  <c r="G60" i="39"/>
  <c r="C60" i="39"/>
  <c r="H60" i="39"/>
  <c r="H54" i="39"/>
  <c r="D54" i="39"/>
  <c r="G54" i="39"/>
  <c r="M54" i="39"/>
  <c r="K57" i="39"/>
  <c r="M57" i="39"/>
  <c r="M52" i="39"/>
  <c r="I52" i="39"/>
  <c r="E52" i="39"/>
  <c r="G52" i="39"/>
  <c r="C54" i="39"/>
  <c r="I54" i="39"/>
  <c r="H55" i="39"/>
  <c r="D55" i="39"/>
  <c r="G55" i="39"/>
  <c r="M55" i="39"/>
  <c r="I57" i="39"/>
  <c r="K58" i="39"/>
  <c r="G58" i="39"/>
  <c r="C58" i="39"/>
  <c r="H58" i="39"/>
  <c r="F72" i="39"/>
  <c r="J72" i="39"/>
  <c r="F76" i="39"/>
  <c r="J76" i="39"/>
  <c r="F71" i="39"/>
  <c r="J71" i="39"/>
  <c r="C72" i="39"/>
  <c r="G72" i="39"/>
  <c r="K72" i="39"/>
  <c r="F75" i="39"/>
  <c r="J75" i="39"/>
  <c r="C76" i="39"/>
  <c r="G76" i="39"/>
  <c r="K76" i="39"/>
  <c r="F61" i="39"/>
  <c r="F62" i="39"/>
  <c r="F63" i="39"/>
  <c r="F64" i="39"/>
  <c r="F65" i="39"/>
  <c r="F66" i="39"/>
  <c r="F67" i="39"/>
  <c r="F68" i="39"/>
  <c r="F69" i="39"/>
  <c r="F70" i="39"/>
  <c r="C71" i="39"/>
  <c r="G71" i="39"/>
  <c r="D72" i="39"/>
  <c r="F74" i="39"/>
  <c r="C75" i="39"/>
  <c r="G75" i="39"/>
  <c r="D76" i="39"/>
  <c r="R15" i="38"/>
  <c r="S15" i="38" s="1"/>
  <c r="N15" i="38"/>
  <c r="O15" i="38" s="1"/>
  <c r="W15" i="38" s="1"/>
  <c r="R14" i="38"/>
  <c r="S14" i="38" s="1"/>
  <c r="R13" i="38"/>
  <c r="S13" i="38" s="1"/>
  <c r="N11" i="38"/>
  <c r="O11" i="38" s="1"/>
  <c r="W11" i="38" s="1"/>
  <c r="T9" i="38"/>
  <c r="U9" i="38" s="1"/>
  <c r="R9" i="38"/>
  <c r="S9" i="38" s="1"/>
  <c r="W9" i="38" s="1"/>
  <c r="R8" i="38"/>
  <c r="S8" i="38" s="1"/>
  <c r="N7" i="38"/>
  <c r="O7" i="38" s="1"/>
  <c r="W7" i="38" s="1"/>
  <c r="R19" i="38"/>
  <c r="S19" i="38" s="1"/>
  <c r="W19" i="38" s="1"/>
  <c r="N19" i="38"/>
  <c r="O19" i="38" s="1"/>
  <c r="R27" i="38"/>
  <c r="S27" i="38" s="1"/>
  <c r="N27" i="38"/>
  <c r="O27" i="38" s="1"/>
  <c r="W27" i="38" s="1"/>
  <c r="N5" i="38"/>
  <c r="O5" i="38" s="1"/>
  <c r="W5" i="38" s="1"/>
  <c r="N13" i="38"/>
  <c r="O13" i="38" s="1"/>
  <c r="W13" i="38" s="1"/>
  <c r="N21" i="38"/>
  <c r="O21" i="38" s="1"/>
  <c r="W21" i="38" s="1"/>
  <c r="N23" i="38"/>
  <c r="O23" i="38" s="1"/>
  <c r="W23" i="38" s="1"/>
  <c r="N18" i="38"/>
  <c r="O18" i="38" s="1"/>
  <c r="W18" i="38" s="1"/>
  <c r="N25" i="38"/>
  <c r="O25" i="38" s="1"/>
  <c r="W25" i="38" s="1"/>
  <c r="N9" i="38"/>
  <c r="O9" i="38" s="1"/>
  <c r="N6" i="38"/>
  <c r="O6" i="38" s="1"/>
  <c r="W6" i="38" s="1"/>
  <c r="N8" i="38"/>
  <c r="O8" i="38" s="1"/>
  <c r="W8" i="38" s="1"/>
  <c r="N10" i="38"/>
  <c r="O10" i="38" s="1"/>
  <c r="N12" i="38"/>
  <c r="O12" i="38" s="1"/>
  <c r="W12" i="38" s="1"/>
  <c r="V7" i="38"/>
  <c r="V15" i="38"/>
  <c r="W26" i="38"/>
  <c r="O28" i="38"/>
  <c r="W28" i="38" s="1"/>
  <c r="V28" i="38"/>
  <c r="O30" i="38"/>
  <c r="W30" i="38" s="1"/>
  <c r="V30" i="38"/>
  <c r="V37" i="38"/>
  <c r="O37" i="38"/>
  <c r="W37" i="38" s="1"/>
  <c r="V39" i="38"/>
  <c r="O39" i="38"/>
  <c r="W39" i="38" s="1"/>
  <c r="W10" i="38"/>
  <c r="W14" i="38"/>
  <c r="W22" i="38"/>
  <c r="S24" i="38"/>
  <c r="W24" i="38" s="1"/>
  <c r="V24" i="38"/>
  <c r="V33" i="38"/>
  <c r="O33" i="38"/>
  <c r="W33" i="38" s="1"/>
  <c r="O35" i="38"/>
  <c r="W35" i="38" s="1"/>
  <c r="V35" i="38"/>
  <c r="W17" i="38"/>
  <c r="O32" i="38"/>
  <c r="W32" i="38" s="1"/>
  <c r="V32" i="38"/>
  <c r="O34" i="38"/>
  <c r="W34" i="38" s="1"/>
  <c r="V34" i="38"/>
  <c r="O43" i="38"/>
  <c r="W43" i="38" s="1"/>
  <c r="V43" i="38"/>
  <c r="S20" i="38"/>
  <c r="V20" i="38"/>
  <c r="V29" i="38"/>
  <c r="O29" i="38"/>
  <c r="W29" i="38" s="1"/>
  <c r="O31" i="38"/>
  <c r="W31" i="38" s="1"/>
  <c r="V31" i="38"/>
  <c r="O36" i="38"/>
  <c r="W36" i="38" s="1"/>
  <c r="V36" i="38"/>
  <c r="O38" i="38"/>
  <c r="W38" i="38" s="1"/>
  <c r="V38" i="38"/>
  <c r="V41" i="38"/>
  <c r="O41" i="38"/>
  <c r="W41" i="38" s="1"/>
  <c r="V16" i="38"/>
  <c r="V17" i="38"/>
  <c r="V21" i="38"/>
  <c r="V26" i="38"/>
  <c r="V42" i="38"/>
  <c r="K53" i="38"/>
  <c r="O4" i="38"/>
  <c r="S4" i="38"/>
  <c r="V23" i="38"/>
  <c r="M53" i="38"/>
  <c r="E53" i="38"/>
  <c r="E57" i="38"/>
  <c r="K71" i="38"/>
  <c r="G71" i="38"/>
  <c r="C71" i="38"/>
  <c r="I71" i="38"/>
  <c r="E71" i="38"/>
  <c r="H71" i="38"/>
  <c r="F71" i="38"/>
  <c r="D71" i="38"/>
  <c r="I73" i="38"/>
  <c r="E73" i="38"/>
  <c r="H73" i="38"/>
  <c r="D73" i="38"/>
  <c r="K73" i="38"/>
  <c r="G73" i="38"/>
  <c r="C73" i="38"/>
  <c r="J73" i="38"/>
  <c r="F73" i="38"/>
  <c r="V8" i="38"/>
  <c r="V45" i="38"/>
  <c r="O45" i="38"/>
  <c r="W45" i="38" s="1"/>
  <c r="M52" i="38"/>
  <c r="I52" i="38"/>
  <c r="E52" i="38"/>
  <c r="K52" i="38"/>
  <c r="F52" i="38"/>
  <c r="J52" i="38"/>
  <c r="D52" i="38"/>
  <c r="V13" i="38"/>
  <c r="V46" i="38"/>
  <c r="C52" i="38"/>
  <c r="O40" i="38"/>
  <c r="W40" i="38" s="1"/>
  <c r="G52" i="38"/>
  <c r="K59" i="38"/>
  <c r="G59" i="38"/>
  <c r="C59" i="38"/>
  <c r="F59" i="38"/>
  <c r="J59" i="38"/>
  <c r="E59" i="38"/>
  <c r="I59" i="38"/>
  <c r="D59" i="38"/>
  <c r="J71" i="38"/>
  <c r="V22" i="38"/>
  <c r="F57" i="38"/>
  <c r="L49" i="38"/>
  <c r="P49" i="38"/>
  <c r="V10" i="38"/>
  <c r="V14" i="38"/>
  <c r="W20" i="38"/>
  <c r="M4" i="38"/>
  <c r="Q4" i="38"/>
  <c r="Q49" i="38" s="1"/>
  <c r="U16" i="38"/>
  <c r="V44" i="38"/>
  <c r="O44" i="38"/>
  <c r="W44" i="38" s="1"/>
  <c r="H52" i="38"/>
  <c r="G53" i="38"/>
  <c r="H55" i="38"/>
  <c r="D55" i="38"/>
  <c r="K55" i="38"/>
  <c r="F55" i="38"/>
  <c r="J55" i="38"/>
  <c r="E55" i="38"/>
  <c r="M55" i="38"/>
  <c r="H59" i="38"/>
  <c r="F54" i="38"/>
  <c r="K56" i="38"/>
  <c r="G56" i="38"/>
  <c r="C56" i="38"/>
  <c r="H56" i="38"/>
  <c r="M56" i="38"/>
  <c r="E58" i="38"/>
  <c r="J58" i="38"/>
  <c r="K60" i="38"/>
  <c r="G60" i="38"/>
  <c r="C60" i="38"/>
  <c r="H60" i="38"/>
  <c r="H54" i="38"/>
  <c r="D54" i="38"/>
  <c r="G54" i="38"/>
  <c r="M54" i="38"/>
  <c r="K57" i="38"/>
  <c r="G57" i="38"/>
  <c r="H57" i="38"/>
  <c r="M57" i="38"/>
  <c r="K58" i="38"/>
  <c r="G58" i="38"/>
  <c r="C58" i="38"/>
  <c r="H58" i="38"/>
  <c r="F72" i="38"/>
  <c r="J72" i="38"/>
  <c r="F76" i="38"/>
  <c r="J76" i="38"/>
  <c r="F75" i="38"/>
  <c r="J75" i="38"/>
  <c r="C76" i="38"/>
  <c r="G76" i="38"/>
  <c r="K76" i="38"/>
  <c r="F61" i="38"/>
  <c r="F62" i="38"/>
  <c r="F63" i="38"/>
  <c r="F64" i="38"/>
  <c r="F65" i="38"/>
  <c r="F66" i="38"/>
  <c r="F67" i="38"/>
  <c r="F68" i="38"/>
  <c r="F69" i="38"/>
  <c r="F70" i="38"/>
  <c r="D72" i="38"/>
  <c r="F74" i="38"/>
  <c r="C75" i="38"/>
  <c r="G75" i="38"/>
  <c r="D76" i="38"/>
  <c r="R27" i="37"/>
  <c r="S27" i="37" s="1"/>
  <c r="R26" i="37"/>
  <c r="S26" i="37" s="1"/>
  <c r="N25" i="37"/>
  <c r="R25" i="37"/>
  <c r="S25" i="37" s="1"/>
  <c r="R24" i="37"/>
  <c r="S24" i="37" s="1"/>
  <c r="R23" i="37"/>
  <c r="S23" i="37" s="1"/>
  <c r="R22" i="37"/>
  <c r="S22" i="37" s="1"/>
  <c r="N17" i="37"/>
  <c r="O17" i="37" s="1"/>
  <c r="W17" i="37" s="1"/>
  <c r="R17" i="37"/>
  <c r="S17" i="37" s="1"/>
  <c r="T15" i="37"/>
  <c r="U15" i="37" s="1"/>
  <c r="K72" i="37"/>
  <c r="G55" i="37"/>
  <c r="E56" i="37"/>
  <c r="E59" i="37"/>
  <c r="K59" i="37"/>
  <c r="F61" i="37"/>
  <c r="J63" i="37"/>
  <c r="I66" i="37"/>
  <c r="E67" i="37"/>
  <c r="F70" i="37"/>
  <c r="F71" i="37"/>
  <c r="D72" i="37"/>
  <c r="G73" i="37"/>
  <c r="H54" i="37"/>
  <c r="I56" i="37"/>
  <c r="F59" i="37"/>
  <c r="D66" i="37"/>
  <c r="I67" i="37"/>
  <c r="F69" i="37"/>
  <c r="J70" i="37"/>
  <c r="J71" i="37"/>
  <c r="F72" i="37"/>
  <c r="H73" i="37"/>
  <c r="K71" i="37"/>
  <c r="J72" i="37"/>
  <c r="T13" i="37"/>
  <c r="U13" i="37" s="1"/>
  <c r="T12" i="37"/>
  <c r="U12" i="37" s="1"/>
  <c r="T11" i="37"/>
  <c r="U11" i="37" s="1"/>
  <c r="T10" i="37"/>
  <c r="U10" i="37" s="1"/>
  <c r="K53" i="37"/>
  <c r="T8" i="37"/>
  <c r="U8" i="37" s="1"/>
  <c r="C53" i="37"/>
  <c r="T6" i="37"/>
  <c r="U6" i="37" s="1"/>
  <c r="E53" i="37"/>
  <c r="M5" i="37"/>
  <c r="E52" i="37"/>
  <c r="G52" i="37"/>
  <c r="O4" i="37"/>
  <c r="O10" i="37"/>
  <c r="V10" i="37"/>
  <c r="O21" i="37"/>
  <c r="W21" i="37" s="1"/>
  <c r="V21" i="37"/>
  <c r="O28" i="37"/>
  <c r="W28" i="37" s="1"/>
  <c r="V28" i="37"/>
  <c r="O9" i="37"/>
  <c r="W9" i="37" s="1"/>
  <c r="V9" i="37"/>
  <c r="O14" i="37"/>
  <c r="W14" i="37" s="1"/>
  <c r="V14" i="37"/>
  <c r="O35" i="37"/>
  <c r="W35" i="37" s="1"/>
  <c r="V35" i="37"/>
  <c r="O13" i="37"/>
  <c r="V13" i="37"/>
  <c r="O18" i="37"/>
  <c r="W18" i="37" s="1"/>
  <c r="V18" i="37"/>
  <c r="O20" i="37"/>
  <c r="W20" i="37" s="1"/>
  <c r="V20" i="37"/>
  <c r="O31" i="37"/>
  <c r="W31" i="37" s="1"/>
  <c r="V31" i="37"/>
  <c r="O12" i="37"/>
  <c r="W12" i="37" s="1"/>
  <c r="V12" i="37"/>
  <c r="O26" i="37"/>
  <c r="O16" i="37"/>
  <c r="W16" i="37" s="1"/>
  <c r="V16" i="37"/>
  <c r="O25" i="37"/>
  <c r="V25" i="37"/>
  <c r="O6" i="37"/>
  <c r="V6" i="37"/>
  <c r="O8" i="37"/>
  <c r="W8" i="37" s="1"/>
  <c r="V8" i="37"/>
  <c r="V17" i="37"/>
  <c r="O22" i="37"/>
  <c r="W22" i="37" s="1"/>
  <c r="V22" i="37"/>
  <c r="O24" i="37"/>
  <c r="W24" i="37" s="1"/>
  <c r="V24" i="37"/>
  <c r="V32" i="37"/>
  <c r="V40" i="37"/>
  <c r="K68" i="37"/>
  <c r="G68" i="37"/>
  <c r="C68" i="37"/>
  <c r="J68" i="37"/>
  <c r="E68" i="37"/>
  <c r="I68" i="37"/>
  <c r="D68" i="37"/>
  <c r="F68" i="37"/>
  <c r="H68" i="37"/>
  <c r="V7" i="37"/>
  <c r="V19" i="37"/>
  <c r="V27" i="37"/>
  <c r="V30" i="37"/>
  <c r="V34" i="37"/>
  <c r="V38" i="37"/>
  <c r="V42" i="37"/>
  <c r="V44" i="37"/>
  <c r="K74" i="37"/>
  <c r="G74" i="37"/>
  <c r="C74" i="37"/>
  <c r="J74" i="37"/>
  <c r="E74" i="37"/>
  <c r="I74" i="37"/>
  <c r="D74" i="37"/>
  <c r="F74" i="37"/>
  <c r="H74" i="37"/>
  <c r="V36" i="37"/>
  <c r="V15" i="37"/>
  <c r="O7" i="37"/>
  <c r="W7" i="37" s="1"/>
  <c r="O11" i="37"/>
  <c r="O15" i="37"/>
  <c r="O19" i="37"/>
  <c r="W19" i="37" s="1"/>
  <c r="O23" i="37"/>
  <c r="O27" i="37"/>
  <c r="W27" i="37" s="1"/>
  <c r="V29" i="37"/>
  <c r="V33" i="37"/>
  <c r="V37" i="37"/>
  <c r="W39" i="37"/>
  <c r="V41" i="37"/>
  <c r="W43" i="37"/>
  <c r="E57" i="37"/>
  <c r="K57" i="37"/>
  <c r="I57" i="37"/>
  <c r="C57" i="37"/>
  <c r="M57" i="37"/>
  <c r="I76" i="37"/>
  <c r="E76" i="37"/>
  <c r="J76" i="37"/>
  <c r="D76" i="37"/>
  <c r="H76" i="37"/>
  <c r="C76" i="37"/>
  <c r="K76" i="37"/>
  <c r="F76" i="37"/>
  <c r="G76" i="37"/>
  <c r="H58" i="37"/>
  <c r="D58" i="37"/>
  <c r="I58" i="37"/>
  <c r="C58" i="37"/>
  <c r="J58" i="37"/>
  <c r="E58" i="37"/>
  <c r="L49" i="37"/>
  <c r="M55" i="37"/>
  <c r="I55" i="37"/>
  <c r="E55" i="37"/>
  <c r="H55" i="37"/>
  <c r="C55" i="37"/>
  <c r="J55" i="37"/>
  <c r="D55" i="37"/>
  <c r="F58" i="37"/>
  <c r="K64" i="37"/>
  <c r="G64" i="37"/>
  <c r="C64" i="37"/>
  <c r="J64" i="37"/>
  <c r="E64" i="37"/>
  <c r="F64" i="37"/>
  <c r="H75" i="37"/>
  <c r="D75" i="37"/>
  <c r="J75" i="37"/>
  <c r="E75" i="37"/>
  <c r="I75" i="37"/>
  <c r="C75" i="37"/>
  <c r="K75" i="37"/>
  <c r="F75" i="37"/>
  <c r="M54" i="37"/>
  <c r="I54" i="37"/>
  <c r="E54" i="37"/>
  <c r="J54" i="37"/>
  <c r="D54" i="37"/>
  <c r="K54" i="37"/>
  <c r="F54" i="37"/>
  <c r="P49" i="37"/>
  <c r="M4" i="37"/>
  <c r="T4" i="37" s="1"/>
  <c r="I53" i="37" s="1"/>
  <c r="Q4" i="37"/>
  <c r="Q49" i="37" s="1"/>
  <c r="V45" i="37"/>
  <c r="G54" i="37"/>
  <c r="G58" i="37"/>
  <c r="K61" i="37"/>
  <c r="G61" i="37"/>
  <c r="C61" i="37"/>
  <c r="I61" i="37"/>
  <c r="D61" i="37"/>
  <c r="J61" i="37"/>
  <c r="E61" i="37"/>
  <c r="K65" i="37"/>
  <c r="G65" i="37"/>
  <c r="C65" i="37"/>
  <c r="I65" i="37"/>
  <c r="D65" i="37"/>
  <c r="J65" i="37"/>
  <c r="E65" i="37"/>
  <c r="G75" i="37"/>
  <c r="H56" i="37"/>
  <c r="D56" i="37"/>
  <c r="G56" i="37"/>
  <c r="M56" i="37"/>
  <c r="H60" i="37"/>
  <c r="D60" i="37"/>
  <c r="G60" i="37"/>
  <c r="K63" i="37"/>
  <c r="G63" i="37"/>
  <c r="C63" i="37"/>
  <c r="H63" i="37"/>
  <c r="K67" i="37"/>
  <c r="G67" i="37"/>
  <c r="C67" i="37"/>
  <c r="H67" i="37"/>
  <c r="E69" i="37"/>
  <c r="D70" i="37"/>
  <c r="C71" i="37"/>
  <c r="C72" i="37"/>
  <c r="K69" i="37"/>
  <c r="G69" i="37"/>
  <c r="C69" i="37"/>
  <c r="H69" i="37"/>
  <c r="F56" i="37"/>
  <c r="K56" i="37"/>
  <c r="H59" i="37"/>
  <c r="D59" i="37"/>
  <c r="G59" i="37"/>
  <c r="F60" i="37"/>
  <c r="K60" i="37"/>
  <c r="K62" i="37"/>
  <c r="G62" i="37"/>
  <c r="C62" i="37"/>
  <c r="H62" i="37"/>
  <c r="F63" i="37"/>
  <c r="K66" i="37"/>
  <c r="G66" i="37"/>
  <c r="C66" i="37"/>
  <c r="H66" i="37"/>
  <c r="F67" i="37"/>
  <c r="D69" i="37"/>
  <c r="I69" i="37"/>
  <c r="K70" i="37"/>
  <c r="G70" i="37"/>
  <c r="C70" i="37"/>
  <c r="H70" i="37"/>
  <c r="H71" i="37"/>
  <c r="D71" i="37"/>
  <c r="G71" i="37"/>
  <c r="I72" i="37"/>
  <c r="E72" i="37"/>
  <c r="G72" i="37"/>
  <c r="F52" i="37"/>
  <c r="F53" i="37"/>
  <c r="F73" i="37"/>
  <c r="W4" i="36"/>
  <c r="V4" i="36"/>
  <c r="V6" i="35"/>
  <c r="O6" i="35"/>
  <c r="W6" i="35" s="1"/>
  <c r="W4" i="35"/>
  <c r="V5" i="35"/>
  <c r="V4" i="35"/>
  <c r="W4" i="34"/>
  <c r="O5" i="34"/>
  <c r="W5" i="34" s="1"/>
  <c r="V5" i="34"/>
  <c r="V4" i="34"/>
  <c r="R6" i="36"/>
  <c r="S6" i="36" s="1"/>
  <c r="P6" i="36"/>
  <c r="Q6" i="36" s="1"/>
  <c r="L6" i="36"/>
  <c r="M6" i="36" s="1"/>
  <c r="T6" i="36" s="1"/>
  <c r="U6" i="36" s="1"/>
  <c r="C6" i="36"/>
  <c r="R5" i="36"/>
  <c r="S5" i="36" s="1"/>
  <c r="P5" i="36"/>
  <c r="Q5" i="36" s="1"/>
  <c r="L5" i="36"/>
  <c r="M5" i="36" s="1"/>
  <c r="T5" i="36" s="1"/>
  <c r="U5" i="36" s="1"/>
  <c r="C5" i="36"/>
  <c r="R8" i="35"/>
  <c r="S8" i="35" s="1"/>
  <c r="P8" i="35"/>
  <c r="Q8" i="35" s="1"/>
  <c r="L8" i="35"/>
  <c r="M8" i="35" s="1"/>
  <c r="C8" i="35"/>
  <c r="R7" i="35"/>
  <c r="S7" i="35" s="1"/>
  <c r="P7" i="35"/>
  <c r="Q7" i="35" s="1"/>
  <c r="L7" i="35"/>
  <c r="M7" i="35" s="1"/>
  <c r="T7" i="35" s="1"/>
  <c r="U7" i="35" s="1"/>
  <c r="C7" i="35"/>
  <c r="R6" i="34"/>
  <c r="S6" i="34" s="1"/>
  <c r="P6" i="34"/>
  <c r="Q6" i="34" s="1"/>
  <c r="L6" i="34"/>
  <c r="M6" i="34" s="1"/>
  <c r="T6" i="34" s="1"/>
  <c r="U6" i="34" s="1"/>
  <c r="C6" i="34"/>
  <c r="L62" i="44" l="1"/>
  <c r="M44" i="51"/>
  <c r="L81" i="66"/>
  <c r="L75" i="67"/>
  <c r="L71" i="67"/>
  <c r="L75" i="68"/>
  <c r="L71" i="68"/>
  <c r="L81" i="74"/>
  <c r="L81" i="62"/>
  <c r="L73" i="63"/>
  <c r="L69" i="63"/>
  <c r="L81" i="64"/>
  <c r="L80" i="44"/>
  <c r="L81" i="45"/>
  <c r="L81" i="46"/>
  <c r="L57" i="50"/>
  <c r="L37" i="52"/>
  <c r="M68" i="58"/>
  <c r="M68" i="65"/>
  <c r="L37" i="50"/>
  <c r="L81" i="53"/>
  <c r="L78" i="56"/>
  <c r="L74" i="56"/>
  <c r="L76" i="63"/>
  <c r="L72" i="63"/>
  <c r="L82" i="67"/>
  <c r="L78" i="67"/>
  <c r="L74" i="67"/>
  <c r="L82" i="68"/>
  <c r="L78" i="68"/>
  <c r="L74" i="68"/>
  <c r="L70" i="68"/>
  <c r="L81" i="72"/>
  <c r="L81" i="49"/>
  <c r="L36" i="50"/>
  <c r="L37" i="51"/>
  <c r="L81" i="54"/>
  <c r="L81" i="55"/>
  <c r="L77" i="56"/>
  <c r="L73" i="56"/>
  <c r="L61" i="60"/>
  <c r="M69" i="60"/>
  <c r="L75" i="63"/>
  <c r="L71" i="63"/>
  <c r="L61" i="64"/>
  <c r="L61" i="65"/>
  <c r="L77" i="67"/>
  <c r="L73" i="67"/>
  <c r="L69" i="67"/>
  <c r="L77" i="68"/>
  <c r="L73" i="68"/>
  <c r="L60" i="73"/>
  <c r="L81" i="48"/>
  <c r="L76" i="56"/>
  <c r="L72" i="56"/>
  <c r="L78" i="63"/>
  <c r="L74" i="63"/>
  <c r="L70" i="63"/>
  <c r="L60" i="64"/>
  <c r="L81" i="65"/>
  <c r="L60" i="65"/>
  <c r="L76" i="67"/>
  <c r="L72" i="67"/>
  <c r="L76" i="68"/>
  <c r="L72" i="68"/>
  <c r="L81" i="69"/>
  <c r="L81" i="70"/>
  <c r="L60" i="70"/>
  <c r="L81" i="71"/>
  <c r="L81" i="73"/>
  <c r="M86" i="150"/>
  <c r="S86" i="150" s="1"/>
  <c r="L86" i="144"/>
  <c r="M86" i="142"/>
  <c r="S86" i="142" s="1"/>
  <c r="W86" i="140"/>
  <c r="M86" i="140"/>
  <c r="S86" i="140" s="1"/>
  <c r="L86" i="140"/>
  <c r="M86" i="138"/>
  <c r="S86" i="138" s="1"/>
  <c r="S89" i="132"/>
  <c r="B2" i="132"/>
  <c r="L81" i="75"/>
  <c r="L69" i="38"/>
  <c r="L65" i="38"/>
  <c r="L61" i="38"/>
  <c r="L69" i="59"/>
  <c r="L85" i="93"/>
  <c r="V85" i="93"/>
  <c r="W85" i="93" s="1"/>
  <c r="L86" i="108"/>
  <c r="L67" i="39"/>
  <c r="L63" i="39"/>
  <c r="M85" i="125"/>
  <c r="S85" i="125" s="1"/>
  <c r="W10" i="42"/>
  <c r="J63" i="42"/>
  <c r="W15" i="37"/>
  <c r="V11" i="37"/>
  <c r="W6" i="37"/>
  <c r="W13" i="37"/>
  <c r="W10" i="37"/>
  <c r="V25" i="38"/>
  <c r="G57" i="39"/>
  <c r="R49" i="39"/>
  <c r="V7" i="40"/>
  <c r="V5" i="40"/>
  <c r="W40" i="41"/>
  <c r="E63" i="42"/>
  <c r="V37" i="42"/>
  <c r="V30" i="42"/>
  <c r="V17" i="42"/>
  <c r="W17" i="42"/>
  <c r="G63" i="43"/>
  <c r="V20" i="43"/>
  <c r="V25" i="43"/>
  <c r="J63" i="48"/>
  <c r="D65" i="49"/>
  <c r="V23" i="50"/>
  <c r="Q33" i="51"/>
  <c r="P33" i="51"/>
  <c r="F39" i="52"/>
  <c r="V4" i="52"/>
  <c r="P33" i="52"/>
  <c r="V9" i="52"/>
  <c r="Q33" i="52"/>
  <c r="V22" i="53"/>
  <c r="W6" i="53"/>
  <c r="V5" i="53"/>
  <c r="G65" i="54"/>
  <c r="W11" i="54"/>
  <c r="V20" i="55"/>
  <c r="I65" i="55"/>
  <c r="C61" i="55"/>
  <c r="R57" i="56"/>
  <c r="V13" i="56"/>
  <c r="G65" i="57"/>
  <c r="S57" i="57"/>
  <c r="I67" i="57"/>
  <c r="W7" i="57"/>
  <c r="V14" i="58"/>
  <c r="P57" i="58"/>
  <c r="V26" i="59"/>
  <c r="U57" i="59"/>
  <c r="V5" i="59"/>
  <c r="V7" i="60"/>
  <c r="W10" i="60"/>
  <c r="T57" i="61"/>
  <c r="V9" i="62"/>
  <c r="V6" i="62"/>
  <c r="E63" i="65"/>
  <c r="O9" i="66"/>
  <c r="W9" i="66" s="1"/>
  <c r="W19" i="67"/>
  <c r="R57" i="67"/>
  <c r="W15" i="67"/>
  <c r="V24" i="67"/>
  <c r="W12" i="68"/>
  <c r="V13" i="68"/>
  <c r="R57" i="68"/>
  <c r="O20" i="69"/>
  <c r="W20" i="69" s="1"/>
  <c r="V12" i="69"/>
  <c r="O11" i="70"/>
  <c r="W11" i="70" s="1"/>
  <c r="V8" i="70"/>
  <c r="E65" i="71"/>
  <c r="Q57" i="71"/>
  <c r="P57" i="71"/>
  <c r="V5" i="72"/>
  <c r="O5" i="73"/>
  <c r="W6" i="74"/>
  <c r="W13" i="75"/>
  <c r="V5" i="75"/>
  <c r="V10" i="75"/>
  <c r="W11" i="37"/>
  <c r="V23" i="37"/>
  <c r="V26" i="37"/>
  <c r="J57" i="38"/>
  <c r="V19" i="38"/>
  <c r="P49" i="39"/>
  <c r="V8" i="39"/>
  <c r="V16" i="39"/>
  <c r="Q49" i="40"/>
  <c r="W6" i="40"/>
  <c r="W33" i="41"/>
  <c r="W47" i="41"/>
  <c r="V51" i="42"/>
  <c r="I63" i="42"/>
  <c r="G69" i="42"/>
  <c r="V26" i="42"/>
  <c r="E65" i="42"/>
  <c r="M57" i="42"/>
  <c r="R8" i="42"/>
  <c r="C63" i="43"/>
  <c r="P57" i="48"/>
  <c r="V14" i="50"/>
  <c r="V13" i="50"/>
  <c r="V13" i="51"/>
  <c r="V8" i="51"/>
  <c r="V10" i="51"/>
  <c r="E39" i="52"/>
  <c r="V5" i="52"/>
  <c r="I65" i="53"/>
  <c r="V6" i="53"/>
  <c r="W13" i="53"/>
  <c r="V13" i="54"/>
  <c r="V18" i="54"/>
  <c r="R57" i="54"/>
  <c r="W17" i="54"/>
  <c r="W13" i="54"/>
  <c r="V16" i="55"/>
  <c r="W20" i="55"/>
  <c r="C61" i="56"/>
  <c r="V23" i="56"/>
  <c r="V28" i="56"/>
  <c r="Q57" i="56"/>
  <c r="T8" i="56"/>
  <c r="P8" i="56"/>
  <c r="Q8" i="56" s="1"/>
  <c r="V11" i="57"/>
  <c r="V30" i="57"/>
  <c r="V9" i="57"/>
  <c r="W14" i="58"/>
  <c r="G65" i="59"/>
  <c r="V8" i="59"/>
  <c r="V22" i="59"/>
  <c r="T57" i="59"/>
  <c r="C63" i="59"/>
  <c r="W26" i="59"/>
  <c r="I61" i="61"/>
  <c r="R57" i="62"/>
  <c r="I73" i="62"/>
  <c r="N57" i="64"/>
  <c r="W7" i="64"/>
  <c r="V8" i="65"/>
  <c r="V5" i="65"/>
  <c r="S57" i="66"/>
  <c r="V6" i="67"/>
  <c r="V12" i="68"/>
  <c r="V27" i="69"/>
  <c r="V19" i="69"/>
  <c r="W23" i="69"/>
  <c r="W32" i="69"/>
  <c r="V7" i="70"/>
  <c r="D63" i="71"/>
  <c r="V10" i="72"/>
  <c r="T57" i="73"/>
  <c r="V9" i="73"/>
  <c r="M85" i="93"/>
  <c r="S85" i="93" s="1"/>
  <c r="V8" i="72"/>
  <c r="Q11" i="41"/>
  <c r="W11" i="41" s="1"/>
  <c r="P57" i="41"/>
  <c r="W23" i="37"/>
  <c r="W25" i="37"/>
  <c r="W26" i="37"/>
  <c r="V9" i="38"/>
  <c r="V18" i="38"/>
  <c r="I57" i="38"/>
  <c r="W13" i="39"/>
  <c r="W15" i="39"/>
  <c r="V8" i="40"/>
  <c r="W8" i="40"/>
  <c r="V43" i="42"/>
  <c r="V21" i="42"/>
  <c r="W43" i="42"/>
  <c r="W28" i="42"/>
  <c r="W51" i="42"/>
  <c r="V33" i="43"/>
  <c r="V17" i="54"/>
  <c r="V19" i="58"/>
  <c r="V10" i="60"/>
  <c r="C65" i="60"/>
  <c r="V11" i="62"/>
  <c r="G63" i="63"/>
  <c r="W6" i="67"/>
  <c r="V17" i="67"/>
  <c r="W10" i="67"/>
  <c r="V25" i="68"/>
  <c r="W6" i="69"/>
  <c r="V10" i="71"/>
  <c r="V6" i="71"/>
  <c r="O5" i="72"/>
  <c r="V5" i="73"/>
  <c r="V11" i="73"/>
  <c r="U57" i="73"/>
  <c r="H65" i="41"/>
  <c r="F39" i="47"/>
  <c r="W29" i="45"/>
  <c r="W20" i="45"/>
  <c r="W25" i="49"/>
  <c r="M85" i="118"/>
  <c r="S85" i="118" s="1"/>
  <c r="M85" i="117"/>
  <c r="S85" i="117" s="1"/>
  <c r="M85" i="114"/>
  <c r="S85" i="114" s="1"/>
  <c r="L85" i="114"/>
  <c r="V85" i="114"/>
  <c r="W85" i="114" s="1"/>
  <c r="M85" i="110"/>
  <c r="S85" i="110" s="1"/>
  <c r="M86" i="108"/>
  <c r="S86" i="108" s="1"/>
  <c r="M85" i="107"/>
  <c r="S85" i="107" s="1"/>
  <c r="L66" i="45"/>
  <c r="L76" i="59"/>
  <c r="L72" i="59"/>
  <c r="M85" i="102"/>
  <c r="S85" i="102" s="1"/>
  <c r="M85" i="97"/>
  <c r="S85" i="97" s="1"/>
  <c r="V85" i="96"/>
  <c r="W85" i="96" s="1"/>
  <c r="W85" i="95"/>
  <c r="L85" i="100"/>
  <c r="M85" i="99"/>
  <c r="S85" i="99" s="1"/>
  <c r="L85" i="92"/>
  <c r="L63" i="38"/>
  <c r="M66" i="44"/>
  <c r="M59" i="40"/>
  <c r="M68" i="44"/>
  <c r="L75" i="45"/>
  <c r="L85" i="96"/>
  <c r="M85" i="96"/>
  <c r="S85" i="96" s="1"/>
  <c r="L85" i="95"/>
  <c r="J85" i="94"/>
  <c r="D85" i="94"/>
  <c r="M74" i="94"/>
  <c r="M68" i="94"/>
  <c r="M75" i="94"/>
  <c r="M72" i="94"/>
  <c r="M69" i="94"/>
  <c r="M76" i="94"/>
  <c r="M67" i="94"/>
  <c r="M77" i="94"/>
  <c r="M73" i="94"/>
  <c r="M71" i="94"/>
  <c r="M70" i="94"/>
  <c r="L61" i="94"/>
  <c r="L85" i="94" s="1"/>
  <c r="U85" i="90"/>
  <c r="L65" i="90"/>
  <c r="H85" i="90"/>
  <c r="J85" i="90"/>
  <c r="W57" i="90"/>
  <c r="W61" i="90" s="1"/>
  <c r="W63" i="90" s="1"/>
  <c r="M66" i="90"/>
  <c r="M77" i="90"/>
  <c r="M73" i="90"/>
  <c r="M70" i="90"/>
  <c r="M69" i="90"/>
  <c r="M72" i="90"/>
  <c r="M76" i="90"/>
  <c r="M74" i="90"/>
  <c r="M67" i="90"/>
  <c r="M75" i="90"/>
  <c r="M68" i="90"/>
  <c r="M71" i="90"/>
  <c r="D85" i="90"/>
  <c r="L60" i="90"/>
  <c r="F85" i="90"/>
  <c r="L63" i="90"/>
  <c r="M76" i="89"/>
  <c r="M70" i="89"/>
  <c r="M71" i="89"/>
  <c r="M69" i="89"/>
  <c r="M77" i="89"/>
  <c r="M72" i="89"/>
  <c r="M73" i="89"/>
  <c r="M74" i="89"/>
  <c r="M75" i="89"/>
  <c r="V85" i="89"/>
  <c r="W85" i="89" s="1"/>
  <c r="L63" i="89"/>
  <c r="L60" i="89"/>
  <c r="L63" i="87"/>
  <c r="L85" i="87" s="1"/>
  <c r="M71" i="86"/>
  <c r="M76" i="86"/>
  <c r="D85" i="86"/>
  <c r="V85" i="86" s="1"/>
  <c r="W85" i="86" s="1"/>
  <c r="M75" i="86"/>
  <c r="M77" i="86"/>
  <c r="M72" i="86"/>
  <c r="M73" i="86"/>
  <c r="M69" i="86"/>
  <c r="M74" i="86"/>
  <c r="L63" i="86"/>
  <c r="L85" i="86" s="1"/>
  <c r="S57" i="85"/>
  <c r="H63" i="85"/>
  <c r="H85" i="85" s="1"/>
  <c r="D63" i="85"/>
  <c r="O57" i="85"/>
  <c r="E85" i="85"/>
  <c r="U85" i="85" s="1"/>
  <c r="F63" i="85"/>
  <c r="F85" i="85" s="1"/>
  <c r="Q57" i="85"/>
  <c r="W4" i="85"/>
  <c r="W57" i="85" s="1"/>
  <c r="W61" i="85" s="1"/>
  <c r="W63" i="85" s="1"/>
  <c r="M85" i="84"/>
  <c r="S85" i="84" s="1"/>
  <c r="E85" i="84"/>
  <c r="U85" i="84" s="1"/>
  <c r="Q57" i="84"/>
  <c r="F63" i="84"/>
  <c r="F85" i="84" s="1"/>
  <c r="V85" i="84" s="1"/>
  <c r="W57" i="84"/>
  <c r="W61" i="84" s="1"/>
  <c r="W63" i="84" s="1"/>
  <c r="W61" i="83"/>
  <c r="W63" i="83" s="1"/>
  <c r="M85" i="83"/>
  <c r="S85" i="83" s="1"/>
  <c r="J85" i="83"/>
  <c r="V85" i="83" s="1"/>
  <c r="W85" i="83" s="1"/>
  <c r="L70" i="83"/>
  <c r="L85" i="83" s="1"/>
  <c r="M77" i="82"/>
  <c r="W61" i="82"/>
  <c r="W63" i="82" s="1"/>
  <c r="M69" i="82"/>
  <c r="M74" i="82"/>
  <c r="M72" i="82"/>
  <c r="M73" i="82"/>
  <c r="M75" i="82"/>
  <c r="M71" i="82"/>
  <c r="M70" i="82"/>
  <c r="D85" i="82"/>
  <c r="V85" i="82" s="1"/>
  <c r="W85" i="82" s="1"/>
  <c r="L63" i="82"/>
  <c r="L85" i="82" s="1"/>
  <c r="U85" i="81"/>
  <c r="J85" i="81"/>
  <c r="F63" i="81"/>
  <c r="F85" i="81" s="1"/>
  <c r="Q57" i="81"/>
  <c r="M75" i="81"/>
  <c r="M73" i="81"/>
  <c r="M70" i="81"/>
  <c r="M72" i="81"/>
  <c r="M74" i="81"/>
  <c r="M69" i="81"/>
  <c r="M71" i="81"/>
  <c r="O57" i="81"/>
  <c r="D70" i="81"/>
  <c r="L70" i="81" s="1"/>
  <c r="W57" i="81"/>
  <c r="W61" i="81" s="1"/>
  <c r="W63" i="81" s="1"/>
  <c r="H85" i="81"/>
  <c r="L65" i="81"/>
  <c r="M71" i="80"/>
  <c r="M72" i="80"/>
  <c r="D85" i="80"/>
  <c r="M73" i="80"/>
  <c r="M74" i="80"/>
  <c r="M75" i="80"/>
  <c r="M77" i="80"/>
  <c r="Q57" i="80"/>
  <c r="F65" i="80"/>
  <c r="F85" i="80" s="1"/>
  <c r="W4" i="80"/>
  <c r="W57" i="80" s="1"/>
  <c r="W61" i="80" s="1"/>
  <c r="W63" i="80" s="1"/>
  <c r="E85" i="80"/>
  <c r="U85" i="80" s="1"/>
  <c r="W61" i="79"/>
  <c r="W63" i="79" s="1"/>
  <c r="W85" i="79"/>
  <c r="M85" i="79"/>
  <c r="S85" i="79" s="1"/>
  <c r="L65" i="79"/>
  <c r="L85" i="79" s="1"/>
  <c r="O57" i="78"/>
  <c r="D65" i="78"/>
  <c r="W6" i="78"/>
  <c r="W57" i="78" s="1"/>
  <c r="W61" i="78" s="1"/>
  <c r="W63" i="78" s="1"/>
  <c r="S57" i="78"/>
  <c r="L61" i="78"/>
  <c r="F85" i="77"/>
  <c r="V85" i="77" s="1"/>
  <c r="W85" i="77" s="1"/>
  <c r="L63" i="77"/>
  <c r="L85" i="77" s="1"/>
  <c r="M71" i="76"/>
  <c r="M74" i="76"/>
  <c r="M72" i="76"/>
  <c r="M75" i="76"/>
  <c r="M73" i="76"/>
  <c r="U85" i="76"/>
  <c r="Q57" i="76"/>
  <c r="F70" i="76"/>
  <c r="F85" i="76" s="1"/>
  <c r="D70" i="76"/>
  <c r="D85" i="76" s="1"/>
  <c r="W7" i="76"/>
  <c r="W57" i="76" s="1"/>
  <c r="W61" i="76" s="1"/>
  <c r="W63" i="76" s="1"/>
  <c r="L63" i="76"/>
  <c r="H85" i="76"/>
  <c r="L65" i="76"/>
  <c r="V14" i="75"/>
  <c r="D63" i="75"/>
  <c r="L63" i="75" s="1"/>
  <c r="F65" i="75"/>
  <c r="F85" i="75" s="1"/>
  <c r="E65" i="75"/>
  <c r="E85" i="75" s="1"/>
  <c r="P57" i="75"/>
  <c r="O5" i="75"/>
  <c r="W5" i="75" s="1"/>
  <c r="N4" i="75"/>
  <c r="T4" i="75"/>
  <c r="L67" i="75"/>
  <c r="L79" i="75"/>
  <c r="C61" i="75"/>
  <c r="L80" i="75"/>
  <c r="L64" i="75"/>
  <c r="V6" i="75"/>
  <c r="O6" i="75"/>
  <c r="L82" i="75"/>
  <c r="K85" i="75"/>
  <c r="T85" i="75" s="1"/>
  <c r="L68" i="75"/>
  <c r="L62" i="75"/>
  <c r="V8" i="75"/>
  <c r="O8" i="75"/>
  <c r="W8" i="75" s="1"/>
  <c r="T9" i="75"/>
  <c r="I65" i="75" s="1"/>
  <c r="N9" i="75"/>
  <c r="C65" i="75" s="1"/>
  <c r="L83" i="75"/>
  <c r="L66" i="75"/>
  <c r="L73" i="75"/>
  <c r="L72" i="75"/>
  <c r="M57" i="75"/>
  <c r="R4" i="75"/>
  <c r="L70" i="75"/>
  <c r="L69" i="75"/>
  <c r="I61" i="75"/>
  <c r="L76" i="75"/>
  <c r="L71" i="75"/>
  <c r="L74" i="75"/>
  <c r="L84" i="75"/>
  <c r="L75" i="75"/>
  <c r="L78" i="75"/>
  <c r="L77" i="75"/>
  <c r="D61" i="75"/>
  <c r="Q57" i="75"/>
  <c r="V9" i="74"/>
  <c r="C61" i="74"/>
  <c r="D61" i="74"/>
  <c r="M67" i="74" s="1"/>
  <c r="T57" i="74"/>
  <c r="U7" i="74"/>
  <c r="W7" i="74" s="1"/>
  <c r="V7" i="74"/>
  <c r="V6" i="74"/>
  <c r="Q57" i="74"/>
  <c r="V5" i="74"/>
  <c r="F63" i="74"/>
  <c r="O5" i="74"/>
  <c r="D63" i="74" s="1"/>
  <c r="M71" i="74" s="1"/>
  <c r="C63" i="74"/>
  <c r="K85" i="74"/>
  <c r="T85" i="74" s="1"/>
  <c r="N57" i="74"/>
  <c r="C65" i="74"/>
  <c r="L66" i="74"/>
  <c r="U57" i="74"/>
  <c r="I85" i="74"/>
  <c r="L82" i="74"/>
  <c r="L77" i="74"/>
  <c r="L75" i="74"/>
  <c r="L68" i="74"/>
  <c r="L64" i="74"/>
  <c r="L84" i="74"/>
  <c r="P57" i="74"/>
  <c r="L83" i="74"/>
  <c r="E85" i="74"/>
  <c r="F65" i="74"/>
  <c r="L78" i="74"/>
  <c r="L76" i="74"/>
  <c r="L60" i="74"/>
  <c r="L74" i="74"/>
  <c r="L79" i="74"/>
  <c r="L73" i="74"/>
  <c r="M57" i="74"/>
  <c r="R4" i="74"/>
  <c r="L71" i="74"/>
  <c r="L67" i="74"/>
  <c r="L70" i="74"/>
  <c r="L72" i="74"/>
  <c r="L80" i="74"/>
  <c r="L69" i="74"/>
  <c r="J65" i="74"/>
  <c r="J85" i="74" s="1"/>
  <c r="L62" i="74"/>
  <c r="D65" i="73"/>
  <c r="I61" i="73"/>
  <c r="I85" i="73" s="1"/>
  <c r="V57" i="73"/>
  <c r="F65" i="73"/>
  <c r="F85" i="73" s="1"/>
  <c r="L67" i="73"/>
  <c r="G65" i="73"/>
  <c r="G85" i="73" s="1"/>
  <c r="E85" i="73"/>
  <c r="L63" i="73"/>
  <c r="L62" i="73"/>
  <c r="L68" i="73"/>
  <c r="J85" i="73"/>
  <c r="L82" i="73"/>
  <c r="L78" i="73"/>
  <c r="L76" i="73"/>
  <c r="K85" i="73"/>
  <c r="T85" i="73" s="1"/>
  <c r="L83" i="73"/>
  <c r="D61" i="73"/>
  <c r="W5" i="73"/>
  <c r="L79" i="73"/>
  <c r="L72" i="73"/>
  <c r="L80" i="73"/>
  <c r="L70" i="73"/>
  <c r="C85" i="73"/>
  <c r="L73" i="73"/>
  <c r="O57" i="73"/>
  <c r="L84" i="73"/>
  <c r="L69" i="73"/>
  <c r="L66" i="73"/>
  <c r="L77" i="73"/>
  <c r="L75" i="73"/>
  <c r="L64" i="73"/>
  <c r="L71" i="73"/>
  <c r="L74" i="73"/>
  <c r="R57" i="73"/>
  <c r="S4" i="73"/>
  <c r="W5" i="72"/>
  <c r="D61" i="72"/>
  <c r="M77" i="72" s="1"/>
  <c r="L79" i="72"/>
  <c r="J65" i="72"/>
  <c r="J85" i="72" s="1"/>
  <c r="C65" i="72"/>
  <c r="C85" i="72" s="1"/>
  <c r="L62" i="72"/>
  <c r="I85" i="72"/>
  <c r="E85" i="72"/>
  <c r="L68" i="72"/>
  <c r="L80" i="72"/>
  <c r="W6" i="72"/>
  <c r="L66" i="72"/>
  <c r="L84" i="72"/>
  <c r="K85" i="72"/>
  <c r="T85" i="72" s="1"/>
  <c r="L70" i="72"/>
  <c r="L67" i="72"/>
  <c r="F85" i="72"/>
  <c r="L75" i="72"/>
  <c r="L74" i="72"/>
  <c r="L77" i="72"/>
  <c r="L64" i="72"/>
  <c r="R4" i="72"/>
  <c r="M57" i="72"/>
  <c r="L82" i="72"/>
  <c r="L71" i="72"/>
  <c r="L78" i="72"/>
  <c r="L63" i="72"/>
  <c r="L76" i="72"/>
  <c r="L69" i="72"/>
  <c r="L83" i="72"/>
  <c r="L73" i="72"/>
  <c r="L72" i="72"/>
  <c r="Q57" i="72"/>
  <c r="L60" i="72"/>
  <c r="O57" i="72"/>
  <c r="D65" i="71"/>
  <c r="L68" i="71"/>
  <c r="L64" i="71"/>
  <c r="N4" i="71"/>
  <c r="T4" i="71"/>
  <c r="L66" i="71"/>
  <c r="K85" i="71"/>
  <c r="T85" i="71" s="1"/>
  <c r="L62" i="71"/>
  <c r="V5" i="71"/>
  <c r="W5" i="71"/>
  <c r="L82" i="71"/>
  <c r="L78" i="71"/>
  <c r="L76" i="71"/>
  <c r="L74" i="71"/>
  <c r="L73" i="71"/>
  <c r="L71" i="71"/>
  <c r="E85" i="71"/>
  <c r="L67" i="71"/>
  <c r="L63" i="71"/>
  <c r="L83" i="71"/>
  <c r="L69" i="71"/>
  <c r="L84" i="71"/>
  <c r="L80" i="71"/>
  <c r="L70" i="71"/>
  <c r="J65" i="71"/>
  <c r="L77" i="71"/>
  <c r="L75" i="71"/>
  <c r="F85" i="71"/>
  <c r="L79" i="71"/>
  <c r="L72" i="71"/>
  <c r="L60" i="71"/>
  <c r="M57" i="71"/>
  <c r="R4" i="71"/>
  <c r="G61" i="71" s="1"/>
  <c r="C65" i="70"/>
  <c r="V5" i="70"/>
  <c r="Q57" i="70"/>
  <c r="V4" i="70"/>
  <c r="V57" i="70" s="1"/>
  <c r="N57" i="70"/>
  <c r="L77" i="70"/>
  <c r="O4" i="70"/>
  <c r="O57" i="70" s="1"/>
  <c r="C61" i="70"/>
  <c r="L73" i="70"/>
  <c r="L63" i="70"/>
  <c r="S57" i="70"/>
  <c r="H61" i="70"/>
  <c r="H85" i="70" s="1"/>
  <c r="L67" i="70"/>
  <c r="L80" i="70"/>
  <c r="L62" i="70"/>
  <c r="L64" i="70"/>
  <c r="L66" i="70"/>
  <c r="I85" i="70"/>
  <c r="K85" i="70"/>
  <c r="T85" i="70" s="1"/>
  <c r="J85" i="70"/>
  <c r="L68" i="70"/>
  <c r="L79" i="70"/>
  <c r="G85" i="70"/>
  <c r="L69" i="70"/>
  <c r="L72" i="70"/>
  <c r="L71" i="70"/>
  <c r="E85" i="70"/>
  <c r="L78" i="70"/>
  <c r="L76" i="70"/>
  <c r="L74" i="70"/>
  <c r="L75" i="70"/>
  <c r="L82" i="70"/>
  <c r="L83" i="70"/>
  <c r="L70" i="70"/>
  <c r="L84" i="70"/>
  <c r="F85" i="70"/>
  <c r="W11" i="69"/>
  <c r="O10" i="69"/>
  <c r="W10" i="69" s="1"/>
  <c r="L66" i="69"/>
  <c r="L82" i="69"/>
  <c r="L83" i="69"/>
  <c r="L79" i="69"/>
  <c r="L80" i="69"/>
  <c r="K85" i="69"/>
  <c r="T85" i="69" s="1"/>
  <c r="P8" i="69"/>
  <c r="N8" i="69"/>
  <c r="J85" i="69"/>
  <c r="L73" i="69"/>
  <c r="V23" i="69"/>
  <c r="V26" i="69"/>
  <c r="V21" i="69"/>
  <c r="T16" i="69"/>
  <c r="N16" i="69"/>
  <c r="L67" i="69"/>
  <c r="V32" i="69"/>
  <c r="V13" i="69"/>
  <c r="R9" i="69"/>
  <c r="G65" i="69" s="1"/>
  <c r="G85" i="69" s="1"/>
  <c r="N9" i="69"/>
  <c r="O9" i="69" s="1"/>
  <c r="O15" i="69"/>
  <c r="W15" i="69" s="1"/>
  <c r="V15" i="69"/>
  <c r="V28" i="69"/>
  <c r="O28" i="69"/>
  <c r="W28" i="69" s="1"/>
  <c r="I85" i="69"/>
  <c r="L64" i="69"/>
  <c r="V11" i="69"/>
  <c r="V25" i="69"/>
  <c r="O25" i="69"/>
  <c r="W25" i="69" s="1"/>
  <c r="V29" i="69"/>
  <c r="O29" i="69"/>
  <c r="W29" i="69" s="1"/>
  <c r="L72" i="69"/>
  <c r="L68" i="69"/>
  <c r="D61" i="69"/>
  <c r="N4" i="69"/>
  <c r="M57" i="69"/>
  <c r="L84" i="69"/>
  <c r="L74" i="69"/>
  <c r="L69" i="69"/>
  <c r="L75" i="69"/>
  <c r="L62" i="69"/>
  <c r="L71" i="69"/>
  <c r="P57" i="69"/>
  <c r="L78" i="69"/>
  <c r="L77" i="69"/>
  <c r="L76" i="69"/>
  <c r="L60" i="69"/>
  <c r="D63" i="69"/>
  <c r="V21" i="68"/>
  <c r="V20" i="68"/>
  <c r="V17" i="68"/>
  <c r="V16" i="68"/>
  <c r="C65" i="68"/>
  <c r="V15" i="68"/>
  <c r="D65" i="68"/>
  <c r="O14" i="68"/>
  <c r="C69" i="68"/>
  <c r="J65" i="68"/>
  <c r="V11" i="68"/>
  <c r="N57" i="68"/>
  <c r="V7" i="68"/>
  <c r="C61" i="68"/>
  <c r="L62" i="68"/>
  <c r="V14" i="68"/>
  <c r="V5" i="68"/>
  <c r="O5" i="68"/>
  <c r="W5" i="68" s="1"/>
  <c r="L67" i="68"/>
  <c r="V8" i="68"/>
  <c r="O4" i="68"/>
  <c r="V6" i="68"/>
  <c r="V22" i="68"/>
  <c r="V9" i="68"/>
  <c r="O9" i="68"/>
  <c r="W9" i="68" s="1"/>
  <c r="L83" i="68"/>
  <c r="L79" i="68"/>
  <c r="L68" i="68"/>
  <c r="Q57" i="68"/>
  <c r="F61" i="68"/>
  <c r="F85" i="68" s="1"/>
  <c r="G85" i="68"/>
  <c r="L60" i="68"/>
  <c r="L84" i="68"/>
  <c r="L64" i="68"/>
  <c r="T4" i="68"/>
  <c r="M57" i="68"/>
  <c r="S57" i="68"/>
  <c r="H61" i="68"/>
  <c r="H85" i="68" s="1"/>
  <c r="L66" i="68"/>
  <c r="K85" i="68"/>
  <c r="T85" i="68" s="1"/>
  <c r="L80" i="68"/>
  <c r="E85" i="68"/>
  <c r="L81" i="68"/>
  <c r="L63" i="68"/>
  <c r="V27" i="67"/>
  <c r="V19" i="67"/>
  <c r="V15" i="67"/>
  <c r="D65" i="67"/>
  <c r="V12" i="67"/>
  <c r="C65" i="67"/>
  <c r="V8" i="67"/>
  <c r="O7" i="67"/>
  <c r="W7" i="67" s="1"/>
  <c r="Q57" i="67"/>
  <c r="N5" i="67"/>
  <c r="V5" i="67" s="1"/>
  <c r="V57" i="67" s="1"/>
  <c r="T5" i="67"/>
  <c r="H61" i="67"/>
  <c r="H85" i="67" s="1"/>
  <c r="M57" i="67"/>
  <c r="V4" i="67"/>
  <c r="L63" i="67"/>
  <c r="L62" i="67"/>
  <c r="F85" i="67"/>
  <c r="K85" i="67"/>
  <c r="T85" i="67" s="1"/>
  <c r="L66" i="67"/>
  <c r="L84" i="67"/>
  <c r="L67" i="67"/>
  <c r="G85" i="67"/>
  <c r="L80" i="67"/>
  <c r="E85" i="67"/>
  <c r="L81" i="67"/>
  <c r="L60" i="67"/>
  <c r="S57" i="67"/>
  <c r="W4" i="67"/>
  <c r="D70" i="67"/>
  <c r="L83" i="67"/>
  <c r="L79" i="67"/>
  <c r="L68" i="67"/>
  <c r="L64" i="67"/>
  <c r="G65" i="66"/>
  <c r="G85" i="66" s="1"/>
  <c r="H65" i="66"/>
  <c r="H85" i="66" s="1"/>
  <c r="R57" i="66"/>
  <c r="V7" i="66"/>
  <c r="V6" i="66"/>
  <c r="O5" i="66"/>
  <c r="M67" i="66"/>
  <c r="P8" i="66"/>
  <c r="E65" i="66" s="1"/>
  <c r="N8" i="66"/>
  <c r="L66" i="66"/>
  <c r="V4" i="66"/>
  <c r="E61" i="66"/>
  <c r="L82" i="66"/>
  <c r="L83" i="66"/>
  <c r="L79" i="66"/>
  <c r="L80" i="66"/>
  <c r="L62" i="66"/>
  <c r="K85" i="66"/>
  <c r="T85" i="66" s="1"/>
  <c r="I85" i="66"/>
  <c r="L76" i="66"/>
  <c r="L74" i="66"/>
  <c r="L78" i="66"/>
  <c r="M70" i="66"/>
  <c r="L77" i="66"/>
  <c r="M69" i="66"/>
  <c r="L71" i="66"/>
  <c r="Q4" i="66"/>
  <c r="F61" i="66" s="1"/>
  <c r="L84" i="66"/>
  <c r="L69" i="66"/>
  <c r="L72" i="66"/>
  <c r="L68" i="66"/>
  <c r="L75" i="66"/>
  <c r="Q8" i="66"/>
  <c r="M57" i="66"/>
  <c r="L73" i="66"/>
  <c r="L64" i="66"/>
  <c r="L67" i="66"/>
  <c r="L60" i="66"/>
  <c r="U57" i="66"/>
  <c r="J63" i="66"/>
  <c r="J85" i="66" s="1"/>
  <c r="W11" i="65"/>
  <c r="V11" i="65"/>
  <c r="L66" i="65"/>
  <c r="L77" i="65"/>
  <c r="G85" i="65"/>
  <c r="I85" i="65"/>
  <c r="E85" i="65"/>
  <c r="H85" i="65"/>
  <c r="L65" i="65"/>
  <c r="L62" i="65"/>
  <c r="K85" i="65"/>
  <c r="T85" i="65" s="1"/>
  <c r="J85" i="65"/>
  <c r="L67" i="65"/>
  <c r="V7" i="65"/>
  <c r="V57" i="65" s="1"/>
  <c r="O7" i="65"/>
  <c r="W7" i="65" s="1"/>
  <c r="N57" i="65"/>
  <c r="C85" i="65"/>
  <c r="L84" i="65"/>
  <c r="L80" i="65"/>
  <c r="L79" i="65"/>
  <c r="L72" i="65"/>
  <c r="L68" i="65"/>
  <c r="O57" i="65"/>
  <c r="L78" i="65"/>
  <c r="L76" i="65"/>
  <c r="L70" i="65"/>
  <c r="L73" i="65"/>
  <c r="L64" i="65"/>
  <c r="P57" i="65"/>
  <c r="Q4" i="65"/>
  <c r="L75" i="65"/>
  <c r="L82" i="65"/>
  <c r="L83" i="65"/>
  <c r="L74" i="65"/>
  <c r="L69" i="65"/>
  <c r="L71" i="65"/>
  <c r="V8" i="64"/>
  <c r="V7" i="64"/>
  <c r="I85" i="64"/>
  <c r="C63" i="64"/>
  <c r="C85" i="64" s="1"/>
  <c r="L83" i="64"/>
  <c r="L66" i="64"/>
  <c r="G85" i="64"/>
  <c r="L62" i="64"/>
  <c r="O4" i="64"/>
  <c r="V5" i="64"/>
  <c r="O5" i="64"/>
  <c r="W5" i="64" s="1"/>
  <c r="K85" i="64"/>
  <c r="T85" i="64" s="1"/>
  <c r="L77" i="64"/>
  <c r="L75" i="64"/>
  <c r="L73" i="64"/>
  <c r="L71" i="64"/>
  <c r="L69" i="64"/>
  <c r="L64" i="64"/>
  <c r="L65" i="64"/>
  <c r="U57" i="64"/>
  <c r="J63" i="64"/>
  <c r="J85" i="64" s="1"/>
  <c r="L82" i="64"/>
  <c r="L78" i="64"/>
  <c r="L76" i="64"/>
  <c r="L74" i="64"/>
  <c r="L72" i="64"/>
  <c r="L70" i="64"/>
  <c r="L79" i="64"/>
  <c r="L68" i="64"/>
  <c r="L84" i="64"/>
  <c r="L80" i="64"/>
  <c r="L67" i="64"/>
  <c r="M57" i="64"/>
  <c r="P4" i="64"/>
  <c r="H63" i="64"/>
  <c r="H85" i="64" s="1"/>
  <c r="O57" i="64"/>
  <c r="U57" i="63"/>
  <c r="V7" i="63"/>
  <c r="V5" i="63"/>
  <c r="C63" i="63"/>
  <c r="M68" i="63"/>
  <c r="E63" i="63"/>
  <c r="J63" i="63"/>
  <c r="J85" i="63" s="1"/>
  <c r="K85" i="63"/>
  <c r="T85" i="63" s="1"/>
  <c r="L80" i="63"/>
  <c r="L66" i="63"/>
  <c r="L81" i="63"/>
  <c r="P8" i="63"/>
  <c r="E65" i="63" s="1"/>
  <c r="N8" i="63"/>
  <c r="C65" i="63" s="1"/>
  <c r="V6" i="63"/>
  <c r="O6" i="63"/>
  <c r="L64" i="63"/>
  <c r="I85" i="63"/>
  <c r="L67" i="63"/>
  <c r="M67" i="63"/>
  <c r="L61" i="63"/>
  <c r="L83" i="63"/>
  <c r="L62" i="63"/>
  <c r="R57" i="63"/>
  <c r="S4" i="63"/>
  <c r="H63" i="63" s="1"/>
  <c r="L84" i="63"/>
  <c r="L68" i="63"/>
  <c r="G85" i="63"/>
  <c r="L82" i="63"/>
  <c r="L79" i="63"/>
  <c r="L60" i="63"/>
  <c r="V4" i="63"/>
  <c r="G62" i="62"/>
  <c r="G85" i="62" s="1"/>
  <c r="S57" i="62"/>
  <c r="V7" i="62"/>
  <c r="O6" i="62"/>
  <c r="C62" i="62"/>
  <c r="N4" i="62"/>
  <c r="O4" i="62" s="1"/>
  <c r="P4" i="62"/>
  <c r="L80" i="62"/>
  <c r="L69" i="62"/>
  <c r="L68" i="62"/>
  <c r="L67" i="62"/>
  <c r="V12" i="62"/>
  <c r="O12" i="62"/>
  <c r="W12" i="62" s="1"/>
  <c r="V13" i="62"/>
  <c r="O13" i="62"/>
  <c r="W13" i="62" s="1"/>
  <c r="C63" i="62"/>
  <c r="O9" i="62"/>
  <c r="L78" i="62"/>
  <c r="L66" i="62"/>
  <c r="L72" i="62"/>
  <c r="K85" i="62"/>
  <c r="T85" i="62" s="1"/>
  <c r="V8" i="62"/>
  <c r="O8" i="62"/>
  <c r="W7" i="62"/>
  <c r="H85" i="62"/>
  <c r="N57" i="62"/>
  <c r="V5" i="62"/>
  <c r="O5" i="62"/>
  <c r="W5" i="62" s="1"/>
  <c r="L83" i="62"/>
  <c r="L76" i="62"/>
  <c r="L64" i="62"/>
  <c r="L84" i="62"/>
  <c r="L70" i="62"/>
  <c r="L71" i="62"/>
  <c r="L79" i="62"/>
  <c r="L82" i="62"/>
  <c r="L75" i="62"/>
  <c r="L60" i="62"/>
  <c r="L77" i="62"/>
  <c r="M57" i="62"/>
  <c r="T4" i="62"/>
  <c r="I63" i="62" s="1"/>
  <c r="L74" i="62"/>
  <c r="D63" i="61"/>
  <c r="L63" i="61" s="1"/>
  <c r="P57" i="61"/>
  <c r="Q57" i="61"/>
  <c r="E65" i="61"/>
  <c r="E85" i="61" s="1"/>
  <c r="L52" i="40"/>
  <c r="L60" i="42"/>
  <c r="L69" i="56"/>
  <c r="L81" i="57"/>
  <c r="L82" i="59"/>
  <c r="L75" i="59"/>
  <c r="L71" i="59"/>
  <c r="L81" i="60"/>
  <c r="L67" i="38"/>
  <c r="L76" i="44"/>
  <c r="L71" i="44"/>
  <c r="L68" i="44"/>
  <c r="L78" i="59"/>
  <c r="L74" i="59"/>
  <c r="L81" i="61"/>
  <c r="L81" i="42"/>
  <c r="L75" i="56"/>
  <c r="L71" i="56"/>
  <c r="L81" i="58"/>
  <c r="L77" i="59"/>
  <c r="L73" i="59"/>
  <c r="L60" i="60"/>
  <c r="D61" i="61"/>
  <c r="M67" i="61" s="1"/>
  <c r="V6" i="61"/>
  <c r="C61" i="61"/>
  <c r="C85" i="61" s="1"/>
  <c r="V4" i="61"/>
  <c r="N57" i="61"/>
  <c r="L77" i="61"/>
  <c r="L75" i="61"/>
  <c r="L71" i="61"/>
  <c r="F61" i="61"/>
  <c r="G65" i="61"/>
  <c r="G61" i="61"/>
  <c r="J61" i="61"/>
  <c r="J85" i="61" s="1"/>
  <c r="K85" i="61"/>
  <c r="T85" i="61" s="1"/>
  <c r="V7" i="61"/>
  <c r="O7" i="61"/>
  <c r="L79" i="61"/>
  <c r="L66" i="61"/>
  <c r="L62" i="61"/>
  <c r="I85" i="61"/>
  <c r="L78" i="61"/>
  <c r="L76" i="61"/>
  <c r="L74" i="61"/>
  <c r="L72" i="61"/>
  <c r="L70" i="61"/>
  <c r="L84" i="61"/>
  <c r="L68" i="61"/>
  <c r="L64" i="61"/>
  <c r="L83" i="61"/>
  <c r="L67" i="61"/>
  <c r="L82" i="61"/>
  <c r="L60" i="61"/>
  <c r="L80" i="61"/>
  <c r="L73" i="61"/>
  <c r="L69" i="61"/>
  <c r="F65" i="61"/>
  <c r="S4" i="61"/>
  <c r="R57" i="61"/>
  <c r="W5" i="60"/>
  <c r="D70" i="60"/>
  <c r="L70" i="60" s="1"/>
  <c r="G65" i="60"/>
  <c r="G85" i="60" s="1"/>
  <c r="D65" i="60"/>
  <c r="M73" i="60" s="1"/>
  <c r="I85" i="60"/>
  <c r="L79" i="60"/>
  <c r="J85" i="60"/>
  <c r="L62" i="60"/>
  <c r="L67" i="60"/>
  <c r="V9" i="60"/>
  <c r="L66" i="60"/>
  <c r="V57" i="60"/>
  <c r="L82" i="60"/>
  <c r="L80" i="60"/>
  <c r="K85" i="60"/>
  <c r="T85" i="60" s="1"/>
  <c r="N57" i="60"/>
  <c r="C85" i="60"/>
  <c r="L63" i="60"/>
  <c r="E85" i="60"/>
  <c r="L77" i="60"/>
  <c r="L84" i="60"/>
  <c r="O57" i="60"/>
  <c r="L83" i="60"/>
  <c r="L78" i="60"/>
  <c r="M70" i="60"/>
  <c r="L73" i="60"/>
  <c r="L72" i="60"/>
  <c r="L68" i="60"/>
  <c r="L75" i="60"/>
  <c r="L64" i="60"/>
  <c r="F85" i="60"/>
  <c r="L74" i="60"/>
  <c r="L76" i="60"/>
  <c r="L71" i="60"/>
  <c r="R57" i="60"/>
  <c r="S4" i="60"/>
  <c r="V10" i="59"/>
  <c r="V9" i="59"/>
  <c r="W7" i="59"/>
  <c r="P57" i="59"/>
  <c r="Q57" i="59"/>
  <c r="V7" i="59"/>
  <c r="E65" i="59"/>
  <c r="E85" i="59" s="1"/>
  <c r="S8" i="59"/>
  <c r="R57" i="59"/>
  <c r="L81" i="59"/>
  <c r="L80" i="59"/>
  <c r="L83" i="59"/>
  <c r="L68" i="59"/>
  <c r="F65" i="59"/>
  <c r="F85" i="59" s="1"/>
  <c r="L62" i="59"/>
  <c r="V32" i="59"/>
  <c r="O32" i="59"/>
  <c r="W32" i="59" s="1"/>
  <c r="L84" i="59"/>
  <c r="L79" i="59"/>
  <c r="V13" i="59"/>
  <c r="V28" i="59"/>
  <c r="O28" i="59"/>
  <c r="W28" i="59" s="1"/>
  <c r="L67" i="59"/>
  <c r="M70" i="59"/>
  <c r="M69" i="59"/>
  <c r="M67" i="59"/>
  <c r="M68" i="59"/>
  <c r="M57" i="59"/>
  <c r="N4" i="59"/>
  <c r="C65" i="59" s="1"/>
  <c r="G85" i="59"/>
  <c r="I85" i="59"/>
  <c r="L61" i="59"/>
  <c r="L60" i="59"/>
  <c r="L66" i="59"/>
  <c r="L64" i="59"/>
  <c r="K85" i="59"/>
  <c r="T85" i="59" s="1"/>
  <c r="J70" i="59"/>
  <c r="J85" i="59" s="1"/>
  <c r="M66" i="59"/>
  <c r="V57" i="58"/>
  <c r="D63" i="58"/>
  <c r="M69" i="58" s="1"/>
  <c r="L64" i="58"/>
  <c r="H85" i="58"/>
  <c r="L77" i="58"/>
  <c r="L75" i="58"/>
  <c r="L73" i="58"/>
  <c r="L65" i="58"/>
  <c r="L67" i="58"/>
  <c r="G85" i="58"/>
  <c r="L84" i="58"/>
  <c r="E85" i="58"/>
  <c r="K85" i="58"/>
  <c r="T85" i="58" s="1"/>
  <c r="L83" i="58"/>
  <c r="L80" i="58"/>
  <c r="Q57" i="58"/>
  <c r="W4" i="58"/>
  <c r="L82" i="58"/>
  <c r="L78" i="58"/>
  <c r="L76" i="58"/>
  <c r="L74" i="58"/>
  <c r="F85" i="58"/>
  <c r="L79" i="58"/>
  <c r="L69" i="58"/>
  <c r="C85" i="58"/>
  <c r="L68" i="58"/>
  <c r="L71" i="58"/>
  <c r="L62" i="58"/>
  <c r="M57" i="58"/>
  <c r="L60" i="58"/>
  <c r="L70" i="58"/>
  <c r="L66" i="58"/>
  <c r="W7" i="58"/>
  <c r="L72" i="58"/>
  <c r="I61" i="58"/>
  <c r="I85" i="58" s="1"/>
  <c r="U7" i="58"/>
  <c r="O57" i="58"/>
  <c r="O8" i="57"/>
  <c r="W8" i="57" s="1"/>
  <c r="C65" i="57"/>
  <c r="L82" i="57"/>
  <c r="H63" i="57"/>
  <c r="H85" i="57" s="1"/>
  <c r="V22" i="57"/>
  <c r="O22" i="57"/>
  <c r="W22" i="57" s="1"/>
  <c r="L71" i="57"/>
  <c r="L66" i="57"/>
  <c r="V32" i="57"/>
  <c r="O32" i="57"/>
  <c r="W32" i="57" s="1"/>
  <c r="L68" i="57"/>
  <c r="L64" i="57"/>
  <c r="L73" i="57"/>
  <c r="I85" i="57"/>
  <c r="J85" i="57"/>
  <c r="K85" i="57"/>
  <c r="T85" i="57" s="1"/>
  <c r="V14" i="57"/>
  <c r="O14" i="57"/>
  <c r="W14" i="57" s="1"/>
  <c r="V12" i="57"/>
  <c r="V28" i="57"/>
  <c r="O28" i="57"/>
  <c r="W28" i="57" s="1"/>
  <c r="V18" i="57"/>
  <c r="O18" i="57"/>
  <c r="W18" i="57" s="1"/>
  <c r="C61" i="57"/>
  <c r="O16" i="57"/>
  <c r="L79" i="57"/>
  <c r="G85" i="57"/>
  <c r="V21" i="57"/>
  <c r="V10" i="57"/>
  <c r="O10" i="57"/>
  <c r="W10" i="57" s="1"/>
  <c r="V24" i="57"/>
  <c r="O24" i="57"/>
  <c r="W24" i="57" s="1"/>
  <c r="L80" i="57"/>
  <c r="E85" i="57"/>
  <c r="N57" i="57"/>
  <c r="O4" i="57"/>
  <c r="D63" i="57" s="1"/>
  <c r="V4" i="57"/>
  <c r="L83" i="57"/>
  <c r="L67" i="57"/>
  <c r="F85" i="57"/>
  <c r="L78" i="57"/>
  <c r="L77" i="57"/>
  <c r="L69" i="57"/>
  <c r="L60" i="57"/>
  <c r="L62" i="57"/>
  <c r="L75" i="57"/>
  <c r="L74" i="57"/>
  <c r="L84" i="57"/>
  <c r="L76" i="57"/>
  <c r="L72" i="57"/>
  <c r="V25" i="56"/>
  <c r="V24" i="56"/>
  <c r="V21" i="56"/>
  <c r="P57" i="56"/>
  <c r="W19" i="56"/>
  <c r="E63" i="56"/>
  <c r="E85" i="56" s="1"/>
  <c r="F63" i="56"/>
  <c r="F85" i="56" s="1"/>
  <c r="W11" i="56"/>
  <c r="V11" i="56"/>
  <c r="C65" i="56"/>
  <c r="D65" i="56"/>
  <c r="O8" i="56"/>
  <c r="C63" i="56"/>
  <c r="V7" i="56"/>
  <c r="O7" i="56"/>
  <c r="W7" i="56" s="1"/>
  <c r="C70" i="56"/>
  <c r="D70" i="56"/>
  <c r="H85" i="56"/>
  <c r="N57" i="56"/>
  <c r="V19" i="56"/>
  <c r="K85" i="56"/>
  <c r="T85" i="56" s="1"/>
  <c r="L81" i="56"/>
  <c r="L80" i="56"/>
  <c r="L67" i="56"/>
  <c r="S57" i="56"/>
  <c r="L60" i="56"/>
  <c r="V17" i="56"/>
  <c r="O17" i="56"/>
  <c r="L83" i="56"/>
  <c r="L62" i="56"/>
  <c r="T57" i="56"/>
  <c r="U4" i="56"/>
  <c r="J70" i="56" s="1"/>
  <c r="L68" i="56"/>
  <c r="L84" i="56"/>
  <c r="L82" i="56"/>
  <c r="L66" i="56"/>
  <c r="G85" i="56"/>
  <c r="L64" i="56"/>
  <c r="L79" i="56"/>
  <c r="V4" i="56"/>
  <c r="V7" i="55"/>
  <c r="O7" i="55"/>
  <c r="W7" i="55" s="1"/>
  <c r="V6" i="55"/>
  <c r="V5" i="55"/>
  <c r="L78" i="55"/>
  <c r="L72" i="55"/>
  <c r="L68" i="55"/>
  <c r="L62" i="55"/>
  <c r="L80" i="55"/>
  <c r="L63" i="55"/>
  <c r="K85" i="55"/>
  <c r="T85" i="55" s="1"/>
  <c r="R10" i="55"/>
  <c r="S10" i="55" s="1"/>
  <c r="S57" i="55" s="1"/>
  <c r="N10" i="55"/>
  <c r="L67" i="55"/>
  <c r="F85" i="55"/>
  <c r="G85" i="55"/>
  <c r="L75" i="55"/>
  <c r="L79" i="55"/>
  <c r="E85" i="55"/>
  <c r="M57" i="55"/>
  <c r="L82" i="55"/>
  <c r="L84" i="55"/>
  <c r="L71" i="55"/>
  <c r="L60" i="55"/>
  <c r="L77" i="55"/>
  <c r="L73" i="55"/>
  <c r="L64" i="55"/>
  <c r="L70" i="55"/>
  <c r="L66" i="55"/>
  <c r="L69" i="55"/>
  <c r="H61" i="55"/>
  <c r="H85" i="55" s="1"/>
  <c r="L83" i="55"/>
  <c r="L76" i="55"/>
  <c r="L74" i="55"/>
  <c r="D61" i="55"/>
  <c r="T57" i="55"/>
  <c r="I61" i="55"/>
  <c r="I85" i="55" s="1"/>
  <c r="U4" i="55"/>
  <c r="J65" i="55" s="1"/>
  <c r="Q57" i="55"/>
  <c r="V19" i="54"/>
  <c r="V15" i="54"/>
  <c r="W14" i="54"/>
  <c r="V14" i="54"/>
  <c r="C65" i="54"/>
  <c r="C85" i="54" s="1"/>
  <c r="V10" i="54"/>
  <c r="W10" i="54"/>
  <c r="O6" i="54"/>
  <c r="W6" i="54" s="1"/>
  <c r="L66" i="54"/>
  <c r="N57" i="54"/>
  <c r="L79" i="54"/>
  <c r="O4" i="54"/>
  <c r="L64" i="54"/>
  <c r="V7" i="54"/>
  <c r="O7" i="54"/>
  <c r="W7" i="54" s="1"/>
  <c r="L80" i="54"/>
  <c r="V9" i="54"/>
  <c r="L67" i="54"/>
  <c r="L63" i="54"/>
  <c r="G85" i="54"/>
  <c r="V5" i="54"/>
  <c r="O5" i="54"/>
  <c r="W5" i="54" s="1"/>
  <c r="L78" i="54"/>
  <c r="K85" i="54"/>
  <c r="T85" i="54" s="1"/>
  <c r="V11" i="54"/>
  <c r="V16" i="54"/>
  <c r="O16" i="54"/>
  <c r="W16" i="54" s="1"/>
  <c r="L74" i="54"/>
  <c r="L84" i="54"/>
  <c r="L62" i="54"/>
  <c r="M57" i="54"/>
  <c r="T4" i="54"/>
  <c r="L83" i="54"/>
  <c r="E85" i="54"/>
  <c r="F85" i="54"/>
  <c r="L60" i="54"/>
  <c r="L75" i="54"/>
  <c r="L70" i="54"/>
  <c r="L73" i="54"/>
  <c r="L71" i="54"/>
  <c r="L72" i="54"/>
  <c r="L82" i="54"/>
  <c r="L77" i="54"/>
  <c r="L69" i="54"/>
  <c r="L76" i="54"/>
  <c r="L68" i="54"/>
  <c r="S57" i="54"/>
  <c r="H61" i="54"/>
  <c r="H85" i="54" s="1"/>
  <c r="V24" i="53"/>
  <c r="W20" i="53"/>
  <c r="F65" i="53"/>
  <c r="O19" i="53"/>
  <c r="W19" i="53" s="1"/>
  <c r="W16" i="53"/>
  <c r="V16" i="53"/>
  <c r="I61" i="53"/>
  <c r="I85" i="53" s="1"/>
  <c r="V9" i="53"/>
  <c r="T57" i="53"/>
  <c r="W8" i="53"/>
  <c r="V25" i="53"/>
  <c r="R14" i="53"/>
  <c r="N14" i="53"/>
  <c r="L78" i="53"/>
  <c r="V12" i="53"/>
  <c r="L79" i="53"/>
  <c r="L66" i="53"/>
  <c r="L62" i="53"/>
  <c r="L72" i="53"/>
  <c r="L80" i="53"/>
  <c r="L67" i="53"/>
  <c r="W9" i="53"/>
  <c r="L68" i="53"/>
  <c r="R57" i="53"/>
  <c r="K85" i="53"/>
  <c r="T85" i="53" s="1"/>
  <c r="E85" i="53"/>
  <c r="L77" i="53"/>
  <c r="L82" i="53"/>
  <c r="L83" i="53"/>
  <c r="L74" i="53"/>
  <c r="L75" i="53"/>
  <c r="L71" i="53"/>
  <c r="J64" i="53"/>
  <c r="Q57" i="53"/>
  <c r="F70" i="53"/>
  <c r="U57" i="53"/>
  <c r="J70" i="53"/>
  <c r="L84" i="53"/>
  <c r="L69" i="53"/>
  <c r="F63" i="53"/>
  <c r="L73" i="53"/>
  <c r="L76" i="53"/>
  <c r="L60" i="53"/>
  <c r="M57" i="53"/>
  <c r="N4" i="53"/>
  <c r="C61" i="53" s="1"/>
  <c r="W7" i="52"/>
  <c r="D45" i="52"/>
  <c r="M53" i="52" s="1"/>
  <c r="L44" i="52"/>
  <c r="L40" i="52"/>
  <c r="L54" i="52"/>
  <c r="L52" i="52"/>
  <c r="L50" i="52"/>
  <c r="L48" i="52"/>
  <c r="M47" i="52"/>
  <c r="L42" i="52"/>
  <c r="I61" i="52"/>
  <c r="H61" i="52"/>
  <c r="K61" i="52"/>
  <c r="T61" i="52" s="1"/>
  <c r="G61" i="52"/>
  <c r="L39" i="52"/>
  <c r="L58" i="52"/>
  <c r="E61" i="52"/>
  <c r="L53" i="52"/>
  <c r="L51" i="52"/>
  <c r="L49" i="52"/>
  <c r="F61" i="52"/>
  <c r="L55" i="52"/>
  <c r="M49" i="52"/>
  <c r="L36" i="52"/>
  <c r="L38" i="52"/>
  <c r="L60" i="52"/>
  <c r="L56" i="52"/>
  <c r="L46" i="52"/>
  <c r="U33" i="52"/>
  <c r="J41" i="52"/>
  <c r="J61" i="52" s="1"/>
  <c r="C61" i="52"/>
  <c r="L47" i="52"/>
  <c r="V33" i="52"/>
  <c r="L43" i="52"/>
  <c r="L59" i="52"/>
  <c r="M48" i="52"/>
  <c r="M50" i="52"/>
  <c r="O33" i="52"/>
  <c r="W4" i="52"/>
  <c r="M46" i="52"/>
  <c r="V6" i="51"/>
  <c r="O6" i="51"/>
  <c r="D41" i="51" s="1"/>
  <c r="V5" i="51"/>
  <c r="L42" i="51"/>
  <c r="C41" i="51"/>
  <c r="C61" i="51" s="1"/>
  <c r="L55" i="51"/>
  <c r="L44" i="51"/>
  <c r="J41" i="51"/>
  <c r="J61" i="51" s="1"/>
  <c r="N33" i="51"/>
  <c r="L59" i="51"/>
  <c r="L38" i="51"/>
  <c r="W13" i="51"/>
  <c r="K61" i="51"/>
  <c r="T61" i="51" s="1"/>
  <c r="E61" i="51"/>
  <c r="I61" i="51"/>
  <c r="L40" i="51"/>
  <c r="V15" i="51"/>
  <c r="O15" i="51"/>
  <c r="W15" i="51" s="1"/>
  <c r="L52" i="51"/>
  <c r="L47" i="51"/>
  <c r="L58" i="51"/>
  <c r="L36" i="51"/>
  <c r="L54" i="51"/>
  <c r="L46" i="51"/>
  <c r="L43" i="51"/>
  <c r="L49" i="51"/>
  <c r="M33" i="51"/>
  <c r="R4" i="51"/>
  <c r="L60" i="51"/>
  <c r="L48" i="51"/>
  <c r="L51" i="51"/>
  <c r="F41" i="51"/>
  <c r="F61" i="51" s="1"/>
  <c r="D39" i="51"/>
  <c r="L56" i="51"/>
  <c r="L50" i="51"/>
  <c r="L53" i="51"/>
  <c r="L45" i="51"/>
  <c r="O33" i="51"/>
  <c r="V12" i="50"/>
  <c r="C39" i="50"/>
  <c r="W5" i="50"/>
  <c r="N4" i="50"/>
  <c r="O4" i="50" s="1"/>
  <c r="D41" i="50" s="1"/>
  <c r="R4" i="50"/>
  <c r="L42" i="50"/>
  <c r="L55" i="50"/>
  <c r="V7" i="50"/>
  <c r="O7" i="50"/>
  <c r="W7" i="50" s="1"/>
  <c r="L49" i="50"/>
  <c r="I61" i="50"/>
  <c r="L56" i="50"/>
  <c r="O8" i="50"/>
  <c r="W8" i="50" s="1"/>
  <c r="V10" i="50"/>
  <c r="Q10" i="50"/>
  <c r="W10" i="50" s="1"/>
  <c r="L44" i="50"/>
  <c r="L40" i="50"/>
  <c r="V5" i="50"/>
  <c r="K61" i="50"/>
  <c r="T61" i="50" s="1"/>
  <c r="W16" i="50"/>
  <c r="U33" i="50"/>
  <c r="J41" i="50"/>
  <c r="J61" i="50" s="1"/>
  <c r="L58" i="50"/>
  <c r="L59" i="50"/>
  <c r="L53" i="50"/>
  <c r="L51" i="50"/>
  <c r="M33" i="50"/>
  <c r="P4" i="50"/>
  <c r="L46" i="50"/>
  <c r="L54" i="50"/>
  <c r="L60" i="50"/>
  <c r="L48" i="50"/>
  <c r="L47" i="50"/>
  <c r="L43" i="50"/>
  <c r="L38" i="50"/>
  <c r="L45" i="50"/>
  <c r="L52" i="50"/>
  <c r="L50" i="50"/>
  <c r="W21" i="49"/>
  <c r="W20" i="49"/>
  <c r="E61" i="49"/>
  <c r="T10" i="49"/>
  <c r="R10" i="49"/>
  <c r="L79" i="49"/>
  <c r="N57" i="49"/>
  <c r="G61" i="49"/>
  <c r="S8" i="49"/>
  <c r="H63" i="49" s="1"/>
  <c r="L80" i="49"/>
  <c r="M57" i="49"/>
  <c r="V12" i="49"/>
  <c r="C65" i="49"/>
  <c r="L68" i="46"/>
  <c r="W21" i="46"/>
  <c r="W5" i="46"/>
  <c r="D61" i="46"/>
  <c r="L61" i="46" s="1"/>
  <c r="L69" i="46"/>
  <c r="S57" i="46"/>
  <c r="W7" i="46"/>
  <c r="G63" i="46"/>
  <c r="G65" i="46"/>
  <c r="R57" i="46"/>
  <c r="W10" i="46"/>
  <c r="V21" i="46"/>
  <c r="W14" i="46"/>
  <c r="L82" i="49"/>
  <c r="L66" i="49"/>
  <c r="V8" i="49"/>
  <c r="V19" i="49"/>
  <c r="V9" i="49"/>
  <c r="V14" i="49"/>
  <c r="V36" i="49"/>
  <c r="V28" i="49"/>
  <c r="V24" i="49"/>
  <c r="V20" i="49"/>
  <c r="O16" i="49"/>
  <c r="W16" i="49" s="1"/>
  <c r="L67" i="49"/>
  <c r="E85" i="49"/>
  <c r="V48" i="49"/>
  <c r="O48" i="49"/>
  <c r="W48" i="49" s="1"/>
  <c r="K85" i="49"/>
  <c r="T85" i="49" s="1"/>
  <c r="C61" i="49"/>
  <c r="O8" i="49"/>
  <c r="L80" i="46"/>
  <c r="L71" i="46"/>
  <c r="O29" i="46"/>
  <c r="W29" i="46" s="1"/>
  <c r="P17" i="46"/>
  <c r="E65" i="46" s="1"/>
  <c r="E85" i="46" s="1"/>
  <c r="N17" i="46"/>
  <c r="V30" i="46"/>
  <c r="O30" i="46"/>
  <c r="W30" i="46" s="1"/>
  <c r="V22" i="46"/>
  <c r="O22" i="46"/>
  <c r="W22" i="46" s="1"/>
  <c r="L64" i="46"/>
  <c r="K85" i="46"/>
  <c r="T85" i="46" s="1"/>
  <c r="O25" i="46"/>
  <c r="W25" i="46" s="1"/>
  <c r="V10" i="46"/>
  <c r="T16" i="46"/>
  <c r="I65" i="46" s="1"/>
  <c r="I85" i="46" s="1"/>
  <c r="N16" i="46"/>
  <c r="C65" i="46" s="1"/>
  <c r="C85" i="46" s="1"/>
  <c r="V35" i="46"/>
  <c r="O35" i="46"/>
  <c r="W35" i="46" s="1"/>
  <c r="V28" i="46"/>
  <c r="O28" i="46"/>
  <c r="W28" i="46" s="1"/>
  <c r="V32" i="46"/>
  <c r="O32" i="46"/>
  <c r="W32" i="46" s="1"/>
  <c r="V24" i="46"/>
  <c r="O24" i="46"/>
  <c r="W24" i="46" s="1"/>
  <c r="V20" i="46"/>
  <c r="O20" i="46"/>
  <c r="W20" i="46" s="1"/>
  <c r="L79" i="46"/>
  <c r="L67" i="46"/>
  <c r="L73" i="46"/>
  <c r="L66" i="46"/>
  <c r="H85" i="46"/>
  <c r="V15" i="46"/>
  <c r="V26" i="46"/>
  <c r="O26" i="46"/>
  <c r="W26" i="46" s="1"/>
  <c r="V18" i="46"/>
  <c r="O18" i="46"/>
  <c r="W18" i="46" s="1"/>
  <c r="V8" i="48"/>
  <c r="V11" i="48"/>
  <c r="V14" i="48"/>
  <c r="G65" i="48"/>
  <c r="G63" i="48"/>
  <c r="V16" i="48"/>
  <c r="Q57" i="48"/>
  <c r="F69" i="48"/>
  <c r="H65" i="48"/>
  <c r="O16" i="48"/>
  <c r="W16" i="48" s="1"/>
  <c r="E63" i="48"/>
  <c r="E85" i="48" s="1"/>
  <c r="W15" i="48"/>
  <c r="R57" i="48"/>
  <c r="V15" i="48"/>
  <c r="H69" i="48"/>
  <c r="V37" i="48"/>
  <c r="O37" i="48"/>
  <c r="W37" i="48" s="1"/>
  <c r="V13" i="48"/>
  <c r="O13" i="48"/>
  <c r="W13" i="48" s="1"/>
  <c r="K85" i="48"/>
  <c r="T85" i="48" s="1"/>
  <c r="L62" i="48"/>
  <c r="V50" i="48"/>
  <c r="V41" i="48"/>
  <c r="V45" i="48"/>
  <c r="J85" i="48"/>
  <c r="V29" i="48"/>
  <c r="O29" i="48"/>
  <c r="W29" i="48" s="1"/>
  <c r="V21" i="48"/>
  <c r="O21" i="48"/>
  <c r="W21" i="48" s="1"/>
  <c r="I85" i="48"/>
  <c r="V22" i="48"/>
  <c r="U57" i="48"/>
  <c r="V19" i="48"/>
  <c r="V33" i="48"/>
  <c r="O33" i="48"/>
  <c r="W33" i="48" s="1"/>
  <c r="V25" i="48"/>
  <c r="O25" i="48"/>
  <c r="W25" i="48" s="1"/>
  <c r="V17" i="48"/>
  <c r="O17" i="48"/>
  <c r="W17" i="48" s="1"/>
  <c r="V9" i="48"/>
  <c r="O9" i="48"/>
  <c r="W9" i="48" s="1"/>
  <c r="L68" i="48"/>
  <c r="L64" i="48"/>
  <c r="O49" i="48"/>
  <c r="W49" i="48" s="1"/>
  <c r="V30" i="45"/>
  <c r="V20" i="45"/>
  <c r="V28" i="45"/>
  <c r="O28" i="45"/>
  <c r="W28" i="45" s="1"/>
  <c r="V29" i="45"/>
  <c r="V21" i="45"/>
  <c r="V24" i="45"/>
  <c r="O24" i="45"/>
  <c r="W24" i="45" s="1"/>
  <c r="E69" i="45"/>
  <c r="Q9" i="45"/>
  <c r="T8" i="45"/>
  <c r="R8" i="45"/>
  <c r="L82" i="45"/>
  <c r="L80" i="45"/>
  <c r="L67" i="45"/>
  <c r="E63" i="45"/>
  <c r="K85" i="45"/>
  <c r="T85" i="45" s="1"/>
  <c r="P57" i="45"/>
  <c r="V9" i="45"/>
  <c r="L74" i="45"/>
  <c r="L68" i="45"/>
  <c r="D41" i="47"/>
  <c r="E41" i="47"/>
  <c r="L55" i="47"/>
  <c r="L57" i="47"/>
  <c r="F41" i="47"/>
  <c r="F61" i="47" s="1"/>
  <c r="W16" i="47"/>
  <c r="P33" i="47"/>
  <c r="L47" i="47"/>
  <c r="G61" i="47"/>
  <c r="E61" i="47"/>
  <c r="R33" i="47"/>
  <c r="L58" i="47"/>
  <c r="K61" i="47"/>
  <c r="T61" i="47" s="1"/>
  <c r="T33" i="47"/>
  <c r="L44" i="47"/>
  <c r="L42" i="47"/>
  <c r="H61" i="47"/>
  <c r="L73" i="44"/>
  <c r="L64" i="44"/>
  <c r="O46" i="44"/>
  <c r="W46" i="44" s="1"/>
  <c r="V30" i="44"/>
  <c r="O30" i="44"/>
  <c r="W30" i="44" s="1"/>
  <c r="V28" i="44"/>
  <c r="O28" i="44"/>
  <c r="W28" i="44" s="1"/>
  <c r="L83" i="44"/>
  <c r="L84" i="44"/>
  <c r="L82" i="44"/>
  <c r="L75" i="44"/>
  <c r="V50" i="44"/>
  <c r="V31" i="44"/>
  <c r="L77" i="44"/>
  <c r="L66" i="44"/>
  <c r="I85" i="44"/>
  <c r="V32" i="44"/>
  <c r="Q32" i="44"/>
  <c r="W32" i="44" s="1"/>
  <c r="L77" i="49"/>
  <c r="L69" i="49"/>
  <c r="L84" i="49"/>
  <c r="L76" i="49"/>
  <c r="D64" i="49"/>
  <c r="L64" i="49" s="1"/>
  <c r="L83" i="49"/>
  <c r="L78" i="49"/>
  <c r="L72" i="49"/>
  <c r="L73" i="49"/>
  <c r="Q57" i="49"/>
  <c r="D70" i="49"/>
  <c r="L70" i="49" s="1"/>
  <c r="W4" i="49"/>
  <c r="F85" i="49"/>
  <c r="L60" i="49"/>
  <c r="L75" i="49"/>
  <c r="L74" i="49"/>
  <c r="L71" i="49"/>
  <c r="L62" i="49"/>
  <c r="L68" i="49"/>
  <c r="L66" i="48"/>
  <c r="D65" i="48"/>
  <c r="M57" i="48"/>
  <c r="N4" i="48"/>
  <c r="C63" i="48" s="1"/>
  <c r="L77" i="48"/>
  <c r="H63" i="48"/>
  <c r="L60" i="48"/>
  <c r="L84" i="48"/>
  <c r="L75" i="48"/>
  <c r="L79" i="48"/>
  <c r="L76" i="48"/>
  <c r="L72" i="48"/>
  <c r="L67" i="48"/>
  <c r="W8" i="48"/>
  <c r="D61" i="48"/>
  <c r="L61" i="48" s="1"/>
  <c r="L83" i="48"/>
  <c r="L78" i="48"/>
  <c r="L82" i="48"/>
  <c r="L71" i="48"/>
  <c r="S57" i="48"/>
  <c r="H70" i="48"/>
  <c r="L74" i="48"/>
  <c r="L73" i="48"/>
  <c r="L80" i="48"/>
  <c r="L51" i="47"/>
  <c r="L49" i="47"/>
  <c r="L52" i="47"/>
  <c r="L38" i="47"/>
  <c r="D37" i="47"/>
  <c r="L56" i="47"/>
  <c r="L43" i="47"/>
  <c r="L48" i="47"/>
  <c r="D39" i="47"/>
  <c r="L39" i="47" s="1"/>
  <c r="S33" i="47"/>
  <c r="I40" i="47"/>
  <c r="I61" i="47" s="1"/>
  <c r="U33" i="47"/>
  <c r="Q33" i="47"/>
  <c r="L59" i="47"/>
  <c r="L54" i="47"/>
  <c r="L53" i="47"/>
  <c r="L45" i="47"/>
  <c r="M33" i="47"/>
  <c r="L50" i="47"/>
  <c r="L60" i="47"/>
  <c r="L36" i="47"/>
  <c r="L82" i="46"/>
  <c r="L75" i="46"/>
  <c r="L70" i="46"/>
  <c r="W9" i="46"/>
  <c r="L76" i="46"/>
  <c r="L72" i="46"/>
  <c r="D63" i="46"/>
  <c r="L83" i="46"/>
  <c r="L78" i="46"/>
  <c r="L77" i="46"/>
  <c r="L62" i="46"/>
  <c r="L60" i="46"/>
  <c r="L74" i="46"/>
  <c r="L84" i="46"/>
  <c r="L73" i="45"/>
  <c r="L71" i="45"/>
  <c r="L62" i="45"/>
  <c r="D65" i="45"/>
  <c r="Q57" i="45"/>
  <c r="L83" i="45"/>
  <c r="L77" i="45"/>
  <c r="L76" i="45"/>
  <c r="M57" i="45"/>
  <c r="N4" i="45"/>
  <c r="F63" i="45"/>
  <c r="L79" i="45"/>
  <c r="L78" i="45"/>
  <c r="L84" i="45"/>
  <c r="L64" i="45"/>
  <c r="D61" i="45"/>
  <c r="W17" i="45"/>
  <c r="D63" i="45"/>
  <c r="I61" i="45"/>
  <c r="U8" i="45"/>
  <c r="U57" i="45" s="1"/>
  <c r="L60" i="45"/>
  <c r="L72" i="45"/>
  <c r="J70" i="45"/>
  <c r="L81" i="44"/>
  <c r="L78" i="44"/>
  <c r="L67" i="44"/>
  <c r="J85" i="44"/>
  <c r="Q17" i="44"/>
  <c r="E63" i="44"/>
  <c r="E85" i="44" s="1"/>
  <c r="S57" i="44"/>
  <c r="L74" i="44"/>
  <c r="C85" i="44"/>
  <c r="L60" i="44"/>
  <c r="L69" i="44"/>
  <c r="L61" i="44"/>
  <c r="L79" i="44"/>
  <c r="D63" i="44"/>
  <c r="M72" i="44" s="1"/>
  <c r="W17" i="44"/>
  <c r="L65" i="44"/>
  <c r="G85" i="44"/>
  <c r="N57" i="44"/>
  <c r="V4" i="44"/>
  <c r="V57" i="44" s="1"/>
  <c r="O4" i="44"/>
  <c r="M57" i="44"/>
  <c r="W9" i="44"/>
  <c r="L72" i="44"/>
  <c r="H85" i="44"/>
  <c r="K85" i="44"/>
  <c r="T85" i="44" s="1"/>
  <c r="V29" i="43"/>
  <c r="W28" i="43"/>
  <c r="D63" i="43"/>
  <c r="W25" i="43"/>
  <c r="W24" i="43"/>
  <c r="W21" i="43"/>
  <c r="V16" i="43"/>
  <c r="E63" i="43"/>
  <c r="W12" i="43"/>
  <c r="C62" i="43"/>
  <c r="D62" i="43"/>
  <c r="V12" i="43"/>
  <c r="M57" i="43"/>
  <c r="R9" i="43"/>
  <c r="G65" i="43"/>
  <c r="G85" i="43" s="1"/>
  <c r="W8" i="43"/>
  <c r="V8" i="43"/>
  <c r="D61" i="43"/>
  <c r="L81" i="43"/>
  <c r="I85" i="43"/>
  <c r="L78" i="43"/>
  <c r="L76" i="43"/>
  <c r="L74" i="43"/>
  <c r="L72" i="43"/>
  <c r="L80" i="43"/>
  <c r="K85" i="43"/>
  <c r="T85" i="43" s="1"/>
  <c r="V19" i="43"/>
  <c r="L82" i="43"/>
  <c r="V28" i="43"/>
  <c r="V24" i="43"/>
  <c r="W17" i="43"/>
  <c r="W19" i="43"/>
  <c r="P9" i="43"/>
  <c r="E65" i="43" s="1"/>
  <c r="N9" i="43"/>
  <c r="C65" i="43" s="1"/>
  <c r="C85" i="43" s="1"/>
  <c r="V30" i="43"/>
  <c r="O30" i="43"/>
  <c r="W30" i="43" s="1"/>
  <c r="V22" i="43"/>
  <c r="V18" i="43"/>
  <c r="V15" i="43"/>
  <c r="O15" i="43"/>
  <c r="W15" i="43" s="1"/>
  <c r="J85" i="43"/>
  <c r="V21" i="43"/>
  <c r="V11" i="43"/>
  <c r="O11" i="43"/>
  <c r="W11" i="43" s="1"/>
  <c r="L75" i="43"/>
  <c r="L73" i="43"/>
  <c r="L71" i="43"/>
  <c r="L69" i="43"/>
  <c r="L64" i="43"/>
  <c r="L77" i="43"/>
  <c r="L83" i="43"/>
  <c r="L84" i="43"/>
  <c r="L66" i="43"/>
  <c r="L60" i="43"/>
  <c r="L67" i="43"/>
  <c r="L79" i="43"/>
  <c r="L68" i="43"/>
  <c r="H70" i="43"/>
  <c r="W4" i="43"/>
  <c r="D70" i="43"/>
  <c r="V28" i="42"/>
  <c r="V25" i="42"/>
  <c r="D63" i="42"/>
  <c r="M70" i="42" s="1"/>
  <c r="C63" i="42"/>
  <c r="V20" i="42"/>
  <c r="C69" i="42"/>
  <c r="L69" i="42" s="1"/>
  <c r="Q16" i="42"/>
  <c r="Q57" i="42" s="1"/>
  <c r="W14" i="42"/>
  <c r="P57" i="42"/>
  <c r="L68" i="42"/>
  <c r="L75" i="42"/>
  <c r="K85" i="42"/>
  <c r="T85" i="42" s="1"/>
  <c r="V36" i="42"/>
  <c r="O46" i="42"/>
  <c r="W46" i="42" s="1"/>
  <c r="V46" i="42"/>
  <c r="T16" i="42"/>
  <c r="U16" i="42" s="1"/>
  <c r="J64" i="42" s="1"/>
  <c r="N16" i="42"/>
  <c r="E85" i="42"/>
  <c r="T8" i="42"/>
  <c r="N8" i="42"/>
  <c r="C65" i="42" s="1"/>
  <c r="M68" i="42"/>
  <c r="M67" i="42"/>
  <c r="V29" i="42"/>
  <c r="V24" i="42"/>
  <c r="V12" i="42"/>
  <c r="O12" i="42"/>
  <c r="W12" i="42" s="1"/>
  <c r="W20" i="42"/>
  <c r="L84" i="42"/>
  <c r="V22" i="42"/>
  <c r="W11" i="42"/>
  <c r="V10" i="42"/>
  <c r="L77" i="42"/>
  <c r="L73" i="42"/>
  <c r="L72" i="42"/>
  <c r="L80" i="42"/>
  <c r="L67" i="42"/>
  <c r="L66" i="42"/>
  <c r="V4" i="42"/>
  <c r="O4" i="42"/>
  <c r="L76" i="42"/>
  <c r="L83" i="42"/>
  <c r="L78" i="42"/>
  <c r="L62" i="42"/>
  <c r="F70" i="42"/>
  <c r="L82" i="42"/>
  <c r="L79" i="42"/>
  <c r="L71" i="42"/>
  <c r="L74" i="42"/>
  <c r="F65" i="41"/>
  <c r="C69" i="41"/>
  <c r="L69" i="41" s="1"/>
  <c r="G65" i="41"/>
  <c r="V12" i="41"/>
  <c r="W30" i="41"/>
  <c r="W10" i="41"/>
  <c r="V32" i="41"/>
  <c r="W41" i="41"/>
  <c r="E63" i="41"/>
  <c r="E85" i="41" s="1"/>
  <c r="W32" i="41"/>
  <c r="V20" i="41"/>
  <c r="V42" i="41"/>
  <c r="O15" i="41"/>
  <c r="W15" i="41" s="1"/>
  <c r="V33" i="41"/>
  <c r="V22" i="41"/>
  <c r="R57" i="41"/>
  <c r="G63" i="41"/>
  <c r="S57" i="41"/>
  <c r="J63" i="41"/>
  <c r="V7" i="41"/>
  <c r="V24" i="41"/>
  <c r="L81" i="41"/>
  <c r="O20" i="41"/>
  <c r="W20" i="41" s="1"/>
  <c r="F70" i="41"/>
  <c r="I65" i="41"/>
  <c r="O21" i="41"/>
  <c r="W21" i="41" s="1"/>
  <c r="W14" i="41"/>
  <c r="V25" i="41"/>
  <c r="O24" i="41"/>
  <c r="W24" i="41" s="1"/>
  <c r="O17" i="41"/>
  <c r="C63" i="41"/>
  <c r="O16" i="41"/>
  <c r="C64" i="41"/>
  <c r="V13" i="41"/>
  <c r="C65" i="41"/>
  <c r="V8" i="41"/>
  <c r="C61" i="41"/>
  <c r="W9" i="41"/>
  <c r="V9" i="41"/>
  <c r="N57" i="41"/>
  <c r="L66" i="41"/>
  <c r="L82" i="41"/>
  <c r="L68" i="41"/>
  <c r="L80" i="41"/>
  <c r="L79" i="41"/>
  <c r="V11" i="41"/>
  <c r="L67" i="41"/>
  <c r="V14" i="41"/>
  <c r="V26" i="41"/>
  <c r="V6" i="41"/>
  <c r="C60" i="41"/>
  <c r="O5" i="41"/>
  <c r="W5" i="41" s="1"/>
  <c r="L73" i="41"/>
  <c r="L62" i="41"/>
  <c r="L74" i="41"/>
  <c r="K85" i="41"/>
  <c r="T85" i="41" s="1"/>
  <c r="L83" i="41"/>
  <c r="L72" i="41"/>
  <c r="L75" i="41"/>
  <c r="L77" i="41"/>
  <c r="L76" i="41"/>
  <c r="L71" i="41"/>
  <c r="L78" i="41"/>
  <c r="L84" i="41"/>
  <c r="H85" i="41"/>
  <c r="Q57" i="41"/>
  <c r="M57" i="41"/>
  <c r="T4" i="41"/>
  <c r="I70" i="41" s="1"/>
  <c r="D61" i="41"/>
  <c r="N4" i="40"/>
  <c r="O4" i="40" s="1"/>
  <c r="D57" i="40" s="1"/>
  <c r="M68" i="40" s="1"/>
  <c r="R4" i="40"/>
  <c r="F57" i="40"/>
  <c r="F77" i="40" s="1"/>
  <c r="L72" i="40"/>
  <c r="L76" i="40"/>
  <c r="M60" i="40"/>
  <c r="L55" i="40"/>
  <c r="K77" i="40"/>
  <c r="T77" i="40" s="1"/>
  <c r="L73" i="40"/>
  <c r="E77" i="40"/>
  <c r="L68" i="40"/>
  <c r="L64" i="40"/>
  <c r="L54" i="40"/>
  <c r="L60" i="40"/>
  <c r="L74" i="40"/>
  <c r="L69" i="40"/>
  <c r="L65" i="40"/>
  <c r="L61" i="40"/>
  <c r="L75" i="40"/>
  <c r="L58" i="40"/>
  <c r="L70" i="40"/>
  <c r="L66" i="40"/>
  <c r="L62" i="40"/>
  <c r="L59" i="40"/>
  <c r="M61" i="40"/>
  <c r="L71" i="40"/>
  <c r="L56" i="40"/>
  <c r="M62" i="40"/>
  <c r="L67" i="40"/>
  <c r="L63" i="40"/>
  <c r="O49" i="40"/>
  <c r="M49" i="40"/>
  <c r="T4" i="40"/>
  <c r="I57" i="40" s="1"/>
  <c r="L74" i="38"/>
  <c r="L68" i="38"/>
  <c r="L64" i="38"/>
  <c r="L74" i="39"/>
  <c r="L70" i="39"/>
  <c r="L66" i="39"/>
  <c r="L62" i="39"/>
  <c r="L69" i="39"/>
  <c r="L65" i="39"/>
  <c r="L70" i="38"/>
  <c r="L66" i="38"/>
  <c r="L62" i="38"/>
  <c r="L68" i="39"/>
  <c r="L64" i="39"/>
  <c r="D57" i="39"/>
  <c r="C57" i="39"/>
  <c r="H57" i="39"/>
  <c r="H77" i="39" s="1"/>
  <c r="V10" i="39"/>
  <c r="W9" i="39"/>
  <c r="D53" i="39"/>
  <c r="V9" i="39"/>
  <c r="C53" i="39"/>
  <c r="N49" i="39"/>
  <c r="V7" i="39"/>
  <c r="W7" i="39"/>
  <c r="W6" i="39"/>
  <c r="V6" i="39"/>
  <c r="L55" i="39"/>
  <c r="F77" i="39"/>
  <c r="L58" i="39"/>
  <c r="E77" i="39"/>
  <c r="L52" i="39"/>
  <c r="V13" i="39"/>
  <c r="K77" i="39"/>
  <c r="T77" i="39" s="1"/>
  <c r="M58" i="39"/>
  <c r="L54" i="39"/>
  <c r="Q49" i="39"/>
  <c r="V15" i="39"/>
  <c r="L72" i="39"/>
  <c r="G77" i="39"/>
  <c r="L60" i="39"/>
  <c r="L61" i="39"/>
  <c r="O49" i="39"/>
  <c r="S49" i="39"/>
  <c r="M49" i="39"/>
  <c r="T4" i="39"/>
  <c r="L75" i="39"/>
  <c r="L71" i="39"/>
  <c r="L56" i="39"/>
  <c r="L73" i="39"/>
  <c r="L59" i="39"/>
  <c r="L76" i="39"/>
  <c r="R49" i="38"/>
  <c r="D57" i="38"/>
  <c r="C57" i="38"/>
  <c r="V11" i="38"/>
  <c r="V6" i="38"/>
  <c r="C53" i="38"/>
  <c r="D53" i="38"/>
  <c r="L72" i="38"/>
  <c r="V5" i="38"/>
  <c r="S49" i="38"/>
  <c r="V12" i="38"/>
  <c r="N49" i="38"/>
  <c r="V27" i="38"/>
  <c r="L54" i="38"/>
  <c r="L55" i="38"/>
  <c r="L60" i="38"/>
  <c r="L58" i="38"/>
  <c r="T4" i="38"/>
  <c r="M49" i="38"/>
  <c r="L59" i="38"/>
  <c r="G77" i="38"/>
  <c r="K77" i="38"/>
  <c r="T77" i="38" s="1"/>
  <c r="H53" i="38"/>
  <c r="H77" i="38" s="1"/>
  <c r="W16" i="38"/>
  <c r="E77" i="38"/>
  <c r="L76" i="38"/>
  <c r="M58" i="38"/>
  <c r="L56" i="38"/>
  <c r="L73" i="38"/>
  <c r="L71" i="38"/>
  <c r="O49" i="38"/>
  <c r="L52" i="38"/>
  <c r="L75" i="38"/>
  <c r="F53" i="38"/>
  <c r="F77" i="38" s="1"/>
  <c r="L73" i="37"/>
  <c r="D57" i="37"/>
  <c r="D53" i="37"/>
  <c r="N5" i="37"/>
  <c r="T5" i="37"/>
  <c r="U4" i="37"/>
  <c r="T49" i="37"/>
  <c r="E77" i="37"/>
  <c r="L55" i="37"/>
  <c r="L70" i="37"/>
  <c r="K77" i="37"/>
  <c r="T77" i="37" s="1"/>
  <c r="L60" i="37"/>
  <c r="L72" i="37"/>
  <c r="M49" i="37"/>
  <c r="R4" i="37"/>
  <c r="G53" i="37" s="1"/>
  <c r="F57" i="37"/>
  <c r="F77" i="37" s="1"/>
  <c r="L69" i="37"/>
  <c r="L71" i="37"/>
  <c r="L75" i="37"/>
  <c r="L54" i="37"/>
  <c r="L68" i="37"/>
  <c r="L66" i="37"/>
  <c r="L67" i="37"/>
  <c r="L59" i="37"/>
  <c r="L65" i="37"/>
  <c r="L61" i="37"/>
  <c r="L58" i="37"/>
  <c r="L76" i="37"/>
  <c r="L56" i="37"/>
  <c r="L74" i="37"/>
  <c r="L63" i="37"/>
  <c r="L64" i="37"/>
  <c r="J57" i="37"/>
  <c r="D62" i="37"/>
  <c r="N7" i="35"/>
  <c r="O7" i="35" s="1"/>
  <c r="N6" i="36"/>
  <c r="O6" i="36" s="1"/>
  <c r="W6" i="36" s="1"/>
  <c r="N5" i="36"/>
  <c r="O5" i="36" s="1"/>
  <c r="W5" i="36" s="1"/>
  <c r="T8" i="35"/>
  <c r="U8" i="35" s="1"/>
  <c r="N8" i="35"/>
  <c r="O8" i="35" s="1"/>
  <c r="N6" i="34"/>
  <c r="O6" i="34" s="1"/>
  <c r="W6" i="34" s="1"/>
  <c r="W7" i="35"/>
  <c r="V7" i="35"/>
  <c r="U26" i="36"/>
  <c r="T26" i="36"/>
  <c r="R26" i="36"/>
  <c r="S26" i="36" s="1"/>
  <c r="L26" i="36"/>
  <c r="M26" i="36" s="1"/>
  <c r="P26" i="36" s="1"/>
  <c r="Q26" i="36" s="1"/>
  <c r="C26" i="36"/>
  <c r="T25" i="36"/>
  <c r="U25" i="36" s="1"/>
  <c r="P25" i="36"/>
  <c r="Q25" i="36" s="1"/>
  <c r="L25" i="36"/>
  <c r="M25" i="36" s="1"/>
  <c r="R25" i="36" s="1"/>
  <c r="S25" i="36" s="1"/>
  <c r="C25" i="36"/>
  <c r="T24" i="36"/>
  <c r="U24" i="36" s="1"/>
  <c r="P24" i="36"/>
  <c r="Q24" i="36" s="1"/>
  <c r="L24" i="36"/>
  <c r="M24" i="36" s="1"/>
  <c r="R24" i="36" s="1"/>
  <c r="S24" i="36" s="1"/>
  <c r="C24" i="36"/>
  <c r="T23" i="36"/>
  <c r="U23" i="36" s="1"/>
  <c r="P23" i="36"/>
  <c r="Q23" i="36" s="1"/>
  <c r="L23" i="36"/>
  <c r="M23" i="36" s="1"/>
  <c r="R23" i="36" s="1"/>
  <c r="S23" i="36" s="1"/>
  <c r="C23" i="36"/>
  <c r="T22" i="36"/>
  <c r="U22" i="36" s="1"/>
  <c r="P22" i="36"/>
  <c r="Q22" i="36" s="1"/>
  <c r="L22" i="36"/>
  <c r="M22" i="36" s="1"/>
  <c r="R22" i="36" s="1"/>
  <c r="S22" i="36" s="1"/>
  <c r="C22" i="36"/>
  <c r="T21" i="36"/>
  <c r="U21" i="36" s="1"/>
  <c r="R21" i="36"/>
  <c r="S21" i="36" s="1"/>
  <c r="L21" i="36"/>
  <c r="M21" i="36" s="1"/>
  <c r="P21" i="36" s="1"/>
  <c r="Q21" i="36" s="1"/>
  <c r="C21" i="36"/>
  <c r="R20" i="36"/>
  <c r="S20" i="36" s="1"/>
  <c r="P20" i="36"/>
  <c r="Q20" i="36" s="1"/>
  <c r="L20" i="36"/>
  <c r="M20" i="36" s="1"/>
  <c r="T20" i="36" s="1"/>
  <c r="U20" i="36" s="1"/>
  <c r="C20" i="36"/>
  <c r="T19" i="36"/>
  <c r="U19" i="36" s="1"/>
  <c r="P19" i="36"/>
  <c r="Q19" i="36" s="1"/>
  <c r="L19" i="36"/>
  <c r="M19" i="36" s="1"/>
  <c r="R19" i="36" s="1"/>
  <c r="S19" i="36" s="1"/>
  <c r="C19" i="36"/>
  <c r="T18" i="36"/>
  <c r="U18" i="36" s="1"/>
  <c r="R18" i="36"/>
  <c r="S18" i="36" s="1"/>
  <c r="M18" i="36"/>
  <c r="P18" i="36" s="1"/>
  <c r="Q18" i="36" s="1"/>
  <c r="L18" i="36"/>
  <c r="C18" i="36"/>
  <c r="R17" i="36"/>
  <c r="S17" i="36" s="1"/>
  <c r="P17" i="36"/>
  <c r="Q17" i="36" s="1"/>
  <c r="L17" i="36"/>
  <c r="M17" i="36" s="1"/>
  <c r="T17" i="36" s="1"/>
  <c r="U17" i="36" s="1"/>
  <c r="C17" i="36"/>
  <c r="T16" i="36"/>
  <c r="U16" i="36" s="1"/>
  <c r="R16" i="36"/>
  <c r="S16" i="36" s="1"/>
  <c r="L16" i="36"/>
  <c r="M16" i="36" s="1"/>
  <c r="P16" i="36" s="1"/>
  <c r="Q16" i="36" s="1"/>
  <c r="C16" i="36"/>
  <c r="T15" i="36"/>
  <c r="U15" i="36" s="1"/>
  <c r="R15" i="36"/>
  <c r="S15" i="36" s="1"/>
  <c r="L15" i="36"/>
  <c r="M15" i="36" s="1"/>
  <c r="P15" i="36" s="1"/>
  <c r="Q15" i="36" s="1"/>
  <c r="C15" i="36"/>
  <c r="T14" i="36"/>
  <c r="U14" i="36" s="1"/>
  <c r="Q14" i="36"/>
  <c r="P14" i="36"/>
  <c r="L14" i="36"/>
  <c r="M14" i="36" s="1"/>
  <c r="R14" i="36" s="1"/>
  <c r="S14" i="36" s="1"/>
  <c r="C14" i="36"/>
  <c r="R13" i="36"/>
  <c r="S13" i="36" s="1"/>
  <c r="P13" i="36"/>
  <c r="Q13" i="36" s="1"/>
  <c r="L13" i="36"/>
  <c r="M13" i="36" s="1"/>
  <c r="T13" i="36" s="1"/>
  <c r="U13" i="36" s="1"/>
  <c r="C13" i="36"/>
  <c r="R12" i="36"/>
  <c r="S12" i="36" s="1"/>
  <c r="P12" i="36"/>
  <c r="Q12" i="36" s="1"/>
  <c r="L12" i="36"/>
  <c r="M12" i="36" s="1"/>
  <c r="T12" i="36" s="1"/>
  <c r="U12" i="36" s="1"/>
  <c r="C12" i="36"/>
  <c r="T11" i="36"/>
  <c r="U11" i="36" s="1"/>
  <c r="P11" i="36"/>
  <c r="Q11" i="36" s="1"/>
  <c r="L11" i="36"/>
  <c r="M11" i="36" s="1"/>
  <c r="R11" i="36" s="1"/>
  <c r="S11" i="36" s="1"/>
  <c r="C11" i="36"/>
  <c r="U10" i="36"/>
  <c r="T10" i="36"/>
  <c r="P10" i="36"/>
  <c r="Q10" i="36" s="1"/>
  <c r="L10" i="36"/>
  <c r="M10" i="36" s="1"/>
  <c r="R10" i="36" s="1"/>
  <c r="S10" i="36" s="1"/>
  <c r="C10" i="36"/>
  <c r="T9" i="36"/>
  <c r="U9" i="36" s="1"/>
  <c r="P9" i="36"/>
  <c r="Q9" i="36" s="1"/>
  <c r="L9" i="36"/>
  <c r="M9" i="36" s="1"/>
  <c r="R9" i="36" s="1"/>
  <c r="S9" i="36" s="1"/>
  <c r="C9" i="36"/>
  <c r="T8" i="36"/>
  <c r="U8" i="36" s="1"/>
  <c r="P8" i="36"/>
  <c r="Q8" i="36" s="1"/>
  <c r="L8" i="36"/>
  <c r="M8" i="36" s="1"/>
  <c r="R8" i="36" s="1"/>
  <c r="S8" i="36" s="1"/>
  <c r="C8" i="36"/>
  <c r="T7" i="36"/>
  <c r="U7" i="36" s="1"/>
  <c r="R7" i="36"/>
  <c r="S7" i="36" s="1"/>
  <c r="P7" i="36"/>
  <c r="Q7" i="36" s="1"/>
  <c r="L7" i="36"/>
  <c r="M7" i="36" s="1"/>
  <c r="N7" i="36" s="1"/>
  <c r="C7" i="36"/>
  <c r="R26" i="35"/>
  <c r="S26" i="35" s="1"/>
  <c r="P26" i="35"/>
  <c r="Q26" i="35" s="1"/>
  <c r="L26" i="35"/>
  <c r="M26" i="35" s="1"/>
  <c r="C26" i="35"/>
  <c r="R25" i="35"/>
  <c r="S25" i="35" s="1"/>
  <c r="P25" i="35"/>
  <c r="Q25" i="35" s="1"/>
  <c r="L25" i="35"/>
  <c r="M25" i="35" s="1"/>
  <c r="T25" i="35" s="1"/>
  <c r="U25" i="35" s="1"/>
  <c r="C25" i="35"/>
  <c r="T24" i="35"/>
  <c r="U24" i="35" s="1"/>
  <c r="R24" i="35"/>
  <c r="S24" i="35" s="1"/>
  <c r="L24" i="35"/>
  <c r="M24" i="35" s="1"/>
  <c r="C24" i="35"/>
  <c r="T23" i="35"/>
  <c r="U23" i="35" s="1"/>
  <c r="R23" i="35"/>
  <c r="S23" i="35" s="1"/>
  <c r="L23" i="35"/>
  <c r="M23" i="35" s="1"/>
  <c r="P23" i="35" s="1"/>
  <c r="Q23" i="35" s="1"/>
  <c r="C23" i="35"/>
  <c r="T22" i="35"/>
  <c r="U22" i="35" s="1"/>
  <c r="R22" i="35"/>
  <c r="S22" i="35" s="1"/>
  <c r="L22" i="35"/>
  <c r="M22" i="35" s="1"/>
  <c r="C22" i="35"/>
  <c r="T21" i="35"/>
  <c r="U21" i="35" s="1"/>
  <c r="R21" i="35"/>
  <c r="S21" i="35" s="1"/>
  <c r="L21" i="35"/>
  <c r="M21" i="35" s="1"/>
  <c r="P21" i="35" s="1"/>
  <c r="Q21" i="35" s="1"/>
  <c r="C21" i="35"/>
  <c r="T20" i="35"/>
  <c r="U20" i="35" s="1"/>
  <c r="P20" i="35"/>
  <c r="Q20" i="35" s="1"/>
  <c r="L20" i="35"/>
  <c r="M20" i="35" s="1"/>
  <c r="C20" i="35"/>
  <c r="T19" i="35"/>
  <c r="U19" i="35" s="1"/>
  <c r="P19" i="35"/>
  <c r="Q19" i="35" s="1"/>
  <c r="L19" i="35"/>
  <c r="M19" i="35" s="1"/>
  <c r="R19" i="35" s="1"/>
  <c r="S19" i="35" s="1"/>
  <c r="C19" i="35"/>
  <c r="T18" i="35"/>
  <c r="U18" i="35" s="1"/>
  <c r="R18" i="35"/>
  <c r="S18" i="35" s="1"/>
  <c r="L18" i="35"/>
  <c r="M18" i="35" s="1"/>
  <c r="C18" i="35"/>
  <c r="T17" i="35"/>
  <c r="U17" i="35" s="1"/>
  <c r="P17" i="35"/>
  <c r="Q17" i="35" s="1"/>
  <c r="L17" i="35"/>
  <c r="M17" i="35" s="1"/>
  <c r="R17" i="35" s="1"/>
  <c r="S17" i="35" s="1"/>
  <c r="C17" i="35"/>
  <c r="T16" i="35"/>
  <c r="U16" i="35" s="1"/>
  <c r="P16" i="35"/>
  <c r="Q16" i="35" s="1"/>
  <c r="L16" i="35"/>
  <c r="M16" i="35" s="1"/>
  <c r="C16" i="35"/>
  <c r="T15" i="35"/>
  <c r="U15" i="35" s="1"/>
  <c r="R15" i="35"/>
  <c r="S15" i="35" s="1"/>
  <c r="L15" i="35"/>
  <c r="M15" i="35" s="1"/>
  <c r="P15" i="35" s="1"/>
  <c r="Q15" i="35" s="1"/>
  <c r="C15" i="35"/>
  <c r="T14" i="35"/>
  <c r="U14" i="35" s="1"/>
  <c r="R14" i="35"/>
  <c r="S14" i="35" s="1"/>
  <c r="L14" i="35"/>
  <c r="M14" i="35" s="1"/>
  <c r="C14" i="35"/>
  <c r="T13" i="35"/>
  <c r="U13" i="35" s="1"/>
  <c r="P13" i="35"/>
  <c r="Q13" i="35" s="1"/>
  <c r="L13" i="35"/>
  <c r="M13" i="35" s="1"/>
  <c r="R13" i="35" s="1"/>
  <c r="S13" i="35" s="1"/>
  <c r="C13" i="35"/>
  <c r="T12" i="35"/>
  <c r="U12" i="35" s="1"/>
  <c r="P12" i="35"/>
  <c r="Q12" i="35" s="1"/>
  <c r="L12" i="35"/>
  <c r="M12" i="35" s="1"/>
  <c r="C12" i="35"/>
  <c r="T11" i="35"/>
  <c r="U11" i="35" s="1"/>
  <c r="P11" i="35"/>
  <c r="Q11" i="35" s="1"/>
  <c r="N11" i="35"/>
  <c r="L11" i="35"/>
  <c r="M11" i="35" s="1"/>
  <c r="R11" i="35" s="1"/>
  <c r="S11" i="35" s="1"/>
  <c r="C11" i="35"/>
  <c r="T10" i="35"/>
  <c r="U10" i="35" s="1"/>
  <c r="P10" i="35"/>
  <c r="Q10" i="35" s="1"/>
  <c r="L10" i="35"/>
  <c r="M10" i="35" s="1"/>
  <c r="C10" i="35"/>
  <c r="T9" i="35"/>
  <c r="U9" i="35" s="1"/>
  <c r="R9" i="35"/>
  <c r="S9" i="35" s="1"/>
  <c r="L9" i="35"/>
  <c r="M9" i="35" s="1"/>
  <c r="P9" i="35" s="1"/>
  <c r="Q9" i="35" s="1"/>
  <c r="C9" i="35"/>
  <c r="T45" i="34"/>
  <c r="U45" i="34" s="1"/>
  <c r="R45" i="34"/>
  <c r="S45" i="34" s="1"/>
  <c r="L45" i="34"/>
  <c r="M45" i="34" s="1"/>
  <c r="P45" i="34" s="1"/>
  <c r="Q45" i="34" s="1"/>
  <c r="C45" i="34"/>
  <c r="T44" i="34"/>
  <c r="U44" i="34" s="1"/>
  <c r="P44" i="34"/>
  <c r="Q44" i="34" s="1"/>
  <c r="L44" i="34"/>
  <c r="M44" i="34" s="1"/>
  <c r="R44" i="34" s="1"/>
  <c r="S44" i="34" s="1"/>
  <c r="C44" i="34"/>
  <c r="T43" i="34"/>
  <c r="U43" i="34" s="1"/>
  <c r="R43" i="34"/>
  <c r="S43" i="34" s="1"/>
  <c r="L43" i="34"/>
  <c r="M43" i="34" s="1"/>
  <c r="P43" i="34" s="1"/>
  <c r="Q43" i="34" s="1"/>
  <c r="C43" i="34"/>
  <c r="T42" i="34"/>
  <c r="U42" i="34" s="1"/>
  <c r="R42" i="34"/>
  <c r="S42" i="34" s="1"/>
  <c r="L42" i="34"/>
  <c r="M42" i="34" s="1"/>
  <c r="C42" i="34"/>
  <c r="U41" i="34"/>
  <c r="T41" i="34"/>
  <c r="R41" i="34"/>
  <c r="S41" i="34" s="1"/>
  <c r="Q41" i="34"/>
  <c r="P41" i="34"/>
  <c r="L41" i="34"/>
  <c r="M41" i="34" s="1"/>
  <c r="N41" i="34" s="1"/>
  <c r="C41" i="34"/>
  <c r="T40" i="34"/>
  <c r="U40" i="34" s="1"/>
  <c r="P40" i="34"/>
  <c r="Q40" i="34" s="1"/>
  <c r="L40" i="34"/>
  <c r="M40" i="34" s="1"/>
  <c r="R40" i="34" s="1"/>
  <c r="S40" i="34" s="1"/>
  <c r="C40" i="34"/>
  <c r="R39" i="34"/>
  <c r="S39" i="34" s="1"/>
  <c r="P39" i="34"/>
  <c r="Q39" i="34" s="1"/>
  <c r="L39" i="34"/>
  <c r="M39" i="34" s="1"/>
  <c r="C39" i="34"/>
  <c r="R38" i="34"/>
  <c r="S38" i="34" s="1"/>
  <c r="P38" i="34"/>
  <c r="Q38" i="34" s="1"/>
  <c r="L38" i="34"/>
  <c r="M38" i="34" s="1"/>
  <c r="T38" i="34" s="1"/>
  <c r="U38" i="34" s="1"/>
  <c r="C38" i="34"/>
  <c r="T37" i="34"/>
  <c r="U37" i="34" s="1"/>
  <c r="R37" i="34"/>
  <c r="S37" i="34" s="1"/>
  <c r="P37" i="34"/>
  <c r="Q37" i="34" s="1"/>
  <c r="L37" i="34"/>
  <c r="M37" i="34" s="1"/>
  <c r="N37" i="34" s="1"/>
  <c r="C37" i="34"/>
  <c r="T36" i="34"/>
  <c r="U36" i="34" s="1"/>
  <c r="R36" i="34"/>
  <c r="S36" i="34" s="1"/>
  <c r="P36" i="34"/>
  <c r="Q36" i="34" s="1"/>
  <c r="L36" i="34"/>
  <c r="M36" i="34" s="1"/>
  <c r="N36" i="34" s="1"/>
  <c r="C36" i="34"/>
  <c r="T35" i="34"/>
  <c r="U35" i="34" s="1"/>
  <c r="R35" i="34"/>
  <c r="S35" i="34" s="1"/>
  <c r="L35" i="34"/>
  <c r="M35" i="34" s="1"/>
  <c r="P35" i="34" s="1"/>
  <c r="Q35" i="34" s="1"/>
  <c r="C35" i="34"/>
  <c r="T34" i="34"/>
  <c r="U34" i="34" s="1"/>
  <c r="R34" i="34"/>
  <c r="S34" i="34" s="1"/>
  <c r="P34" i="34"/>
  <c r="Q34" i="34" s="1"/>
  <c r="L34" i="34"/>
  <c r="M34" i="34" s="1"/>
  <c r="N34" i="34" s="1"/>
  <c r="C34" i="34"/>
  <c r="R33" i="34"/>
  <c r="S33" i="34" s="1"/>
  <c r="P33" i="34"/>
  <c r="Q33" i="34" s="1"/>
  <c r="L33" i="34"/>
  <c r="M33" i="34" s="1"/>
  <c r="T33" i="34" s="1"/>
  <c r="U33" i="34" s="1"/>
  <c r="C33" i="34"/>
  <c r="T32" i="34"/>
  <c r="U32" i="34" s="1"/>
  <c r="P32" i="34"/>
  <c r="Q32" i="34" s="1"/>
  <c r="L32" i="34"/>
  <c r="M32" i="34" s="1"/>
  <c r="R32" i="34" s="1"/>
  <c r="S32" i="34" s="1"/>
  <c r="C32" i="34"/>
  <c r="T31" i="34"/>
  <c r="U31" i="34" s="1"/>
  <c r="R31" i="34"/>
  <c r="S31" i="34" s="1"/>
  <c r="L31" i="34"/>
  <c r="M31" i="34" s="1"/>
  <c r="C31" i="34"/>
  <c r="U30" i="34"/>
  <c r="T30" i="34"/>
  <c r="R30" i="34"/>
  <c r="S30" i="34" s="1"/>
  <c r="M30" i="34"/>
  <c r="P30" i="34" s="1"/>
  <c r="Q30" i="34" s="1"/>
  <c r="L30" i="34"/>
  <c r="C30" i="34"/>
  <c r="T29" i="34"/>
  <c r="U29" i="34" s="1"/>
  <c r="R29" i="34"/>
  <c r="S29" i="34" s="1"/>
  <c r="L29" i="34"/>
  <c r="M29" i="34" s="1"/>
  <c r="P29" i="34" s="1"/>
  <c r="Q29" i="34" s="1"/>
  <c r="C29" i="34"/>
  <c r="T28" i="34"/>
  <c r="U28" i="34" s="1"/>
  <c r="R28" i="34"/>
  <c r="S28" i="34" s="1"/>
  <c r="L28" i="34"/>
  <c r="M28" i="34" s="1"/>
  <c r="P28" i="34" s="1"/>
  <c r="Q28" i="34" s="1"/>
  <c r="C28" i="34"/>
  <c r="R27" i="34"/>
  <c r="S27" i="34" s="1"/>
  <c r="P27" i="34"/>
  <c r="Q27" i="34" s="1"/>
  <c r="L27" i="34"/>
  <c r="M27" i="34" s="1"/>
  <c r="T27" i="34" s="1"/>
  <c r="U27" i="34" s="1"/>
  <c r="C27" i="34"/>
  <c r="T26" i="34"/>
  <c r="U26" i="34" s="1"/>
  <c r="R26" i="34"/>
  <c r="S26" i="34" s="1"/>
  <c r="P26" i="34"/>
  <c r="Q26" i="34" s="1"/>
  <c r="L26" i="34"/>
  <c r="M26" i="34" s="1"/>
  <c r="N26" i="34" s="1"/>
  <c r="C26" i="34"/>
  <c r="T25" i="34"/>
  <c r="U25" i="34" s="1"/>
  <c r="R25" i="34"/>
  <c r="S25" i="34" s="1"/>
  <c r="L25" i="34"/>
  <c r="M25" i="34" s="1"/>
  <c r="P25" i="34" s="1"/>
  <c r="Q25" i="34" s="1"/>
  <c r="C25" i="34"/>
  <c r="T24" i="34"/>
  <c r="U24" i="34" s="1"/>
  <c r="P24" i="34"/>
  <c r="Q24" i="34" s="1"/>
  <c r="L24" i="34"/>
  <c r="M24" i="34" s="1"/>
  <c r="R24" i="34" s="1"/>
  <c r="S24" i="34" s="1"/>
  <c r="C24" i="34"/>
  <c r="T23" i="34"/>
  <c r="U23" i="34" s="1"/>
  <c r="P23" i="34"/>
  <c r="Q23" i="34" s="1"/>
  <c r="L23" i="34"/>
  <c r="M23" i="34" s="1"/>
  <c r="R23" i="34" s="1"/>
  <c r="S23" i="34" s="1"/>
  <c r="C23" i="34"/>
  <c r="T22" i="34"/>
  <c r="U22" i="34" s="1"/>
  <c r="R22" i="34"/>
  <c r="S22" i="34" s="1"/>
  <c r="P22" i="34"/>
  <c r="Q22" i="34" s="1"/>
  <c r="L22" i="34"/>
  <c r="M22" i="34" s="1"/>
  <c r="N22" i="34" s="1"/>
  <c r="C22" i="34"/>
  <c r="T21" i="34"/>
  <c r="U21" i="34" s="1"/>
  <c r="P21" i="34"/>
  <c r="Q21" i="34" s="1"/>
  <c r="L21" i="34"/>
  <c r="M21" i="34" s="1"/>
  <c r="R21" i="34" s="1"/>
  <c r="S21" i="34" s="1"/>
  <c r="C21" i="34"/>
  <c r="T20" i="34"/>
  <c r="U20" i="34" s="1"/>
  <c r="P20" i="34"/>
  <c r="Q20" i="34" s="1"/>
  <c r="L20" i="34"/>
  <c r="M20" i="34" s="1"/>
  <c r="R20" i="34" s="1"/>
  <c r="S20" i="34" s="1"/>
  <c r="C20" i="34"/>
  <c r="T19" i="34"/>
  <c r="U19" i="34" s="1"/>
  <c r="R19" i="34"/>
  <c r="S19" i="34" s="1"/>
  <c r="L19" i="34"/>
  <c r="M19" i="34" s="1"/>
  <c r="P19" i="34" s="1"/>
  <c r="Q19" i="34" s="1"/>
  <c r="C19" i="34"/>
  <c r="R18" i="34"/>
  <c r="S18" i="34" s="1"/>
  <c r="P18" i="34"/>
  <c r="Q18" i="34" s="1"/>
  <c r="L18" i="34"/>
  <c r="M18" i="34" s="1"/>
  <c r="C18" i="34"/>
  <c r="T17" i="34"/>
  <c r="U17" i="34" s="1"/>
  <c r="P17" i="34"/>
  <c r="Q17" i="34" s="1"/>
  <c r="L17" i="34"/>
  <c r="M17" i="34" s="1"/>
  <c r="R17" i="34" s="1"/>
  <c r="S17" i="34" s="1"/>
  <c r="C17" i="34"/>
  <c r="T16" i="34"/>
  <c r="U16" i="34" s="1"/>
  <c r="P16" i="34"/>
  <c r="Q16" i="34" s="1"/>
  <c r="L16" i="34"/>
  <c r="M16" i="34" s="1"/>
  <c r="R16" i="34" s="1"/>
  <c r="S16" i="34" s="1"/>
  <c r="C16" i="34"/>
  <c r="T15" i="34"/>
  <c r="U15" i="34" s="1"/>
  <c r="R15" i="34"/>
  <c r="S15" i="34" s="1"/>
  <c r="L15" i="34"/>
  <c r="M15" i="34" s="1"/>
  <c r="P15" i="34" s="1"/>
  <c r="Q15" i="34" s="1"/>
  <c r="C15" i="34"/>
  <c r="T14" i="34"/>
  <c r="U14" i="34" s="1"/>
  <c r="R14" i="34"/>
  <c r="S14" i="34" s="1"/>
  <c r="L14" i="34"/>
  <c r="M14" i="34" s="1"/>
  <c r="C14" i="34"/>
  <c r="T13" i="34"/>
  <c r="U13" i="34" s="1"/>
  <c r="R13" i="34"/>
  <c r="S13" i="34" s="1"/>
  <c r="L13" i="34"/>
  <c r="M13" i="34" s="1"/>
  <c r="P13" i="34" s="1"/>
  <c r="Q13" i="34" s="1"/>
  <c r="C13" i="34"/>
  <c r="R12" i="34"/>
  <c r="S12" i="34" s="1"/>
  <c r="P12" i="34"/>
  <c r="Q12" i="34" s="1"/>
  <c r="L12" i="34"/>
  <c r="M12" i="34" s="1"/>
  <c r="T12" i="34" s="1"/>
  <c r="U12" i="34" s="1"/>
  <c r="C12" i="34"/>
  <c r="R11" i="34"/>
  <c r="S11" i="34" s="1"/>
  <c r="P11" i="34"/>
  <c r="Q11" i="34" s="1"/>
  <c r="L11" i="34"/>
  <c r="M11" i="34" s="1"/>
  <c r="T11" i="34" s="1"/>
  <c r="U11" i="34" s="1"/>
  <c r="C11" i="34"/>
  <c r="R10" i="34"/>
  <c r="S10" i="34" s="1"/>
  <c r="P10" i="34"/>
  <c r="Q10" i="34" s="1"/>
  <c r="L10" i="34"/>
  <c r="M10" i="34" s="1"/>
  <c r="C10" i="34"/>
  <c r="R9" i="34"/>
  <c r="S9" i="34" s="1"/>
  <c r="P9" i="34"/>
  <c r="Q9" i="34" s="1"/>
  <c r="L9" i="34"/>
  <c r="M9" i="34" s="1"/>
  <c r="T9" i="34" s="1"/>
  <c r="U9" i="34" s="1"/>
  <c r="C9" i="34"/>
  <c r="T8" i="34"/>
  <c r="U8" i="34" s="1"/>
  <c r="R8" i="34"/>
  <c r="S8" i="34" s="1"/>
  <c r="L8" i="34"/>
  <c r="M8" i="34" s="1"/>
  <c r="P8" i="34" s="1"/>
  <c r="Q8" i="34" s="1"/>
  <c r="C8" i="34"/>
  <c r="R7" i="34"/>
  <c r="S7" i="34" s="1"/>
  <c r="P7" i="34"/>
  <c r="Q7" i="34" s="1"/>
  <c r="L7" i="34"/>
  <c r="M7" i="34" s="1"/>
  <c r="T7" i="34" s="1"/>
  <c r="U7" i="34" s="1"/>
  <c r="C7" i="34"/>
  <c r="T17" i="32"/>
  <c r="U17" i="32" s="1"/>
  <c r="P17" i="32"/>
  <c r="Q17" i="32" s="1"/>
  <c r="L17" i="32"/>
  <c r="M17" i="32" s="1"/>
  <c r="N17" i="32" s="1"/>
  <c r="C17" i="32"/>
  <c r="T16" i="32"/>
  <c r="U16" i="32" s="1"/>
  <c r="P16" i="32"/>
  <c r="Q16" i="32" s="1"/>
  <c r="L16" i="32"/>
  <c r="M16" i="32" s="1"/>
  <c r="C16" i="32"/>
  <c r="T20" i="32"/>
  <c r="U20" i="32" s="1"/>
  <c r="P20" i="32"/>
  <c r="Q20" i="32" s="1"/>
  <c r="L20" i="32"/>
  <c r="M20" i="32" s="1"/>
  <c r="N20" i="32" s="1"/>
  <c r="C20" i="32"/>
  <c r="T15" i="32"/>
  <c r="U15" i="32" s="1"/>
  <c r="R15" i="32"/>
  <c r="S15" i="32" s="1"/>
  <c r="L15" i="32"/>
  <c r="M15" i="32" s="1"/>
  <c r="N15" i="32" s="1"/>
  <c r="C15" i="32"/>
  <c r="T25" i="32"/>
  <c r="U25" i="32" s="1"/>
  <c r="R25" i="32"/>
  <c r="S25" i="32" s="1"/>
  <c r="L25" i="32"/>
  <c r="M25" i="32" s="1"/>
  <c r="N25" i="32" s="1"/>
  <c r="C25" i="32"/>
  <c r="R6" i="32"/>
  <c r="S6" i="32" s="1"/>
  <c r="L6" i="32"/>
  <c r="M6" i="32" s="1"/>
  <c r="N6" i="32" s="1"/>
  <c r="C6" i="32"/>
  <c r="R8" i="32"/>
  <c r="S8" i="32" s="1"/>
  <c r="L8" i="32"/>
  <c r="M8" i="32" s="1"/>
  <c r="N8" i="32" s="1"/>
  <c r="C8" i="32"/>
  <c r="T19" i="32"/>
  <c r="U19" i="32" s="1"/>
  <c r="R19" i="32"/>
  <c r="S19" i="32" s="1"/>
  <c r="L19" i="32"/>
  <c r="M19" i="32" s="1"/>
  <c r="N19" i="32" s="1"/>
  <c r="C19" i="32"/>
  <c r="T23" i="32"/>
  <c r="U23" i="32" s="1"/>
  <c r="P23" i="32"/>
  <c r="Q23" i="32" s="1"/>
  <c r="L23" i="32"/>
  <c r="M23" i="32" s="1"/>
  <c r="N23" i="32" s="1"/>
  <c r="C23" i="32"/>
  <c r="C13" i="32"/>
  <c r="C12" i="32"/>
  <c r="C4" i="32"/>
  <c r="C7" i="32"/>
  <c r="C27" i="32"/>
  <c r="T22" i="32"/>
  <c r="U22" i="32" s="1"/>
  <c r="P22" i="32"/>
  <c r="Q22" i="32" s="1"/>
  <c r="L22" i="32"/>
  <c r="M22" i="32" s="1"/>
  <c r="N22" i="32" s="1"/>
  <c r="C22" i="32"/>
  <c r="R5" i="32"/>
  <c r="S5" i="32" s="1"/>
  <c r="P5" i="32"/>
  <c r="Q5" i="32" s="1"/>
  <c r="L5" i="32"/>
  <c r="M5" i="32" s="1"/>
  <c r="N5" i="32" s="1"/>
  <c r="C5" i="32"/>
  <c r="R18" i="32"/>
  <c r="S18" i="32" s="1"/>
  <c r="P18" i="32"/>
  <c r="Q18" i="32" s="1"/>
  <c r="L18" i="32"/>
  <c r="M18" i="32" s="1"/>
  <c r="C18" i="32"/>
  <c r="R10" i="32"/>
  <c r="S10" i="32" s="1"/>
  <c r="P10" i="32"/>
  <c r="Q10" i="32" s="1"/>
  <c r="L10" i="32"/>
  <c r="M10" i="32" s="1"/>
  <c r="N10" i="32" s="1"/>
  <c r="C10" i="32"/>
  <c r="L41" i="47" l="1"/>
  <c r="C77" i="39"/>
  <c r="M69" i="42"/>
  <c r="D77" i="39"/>
  <c r="C85" i="57"/>
  <c r="N13" i="34"/>
  <c r="O13" i="34" s="1"/>
  <c r="D63" i="65"/>
  <c r="N57" i="67"/>
  <c r="O5" i="67"/>
  <c r="D61" i="67" s="1"/>
  <c r="L61" i="74"/>
  <c r="N29" i="34"/>
  <c r="O29" i="34" s="1"/>
  <c r="L65" i="48"/>
  <c r="D65" i="54"/>
  <c r="D65" i="57"/>
  <c r="V57" i="61"/>
  <c r="C61" i="67"/>
  <c r="D63" i="64"/>
  <c r="U8" i="56"/>
  <c r="J63" i="56" s="1"/>
  <c r="I63" i="56"/>
  <c r="I85" i="56" s="1"/>
  <c r="G61" i="42"/>
  <c r="S8" i="42"/>
  <c r="G65" i="42"/>
  <c r="R57" i="42"/>
  <c r="N9" i="34"/>
  <c r="O9" i="34" s="1"/>
  <c r="N19" i="35"/>
  <c r="D65" i="41"/>
  <c r="I65" i="42"/>
  <c r="I85" i="42" s="1"/>
  <c r="N33" i="50"/>
  <c r="C41" i="50"/>
  <c r="V8" i="56"/>
  <c r="C85" i="70"/>
  <c r="D85" i="72"/>
  <c r="M75" i="72"/>
  <c r="M70" i="72"/>
  <c r="M71" i="72"/>
  <c r="D61" i="52"/>
  <c r="M51" i="52"/>
  <c r="M52" i="52"/>
  <c r="L69" i="48"/>
  <c r="M74" i="72"/>
  <c r="V85" i="94"/>
  <c r="W85" i="94" s="1"/>
  <c r="M85" i="94"/>
  <c r="S85" i="94" s="1"/>
  <c r="V85" i="90"/>
  <c r="W85" i="90" s="1"/>
  <c r="L85" i="90"/>
  <c r="M85" i="90"/>
  <c r="S85" i="90" s="1"/>
  <c r="L85" i="89"/>
  <c r="M85" i="89"/>
  <c r="S85" i="89" s="1"/>
  <c r="M85" i="86"/>
  <c r="S85" i="86" s="1"/>
  <c r="D85" i="85"/>
  <c r="V85" i="85" s="1"/>
  <c r="W85" i="85" s="1"/>
  <c r="M71" i="85"/>
  <c r="M74" i="85"/>
  <c r="M76" i="85"/>
  <c r="M70" i="85"/>
  <c r="M73" i="85"/>
  <c r="M75" i="85"/>
  <c r="M69" i="85"/>
  <c r="M72" i="85"/>
  <c r="M77" i="85"/>
  <c r="L63" i="85"/>
  <c r="L85" i="85" s="1"/>
  <c r="W85" i="84"/>
  <c r="L63" i="84"/>
  <c r="L85" i="84" s="1"/>
  <c r="M85" i="82"/>
  <c r="S85" i="82" s="1"/>
  <c r="L63" i="81"/>
  <c r="M76" i="81"/>
  <c r="D85" i="81"/>
  <c r="V85" i="81" s="1"/>
  <c r="W85" i="81" s="1"/>
  <c r="M77" i="81"/>
  <c r="L85" i="81"/>
  <c r="V85" i="80"/>
  <c r="W85" i="80" s="1"/>
  <c r="M85" i="80"/>
  <c r="S85" i="80" s="1"/>
  <c r="L65" i="80"/>
  <c r="L85" i="80" s="1"/>
  <c r="M77" i="78"/>
  <c r="M71" i="78"/>
  <c r="L65" i="78"/>
  <c r="L85" i="78" s="1"/>
  <c r="M73" i="78"/>
  <c r="D85" i="78"/>
  <c r="V85" i="78" s="1"/>
  <c r="W85" i="78" s="1"/>
  <c r="M76" i="78"/>
  <c r="M75" i="78"/>
  <c r="M74" i="78"/>
  <c r="M72" i="78"/>
  <c r="M77" i="76"/>
  <c r="M76" i="76"/>
  <c r="L70" i="76"/>
  <c r="L85" i="76" s="1"/>
  <c r="V85" i="76"/>
  <c r="W85" i="76" s="1"/>
  <c r="T57" i="75"/>
  <c r="U9" i="75"/>
  <c r="J65" i="75" s="1"/>
  <c r="W6" i="75"/>
  <c r="U4" i="75"/>
  <c r="J60" i="75" s="1"/>
  <c r="I60" i="75"/>
  <c r="I85" i="75" s="1"/>
  <c r="O4" i="75"/>
  <c r="D60" i="75" s="1"/>
  <c r="M66" i="75" s="1"/>
  <c r="C60" i="75"/>
  <c r="C85" i="75" s="1"/>
  <c r="G61" i="75"/>
  <c r="G60" i="75"/>
  <c r="O9" i="75"/>
  <c r="O57" i="75" s="1"/>
  <c r="V9" i="75"/>
  <c r="N57" i="75"/>
  <c r="R57" i="75"/>
  <c r="S4" i="75"/>
  <c r="G65" i="75"/>
  <c r="V4" i="75"/>
  <c r="V57" i="75" s="1"/>
  <c r="U57" i="75"/>
  <c r="J61" i="75"/>
  <c r="M68" i="74"/>
  <c r="M69" i="74"/>
  <c r="M74" i="74"/>
  <c r="D85" i="74"/>
  <c r="M75" i="74"/>
  <c r="M72" i="74"/>
  <c r="M76" i="74"/>
  <c r="L63" i="74"/>
  <c r="O57" i="74"/>
  <c r="M77" i="74"/>
  <c r="M70" i="74"/>
  <c r="M73" i="74"/>
  <c r="F85" i="74"/>
  <c r="C85" i="74"/>
  <c r="W5" i="74"/>
  <c r="R57" i="74"/>
  <c r="G65" i="74"/>
  <c r="S4" i="74"/>
  <c r="V4" i="74"/>
  <c r="V57" i="74" s="1"/>
  <c r="U85" i="73"/>
  <c r="S57" i="73"/>
  <c r="H65" i="73"/>
  <c r="W4" i="73"/>
  <c r="W57" i="73" s="1"/>
  <c r="W61" i="73" s="1"/>
  <c r="W63" i="73" s="1"/>
  <c r="D85" i="73"/>
  <c r="M74" i="73"/>
  <c r="M69" i="73"/>
  <c r="L61" i="73"/>
  <c r="M73" i="73"/>
  <c r="M70" i="73"/>
  <c r="M72" i="73"/>
  <c r="M77" i="73"/>
  <c r="M68" i="73"/>
  <c r="M67" i="73"/>
  <c r="M71" i="73"/>
  <c r="M75" i="73"/>
  <c r="M76" i="73"/>
  <c r="M76" i="72"/>
  <c r="M72" i="72"/>
  <c r="M73" i="72"/>
  <c r="M68" i="72"/>
  <c r="M69" i="72"/>
  <c r="M67" i="72"/>
  <c r="L61" i="72"/>
  <c r="G65" i="72"/>
  <c r="R57" i="72"/>
  <c r="S4" i="72"/>
  <c r="V4" i="72"/>
  <c r="V57" i="72" s="1"/>
  <c r="I61" i="71"/>
  <c r="I85" i="71" s="1"/>
  <c r="U4" i="71"/>
  <c r="T57" i="71"/>
  <c r="C61" i="71"/>
  <c r="C85" i="71" s="1"/>
  <c r="N57" i="71"/>
  <c r="O4" i="71"/>
  <c r="R57" i="71"/>
  <c r="S4" i="71"/>
  <c r="H61" i="71" s="1"/>
  <c r="V4" i="71"/>
  <c r="V57" i="71" s="1"/>
  <c r="G65" i="71"/>
  <c r="D65" i="70"/>
  <c r="L65" i="70" s="1"/>
  <c r="D61" i="70"/>
  <c r="W4" i="70"/>
  <c r="W57" i="70" s="1"/>
  <c r="W61" i="70" s="1"/>
  <c r="W63" i="70" s="1"/>
  <c r="U85" i="70"/>
  <c r="C65" i="69"/>
  <c r="Q8" i="69"/>
  <c r="E65" i="69"/>
  <c r="E85" i="69" s="1"/>
  <c r="S9" i="69"/>
  <c r="H65" i="69" s="1"/>
  <c r="H85" i="69" s="1"/>
  <c r="R57" i="69"/>
  <c r="O8" i="69"/>
  <c r="W8" i="69" s="1"/>
  <c r="V8" i="69"/>
  <c r="V9" i="69"/>
  <c r="C61" i="69"/>
  <c r="L61" i="69" s="1"/>
  <c r="O16" i="69"/>
  <c r="V16" i="69"/>
  <c r="T57" i="69"/>
  <c r="U16" i="69"/>
  <c r="U57" i="69" s="1"/>
  <c r="M69" i="69"/>
  <c r="M68" i="69"/>
  <c r="M70" i="69"/>
  <c r="M67" i="69"/>
  <c r="N57" i="69"/>
  <c r="V4" i="69"/>
  <c r="O4" i="69"/>
  <c r="D65" i="69" s="1"/>
  <c r="C70" i="69"/>
  <c r="L65" i="68"/>
  <c r="C85" i="68"/>
  <c r="W14" i="68"/>
  <c r="D69" i="68"/>
  <c r="L69" i="68" s="1"/>
  <c r="D61" i="68"/>
  <c r="O57" i="68"/>
  <c r="T57" i="68"/>
  <c r="U4" i="68"/>
  <c r="V4" i="68"/>
  <c r="V57" i="68" s="1"/>
  <c r="I61" i="68"/>
  <c r="I85" i="68" s="1"/>
  <c r="U85" i="68" s="1"/>
  <c r="C85" i="67"/>
  <c r="L65" i="67"/>
  <c r="I70" i="67"/>
  <c r="L70" i="67" s="1"/>
  <c r="I61" i="67"/>
  <c r="U5" i="67"/>
  <c r="T57" i="67"/>
  <c r="M67" i="67"/>
  <c r="M71" i="67"/>
  <c r="M70" i="67"/>
  <c r="M69" i="67"/>
  <c r="M68" i="67"/>
  <c r="M75" i="67"/>
  <c r="M74" i="67"/>
  <c r="M73" i="67"/>
  <c r="M72" i="67"/>
  <c r="O57" i="67"/>
  <c r="W5" i="67"/>
  <c r="W57" i="67" s="1"/>
  <c r="W61" i="67" s="1"/>
  <c r="W63" i="67" s="1"/>
  <c r="D85" i="67"/>
  <c r="M77" i="67"/>
  <c r="M76" i="67"/>
  <c r="P57" i="66"/>
  <c r="W5" i="66"/>
  <c r="D70" i="66"/>
  <c r="C65" i="66"/>
  <c r="C85" i="66" s="1"/>
  <c r="N57" i="66"/>
  <c r="V8" i="66"/>
  <c r="V57" i="66" s="1"/>
  <c r="O8" i="66"/>
  <c r="E85" i="66"/>
  <c r="L61" i="66"/>
  <c r="F65" i="66"/>
  <c r="W8" i="66"/>
  <c r="Q57" i="66"/>
  <c r="W4" i="66"/>
  <c r="F63" i="66"/>
  <c r="U85" i="65"/>
  <c r="Q57" i="65"/>
  <c r="F63" i="65"/>
  <c r="F85" i="65" s="1"/>
  <c r="D85" i="65"/>
  <c r="M71" i="65"/>
  <c r="M72" i="65"/>
  <c r="M77" i="65"/>
  <c r="M75" i="65"/>
  <c r="M70" i="65"/>
  <c r="M76" i="65"/>
  <c r="M69" i="65"/>
  <c r="M74" i="65"/>
  <c r="M73" i="65"/>
  <c r="W4" i="65"/>
  <c r="W57" i="65" s="1"/>
  <c r="W61" i="65" s="1"/>
  <c r="W63" i="65" s="1"/>
  <c r="M74" i="64"/>
  <c r="M76" i="64"/>
  <c r="M72" i="64"/>
  <c r="M69" i="64"/>
  <c r="M73" i="64"/>
  <c r="D85" i="64"/>
  <c r="M71" i="64"/>
  <c r="M77" i="64"/>
  <c r="P57" i="64"/>
  <c r="Q4" i="64"/>
  <c r="V4" i="64"/>
  <c r="V57" i="64" s="1"/>
  <c r="E63" i="64"/>
  <c r="E85" i="63"/>
  <c r="C85" i="63"/>
  <c r="W6" i="63"/>
  <c r="D63" i="63"/>
  <c r="V8" i="63"/>
  <c r="V57" i="63" s="1"/>
  <c r="O8" i="63"/>
  <c r="D65" i="63" s="1"/>
  <c r="N57" i="63"/>
  <c r="Q8" i="63"/>
  <c r="F65" i="63" s="1"/>
  <c r="P57" i="63"/>
  <c r="S57" i="63"/>
  <c r="W4" i="63"/>
  <c r="H65" i="63"/>
  <c r="W9" i="62"/>
  <c r="D65" i="62"/>
  <c r="L65" i="62" s="1"/>
  <c r="W8" i="62"/>
  <c r="D73" i="62"/>
  <c r="L73" i="62" s="1"/>
  <c r="W6" i="62"/>
  <c r="D62" i="62"/>
  <c r="O57" i="62"/>
  <c r="D63" i="62"/>
  <c r="E63" i="62"/>
  <c r="E85" i="62" s="1"/>
  <c r="Q4" i="62"/>
  <c r="P57" i="62"/>
  <c r="C85" i="62"/>
  <c r="T57" i="62"/>
  <c r="I61" i="62"/>
  <c r="U4" i="62"/>
  <c r="J63" i="62" s="1"/>
  <c r="V4" i="62"/>
  <c r="V57" i="62" s="1"/>
  <c r="M69" i="61"/>
  <c r="W7" i="61"/>
  <c r="D65" i="61"/>
  <c r="M76" i="61" s="1"/>
  <c r="M68" i="61"/>
  <c r="E85" i="45"/>
  <c r="G85" i="48"/>
  <c r="G85" i="46"/>
  <c r="M70" i="61"/>
  <c r="G85" i="61"/>
  <c r="U85" i="61" s="1"/>
  <c r="F85" i="61"/>
  <c r="W4" i="61"/>
  <c r="H61" i="61"/>
  <c r="L61" i="61" s="1"/>
  <c r="O57" i="61"/>
  <c r="S57" i="61"/>
  <c r="H65" i="61"/>
  <c r="M74" i="60"/>
  <c r="M77" i="60"/>
  <c r="M75" i="60"/>
  <c r="M71" i="60"/>
  <c r="M76" i="60"/>
  <c r="D85" i="60"/>
  <c r="M72" i="60"/>
  <c r="W4" i="60"/>
  <c r="W57" i="60" s="1"/>
  <c r="W61" i="60" s="1"/>
  <c r="W63" i="60" s="1"/>
  <c r="H69" i="60"/>
  <c r="L69" i="60" s="1"/>
  <c r="S57" i="60"/>
  <c r="H65" i="60"/>
  <c r="U85" i="60"/>
  <c r="W8" i="59"/>
  <c r="H63" i="59"/>
  <c r="L63" i="59" s="1"/>
  <c r="S57" i="59"/>
  <c r="H65" i="59"/>
  <c r="C70" i="59"/>
  <c r="N57" i="59"/>
  <c r="O4" i="59"/>
  <c r="D65" i="59" s="1"/>
  <c r="V4" i="59"/>
  <c r="V57" i="59" s="1"/>
  <c r="M77" i="58"/>
  <c r="M74" i="58"/>
  <c r="M72" i="58"/>
  <c r="M73" i="58"/>
  <c r="L63" i="58"/>
  <c r="M70" i="58"/>
  <c r="M76" i="58"/>
  <c r="D85" i="58"/>
  <c r="M75" i="58"/>
  <c r="M71" i="58"/>
  <c r="U85" i="58"/>
  <c r="W57" i="58"/>
  <c r="W61" i="58" s="1"/>
  <c r="W63" i="58" s="1"/>
  <c r="J61" i="58"/>
  <c r="U57" i="58"/>
  <c r="V57" i="57"/>
  <c r="D61" i="57"/>
  <c r="M73" i="57" s="1"/>
  <c r="W16" i="57"/>
  <c r="L63" i="57"/>
  <c r="L65" i="57"/>
  <c r="U85" i="57"/>
  <c r="O57" i="57"/>
  <c r="W4" i="57"/>
  <c r="D70" i="57"/>
  <c r="L70" i="57" s="1"/>
  <c r="M72" i="57"/>
  <c r="W17" i="56"/>
  <c r="D61" i="56"/>
  <c r="O57" i="56"/>
  <c r="L65" i="56"/>
  <c r="C85" i="56"/>
  <c r="L70" i="56"/>
  <c r="W8" i="56"/>
  <c r="D63" i="56"/>
  <c r="L63" i="56" s="1"/>
  <c r="V57" i="56"/>
  <c r="J61" i="56"/>
  <c r="U57" i="56"/>
  <c r="W4" i="56"/>
  <c r="U85" i="56"/>
  <c r="R57" i="55"/>
  <c r="C65" i="55"/>
  <c r="O10" i="55"/>
  <c r="N57" i="55"/>
  <c r="V10" i="55"/>
  <c r="V57" i="55" s="1"/>
  <c r="M67" i="55"/>
  <c r="M71" i="55"/>
  <c r="M68" i="55"/>
  <c r="M75" i="55"/>
  <c r="M72" i="55"/>
  <c r="M77" i="55"/>
  <c r="M74" i="55"/>
  <c r="M76" i="55"/>
  <c r="M69" i="55"/>
  <c r="D85" i="55"/>
  <c r="M70" i="55"/>
  <c r="M73" i="55"/>
  <c r="U57" i="55"/>
  <c r="J61" i="55"/>
  <c r="J85" i="55" s="1"/>
  <c r="W4" i="55"/>
  <c r="L65" i="54"/>
  <c r="D61" i="54"/>
  <c r="D85" i="54" s="1"/>
  <c r="O57" i="54"/>
  <c r="T57" i="54"/>
  <c r="I61" i="54"/>
  <c r="I85" i="54" s="1"/>
  <c r="U85" i="54" s="1"/>
  <c r="U4" i="54"/>
  <c r="V4" i="54"/>
  <c r="V57" i="54" s="1"/>
  <c r="O14" i="53"/>
  <c r="D65" i="53" s="1"/>
  <c r="C65" i="53"/>
  <c r="S14" i="53"/>
  <c r="G65" i="53"/>
  <c r="G85" i="53" s="1"/>
  <c r="F85" i="53"/>
  <c r="W14" i="53"/>
  <c r="V14" i="53"/>
  <c r="J85" i="53"/>
  <c r="L64" i="53"/>
  <c r="O4" i="53"/>
  <c r="D61" i="53" s="1"/>
  <c r="L61" i="53" s="1"/>
  <c r="V4" i="53"/>
  <c r="V57" i="53" s="1"/>
  <c r="N57" i="53"/>
  <c r="C70" i="53"/>
  <c r="L63" i="53"/>
  <c r="L45" i="52"/>
  <c r="W33" i="52"/>
  <c r="W37" i="52" s="1"/>
  <c r="W39" i="52" s="1"/>
  <c r="M61" i="52"/>
  <c r="S61" i="52" s="1"/>
  <c r="U61" i="52"/>
  <c r="L41" i="52"/>
  <c r="L61" i="52" s="1"/>
  <c r="V61" i="52"/>
  <c r="W6" i="51"/>
  <c r="D61" i="51"/>
  <c r="M47" i="51"/>
  <c r="M52" i="51"/>
  <c r="M46" i="51"/>
  <c r="M45" i="51"/>
  <c r="M53" i="51"/>
  <c r="M50" i="51"/>
  <c r="L39" i="51"/>
  <c r="M51" i="51"/>
  <c r="M48" i="51"/>
  <c r="M49" i="51"/>
  <c r="R33" i="51"/>
  <c r="S4" i="51"/>
  <c r="G41" i="51"/>
  <c r="G61" i="51" s="1"/>
  <c r="U61" i="51" s="1"/>
  <c r="V4" i="51"/>
  <c r="V33" i="51" s="1"/>
  <c r="C61" i="50"/>
  <c r="D39" i="50"/>
  <c r="M47" i="50" s="1"/>
  <c r="S4" i="50"/>
  <c r="R33" i="50"/>
  <c r="G41" i="50"/>
  <c r="G61" i="50" s="1"/>
  <c r="O33" i="50"/>
  <c r="P33" i="50"/>
  <c r="Q4" i="50"/>
  <c r="E41" i="50"/>
  <c r="E61" i="50" s="1"/>
  <c r="V4" i="50"/>
  <c r="V33" i="50" s="1"/>
  <c r="C85" i="49"/>
  <c r="S10" i="49"/>
  <c r="S57" i="49" s="1"/>
  <c r="V10" i="49"/>
  <c r="V57" i="49" s="1"/>
  <c r="R57" i="49"/>
  <c r="G65" i="49"/>
  <c r="O57" i="49"/>
  <c r="D63" i="49"/>
  <c r="L63" i="49" s="1"/>
  <c r="U10" i="49"/>
  <c r="T57" i="49"/>
  <c r="I65" i="49"/>
  <c r="I85" i="49" s="1"/>
  <c r="U85" i="46"/>
  <c r="M68" i="46"/>
  <c r="M67" i="46"/>
  <c r="D61" i="49"/>
  <c r="W8" i="49"/>
  <c r="V16" i="46"/>
  <c r="O16" i="46"/>
  <c r="N57" i="46"/>
  <c r="T57" i="46"/>
  <c r="U16" i="46"/>
  <c r="J65" i="46" s="1"/>
  <c r="J85" i="46" s="1"/>
  <c r="V17" i="46"/>
  <c r="O17" i="46"/>
  <c r="Q17" i="46"/>
  <c r="P57" i="46"/>
  <c r="F85" i="48"/>
  <c r="H85" i="48"/>
  <c r="L63" i="45"/>
  <c r="G65" i="45"/>
  <c r="G85" i="45" s="1"/>
  <c r="V8" i="45"/>
  <c r="S8" i="45"/>
  <c r="R57" i="45"/>
  <c r="J61" i="45"/>
  <c r="J65" i="45"/>
  <c r="I65" i="45"/>
  <c r="I85" i="45" s="1"/>
  <c r="T57" i="45"/>
  <c r="F69" i="45"/>
  <c r="L69" i="45" s="1"/>
  <c r="W9" i="45"/>
  <c r="C40" i="47"/>
  <c r="M67" i="48"/>
  <c r="M68" i="48"/>
  <c r="N57" i="48"/>
  <c r="O4" i="48"/>
  <c r="D63" i="48" s="1"/>
  <c r="L63" i="48" s="1"/>
  <c r="V4" i="48"/>
  <c r="V57" i="48" s="1"/>
  <c r="C70" i="48"/>
  <c r="N33" i="47"/>
  <c r="V33" i="47"/>
  <c r="C46" i="47"/>
  <c r="J40" i="47"/>
  <c r="M48" i="47"/>
  <c r="M43" i="47"/>
  <c r="M49" i="47"/>
  <c r="M46" i="47"/>
  <c r="M51" i="47"/>
  <c r="L37" i="47"/>
  <c r="M50" i="47"/>
  <c r="M47" i="47"/>
  <c r="M45" i="47"/>
  <c r="M44" i="47"/>
  <c r="M70" i="46"/>
  <c r="M69" i="46"/>
  <c r="L63" i="46"/>
  <c r="N57" i="45"/>
  <c r="O4" i="45"/>
  <c r="V4" i="45"/>
  <c r="C70" i="45"/>
  <c r="M68" i="45"/>
  <c r="M69" i="45"/>
  <c r="M67" i="45"/>
  <c r="M72" i="45"/>
  <c r="M73" i="45"/>
  <c r="M70" i="45"/>
  <c r="M74" i="45"/>
  <c r="M75" i="45"/>
  <c r="M71" i="45"/>
  <c r="M70" i="44"/>
  <c r="M71" i="44"/>
  <c r="M69" i="44"/>
  <c r="M73" i="44"/>
  <c r="M75" i="44"/>
  <c r="Q57" i="44"/>
  <c r="F63" i="44"/>
  <c r="F85" i="44" s="1"/>
  <c r="O57" i="44"/>
  <c r="W4" i="44"/>
  <c r="W57" i="44" s="1"/>
  <c r="W61" i="44" s="1"/>
  <c r="W63" i="44" s="1"/>
  <c r="D70" i="44"/>
  <c r="L70" i="44" s="1"/>
  <c r="M74" i="44"/>
  <c r="U85" i="44"/>
  <c r="L62" i="43"/>
  <c r="E85" i="43"/>
  <c r="U85" i="43" s="1"/>
  <c r="R57" i="43"/>
  <c r="S9" i="43"/>
  <c r="M70" i="43"/>
  <c r="M67" i="43"/>
  <c r="M68" i="43"/>
  <c r="L61" i="43"/>
  <c r="M69" i="43"/>
  <c r="L70" i="43"/>
  <c r="F85" i="41"/>
  <c r="Q9" i="43"/>
  <c r="F65" i="43" s="1"/>
  <c r="P57" i="43"/>
  <c r="N57" i="43"/>
  <c r="V9" i="43"/>
  <c r="V57" i="43" s="1"/>
  <c r="O9" i="43"/>
  <c r="D65" i="43" s="1"/>
  <c r="M76" i="43" s="1"/>
  <c r="L63" i="42"/>
  <c r="F64" i="42"/>
  <c r="F65" i="42"/>
  <c r="N57" i="42"/>
  <c r="C64" i="42"/>
  <c r="O16" i="42"/>
  <c r="W16" i="42" s="1"/>
  <c r="V16" i="42"/>
  <c r="O8" i="42"/>
  <c r="D65" i="42" s="1"/>
  <c r="V8" i="42"/>
  <c r="T57" i="42"/>
  <c r="U8" i="42"/>
  <c r="J65" i="42" s="1"/>
  <c r="J85" i="42" s="1"/>
  <c r="O57" i="42"/>
  <c r="W4" i="42"/>
  <c r="D70" i="42"/>
  <c r="G85" i="41"/>
  <c r="D70" i="41"/>
  <c r="D63" i="41"/>
  <c r="L63" i="41" s="1"/>
  <c r="W17" i="41"/>
  <c r="W16" i="41"/>
  <c r="D64" i="41"/>
  <c r="L64" i="41" s="1"/>
  <c r="L65" i="41"/>
  <c r="C85" i="41"/>
  <c r="D60" i="41"/>
  <c r="M66" i="41" s="1"/>
  <c r="O57" i="41"/>
  <c r="T57" i="41"/>
  <c r="U4" i="41"/>
  <c r="J70" i="41" s="1"/>
  <c r="I61" i="41"/>
  <c r="V4" i="41"/>
  <c r="V57" i="41" s="1"/>
  <c r="M66" i="40"/>
  <c r="D77" i="40"/>
  <c r="M63" i="40"/>
  <c r="M64" i="40"/>
  <c r="M67" i="40"/>
  <c r="M69" i="40"/>
  <c r="M65" i="40"/>
  <c r="N49" i="40"/>
  <c r="C57" i="40"/>
  <c r="C77" i="40" s="1"/>
  <c r="S4" i="40"/>
  <c r="R49" i="40"/>
  <c r="G57" i="40"/>
  <c r="G77" i="40" s="1"/>
  <c r="T49" i="40"/>
  <c r="I53" i="40"/>
  <c r="U4" i="40"/>
  <c r="J57" i="40" s="1"/>
  <c r="V4" i="40"/>
  <c r="V49" i="40" s="1"/>
  <c r="L57" i="39"/>
  <c r="M69" i="39"/>
  <c r="M61" i="39"/>
  <c r="M62" i="39"/>
  <c r="M59" i="39"/>
  <c r="M67" i="39"/>
  <c r="M63" i="39"/>
  <c r="M64" i="39"/>
  <c r="M65" i="39"/>
  <c r="M66" i="39"/>
  <c r="M68" i="39"/>
  <c r="M60" i="39"/>
  <c r="U4" i="39"/>
  <c r="T49" i="39"/>
  <c r="V4" i="39"/>
  <c r="V49" i="39" s="1"/>
  <c r="I53" i="39"/>
  <c r="D77" i="38"/>
  <c r="L57" i="38"/>
  <c r="C77" i="38"/>
  <c r="M69" i="38"/>
  <c r="M59" i="38"/>
  <c r="M62" i="38"/>
  <c r="M66" i="38"/>
  <c r="M61" i="38"/>
  <c r="M60" i="38"/>
  <c r="M67" i="38"/>
  <c r="M65" i="38"/>
  <c r="M68" i="38"/>
  <c r="M63" i="38"/>
  <c r="M64" i="38"/>
  <c r="T49" i="38"/>
  <c r="U4" i="38"/>
  <c r="V4" i="38"/>
  <c r="V49" i="38" s="1"/>
  <c r="I53" i="38"/>
  <c r="I77" i="38" s="1"/>
  <c r="I62" i="37"/>
  <c r="I52" i="37"/>
  <c r="U5" i="37"/>
  <c r="U49" i="37" s="1"/>
  <c r="C52" i="37"/>
  <c r="V5" i="37"/>
  <c r="N49" i="37"/>
  <c r="O5" i="37"/>
  <c r="J53" i="37"/>
  <c r="R49" i="37"/>
  <c r="S4" i="37"/>
  <c r="H53" i="37" s="1"/>
  <c r="V4" i="37"/>
  <c r="G57" i="37"/>
  <c r="V22" i="34"/>
  <c r="N24" i="34"/>
  <c r="O24" i="34" s="1"/>
  <c r="W24" i="34" s="1"/>
  <c r="V34" i="34"/>
  <c r="N7" i="34"/>
  <c r="O7" i="34" s="1"/>
  <c r="W7" i="34" s="1"/>
  <c r="N25" i="34"/>
  <c r="O25" i="34" s="1"/>
  <c r="W25" i="34" s="1"/>
  <c r="V26" i="34"/>
  <c r="N32" i="34"/>
  <c r="O32" i="34" s="1"/>
  <c r="N40" i="34"/>
  <c r="O40" i="34" s="1"/>
  <c r="W40" i="34" s="1"/>
  <c r="N9" i="35"/>
  <c r="O9" i="35" s="1"/>
  <c r="W9" i="35" s="1"/>
  <c r="N17" i="35"/>
  <c r="O17" i="35" s="1"/>
  <c r="W17" i="35" s="1"/>
  <c r="N25" i="35"/>
  <c r="O25" i="35" s="1"/>
  <c r="V6" i="36"/>
  <c r="W8" i="35"/>
  <c r="N13" i="35"/>
  <c r="O13" i="35" s="1"/>
  <c r="W13" i="35" s="1"/>
  <c r="N21" i="35"/>
  <c r="O21" i="35" s="1"/>
  <c r="N15" i="35"/>
  <c r="V15" i="35" s="1"/>
  <c r="N23" i="35"/>
  <c r="V23" i="35" s="1"/>
  <c r="V5" i="36"/>
  <c r="V8" i="35"/>
  <c r="V6" i="34"/>
  <c r="T10" i="34"/>
  <c r="U10" i="34" s="1"/>
  <c r="N10" i="34"/>
  <c r="O10" i="34" s="1"/>
  <c r="W10" i="34" s="1"/>
  <c r="T39" i="34"/>
  <c r="U39" i="34" s="1"/>
  <c r="N39" i="34"/>
  <c r="O39" i="34" s="1"/>
  <c r="V37" i="34"/>
  <c r="O37" i="34"/>
  <c r="W37" i="34" s="1"/>
  <c r="V41" i="34"/>
  <c r="O41" i="34"/>
  <c r="W41" i="34" s="1"/>
  <c r="P42" i="34"/>
  <c r="Q42" i="34" s="1"/>
  <c r="N42" i="34"/>
  <c r="P31" i="34"/>
  <c r="Q31" i="34" s="1"/>
  <c r="N31" i="34"/>
  <c r="O31" i="34" s="1"/>
  <c r="W31" i="34" s="1"/>
  <c r="T18" i="34"/>
  <c r="U18" i="34" s="1"/>
  <c r="N18" i="34"/>
  <c r="V18" i="34" s="1"/>
  <c r="P14" i="34"/>
  <c r="Q14" i="34" s="1"/>
  <c r="N14" i="34"/>
  <c r="N11" i="34"/>
  <c r="O11" i="34" s="1"/>
  <c r="W11" i="34" s="1"/>
  <c r="N15" i="34"/>
  <c r="O15" i="34" s="1"/>
  <c r="W15" i="34" s="1"/>
  <c r="N17" i="34"/>
  <c r="N20" i="34"/>
  <c r="N27" i="34"/>
  <c r="O27" i="34" s="1"/>
  <c r="W27" i="34" s="1"/>
  <c r="N33" i="34"/>
  <c r="N38" i="34"/>
  <c r="V38" i="34" s="1"/>
  <c r="N43" i="34"/>
  <c r="O43" i="34" s="1"/>
  <c r="W43" i="34" s="1"/>
  <c r="N45" i="34"/>
  <c r="O45" i="34" s="1"/>
  <c r="W45" i="34" s="1"/>
  <c r="N8" i="34"/>
  <c r="N12" i="34"/>
  <c r="N16" i="34"/>
  <c r="N19" i="34"/>
  <c r="O19" i="34" s="1"/>
  <c r="W19" i="34" s="1"/>
  <c r="N21" i="34"/>
  <c r="N23" i="34"/>
  <c r="O23" i="34" s="1"/>
  <c r="W23" i="34" s="1"/>
  <c r="N28" i="34"/>
  <c r="N30" i="34"/>
  <c r="V30" i="34" s="1"/>
  <c r="N35" i="34"/>
  <c r="N44" i="34"/>
  <c r="N8" i="36"/>
  <c r="O8" i="36" s="1"/>
  <c r="W8" i="36" s="1"/>
  <c r="N9" i="36"/>
  <c r="O9" i="36" s="1"/>
  <c r="W9" i="36" s="1"/>
  <c r="N12" i="36"/>
  <c r="O12" i="36" s="1"/>
  <c r="W12" i="36" s="1"/>
  <c r="N13" i="36"/>
  <c r="O13" i="36" s="1"/>
  <c r="W13" i="36" s="1"/>
  <c r="N16" i="36"/>
  <c r="O16" i="36" s="1"/>
  <c r="W16" i="36" s="1"/>
  <c r="N17" i="36"/>
  <c r="O17" i="36" s="1"/>
  <c r="N20" i="36"/>
  <c r="O20" i="36" s="1"/>
  <c r="W20" i="36" s="1"/>
  <c r="N21" i="36"/>
  <c r="O21" i="36" s="1"/>
  <c r="W21" i="36" s="1"/>
  <c r="N24" i="36"/>
  <c r="O24" i="36" s="1"/>
  <c r="W24" i="36" s="1"/>
  <c r="N25" i="36"/>
  <c r="O25" i="36" s="1"/>
  <c r="N10" i="36"/>
  <c r="O10" i="36" s="1"/>
  <c r="W10" i="36" s="1"/>
  <c r="N11" i="36"/>
  <c r="O11" i="36" s="1"/>
  <c r="W11" i="36" s="1"/>
  <c r="N14" i="36"/>
  <c r="O14" i="36" s="1"/>
  <c r="N15" i="36"/>
  <c r="V15" i="36" s="1"/>
  <c r="N18" i="36"/>
  <c r="O18" i="36" s="1"/>
  <c r="W18" i="36" s="1"/>
  <c r="N19" i="36"/>
  <c r="V19" i="36" s="1"/>
  <c r="N22" i="36"/>
  <c r="O22" i="36" s="1"/>
  <c r="W22" i="36" s="1"/>
  <c r="N23" i="36"/>
  <c r="V23" i="36" s="1"/>
  <c r="N26" i="36"/>
  <c r="O26" i="36" s="1"/>
  <c r="W26" i="36" s="1"/>
  <c r="R12" i="35"/>
  <c r="S12" i="35" s="1"/>
  <c r="N12" i="35"/>
  <c r="O12" i="35" s="1"/>
  <c r="R20" i="35"/>
  <c r="S20" i="35" s="1"/>
  <c r="N20" i="35"/>
  <c r="O20" i="35" s="1"/>
  <c r="P14" i="35"/>
  <c r="Q14" i="35" s="1"/>
  <c r="N14" i="35"/>
  <c r="O14" i="35" s="1"/>
  <c r="P22" i="35"/>
  <c r="Q22" i="35" s="1"/>
  <c r="N22" i="35"/>
  <c r="O22" i="35" s="1"/>
  <c r="R16" i="35"/>
  <c r="S16" i="35" s="1"/>
  <c r="N16" i="35"/>
  <c r="O16" i="35" s="1"/>
  <c r="W16" i="35" s="1"/>
  <c r="P24" i="35"/>
  <c r="Q24" i="35" s="1"/>
  <c r="N24" i="35"/>
  <c r="O24" i="35" s="1"/>
  <c r="W24" i="35" s="1"/>
  <c r="R10" i="35"/>
  <c r="S10" i="35" s="1"/>
  <c r="N10" i="35"/>
  <c r="O10" i="35" s="1"/>
  <c r="P18" i="35"/>
  <c r="Q18" i="35" s="1"/>
  <c r="N18" i="35"/>
  <c r="O18" i="35" s="1"/>
  <c r="T26" i="35"/>
  <c r="U26" i="35" s="1"/>
  <c r="N26" i="35"/>
  <c r="O26" i="35" s="1"/>
  <c r="T6" i="32"/>
  <c r="U6" i="32" s="1"/>
  <c r="T8" i="32"/>
  <c r="U8" i="32" s="1"/>
  <c r="W17" i="36"/>
  <c r="W25" i="36"/>
  <c r="O7" i="36"/>
  <c r="W7" i="36" s="1"/>
  <c r="V7" i="36"/>
  <c r="V11" i="36"/>
  <c r="V14" i="36"/>
  <c r="W14" i="36"/>
  <c r="O23" i="36"/>
  <c r="W23" i="36" s="1"/>
  <c r="V9" i="36"/>
  <c r="W14" i="35"/>
  <c r="W22" i="35"/>
  <c r="W21" i="35"/>
  <c r="W25" i="35"/>
  <c r="V11" i="35"/>
  <c r="V19" i="35"/>
  <c r="O11" i="35"/>
  <c r="W11" i="35" s="1"/>
  <c r="O19" i="35"/>
  <c r="W19" i="35" s="1"/>
  <c r="O23" i="35"/>
  <c r="W23" i="35" s="1"/>
  <c r="V21" i="35"/>
  <c r="V25" i="35"/>
  <c r="V25" i="34"/>
  <c r="V40" i="34"/>
  <c r="V9" i="34"/>
  <c r="V13" i="34"/>
  <c r="V29" i="34"/>
  <c r="V32" i="34"/>
  <c r="O36" i="34"/>
  <c r="W36" i="34" s="1"/>
  <c r="V36" i="34"/>
  <c r="V42" i="34"/>
  <c r="W9" i="34"/>
  <c r="W13" i="34"/>
  <c r="W29" i="34"/>
  <c r="W32" i="34"/>
  <c r="V11" i="34"/>
  <c r="O14" i="34"/>
  <c r="W14" i="34" s="1"/>
  <c r="O22" i="34"/>
  <c r="W22" i="34" s="1"/>
  <c r="O26" i="34"/>
  <c r="W26" i="34" s="1"/>
  <c r="V27" i="34"/>
  <c r="O34" i="34"/>
  <c r="W34" i="34" s="1"/>
  <c r="O38" i="34"/>
  <c r="W38" i="34" s="1"/>
  <c r="O42" i="34"/>
  <c r="R17" i="32"/>
  <c r="S17" i="32" s="1"/>
  <c r="N16" i="32"/>
  <c r="R16" i="32"/>
  <c r="S16" i="32" s="1"/>
  <c r="P19" i="32"/>
  <c r="Q19" i="32" s="1"/>
  <c r="P15" i="32"/>
  <c r="Q15" i="32" s="1"/>
  <c r="R20" i="32"/>
  <c r="S20" i="32" s="1"/>
  <c r="P25" i="32"/>
  <c r="Q25" i="32" s="1"/>
  <c r="P6" i="32"/>
  <c r="Q6" i="32" s="1"/>
  <c r="P8" i="32"/>
  <c r="Q8" i="32" s="1"/>
  <c r="R23" i="32"/>
  <c r="S23" i="32" s="1"/>
  <c r="R22" i="32"/>
  <c r="S22" i="32" s="1"/>
  <c r="T5" i="32"/>
  <c r="U5" i="32" s="1"/>
  <c r="N18" i="32"/>
  <c r="T18" i="32"/>
  <c r="U18" i="32" s="1"/>
  <c r="T10" i="32"/>
  <c r="U10" i="32" s="1"/>
  <c r="O20" i="32"/>
  <c r="O8" i="32"/>
  <c r="O25" i="32"/>
  <c r="O23" i="32"/>
  <c r="O19" i="32"/>
  <c r="O6" i="32"/>
  <c r="O15" i="32"/>
  <c r="O17" i="32"/>
  <c r="O10" i="32"/>
  <c r="O5" i="32"/>
  <c r="O22" i="32"/>
  <c r="B58" i="36"/>
  <c r="H58" i="36" s="1"/>
  <c r="B57" i="36"/>
  <c r="J57" i="36" s="1"/>
  <c r="B56" i="36"/>
  <c r="D56" i="36" s="1"/>
  <c r="B55" i="36"/>
  <c r="J55" i="36" s="1"/>
  <c r="B54" i="36"/>
  <c r="K54" i="36" s="1"/>
  <c r="B53" i="36"/>
  <c r="K53" i="36" s="1"/>
  <c r="B52" i="36"/>
  <c r="F52" i="36" s="1"/>
  <c r="B51" i="36"/>
  <c r="F51" i="36" s="1"/>
  <c r="B50" i="36"/>
  <c r="I50" i="36" s="1"/>
  <c r="B49" i="36"/>
  <c r="J49" i="36" s="1"/>
  <c r="B48" i="36"/>
  <c r="F48" i="36" s="1"/>
  <c r="B47" i="36"/>
  <c r="F47" i="36" s="1"/>
  <c r="B46" i="36"/>
  <c r="E46" i="36" s="1"/>
  <c r="B45" i="36"/>
  <c r="I45" i="36" s="1"/>
  <c r="B44" i="36"/>
  <c r="B43" i="36"/>
  <c r="I43" i="36" s="1"/>
  <c r="P42" i="36"/>
  <c r="B42" i="36"/>
  <c r="K42" i="36" s="1"/>
  <c r="B41" i="36"/>
  <c r="K41" i="36" s="1"/>
  <c r="B40" i="36"/>
  <c r="G40" i="36" s="1"/>
  <c r="B39" i="36"/>
  <c r="B38" i="36"/>
  <c r="I38" i="36" s="1"/>
  <c r="B37" i="36"/>
  <c r="B36" i="36"/>
  <c r="D36" i="36" s="1"/>
  <c r="B35" i="36"/>
  <c r="J35" i="36" s="1"/>
  <c r="B34" i="36"/>
  <c r="J34" i="36" s="1"/>
  <c r="H31" i="36"/>
  <c r="T28" i="36"/>
  <c r="U28" i="36" s="1"/>
  <c r="R28" i="36"/>
  <c r="S28" i="36" s="1"/>
  <c r="P28" i="36"/>
  <c r="Q28" i="36" s="1"/>
  <c r="L28" i="36"/>
  <c r="M28" i="36" s="1"/>
  <c r="N28" i="36" s="1"/>
  <c r="C28" i="36"/>
  <c r="U27" i="36"/>
  <c r="T27" i="36"/>
  <c r="R27" i="36"/>
  <c r="S27" i="36" s="1"/>
  <c r="P27" i="36"/>
  <c r="Q27" i="36" s="1"/>
  <c r="L27" i="36"/>
  <c r="M27" i="36" s="1"/>
  <c r="N27" i="36" s="1"/>
  <c r="C27" i="36"/>
  <c r="D2" i="36"/>
  <c r="B58" i="35"/>
  <c r="H58" i="35" s="1"/>
  <c r="B57" i="35"/>
  <c r="J57" i="35" s="1"/>
  <c r="B56" i="35"/>
  <c r="H56" i="35" s="1"/>
  <c r="B55" i="35"/>
  <c r="J55" i="35" s="1"/>
  <c r="B54" i="35"/>
  <c r="J54" i="35" s="1"/>
  <c r="B53" i="35"/>
  <c r="J53" i="35" s="1"/>
  <c r="B52" i="35"/>
  <c r="J52" i="35" s="1"/>
  <c r="B51" i="35"/>
  <c r="F51" i="35" s="1"/>
  <c r="B50" i="35"/>
  <c r="F50" i="35" s="1"/>
  <c r="B49" i="35"/>
  <c r="H49" i="35" s="1"/>
  <c r="B48" i="35"/>
  <c r="J48" i="35" s="1"/>
  <c r="B47" i="35"/>
  <c r="F47" i="35" s="1"/>
  <c r="B46" i="35"/>
  <c r="B45" i="35"/>
  <c r="J45" i="35" s="1"/>
  <c r="B44" i="35"/>
  <c r="J44" i="35" s="1"/>
  <c r="B43" i="35"/>
  <c r="J43" i="35" s="1"/>
  <c r="P42" i="35"/>
  <c r="B42" i="35"/>
  <c r="J42" i="35" s="1"/>
  <c r="B41" i="35"/>
  <c r="J41" i="35" s="1"/>
  <c r="B40" i="35"/>
  <c r="G40" i="35" s="1"/>
  <c r="B39" i="35"/>
  <c r="B38" i="35"/>
  <c r="J38" i="35" s="1"/>
  <c r="B37" i="35"/>
  <c r="B36" i="35"/>
  <c r="H36" i="35" s="1"/>
  <c r="B35" i="35"/>
  <c r="J35" i="35" s="1"/>
  <c r="B34" i="35"/>
  <c r="J34" i="35" s="1"/>
  <c r="H31" i="35"/>
  <c r="T28" i="35"/>
  <c r="U28" i="35" s="1"/>
  <c r="R28" i="35"/>
  <c r="S28" i="35" s="1"/>
  <c r="P28" i="35"/>
  <c r="Q28" i="35" s="1"/>
  <c r="L28" i="35"/>
  <c r="M28" i="35" s="1"/>
  <c r="N28" i="35" s="1"/>
  <c r="C28" i="35"/>
  <c r="T27" i="35"/>
  <c r="U27" i="35" s="1"/>
  <c r="R27" i="35"/>
  <c r="S27" i="35" s="1"/>
  <c r="P27" i="35"/>
  <c r="Q27" i="35" s="1"/>
  <c r="L27" i="35"/>
  <c r="M27" i="35" s="1"/>
  <c r="N27" i="35" s="1"/>
  <c r="C27" i="35"/>
  <c r="D2" i="35"/>
  <c r="B76" i="34"/>
  <c r="H76" i="34" s="1"/>
  <c r="B75" i="34"/>
  <c r="K75" i="34" s="1"/>
  <c r="B74" i="34"/>
  <c r="J74" i="34" s="1"/>
  <c r="B73" i="34"/>
  <c r="J73" i="34" s="1"/>
  <c r="B72" i="34"/>
  <c r="H72" i="34" s="1"/>
  <c r="B71" i="34"/>
  <c r="F71" i="34" s="1"/>
  <c r="B70" i="34"/>
  <c r="J70" i="34" s="1"/>
  <c r="B69" i="34"/>
  <c r="J69" i="34" s="1"/>
  <c r="B68" i="34"/>
  <c r="F68" i="34" s="1"/>
  <c r="B67" i="34"/>
  <c r="F67" i="34" s="1"/>
  <c r="B66" i="34"/>
  <c r="F66" i="34" s="1"/>
  <c r="B65" i="34"/>
  <c r="J65" i="34" s="1"/>
  <c r="B64" i="34"/>
  <c r="B63" i="34"/>
  <c r="F63" i="34" s="1"/>
  <c r="B62" i="34"/>
  <c r="J62" i="34" s="1"/>
  <c r="B61" i="34"/>
  <c r="F61" i="34" s="1"/>
  <c r="P60" i="34"/>
  <c r="B60" i="34"/>
  <c r="K60" i="34" s="1"/>
  <c r="B59" i="34"/>
  <c r="I59" i="34" s="1"/>
  <c r="B58" i="34"/>
  <c r="J58" i="34" s="1"/>
  <c r="B57" i="34"/>
  <c r="B56" i="34"/>
  <c r="K56" i="34" s="1"/>
  <c r="B55" i="34"/>
  <c r="B54" i="34"/>
  <c r="K54" i="34" s="1"/>
  <c r="B53" i="34"/>
  <c r="J53" i="34" s="1"/>
  <c r="B52" i="34"/>
  <c r="J52" i="34" s="1"/>
  <c r="H49" i="34"/>
  <c r="T46" i="34"/>
  <c r="U46" i="34" s="1"/>
  <c r="R46" i="34"/>
  <c r="S46" i="34" s="1"/>
  <c r="P46" i="34"/>
  <c r="Q46" i="34" s="1"/>
  <c r="L46" i="34"/>
  <c r="M46" i="34" s="1"/>
  <c r="N46" i="34" s="1"/>
  <c r="C46" i="34"/>
  <c r="D2" i="34"/>
  <c r="M76" i="70" l="1"/>
  <c r="M68" i="75"/>
  <c r="M70" i="49"/>
  <c r="V45" i="34"/>
  <c r="O30" i="34"/>
  <c r="W30" i="34" s="1"/>
  <c r="O18" i="34"/>
  <c r="W18" i="34" s="1"/>
  <c r="V9" i="35"/>
  <c r="V17" i="36"/>
  <c r="H65" i="42"/>
  <c r="H85" i="42" s="1"/>
  <c r="S57" i="42"/>
  <c r="M75" i="64"/>
  <c r="M70" i="64"/>
  <c r="L61" i="42"/>
  <c r="G85" i="42"/>
  <c r="V24" i="34"/>
  <c r="V17" i="35"/>
  <c r="W18" i="35"/>
  <c r="W20" i="35"/>
  <c r="D65" i="46"/>
  <c r="V13" i="35"/>
  <c r="V25" i="36"/>
  <c r="V57" i="46"/>
  <c r="W57" i="61"/>
  <c r="W61" i="61" s="1"/>
  <c r="W63" i="61" s="1"/>
  <c r="M77" i="70"/>
  <c r="M74" i="70"/>
  <c r="M85" i="85"/>
  <c r="S85" i="85" s="1"/>
  <c r="M85" i="81"/>
  <c r="S85" i="81" s="1"/>
  <c r="M85" i="78"/>
  <c r="S85" i="78" s="1"/>
  <c r="M85" i="76"/>
  <c r="S85" i="76" s="1"/>
  <c r="M67" i="75"/>
  <c r="M69" i="75"/>
  <c r="M70" i="75"/>
  <c r="J85" i="75"/>
  <c r="D65" i="75"/>
  <c r="H61" i="75"/>
  <c r="L61" i="75" s="1"/>
  <c r="H60" i="75"/>
  <c r="L60" i="75" s="1"/>
  <c r="W9" i="75"/>
  <c r="G85" i="75"/>
  <c r="U85" i="75" s="1"/>
  <c r="S57" i="75"/>
  <c r="H65" i="75"/>
  <c r="W4" i="75"/>
  <c r="W57" i="75" s="1"/>
  <c r="W61" i="75" s="1"/>
  <c r="W63" i="75" s="1"/>
  <c r="M85" i="74"/>
  <c r="S85" i="74" s="1"/>
  <c r="S57" i="74"/>
  <c r="H65" i="74"/>
  <c r="H85" i="74" s="1"/>
  <c r="V85" i="74" s="1"/>
  <c r="W4" i="74"/>
  <c r="W57" i="74" s="1"/>
  <c r="W61" i="74" s="1"/>
  <c r="W63" i="74" s="1"/>
  <c r="G85" i="74"/>
  <c r="U85" i="74" s="1"/>
  <c r="H85" i="73"/>
  <c r="V85" i="73" s="1"/>
  <c r="W85" i="73" s="1"/>
  <c r="L65" i="73"/>
  <c r="L85" i="73" s="1"/>
  <c r="M85" i="73"/>
  <c r="S85" i="73" s="1"/>
  <c r="M85" i="72"/>
  <c r="S85" i="72" s="1"/>
  <c r="G85" i="72"/>
  <c r="U85" i="72" s="1"/>
  <c r="S57" i="72"/>
  <c r="H65" i="72"/>
  <c r="H85" i="72" s="1"/>
  <c r="V85" i="72" s="1"/>
  <c r="W4" i="72"/>
  <c r="W57" i="72" s="1"/>
  <c r="W61" i="72" s="1"/>
  <c r="W63" i="72" s="1"/>
  <c r="D61" i="71"/>
  <c r="O57" i="71"/>
  <c r="J61" i="71"/>
  <c r="J85" i="71" s="1"/>
  <c r="U57" i="71"/>
  <c r="S57" i="71"/>
  <c r="H65" i="71"/>
  <c r="H85" i="71" s="1"/>
  <c r="W4" i="71"/>
  <c r="W57" i="71" s="1"/>
  <c r="W61" i="71" s="1"/>
  <c r="W63" i="71" s="1"/>
  <c r="G85" i="71"/>
  <c r="U85" i="71" s="1"/>
  <c r="M71" i="70"/>
  <c r="D85" i="70"/>
  <c r="V85" i="70" s="1"/>
  <c r="W85" i="70" s="1"/>
  <c r="M72" i="70"/>
  <c r="M75" i="70"/>
  <c r="M73" i="70"/>
  <c r="M68" i="70"/>
  <c r="M67" i="70"/>
  <c r="M69" i="70"/>
  <c r="M70" i="70"/>
  <c r="L61" i="70"/>
  <c r="L85" i="70" s="1"/>
  <c r="V57" i="69"/>
  <c r="F63" i="69"/>
  <c r="F65" i="69"/>
  <c r="L65" i="69" s="1"/>
  <c r="Q57" i="69"/>
  <c r="M72" i="69"/>
  <c r="M71" i="69"/>
  <c r="M73" i="69"/>
  <c r="M75" i="69"/>
  <c r="M74" i="69"/>
  <c r="W16" i="69"/>
  <c r="S57" i="69"/>
  <c r="W9" i="69"/>
  <c r="C85" i="69"/>
  <c r="U85" i="69" s="1"/>
  <c r="O57" i="69"/>
  <c r="D70" i="69"/>
  <c r="W4" i="69"/>
  <c r="W57" i="69" s="1"/>
  <c r="W61" i="69" s="1"/>
  <c r="W63" i="69" s="1"/>
  <c r="D85" i="68"/>
  <c r="M77" i="68"/>
  <c r="M71" i="68"/>
  <c r="M76" i="68"/>
  <c r="M69" i="68"/>
  <c r="M67" i="68"/>
  <c r="M68" i="68"/>
  <c r="M70" i="68"/>
  <c r="M74" i="68"/>
  <c r="M73" i="68"/>
  <c r="M72" i="68"/>
  <c r="M75" i="68"/>
  <c r="J61" i="68"/>
  <c r="J85" i="68" s="1"/>
  <c r="V85" i="68" s="1"/>
  <c r="W85" i="68" s="1"/>
  <c r="U57" i="68"/>
  <c r="W4" i="68"/>
  <c r="W57" i="68" s="1"/>
  <c r="W61" i="68" s="1"/>
  <c r="W63" i="68" s="1"/>
  <c r="I85" i="67"/>
  <c r="U85" i="67" s="1"/>
  <c r="J61" i="67"/>
  <c r="U57" i="67"/>
  <c r="M85" i="67"/>
  <c r="S85" i="67" s="1"/>
  <c r="O57" i="66"/>
  <c r="D65" i="66"/>
  <c r="M77" i="66" s="1"/>
  <c r="L70" i="66"/>
  <c r="W57" i="66"/>
  <c r="W61" i="66" s="1"/>
  <c r="W63" i="66" s="1"/>
  <c r="U85" i="66"/>
  <c r="F85" i="66"/>
  <c r="L63" i="66"/>
  <c r="V85" i="65"/>
  <c r="W85" i="65" s="1"/>
  <c r="L63" i="65"/>
  <c r="L85" i="65" s="1"/>
  <c r="M85" i="65"/>
  <c r="S85" i="65" s="1"/>
  <c r="Q57" i="64"/>
  <c r="F63" i="64"/>
  <c r="F85" i="64" s="1"/>
  <c r="V85" i="64" s="1"/>
  <c r="W4" i="64"/>
  <c r="W57" i="64" s="1"/>
  <c r="W61" i="64" s="1"/>
  <c r="W63" i="64" s="1"/>
  <c r="E85" i="64"/>
  <c r="U85" i="64" s="1"/>
  <c r="U85" i="63"/>
  <c r="D85" i="63"/>
  <c r="M77" i="63"/>
  <c r="M71" i="63"/>
  <c r="M70" i="63"/>
  <c r="M69" i="63"/>
  <c r="M76" i="63"/>
  <c r="M74" i="63"/>
  <c r="M75" i="63"/>
  <c r="M72" i="63"/>
  <c r="M73" i="63"/>
  <c r="W8" i="63"/>
  <c r="O57" i="63"/>
  <c r="W57" i="63"/>
  <c r="W61" i="63" s="1"/>
  <c r="W63" i="63" s="1"/>
  <c r="F63" i="63"/>
  <c r="Q57" i="63"/>
  <c r="H85" i="63"/>
  <c r="L65" i="63"/>
  <c r="M75" i="62"/>
  <c r="L62" i="62"/>
  <c r="M68" i="62"/>
  <c r="M70" i="62"/>
  <c r="M76" i="62"/>
  <c r="M72" i="62"/>
  <c r="M74" i="62"/>
  <c r="M71" i="62"/>
  <c r="M69" i="62"/>
  <c r="M77" i="62"/>
  <c r="D85" i="62"/>
  <c r="M73" i="62"/>
  <c r="Q57" i="62"/>
  <c r="F63" i="62"/>
  <c r="F85" i="62" s="1"/>
  <c r="U57" i="62"/>
  <c r="J61" i="62"/>
  <c r="J85" i="62" s="1"/>
  <c r="W4" i="62"/>
  <c r="W57" i="62" s="1"/>
  <c r="W61" i="62" s="1"/>
  <c r="W63" i="62" s="1"/>
  <c r="I85" i="62"/>
  <c r="U85" i="62" s="1"/>
  <c r="D85" i="61"/>
  <c r="M77" i="61"/>
  <c r="M71" i="61"/>
  <c r="M75" i="61"/>
  <c r="M73" i="61"/>
  <c r="M74" i="61"/>
  <c r="M72" i="61"/>
  <c r="M72" i="48"/>
  <c r="J51" i="35"/>
  <c r="C34" i="36"/>
  <c r="M75" i="48"/>
  <c r="C36" i="35"/>
  <c r="D34" i="36"/>
  <c r="H85" i="61"/>
  <c r="L65" i="61"/>
  <c r="L85" i="61" s="1"/>
  <c r="M85" i="60"/>
  <c r="S85" i="60" s="1"/>
  <c r="H85" i="60"/>
  <c r="V85" i="60" s="1"/>
  <c r="W85" i="60" s="1"/>
  <c r="L65" i="60"/>
  <c r="L85" i="60" s="1"/>
  <c r="H85" i="59"/>
  <c r="M72" i="59"/>
  <c r="M71" i="59"/>
  <c r="M73" i="59"/>
  <c r="L65" i="59"/>
  <c r="M74" i="59"/>
  <c r="M75" i="59"/>
  <c r="C85" i="59"/>
  <c r="U85" i="59" s="1"/>
  <c r="O57" i="59"/>
  <c r="D70" i="59"/>
  <c r="W4" i="59"/>
  <c r="W57" i="59" s="1"/>
  <c r="W61" i="59" s="1"/>
  <c r="W63" i="59" s="1"/>
  <c r="M85" i="58"/>
  <c r="S85" i="58" s="1"/>
  <c r="J85" i="58"/>
  <c r="V85" i="58" s="1"/>
  <c r="W85" i="58" s="1"/>
  <c r="L61" i="58"/>
  <c r="L85" i="58" s="1"/>
  <c r="M75" i="57"/>
  <c r="M71" i="57"/>
  <c r="M69" i="57"/>
  <c r="M74" i="57"/>
  <c r="M77" i="57"/>
  <c r="M70" i="57"/>
  <c r="M67" i="57"/>
  <c r="M68" i="57"/>
  <c r="W57" i="57"/>
  <c r="W61" i="57" s="1"/>
  <c r="W63" i="57" s="1"/>
  <c r="D85" i="57"/>
  <c r="V85" i="57" s="1"/>
  <c r="W85" i="57" s="1"/>
  <c r="L61" i="57"/>
  <c r="L85" i="57" s="1"/>
  <c r="M76" i="57"/>
  <c r="W57" i="56"/>
  <c r="W61" i="56" s="1"/>
  <c r="W63" i="56" s="1"/>
  <c r="M67" i="56"/>
  <c r="M68" i="56"/>
  <c r="M69" i="56"/>
  <c r="M71" i="56"/>
  <c r="M74" i="56"/>
  <c r="M76" i="56"/>
  <c r="M77" i="56"/>
  <c r="D85" i="56"/>
  <c r="M73" i="56"/>
  <c r="M75" i="56"/>
  <c r="M70" i="56"/>
  <c r="M72" i="56"/>
  <c r="J85" i="56"/>
  <c r="L61" i="56"/>
  <c r="L85" i="56" s="1"/>
  <c r="O57" i="55"/>
  <c r="W10" i="55"/>
  <c r="L65" i="55"/>
  <c r="C85" i="55"/>
  <c r="U85" i="55" s="1"/>
  <c r="W57" i="55"/>
  <c r="W61" i="55" s="1"/>
  <c r="W63" i="55" s="1"/>
  <c r="V85" i="55"/>
  <c r="M85" i="55"/>
  <c r="S85" i="55" s="1"/>
  <c r="L61" i="55"/>
  <c r="M75" i="54"/>
  <c r="M73" i="54"/>
  <c r="M77" i="54"/>
  <c r="M68" i="54"/>
  <c r="M67" i="54"/>
  <c r="M74" i="54"/>
  <c r="M71" i="54"/>
  <c r="M70" i="54"/>
  <c r="M69" i="54"/>
  <c r="M72" i="54"/>
  <c r="M76" i="54"/>
  <c r="U57" i="54"/>
  <c r="J61" i="54"/>
  <c r="J85" i="54" s="1"/>
  <c r="V85" i="54" s="1"/>
  <c r="W85" i="54" s="1"/>
  <c r="W4" i="54"/>
  <c r="W57" i="54" s="1"/>
  <c r="W61" i="54" s="1"/>
  <c r="W63" i="54" s="1"/>
  <c r="H65" i="53"/>
  <c r="H85" i="53" s="1"/>
  <c r="S57" i="53"/>
  <c r="M74" i="53"/>
  <c r="M71" i="53"/>
  <c r="M75" i="53"/>
  <c r="M73" i="53"/>
  <c r="M72" i="53"/>
  <c r="M68" i="53"/>
  <c r="M67" i="53"/>
  <c r="M70" i="53"/>
  <c r="M69" i="53"/>
  <c r="O57" i="53"/>
  <c r="W4" i="53"/>
  <c r="W57" i="53" s="1"/>
  <c r="W61" i="53" s="1"/>
  <c r="W63" i="53" s="1"/>
  <c r="D70" i="53"/>
  <c r="C85" i="53"/>
  <c r="U85" i="53" s="1"/>
  <c r="W61" i="52"/>
  <c r="S33" i="51"/>
  <c r="H41" i="51"/>
  <c r="H61" i="51" s="1"/>
  <c r="V61" i="51" s="1"/>
  <c r="W61" i="51" s="1"/>
  <c r="W4" i="51"/>
  <c r="W33" i="51" s="1"/>
  <c r="W37" i="51" s="1"/>
  <c r="W39" i="51" s="1"/>
  <c r="M61" i="51"/>
  <c r="S61" i="51" s="1"/>
  <c r="M49" i="50"/>
  <c r="M50" i="50"/>
  <c r="M53" i="50"/>
  <c r="M52" i="50"/>
  <c r="M51" i="50"/>
  <c r="M48" i="50"/>
  <c r="U61" i="50"/>
  <c r="D61" i="50"/>
  <c r="M46" i="50"/>
  <c r="M45" i="50"/>
  <c r="L39" i="50"/>
  <c r="H41" i="50"/>
  <c r="H61" i="50" s="1"/>
  <c r="S33" i="50"/>
  <c r="Q33" i="50"/>
  <c r="F41" i="50"/>
  <c r="F61" i="50" s="1"/>
  <c r="W4" i="50"/>
  <c r="W33" i="50" s="1"/>
  <c r="W37" i="50" s="1"/>
  <c r="W39" i="50" s="1"/>
  <c r="M74" i="49"/>
  <c r="M72" i="49"/>
  <c r="H65" i="49"/>
  <c r="H85" i="49" s="1"/>
  <c r="W10" i="49"/>
  <c r="G85" i="49"/>
  <c r="U85" i="49" s="1"/>
  <c r="D85" i="49"/>
  <c r="M73" i="49"/>
  <c r="J65" i="49"/>
  <c r="J85" i="49" s="1"/>
  <c r="U57" i="49"/>
  <c r="M75" i="49"/>
  <c r="M77" i="49"/>
  <c r="W57" i="49"/>
  <c r="W61" i="49" s="1"/>
  <c r="W63" i="49" s="1"/>
  <c r="M75" i="46"/>
  <c r="M76" i="46"/>
  <c r="M71" i="46"/>
  <c r="M72" i="46"/>
  <c r="Q57" i="46"/>
  <c r="F65" i="46"/>
  <c r="F85" i="46" s="1"/>
  <c r="M73" i="46"/>
  <c r="M77" i="46"/>
  <c r="M74" i="46"/>
  <c r="D85" i="46"/>
  <c r="V85" i="46" s="1"/>
  <c r="W85" i="46" s="1"/>
  <c r="M76" i="49"/>
  <c r="M71" i="49"/>
  <c r="M68" i="49"/>
  <c r="M67" i="49"/>
  <c r="M69" i="49"/>
  <c r="L61" i="49"/>
  <c r="W17" i="46"/>
  <c r="O57" i="46"/>
  <c r="W16" i="46"/>
  <c r="U57" i="46"/>
  <c r="M71" i="48"/>
  <c r="M73" i="48"/>
  <c r="M74" i="48"/>
  <c r="M69" i="48"/>
  <c r="M70" i="48"/>
  <c r="J85" i="45"/>
  <c r="V57" i="45"/>
  <c r="H61" i="45"/>
  <c r="H65" i="45"/>
  <c r="L65" i="45" s="1"/>
  <c r="W8" i="45"/>
  <c r="S57" i="45"/>
  <c r="F85" i="45"/>
  <c r="C85" i="48"/>
  <c r="U85" i="48" s="1"/>
  <c r="W4" i="48"/>
  <c r="W57" i="48" s="1"/>
  <c r="W61" i="48" s="1"/>
  <c r="W63" i="48" s="1"/>
  <c r="O57" i="48"/>
  <c r="D70" i="48"/>
  <c r="C61" i="47"/>
  <c r="U61" i="47" s="1"/>
  <c r="J61" i="47"/>
  <c r="L40" i="47"/>
  <c r="O33" i="47"/>
  <c r="W33" i="47"/>
  <c r="W37" i="47" s="1"/>
  <c r="W39" i="47" s="1"/>
  <c r="D46" i="47"/>
  <c r="L46" i="47" s="1"/>
  <c r="O57" i="45"/>
  <c r="D70" i="45"/>
  <c r="L70" i="45" s="1"/>
  <c r="W4" i="45"/>
  <c r="C85" i="45"/>
  <c r="U85" i="45" s="1"/>
  <c r="M77" i="44"/>
  <c r="D85" i="44"/>
  <c r="V85" i="44" s="1"/>
  <c r="W85" i="44" s="1"/>
  <c r="M76" i="44"/>
  <c r="L63" i="44"/>
  <c r="L85" i="44" s="1"/>
  <c r="S57" i="43"/>
  <c r="H65" i="43"/>
  <c r="H85" i="43" s="1"/>
  <c r="M73" i="43"/>
  <c r="M72" i="43"/>
  <c r="M77" i="43"/>
  <c r="D85" i="43"/>
  <c r="M75" i="43"/>
  <c r="M71" i="43"/>
  <c r="M74" i="43"/>
  <c r="E34" i="35"/>
  <c r="F36" i="35"/>
  <c r="F41" i="36"/>
  <c r="E74" i="34"/>
  <c r="K36" i="35"/>
  <c r="I53" i="35"/>
  <c r="E34" i="36"/>
  <c r="C40" i="36"/>
  <c r="K34" i="36"/>
  <c r="I40" i="36"/>
  <c r="W9" i="43"/>
  <c r="W57" i="43" s="1"/>
  <c r="W61" i="43" s="1"/>
  <c r="W63" i="43" s="1"/>
  <c r="O57" i="43"/>
  <c r="F63" i="43"/>
  <c r="Q57" i="43"/>
  <c r="F85" i="42"/>
  <c r="V57" i="42"/>
  <c r="M74" i="42"/>
  <c r="M75" i="42"/>
  <c r="M72" i="42"/>
  <c r="M71" i="42"/>
  <c r="M73" i="42"/>
  <c r="L65" i="42"/>
  <c r="W8" i="42"/>
  <c r="W57" i="42" s="1"/>
  <c r="U57" i="42"/>
  <c r="L64" i="42"/>
  <c r="C85" i="42"/>
  <c r="U85" i="42" s="1"/>
  <c r="M76" i="42"/>
  <c r="L70" i="42"/>
  <c r="M77" i="42"/>
  <c r="D85" i="42"/>
  <c r="L70" i="41"/>
  <c r="M75" i="41"/>
  <c r="M70" i="41"/>
  <c r="M77" i="41"/>
  <c r="M76" i="41"/>
  <c r="M67" i="41"/>
  <c r="M74" i="41"/>
  <c r="M68" i="41"/>
  <c r="M69" i="41"/>
  <c r="D85" i="41"/>
  <c r="M71" i="41"/>
  <c r="M73" i="41"/>
  <c r="M72" i="41"/>
  <c r="L60" i="41"/>
  <c r="I85" i="41"/>
  <c r="U85" i="41" s="1"/>
  <c r="U57" i="41"/>
  <c r="W4" i="41"/>
  <c r="W57" i="41" s="1"/>
  <c r="W61" i="41" s="1"/>
  <c r="W63" i="41" s="1"/>
  <c r="J61" i="41"/>
  <c r="J85" i="41" s="1"/>
  <c r="V85" i="41" s="1"/>
  <c r="M77" i="40"/>
  <c r="S77" i="40" s="1"/>
  <c r="S49" i="40"/>
  <c r="H57" i="40"/>
  <c r="H77" i="40" s="1"/>
  <c r="U49" i="40"/>
  <c r="J53" i="40"/>
  <c r="J77" i="40" s="1"/>
  <c r="W4" i="40"/>
  <c r="W49" i="40" s="1"/>
  <c r="W53" i="40" s="1"/>
  <c r="W55" i="40" s="1"/>
  <c r="I77" i="40"/>
  <c r="U77" i="40" s="1"/>
  <c r="E35" i="35"/>
  <c r="H54" i="35"/>
  <c r="I34" i="36"/>
  <c r="H36" i="36"/>
  <c r="E49" i="36"/>
  <c r="I55" i="36"/>
  <c r="F59" i="34"/>
  <c r="J40" i="35"/>
  <c r="I48" i="35"/>
  <c r="I41" i="35"/>
  <c r="E47" i="35"/>
  <c r="I52" i="35"/>
  <c r="F54" i="35"/>
  <c r="E38" i="36"/>
  <c r="F42" i="36"/>
  <c r="D55" i="36"/>
  <c r="E57" i="36"/>
  <c r="M77" i="39"/>
  <c r="S77" i="39" s="1"/>
  <c r="U49" i="39"/>
  <c r="W4" i="39"/>
  <c r="W49" i="39" s="1"/>
  <c r="W53" i="39" s="1"/>
  <c r="W55" i="39" s="1"/>
  <c r="J53" i="39"/>
  <c r="J77" i="39" s="1"/>
  <c r="V77" i="39" s="1"/>
  <c r="I77" i="39"/>
  <c r="U77" i="39" s="1"/>
  <c r="U77" i="38"/>
  <c r="M77" i="38"/>
  <c r="S77" i="38" s="1"/>
  <c r="U49" i="38"/>
  <c r="J53" i="38"/>
  <c r="J77" i="38" s="1"/>
  <c r="V77" i="38" s="1"/>
  <c r="W4" i="38"/>
  <c r="W49" i="38" s="1"/>
  <c r="W53" i="38" s="1"/>
  <c r="W55" i="38" s="1"/>
  <c r="H55" i="35"/>
  <c r="J38" i="36"/>
  <c r="E45" i="36"/>
  <c r="J59" i="34"/>
  <c r="K34" i="35"/>
  <c r="I35" i="35"/>
  <c r="D36" i="35"/>
  <c r="J47" i="35"/>
  <c r="C55" i="35"/>
  <c r="I55" i="35"/>
  <c r="H34" i="36"/>
  <c r="C38" i="36"/>
  <c r="K38" i="36"/>
  <c r="F45" i="36"/>
  <c r="I47" i="36"/>
  <c r="F49" i="36"/>
  <c r="E55" i="36"/>
  <c r="F56" i="36"/>
  <c r="G57" i="36"/>
  <c r="K35" i="35"/>
  <c r="D55" i="35"/>
  <c r="K55" i="35"/>
  <c r="J45" i="36"/>
  <c r="H56" i="36"/>
  <c r="E56" i="34"/>
  <c r="C59" i="34"/>
  <c r="E60" i="34"/>
  <c r="E62" i="34"/>
  <c r="D35" i="35"/>
  <c r="J36" i="35"/>
  <c r="E38" i="35"/>
  <c r="F48" i="35"/>
  <c r="E55" i="35"/>
  <c r="F38" i="36"/>
  <c r="D45" i="36"/>
  <c r="K55" i="36"/>
  <c r="I77" i="37"/>
  <c r="V49" i="37"/>
  <c r="C77" i="37"/>
  <c r="D52" i="37"/>
  <c r="W5" i="37"/>
  <c r="O49" i="37"/>
  <c r="J62" i="37"/>
  <c r="L62" i="37" s="1"/>
  <c r="J52" i="37"/>
  <c r="L53" i="37"/>
  <c r="S49" i="37"/>
  <c r="H57" i="37"/>
  <c r="H77" i="37" s="1"/>
  <c r="W4" i="37"/>
  <c r="G77" i="37"/>
  <c r="I50" i="35"/>
  <c r="G35" i="36"/>
  <c r="G34" i="35"/>
  <c r="K41" i="35"/>
  <c r="D44" i="35"/>
  <c r="E45" i="35"/>
  <c r="J50" i="35"/>
  <c r="K57" i="35"/>
  <c r="I42" i="36"/>
  <c r="K53" i="34"/>
  <c r="I57" i="35"/>
  <c r="M35" i="36"/>
  <c r="D73" i="34"/>
  <c r="K53" i="35"/>
  <c r="C35" i="36"/>
  <c r="H35" i="36"/>
  <c r="J36" i="36"/>
  <c r="D50" i="36"/>
  <c r="D52" i="34"/>
  <c r="E53" i="34"/>
  <c r="E67" i="34"/>
  <c r="E70" i="34"/>
  <c r="F72" i="34"/>
  <c r="I73" i="34"/>
  <c r="E75" i="34"/>
  <c r="C34" i="35"/>
  <c r="H34" i="35"/>
  <c r="G35" i="35"/>
  <c r="M35" i="35"/>
  <c r="C41" i="35"/>
  <c r="H43" i="35"/>
  <c r="F44" i="35"/>
  <c r="E50" i="35"/>
  <c r="D52" i="35"/>
  <c r="C53" i="35"/>
  <c r="K54" i="35"/>
  <c r="E57" i="35"/>
  <c r="V27" i="36"/>
  <c r="D35" i="36"/>
  <c r="I35" i="36"/>
  <c r="C36" i="36"/>
  <c r="C42" i="36"/>
  <c r="J42" i="36"/>
  <c r="I49" i="36"/>
  <c r="E50" i="36"/>
  <c r="D51" i="36"/>
  <c r="D58" i="36"/>
  <c r="V16" i="36"/>
  <c r="W26" i="35"/>
  <c r="W10" i="35"/>
  <c r="J50" i="36"/>
  <c r="C53" i="34"/>
  <c r="C72" i="34"/>
  <c r="M34" i="35"/>
  <c r="D50" i="35"/>
  <c r="C57" i="35"/>
  <c r="I52" i="34"/>
  <c r="H53" i="34"/>
  <c r="J72" i="34"/>
  <c r="D34" i="35"/>
  <c r="M40" i="35" s="1"/>
  <c r="I34" i="35"/>
  <c r="C35" i="35"/>
  <c r="H35" i="35"/>
  <c r="F41" i="35"/>
  <c r="E42" i="35"/>
  <c r="I44" i="35"/>
  <c r="D48" i="35"/>
  <c r="E51" i="35"/>
  <c r="F52" i="35"/>
  <c r="F53" i="35"/>
  <c r="C54" i="35"/>
  <c r="G55" i="35"/>
  <c r="G57" i="35"/>
  <c r="G34" i="36"/>
  <c r="M34" i="36"/>
  <c r="E35" i="36"/>
  <c r="K35" i="36"/>
  <c r="E42" i="36"/>
  <c r="D47" i="36"/>
  <c r="D49" i="36"/>
  <c r="I51" i="36"/>
  <c r="G55" i="36"/>
  <c r="I57" i="36"/>
  <c r="F58" i="36"/>
  <c r="V31" i="34"/>
  <c r="O15" i="35"/>
  <c r="W15" i="35" s="1"/>
  <c r="V21" i="36"/>
  <c r="O19" i="36"/>
  <c r="W19" i="36" s="1"/>
  <c r="V22" i="36"/>
  <c r="C55" i="36"/>
  <c r="H55" i="36"/>
  <c r="C57" i="36"/>
  <c r="K57" i="36"/>
  <c r="V43" i="34"/>
  <c r="V7" i="34"/>
  <c r="V24" i="36"/>
  <c r="V8" i="36"/>
  <c r="W17" i="32"/>
  <c r="V23" i="34"/>
  <c r="V15" i="34"/>
  <c r="V10" i="34"/>
  <c r="V35" i="34"/>
  <c r="O35" i="34"/>
  <c r="W35" i="34" s="1"/>
  <c r="V21" i="34"/>
  <c r="O21" i="34"/>
  <c r="W21" i="34" s="1"/>
  <c r="V8" i="34"/>
  <c r="O8" i="34"/>
  <c r="W8" i="34" s="1"/>
  <c r="V17" i="34"/>
  <c r="O17" i="34"/>
  <c r="W17" i="34" s="1"/>
  <c r="W39" i="34"/>
  <c r="V33" i="34"/>
  <c r="O33" i="34"/>
  <c r="W33" i="34" s="1"/>
  <c r="W42" i="34"/>
  <c r="V19" i="34"/>
  <c r="V14" i="34"/>
  <c r="V39" i="34"/>
  <c r="V28" i="34"/>
  <c r="O28" i="34"/>
  <c r="W28" i="34" s="1"/>
  <c r="V16" i="34"/>
  <c r="O16" i="34"/>
  <c r="W16" i="34" s="1"/>
  <c r="V44" i="34"/>
  <c r="O44" i="34"/>
  <c r="W44" i="34" s="1"/>
  <c r="V12" i="34"/>
  <c r="O12" i="34"/>
  <c r="W12" i="34" s="1"/>
  <c r="V20" i="34"/>
  <c r="O20" i="34"/>
  <c r="W20" i="34" s="1"/>
  <c r="V13" i="36"/>
  <c r="O15" i="36"/>
  <c r="W15" i="36" s="1"/>
  <c r="V26" i="36"/>
  <c r="V18" i="36"/>
  <c r="V10" i="36"/>
  <c r="V20" i="36"/>
  <c r="V12" i="36"/>
  <c r="V22" i="35"/>
  <c r="V14" i="35"/>
  <c r="V20" i="35"/>
  <c r="V12" i="35"/>
  <c r="V26" i="35"/>
  <c r="V18" i="35"/>
  <c r="V10" i="35"/>
  <c r="V24" i="35"/>
  <c r="V16" i="35"/>
  <c r="W12" i="35"/>
  <c r="V15" i="32"/>
  <c r="W20" i="32"/>
  <c r="V8" i="32"/>
  <c r="W8" i="32"/>
  <c r="W5" i="32"/>
  <c r="I71" i="34"/>
  <c r="K55" i="34"/>
  <c r="E52" i="34"/>
  <c r="K52" i="34"/>
  <c r="D53" i="34"/>
  <c r="I53" i="34"/>
  <c r="I56" i="34"/>
  <c r="F58" i="34"/>
  <c r="E59" i="34"/>
  <c r="K59" i="34"/>
  <c r="I60" i="34"/>
  <c r="F62" i="34"/>
  <c r="D63" i="34"/>
  <c r="D66" i="34"/>
  <c r="J66" i="34"/>
  <c r="I67" i="34"/>
  <c r="F69" i="34"/>
  <c r="F70" i="34"/>
  <c r="C71" i="34"/>
  <c r="J71" i="34"/>
  <c r="D72" i="34"/>
  <c r="K72" i="34"/>
  <c r="E73" i="34"/>
  <c r="K73" i="34"/>
  <c r="H74" i="34"/>
  <c r="I75" i="34"/>
  <c r="G52" i="34"/>
  <c r="M52" i="34"/>
  <c r="J56" i="34"/>
  <c r="K58" i="34"/>
  <c r="J60" i="34"/>
  <c r="I62" i="34"/>
  <c r="E63" i="34"/>
  <c r="E66" i="34"/>
  <c r="J67" i="34"/>
  <c r="I70" i="34"/>
  <c r="E71" i="34"/>
  <c r="K71" i="34"/>
  <c r="G73" i="34"/>
  <c r="I74" i="34"/>
  <c r="J63" i="34"/>
  <c r="I66" i="34"/>
  <c r="C52" i="34"/>
  <c r="H52" i="34"/>
  <c r="G53" i="34"/>
  <c r="M53" i="34"/>
  <c r="C56" i="34"/>
  <c r="K57" i="34"/>
  <c r="C60" i="34"/>
  <c r="D62" i="34"/>
  <c r="I63" i="34"/>
  <c r="F65" i="34"/>
  <c r="D67" i="34"/>
  <c r="D70" i="34"/>
  <c r="C73" i="34"/>
  <c r="H73" i="34"/>
  <c r="D74" i="34"/>
  <c r="V19" i="32"/>
  <c r="V10" i="32"/>
  <c r="V16" i="32"/>
  <c r="V17" i="32"/>
  <c r="O16" i="32"/>
  <c r="W16" i="32" s="1"/>
  <c r="W22" i="32"/>
  <c r="W6" i="32"/>
  <c r="W23" i="32"/>
  <c r="V20" i="32"/>
  <c r="W19" i="32"/>
  <c r="V18" i="32"/>
  <c r="W15" i="32"/>
  <c r="V22" i="32"/>
  <c r="O18" i="32"/>
  <c r="W18" i="32" s="1"/>
  <c r="V5" i="32"/>
  <c r="V25" i="32"/>
  <c r="V23" i="32"/>
  <c r="W25" i="32"/>
  <c r="V6" i="32"/>
  <c r="W10" i="32"/>
  <c r="S31" i="36"/>
  <c r="E39" i="36"/>
  <c r="C39" i="36"/>
  <c r="I46" i="35"/>
  <c r="G37" i="35"/>
  <c r="D46" i="35"/>
  <c r="J46" i="35"/>
  <c r="U49" i="34"/>
  <c r="R49" i="34"/>
  <c r="M31" i="36"/>
  <c r="I46" i="36"/>
  <c r="J46" i="36"/>
  <c r="O28" i="36"/>
  <c r="W28" i="36" s="1"/>
  <c r="V28" i="36"/>
  <c r="H37" i="36"/>
  <c r="O27" i="36"/>
  <c r="W27" i="36" s="1"/>
  <c r="C37" i="36"/>
  <c r="G41" i="36"/>
  <c r="D43" i="36"/>
  <c r="K44" i="36"/>
  <c r="G44" i="36"/>
  <c r="C44" i="36"/>
  <c r="I44" i="36"/>
  <c r="D44" i="36"/>
  <c r="J44" i="36"/>
  <c r="E44" i="36"/>
  <c r="N31" i="36"/>
  <c r="G37" i="36"/>
  <c r="H40" i="36"/>
  <c r="D40" i="36"/>
  <c r="J40" i="36"/>
  <c r="E40" i="36"/>
  <c r="K40" i="36"/>
  <c r="F40" i="36"/>
  <c r="M40" i="36"/>
  <c r="H43" i="36"/>
  <c r="F44" i="36"/>
  <c r="L31" i="36"/>
  <c r="T31" i="36"/>
  <c r="J39" i="36"/>
  <c r="R31" i="36"/>
  <c r="D46" i="36"/>
  <c r="H41" i="36"/>
  <c r="D41" i="36"/>
  <c r="I41" i="36"/>
  <c r="C41" i="36"/>
  <c r="J41" i="36"/>
  <c r="E41" i="36"/>
  <c r="H44" i="36"/>
  <c r="M37" i="36"/>
  <c r="I37" i="36"/>
  <c r="E37" i="36"/>
  <c r="J37" i="36"/>
  <c r="D37" i="36"/>
  <c r="K37" i="36"/>
  <c r="K43" i="36"/>
  <c r="G43" i="36"/>
  <c r="C43" i="36"/>
  <c r="J43" i="36"/>
  <c r="E43" i="36"/>
  <c r="F43" i="36"/>
  <c r="M36" i="36"/>
  <c r="I36" i="36"/>
  <c r="E36" i="36"/>
  <c r="G36" i="36"/>
  <c r="H39" i="36"/>
  <c r="D39" i="36"/>
  <c r="G39" i="36"/>
  <c r="M39" i="36"/>
  <c r="K46" i="36"/>
  <c r="G46" i="36"/>
  <c r="C46" i="36"/>
  <c r="H46" i="36"/>
  <c r="E48" i="36"/>
  <c r="J48" i="36"/>
  <c r="K50" i="36"/>
  <c r="G50" i="36"/>
  <c r="C50" i="36"/>
  <c r="H50" i="36"/>
  <c r="E52" i="36"/>
  <c r="J52" i="36"/>
  <c r="E53" i="36"/>
  <c r="J53" i="36"/>
  <c r="D54" i="36"/>
  <c r="J54" i="36"/>
  <c r="K47" i="36"/>
  <c r="G47" i="36"/>
  <c r="C47" i="36"/>
  <c r="H47" i="36"/>
  <c r="K51" i="36"/>
  <c r="G51" i="36"/>
  <c r="C51" i="36"/>
  <c r="H51" i="36"/>
  <c r="F53" i="36"/>
  <c r="F54" i="36"/>
  <c r="K48" i="36"/>
  <c r="G48" i="36"/>
  <c r="C48" i="36"/>
  <c r="H48" i="36"/>
  <c r="K52" i="36"/>
  <c r="G52" i="36"/>
  <c r="C52" i="36"/>
  <c r="H52" i="36"/>
  <c r="H53" i="36"/>
  <c r="D53" i="36"/>
  <c r="G53" i="36"/>
  <c r="I54" i="36"/>
  <c r="E54" i="36"/>
  <c r="G54" i="36"/>
  <c r="F36" i="36"/>
  <c r="K36" i="36"/>
  <c r="H38" i="36"/>
  <c r="D38" i="36"/>
  <c r="G38" i="36"/>
  <c r="M38" i="36"/>
  <c r="F39" i="36"/>
  <c r="K39" i="36"/>
  <c r="H42" i="36"/>
  <c r="D42" i="36"/>
  <c r="G42" i="36"/>
  <c r="K45" i="36"/>
  <c r="G45" i="36"/>
  <c r="C45" i="36"/>
  <c r="H45" i="36"/>
  <c r="F46" i="36"/>
  <c r="E47" i="36"/>
  <c r="J47" i="36"/>
  <c r="D48" i="36"/>
  <c r="I48" i="36"/>
  <c r="K49" i="36"/>
  <c r="G49" i="36"/>
  <c r="C49" i="36"/>
  <c r="H49" i="36"/>
  <c r="F50" i="36"/>
  <c r="E51" i="36"/>
  <c r="J51" i="36"/>
  <c r="D52" i="36"/>
  <c r="I52" i="36"/>
  <c r="C53" i="36"/>
  <c r="I53" i="36"/>
  <c r="C54" i="36"/>
  <c r="H54" i="36"/>
  <c r="I56" i="36"/>
  <c r="E56" i="36"/>
  <c r="K56" i="36"/>
  <c r="G56" i="36"/>
  <c r="C56" i="36"/>
  <c r="J56" i="36"/>
  <c r="K58" i="36"/>
  <c r="G58" i="36"/>
  <c r="C58" i="36"/>
  <c r="I58" i="36"/>
  <c r="E58" i="36"/>
  <c r="J58" i="36"/>
  <c r="F34" i="36"/>
  <c r="F35" i="36"/>
  <c r="F55" i="36"/>
  <c r="D57" i="36"/>
  <c r="H57" i="36"/>
  <c r="F57" i="36"/>
  <c r="L31" i="35"/>
  <c r="E39" i="35"/>
  <c r="J39" i="35"/>
  <c r="V28" i="35"/>
  <c r="J37" i="35"/>
  <c r="G38" i="35"/>
  <c r="C39" i="35"/>
  <c r="H40" i="35"/>
  <c r="D40" i="35"/>
  <c r="I40" i="35"/>
  <c r="C40" i="35"/>
  <c r="K40" i="35"/>
  <c r="F40" i="35"/>
  <c r="G42" i="35"/>
  <c r="K43" i="35"/>
  <c r="G43" i="35"/>
  <c r="C43" i="35"/>
  <c r="I43" i="35"/>
  <c r="D43" i="35"/>
  <c r="F43" i="35"/>
  <c r="H45" i="35"/>
  <c r="S31" i="35"/>
  <c r="V27" i="35"/>
  <c r="O27" i="35"/>
  <c r="W27" i="35" s="1"/>
  <c r="O28" i="35"/>
  <c r="W28" i="35" s="1"/>
  <c r="R31" i="35"/>
  <c r="M37" i="35"/>
  <c r="I37" i="35"/>
  <c r="H37" i="35"/>
  <c r="C37" i="35"/>
  <c r="K37" i="35"/>
  <c r="E40" i="35"/>
  <c r="E43" i="35"/>
  <c r="K49" i="35"/>
  <c r="G49" i="35"/>
  <c r="C49" i="35"/>
  <c r="F49" i="35"/>
  <c r="J49" i="35"/>
  <c r="E49" i="35"/>
  <c r="I49" i="35"/>
  <c r="D49" i="35"/>
  <c r="N31" i="35"/>
  <c r="T31" i="35"/>
  <c r="H38" i="35"/>
  <c r="D38" i="35"/>
  <c r="K38" i="35"/>
  <c r="F38" i="35"/>
  <c r="I38" i="35"/>
  <c r="C38" i="35"/>
  <c r="M38" i="35"/>
  <c r="I39" i="35"/>
  <c r="H42" i="35"/>
  <c r="D42" i="35"/>
  <c r="K42" i="35"/>
  <c r="F42" i="35"/>
  <c r="I42" i="35"/>
  <c r="C42" i="35"/>
  <c r="K45" i="35"/>
  <c r="G45" i="35"/>
  <c r="C45" i="35"/>
  <c r="F45" i="35"/>
  <c r="I45" i="35"/>
  <c r="D45" i="35"/>
  <c r="K39" i="35"/>
  <c r="M36" i="35"/>
  <c r="I36" i="35"/>
  <c r="E36" i="35"/>
  <c r="G36" i="35"/>
  <c r="H39" i="35"/>
  <c r="D39" i="35"/>
  <c r="G39" i="35"/>
  <c r="M39" i="35"/>
  <c r="E41" i="35"/>
  <c r="E44" i="35"/>
  <c r="K46" i="35"/>
  <c r="G46" i="35"/>
  <c r="C46" i="35"/>
  <c r="H46" i="35"/>
  <c r="E48" i="35"/>
  <c r="K50" i="35"/>
  <c r="G50" i="35"/>
  <c r="C50" i="35"/>
  <c r="H50" i="35"/>
  <c r="E52" i="35"/>
  <c r="E53" i="35"/>
  <c r="D54" i="35"/>
  <c r="D56" i="35"/>
  <c r="K47" i="35"/>
  <c r="G47" i="35"/>
  <c r="C47" i="35"/>
  <c r="H47" i="35"/>
  <c r="K51" i="35"/>
  <c r="G51" i="35"/>
  <c r="C51" i="35"/>
  <c r="H51" i="35"/>
  <c r="F56" i="35"/>
  <c r="H41" i="35"/>
  <c r="D41" i="35"/>
  <c r="G41" i="35"/>
  <c r="K44" i="35"/>
  <c r="G44" i="35"/>
  <c r="C44" i="35"/>
  <c r="H44" i="35"/>
  <c r="D47" i="35"/>
  <c r="I47" i="35"/>
  <c r="K48" i="35"/>
  <c r="G48" i="35"/>
  <c r="C48" i="35"/>
  <c r="H48" i="35"/>
  <c r="D51" i="35"/>
  <c r="I51" i="35"/>
  <c r="K52" i="35"/>
  <c r="G52" i="35"/>
  <c r="C52" i="35"/>
  <c r="H52" i="35"/>
  <c r="H53" i="35"/>
  <c r="D53" i="35"/>
  <c r="G53" i="35"/>
  <c r="I54" i="35"/>
  <c r="E54" i="35"/>
  <c r="G54" i="35"/>
  <c r="I56" i="35"/>
  <c r="E56" i="35"/>
  <c r="K56" i="35"/>
  <c r="G56" i="35"/>
  <c r="C56" i="35"/>
  <c r="J56" i="35"/>
  <c r="F34" i="35"/>
  <c r="F35" i="35"/>
  <c r="L35" i="35" s="1"/>
  <c r="F55" i="35"/>
  <c r="D57" i="35"/>
  <c r="H57" i="35"/>
  <c r="E58" i="35"/>
  <c r="I58" i="35"/>
  <c r="F58" i="35"/>
  <c r="J58" i="35"/>
  <c r="F57" i="35"/>
  <c r="C58" i="35"/>
  <c r="G58" i="35"/>
  <c r="K58" i="35"/>
  <c r="D58" i="35"/>
  <c r="M49" i="34"/>
  <c r="S49" i="34"/>
  <c r="V46" i="34"/>
  <c r="O46" i="34"/>
  <c r="W46" i="34" s="1"/>
  <c r="J55" i="34"/>
  <c r="F64" i="34"/>
  <c r="G54" i="34"/>
  <c r="C54" i="34"/>
  <c r="H54" i="34"/>
  <c r="K61" i="34"/>
  <c r="G61" i="34"/>
  <c r="C61" i="34"/>
  <c r="H61" i="34"/>
  <c r="D54" i="34"/>
  <c r="M60" i="34" s="1"/>
  <c r="J54" i="34"/>
  <c r="C55" i="34"/>
  <c r="H55" i="34"/>
  <c r="F56" i="34"/>
  <c r="E57" i="34"/>
  <c r="J57" i="34"/>
  <c r="C58" i="34"/>
  <c r="I58" i="34"/>
  <c r="H59" i="34"/>
  <c r="D59" i="34"/>
  <c r="G59" i="34"/>
  <c r="F60" i="34"/>
  <c r="D61" i="34"/>
  <c r="I61" i="34"/>
  <c r="K62" i="34"/>
  <c r="G62" i="34"/>
  <c r="C62" i="34"/>
  <c r="H62" i="34"/>
  <c r="E64" i="34"/>
  <c r="J64" i="34"/>
  <c r="D65" i="34"/>
  <c r="I65" i="34"/>
  <c r="K66" i="34"/>
  <c r="G66" i="34"/>
  <c r="C66" i="34"/>
  <c r="H66" i="34"/>
  <c r="E68" i="34"/>
  <c r="J68" i="34"/>
  <c r="D69" i="34"/>
  <c r="I69" i="34"/>
  <c r="K70" i="34"/>
  <c r="G70" i="34"/>
  <c r="C70" i="34"/>
  <c r="H70" i="34"/>
  <c r="H71" i="34"/>
  <c r="D71" i="34"/>
  <c r="G71" i="34"/>
  <c r="I72" i="34"/>
  <c r="E72" i="34"/>
  <c r="G72" i="34"/>
  <c r="F54" i="34"/>
  <c r="H56" i="34"/>
  <c r="D56" i="34"/>
  <c r="G56" i="34"/>
  <c r="M56" i="34"/>
  <c r="F57" i="34"/>
  <c r="E58" i="34"/>
  <c r="H60" i="34"/>
  <c r="D60" i="34"/>
  <c r="G60" i="34"/>
  <c r="E61" i="34"/>
  <c r="J61" i="34"/>
  <c r="K63" i="34"/>
  <c r="G63" i="34"/>
  <c r="C63" i="34"/>
  <c r="H63" i="34"/>
  <c r="E65" i="34"/>
  <c r="K67" i="34"/>
  <c r="G67" i="34"/>
  <c r="C67" i="34"/>
  <c r="H67" i="34"/>
  <c r="E69" i="34"/>
  <c r="M54" i="34"/>
  <c r="I54" i="34"/>
  <c r="E54" i="34"/>
  <c r="K64" i="34"/>
  <c r="G64" i="34"/>
  <c r="C64" i="34"/>
  <c r="H64" i="34"/>
  <c r="K68" i="34"/>
  <c r="G68" i="34"/>
  <c r="C68" i="34"/>
  <c r="H68" i="34"/>
  <c r="H57" i="34"/>
  <c r="D57" i="34"/>
  <c r="G57" i="34"/>
  <c r="M57" i="34"/>
  <c r="L49" i="34"/>
  <c r="T49" i="34"/>
  <c r="M55" i="34"/>
  <c r="I55" i="34"/>
  <c r="E55" i="34"/>
  <c r="G55" i="34"/>
  <c r="C57" i="34"/>
  <c r="I57" i="34"/>
  <c r="H58" i="34"/>
  <c r="D58" i="34"/>
  <c r="G58" i="34"/>
  <c r="M58" i="34"/>
  <c r="D64" i="34"/>
  <c r="I64" i="34"/>
  <c r="K65" i="34"/>
  <c r="G65" i="34"/>
  <c r="C65" i="34"/>
  <c r="H65" i="34"/>
  <c r="D68" i="34"/>
  <c r="I68" i="34"/>
  <c r="K69" i="34"/>
  <c r="G69" i="34"/>
  <c r="C69" i="34"/>
  <c r="H69" i="34"/>
  <c r="F52" i="34"/>
  <c r="F53" i="34"/>
  <c r="F73" i="34"/>
  <c r="C74" i="34"/>
  <c r="G74" i="34"/>
  <c r="K74" i="34"/>
  <c r="D75" i="34"/>
  <c r="H75" i="34"/>
  <c r="E76" i="34"/>
  <c r="I76" i="34"/>
  <c r="F76" i="34"/>
  <c r="J76" i="34"/>
  <c r="F75" i="34"/>
  <c r="J75" i="34"/>
  <c r="C76" i="34"/>
  <c r="G76" i="34"/>
  <c r="K76" i="34"/>
  <c r="F74" i="34"/>
  <c r="C75" i="34"/>
  <c r="G75" i="34"/>
  <c r="D76" i="34"/>
  <c r="C11" i="32"/>
  <c r="L14" i="32"/>
  <c r="M14" i="32" s="1"/>
  <c r="R14" i="32" s="1"/>
  <c r="S14" i="32" s="1"/>
  <c r="C14" i="32"/>
  <c r="L4" i="32"/>
  <c r="M4" i="32" s="1"/>
  <c r="R4" i="32" s="1"/>
  <c r="S4" i="32" s="1"/>
  <c r="P7" i="32"/>
  <c r="Q7" i="32" s="1"/>
  <c r="L7" i="32"/>
  <c r="M7" i="32" s="1"/>
  <c r="R7" i="32" s="1"/>
  <c r="S7" i="32" s="1"/>
  <c r="L9" i="32"/>
  <c r="M9" i="32" s="1"/>
  <c r="R9" i="32" s="1"/>
  <c r="S9" i="32" s="1"/>
  <c r="C9" i="32"/>
  <c r="L27" i="32"/>
  <c r="M27" i="32" s="1"/>
  <c r="R27" i="32" s="1"/>
  <c r="S27" i="32" s="1"/>
  <c r="L11" i="32"/>
  <c r="M11" i="32" s="1"/>
  <c r="R11" i="32" s="1"/>
  <c r="S11" i="32" s="1"/>
  <c r="M85" i="44" l="1"/>
  <c r="S85" i="44" s="1"/>
  <c r="M85" i="64"/>
  <c r="S85" i="64" s="1"/>
  <c r="V85" i="42"/>
  <c r="V85" i="61"/>
  <c r="W85" i="61" s="1"/>
  <c r="W57" i="45"/>
  <c r="W61" i="45" s="1"/>
  <c r="W63" i="45" s="1"/>
  <c r="M76" i="75"/>
  <c r="M72" i="75"/>
  <c r="M73" i="75"/>
  <c r="M74" i="75"/>
  <c r="M77" i="75"/>
  <c r="M71" i="75"/>
  <c r="D85" i="75"/>
  <c r="M75" i="75"/>
  <c r="H85" i="75"/>
  <c r="L65" i="75"/>
  <c r="L85" i="75" s="1"/>
  <c r="L65" i="74"/>
  <c r="L85" i="74" s="1"/>
  <c r="W85" i="74"/>
  <c r="L65" i="72"/>
  <c r="L85" i="72" s="1"/>
  <c r="W85" i="72"/>
  <c r="L61" i="71"/>
  <c r="M67" i="71"/>
  <c r="M68" i="71"/>
  <c r="M76" i="71"/>
  <c r="M71" i="71"/>
  <c r="M70" i="71"/>
  <c r="M74" i="71"/>
  <c r="D85" i="71"/>
  <c r="V85" i="71" s="1"/>
  <c r="W85" i="71" s="1"/>
  <c r="M77" i="71"/>
  <c r="M73" i="71"/>
  <c r="M72" i="71"/>
  <c r="M75" i="71"/>
  <c r="M69" i="71"/>
  <c r="L65" i="71"/>
  <c r="M85" i="70"/>
  <c r="S85" i="70" s="1"/>
  <c r="F85" i="69"/>
  <c r="L63" i="69"/>
  <c r="M77" i="69"/>
  <c r="M76" i="69"/>
  <c r="D85" i="69"/>
  <c r="V85" i="69" s="1"/>
  <c r="W85" i="69" s="1"/>
  <c r="L70" i="69"/>
  <c r="L85" i="69" s="1"/>
  <c r="M85" i="68"/>
  <c r="S85" i="68" s="1"/>
  <c r="L61" i="68"/>
  <c r="L85" i="68" s="1"/>
  <c r="J85" i="67"/>
  <c r="V85" i="67" s="1"/>
  <c r="W85" i="67" s="1"/>
  <c r="L61" i="67"/>
  <c r="L85" i="67" s="1"/>
  <c r="M76" i="66"/>
  <c r="L65" i="66"/>
  <c r="L85" i="66" s="1"/>
  <c r="D85" i="66"/>
  <c r="V85" i="66" s="1"/>
  <c r="W85" i="66" s="1"/>
  <c r="M71" i="66"/>
  <c r="M73" i="66"/>
  <c r="M72" i="66"/>
  <c r="M75" i="66"/>
  <c r="M74" i="66"/>
  <c r="W85" i="64"/>
  <c r="L63" i="64"/>
  <c r="L85" i="64" s="1"/>
  <c r="M85" i="63"/>
  <c r="S85" i="63" s="1"/>
  <c r="F85" i="63"/>
  <c r="V85" i="63" s="1"/>
  <c r="W85" i="63" s="1"/>
  <c r="L63" i="63"/>
  <c r="L85" i="63" s="1"/>
  <c r="M85" i="62"/>
  <c r="S85" i="62" s="1"/>
  <c r="V85" i="62"/>
  <c r="W85" i="62" s="1"/>
  <c r="L63" i="62"/>
  <c r="L61" i="62"/>
  <c r="M85" i="61"/>
  <c r="S85" i="61" s="1"/>
  <c r="M85" i="46"/>
  <c r="S85" i="46" s="1"/>
  <c r="M77" i="59"/>
  <c r="M76" i="59"/>
  <c r="D85" i="59"/>
  <c r="V85" i="59" s="1"/>
  <c r="W85" i="59" s="1"/>
  <c r="L70" i="59"/>
  <c r="L85" i="59" s="1"/>
  <c r="M85" i="57"/>
  <c r="S85" i="57" s="1"/>
  <c r="V85" i="56"/>
  <c r="W85" i="56" s="1"/>
  <c r="M85" i="56"/>
  <c r="S85" i="56" s="1"/>
  <c r="L85" i="55"/>
  <c r="W85" i="55"/>
  <c r="M85" i="54"/>
  <c r="S85" i="54" s="1"/>
  <c r="L61" i="54"/>
  <c r="L85" i="54" s="1"/>
  <c r="L65" i="53"/>
  <c r="D85" i="53"/>
  <c r="V85" i="53" s="1"/>
  <c r="W85" i="53" s="1"/>
  <c r="M77" i="53"/>
  <c r="M76" i="53"/>
  <c r="L70" i="53"/>
  <c r="L85" i="53" s="1"/>
  <c r="L41" i="51"/>
  <c r="L61" i="51" s="1"/>
  <c r="V61" i="50"/>
  <c r="W61" i="50" s="1"/>
  <c r="M61" i="50"/>
  <c r="S61" i="50" s="1"/>
  <c r="L41" i="50"/>
  <c r="L61" i="50" s="1"/>
  <c r="V85" i="49"/>
  <c r="W85" i="49" s="1"/>
  <c r="L65" i="49"/>
  <c r="L85" i="49" s="1"/>
  <c r="M85" i="49"/>
  <c r="S85" i="49" s="1"/>
  <c r="L65" i="46"/>
  <c r="L85" i="46" s="1"/>
  <c r="W57" i="46"/>
  <c r="W61" i="46" s="1"/>
  <c r="W63" i="46" s="1"/>
  <c r="H85" i="45"/>
  <c r="L61" i="45"/>
  <c r="L85" i="45" s="1"/>
  <c r="L61" i="47"/>
  <c r="M76" i="48"/>
  <c r="D85" i="48"/>
  <c r="V85" i="48" s="1"/>
  <c r="W85" i="48" s="1"/>
  <c r="M77" i="48"/>
  <c r="L70" i="48"/>
  <c r="L85" i="48" s="1"/>
  <c r="D61" i="47"/>
  <c r="V61" i="47" s="1"/>
  <c r="W61" i="47" s="1"/>
  <c r="M53" i="47"/>
  <c r="M52" i="47"/>
  <c r="D85" i="45"/>
  <c r="M77" i="45"/>
  <c r="M76" i="45"/>
  <c r="M85" i="43"/>
  <c r="S85" i="43" s="1"/>
  <c r="L65" i="43"/>
  <c r="L63" i="43"/>
  <c r="F85" i="43"/>
  <c r="V85" i="43" s="1"/>
  <c r="W85" i="43" s="1"/>
  <c r="W61" i="42"/>
  <c r="W63" i="42" s="1"/>
  <c r="W85" i="42"/>
  <c r="M85" i="42"/>
  <c r="S85" i="42" s="1"/>
  <c r="L85" i="42"/>
  <c r="M85" i="41"/>
  <c r="S85" i="41" s="1"/>
  <c r="L61" i="41"/>
  <c r="L85" i="41" s="1"/>
  <c r="W85" i="41"/>
  <c r="V77" i="40"/>
  <c r="W77" i="40" s="1"/>
  <c r="L57" i="40"/>
  <c r="L53" i="40"/>
  <c r="M43" i="36"/>
  <c r="L53" i="39"/>
  <c r="L77" i="39" s="1"/>
  <c r="W77" i="39"/>
  <c r="W77" i="38"/>
  <c r="L53" i="38"/>
  <c r="L77" i="38" s="1"/>
  <c r="M41" i="36"/>
  <c r="L55" i="36"/>
  <c r="M59" i="34"/>
  <c r="L35" i="36"/>
  <c r="M42" i="36"/>
  <c r="M45" i="36"/>
  <c r="J77" i="37"/>
  <c r="U77" i="37"/>
  <c r="W49" i="37"/>
  <c r="W53" i="37" s="1"/>
  <c r="W55" i="37" s="1"/>
  <c r="M58" i="37"/>
  <c r="M59" i="37"/>
  <c r="M60" i="37"/>
  <c r="M67" i="37"/>
  <c r="M61" i="37"/>
  <c r="M66" i="37"/>
  <c r="M65" i="37"/>
  <c r="M62" i="37"/>
  <c r="M63" i="37"/>
  <c r="M64" i="37"/>
  <c r="M69" i="37"/>
  <c r="D77" i="37"/>
  <c r="M68" i="37"/>
  <c r="L52" i="37"/>
  <c r="L57" i="37"/>
  <c r="M42" i="35"/>
  <c r="J59" i="35"/>
  <c r="M41" i="35"/>
  <c r="L55" i="35"/>
  <c r="M49" i="36"/>
  <c r="L59" i="34"/>
  <c r="L56" i="34"/>
  <c r="T11" i="32"/>
  <c r="U11" i="32" s="1"/>
  <c r="T14" i="32"/>
  <c r="U14" i="32" s="1"/>
  <c r="L54" i="36"/>
  <c r="L71" i="34"/>
  <c r="L73" i="34"/>
  <c r="N49" i="34"/>
  <c r="J77" i="34"/>
  <c r="L53" i="34"/>
  <c r="L63" i="34"/>
  <c r="L60" i="34"/>
  <c r="D55" i="34"/>
  <c r="M69" i="34" s="1"/>
  <c r="L72" i="34"/>
  <c r="T4" i="32"/>
  <c r="U4" i="32" s="1"/>
  <c r="T27" i="32"/>
  <c r="U27" i="32" s="1"/>
  <c r="T9" i="32"/>
  <c r="U9" i="32" s="1"/>
  <c r="L40" i="36"/>
  <c r="L57" i="36"/>
  <c r="K59" i="36"/>
  <c r="T59" i="36" s="1"/>
  <c r="L38" i="36"/>
  <c r="G59" i="36"/>
  <c r="D59" i="36"/>
  <c r="V31" i="36"/>
  <c r="I39" i="36"/>
  <c r="L39" i="36" s="1"/>
  <c r="E59" i="36"/>
  <c r="L36" i="36"/>
  <c r="J59" i="36"/>
  <c r="L42" i="36"/>
  <c r="C59" i="36"/>
  <c r="H59" i="36"/>
  <c r="H59" i="35"/>
  <c r="L57" i="35"/>
  <c r="G59" i="35"/>
  <c r="E46" i="35"/>
  <c r="L52" i="35"/>
  <c r="K59" i="35"/>
  <c r="T59" i="35" s="1"/>
  <c r="U31" i="35"/>
  <c r="L53" i="35"/>
  <c r="I59" i="35"/>
  <c r="L41" i="35"/>
  <c r="L54" i="35"/>
  <c r="C59" i="35"/>
  <c r="L69" i="34"/>
  <c r="I77" i="34"/>
  <c r="K77" i="34"/>
  <c r="T77" i="34" s="1"/>
  <c r="L66" i="34"/>
  <c r="L67" i="34"/>
  <c r="G77" i="34"/>
  <c r="C77" i="34"/>
  <c r="E77" i="34"/>
  <c r="H77" i="34"/>
  <c r="L58" i="36"/>
  <c r="L56" i="36"/>
  <c r="L53" i="36"/>
  <c r="L49" i="36"/>
  <c r="L48" i="36"/>
  <c r="L47" i="36"/>
  <c r="L50" i="36"/>
  <c r="L43" i="36"/>
  <c r="M51" i="36"/>
  <c r="M46" i="36"/>
  <c r="M44" i="36"/>
  <c r="L34" i="36"/>
  <c r="U31" i="36"/>
  <c r="L45" i="36"/>
  <c r="M48" i="36"/>
  <c r="M47" i="36"/>
  <c r="M50" i="36"/>
  <c r="L44" i="36"/>
  <c r="P31" i="36"/>
  <c r="L52" i="36"/>
  <c r="L51" i="36"/>
  <c r="L46" i="36"/>
  <c r="L41" i="36"/>
  <c r="L45" i="35"/>
  <c r="L42" i="35"/>
  <c r="L50" i="35"/>
  <c r="L38" i="35"/>
  <c r="L58" i="35"/>
  <c r="L56" i="35"/>
  <c r="L44" i="35"/>
  <c r="L51" i="35"/>
  <c r="L49" i="35"/>
  <c r="L40" i="35"/>
  <c r="L48" i="35"/>
  <c r="L47" i="35"/>
  <c r="L36" i="35"/>
  <c r="D37" i="35"/>
  <c r="O31" i="35"/>
  <c r="L34" i="35"/>
  <c r="M31" i="35"/>
  <c r="L43" i="35"/>
  <c r="L52" i="34"/>
  <c r="L57" i="34"/>
  <c r="L68" i="34"/>
  <c r="L70" i="34"/>
  <c r="V49" i="34"/>
  <c r="L74" i="34"/>
  <c r="L64" i="34"/>
  <c r="L58" i="34"/>
  <c r="O49" i="34"/>
  <c r="L75" i="34"/>
  <c r="L76" i="34"/>
  <c r="L65" i="34"/>
  <c r="L62" i="34"/>
  <c r="P49" i="34"/>
  <c r="L61" i="34"/>
  <c r="L54" i="34"/>
  <c r="P14" i="32"/>
  <c r="Q14" i="32" s="1"/>
  <c r="P4" i="32"/>
  <c r="Q4" i="32" s="1"/>
  <c r="T7" i="32"/>
  <c r="U7" i="32" s="1"/>
  <c r="P9" i="32"/>
  <c r="Q9" i="32" s="1"/>
  <c r="P27" i="32"/>
  <c r="Q27" i="32" s="1"/>
  <c r="P11" i="32"/>
  <c r="Q11" i="32" s="1"/>
  <c r="N7" i="32"/>
  <c r="N27" i="32"/>
  <c r="N14" i="32"/>
  <c r="N9" i="32"/>
  <c r="N11" i="32"/>
  <c r="N4" i="32"/>
  <c r="T21" i="32"/>
  <c r="U21" i="32" s="1"/>
  <c r="P21" i="32"/>
  <c r="Q21" i="32" s="1"/>
  <c r="L21" i="32"/>
  <c r="M21" i="32" s="1"/>
  <c r="N21" i="32" s="1"/>
  <c r="C21" i="32"/>
  <c r="T24" i="32"/>
  <c r="U24" i="32" s="1"/>
  <c r="L24" i="32"/>
  <c r="M24" i="32" s="1"/>
  <c r="N24" i="32" s="1"/>
  <c r="C24" i="32"/>
  <c r="C26" i="32"/>
  <c r="V85" i="75" l="1"/>
  <c r="W85" i="75" s="1"/>
  <c r="M85" i="75"/>
  <c r="S85" i="75" s="1"/>
  <c r="L85" i="71"/>
  <c r="M85" i="71"/>
  <c r="S85" i="71" s="1"/>
  <c r="M85" i="69"/>
  <c r="S85" i="69" s="1"/>
  <c r="M85" i="66"/>
  <c r="S85" i="66" s="1"/>
  <c r="L85" i="62"/>
  <c r="M85" i="45"/>
  <c r="S85" i="45" s="1"/>
  <c r="V85" i="45"/>
  <c r="W85" i="45" s="1"/>
  <c r="M85" i="59"/>
  <c r="S85" i="59" s="1"/>
  <c r="M85" i="53"/>
  <c r="S85" i="53" s="1"/>
  <c r="M85" i="48"/>
  <c r="S85" i="48" s="1"/>
  <c r="M61" i="47"/>
  <c r="S61" i="47" s="1"/>
  <c r="L85" i="43"/>
  <c r="M63" i="34"/>
  <c r="M62" i="34"/>
  <c r="L77" i="40"/>
  <c r="V77" i="37"/>
  <c r="W77" i="37" s="1"/>
  <c r="M77" i="37"/>
  <c r="S77" i="37" s="1"/>
  <c r="L77" i="37"/>
  <c r="V7" i="32"/>
  <c r="U77" i="34"/>
  <c r="D77" i="34"/>
  <c r="M64" i="34"/>
  <c r="M68" i="34"/>
  <c r="M66" i="34"/>
  <c r="M61" i="34"/>
  <c r="M67" i="34"/>
  <c r="M65" i="34"/>
  <c r="R24" i="32"/>
  <c r="S24" i="32" s="1"/>
  <c r="I59" i="36"/>
  <c r="U59" i="36" s="1"/>
  <c r="O31" i="36"/>
  <c r="M59" i="36"/>
  <c r="S59" i="36" s="1"/>
  <c r="F46" i="35"/>
  <c r="L46" i="35" s="1"/>
  <c r="F39" i="35"/>
  <c r="L39" i="35" s="1"/>
  <c r="Q31" i="36"/>
  <c r="F37" i="36"/>
  <c r="M49" i="35"/>
  <c r="M43" i="35"/>
  <c r="M50" i="35"/>
  <c r="D59" i="35"/>
  <c r="M46" i="35"/>
  <c r="M47" i="35"/>
  <c r="M48" i="35"/>
  <c r="M45" i="35"/>
  <c r="M51" i="35"/>
  <c r="M44" i="35"/>
  <c r="P31" i="35"/>
  <c r="V31" i="35"/>
  <c r="E37" i="35"/>
  <c r="E59" i="35" s="1"/>
  <c r="U59" i="35" s="1"/>
  <c r="F55" i="34"/>
  <c r="Q49" i="34"/>
  <c r="W49" i="34"/>
  <c r="W53" i="34" s="1"/>
  <c r="W55" i="34" s="1"/>
  <c r="V9" i="32"/>
  <c r="O9" i="32"/>
  <c r="W9" i="32" s="1"/>
  <c r="O14" i="32"/>
  <c r="W14" i="32" s="1"/>
  <c r="V14" i="32"/>
  <c r="O4" i="32"/>
  <c r="W4" i="32" s="1"/>
  <c r="V4" i="32"/>
  <c r="O11" i="32"/>
  <c r="W11" i="32" s="1"/>
  <c r="V11" i="32"/>
  <c r="O7" i="32"/>
  <c r="W7" i="32" s="1"/>
  <c r="O27" i="32"/>
  <c r="W27" i="32" s="1"/>
  <c r="V27" i="32"/>
  <c r="R21" i="32"/>
  <c r="S21" i="32" s="1"/>
  <c r="P24" i="32"/>
  <c r="Q24" i="32" s="1"/>
  <c r="O24" i="32"/>
  <c r="O21" i="32"/>
  <c r="L12" i="32"/>
  <c r="M12" i="32" s="1"/>
  <c r="P12" i="32" s="1"/>
  <c r="Q12" i="32" s="1"/>
  <c r="R13" i="32"/>
  <c r="S13" i="32" s="1"/>
  <c r="L13" i="32"/>
  <c r="M13" i="32" s="1"/>
  <c r="P13" i="32" s="1"/>
  <c r="Q13" i="32" s="1"/>
  <c r="M77" i="34" l="1"/>
  <c r="S77" i="34" s="1"/>
  <c r="T12" i="32"/>
  <c r="U12" i="32" s="1"/>
  <c r="W31" i="36"/>
  <c r="W35" i="36" s="1"/>
  <c r="W37" i="36" s="1"/>
  <c r="F59" i="36"/>
  <c r="V59" i="36" s="1"/>
  <c r="W59" i="36" s="1"/>
  <c r="L37" i="36"/>
  <c r="L59" i="36" s="1"/>
  <c r="Q31" i="35"/>
  <c r="F37" i="35"/>
  <c r="F59" i="35" s="1"/>
  <c r="V59" i="35" s="1"/>
  <c r="W59" i="35" s="1"/>
  <c r="W31" i="35"/>
  <c r="W35" i="35" s="1"/>
  <c r="W37" i="35" s="1"/>
  <c r="M59" i="35"/>
  <c r="S59" i="35" s="1"/>
  <c r="F77" i="34"/>
  <c r="V77" i="34" s="1"/>
  <c r="W77" i="34" s="1"/>
  <c r="L55" i="34"/>
  <c r="L77" i="34" s="1"/>
  <c r="W24" i="32"/>
  <c r="W21" i="32"/>
  <c r="V21" i="32"/>
  <c r="V24" i="32"/>
  <c r="R12" i="32"/>
  <c r="S12" i="32" s="1"/>
  <c r="T13" i="32"/>
  <c r="U13" i="32" s="1"/>
  <c r="N13" i="32"/>
  <c r="N12" i="32"/>
  <c r="L37" i="35" l="1"/>
  <c r="L59" i="35" s="1"/>
  <c r="O12" i="32"/>
  <c r="W12" i="32" s="1"/>
  <c r="V12" i="32"/>
  <c r="O13" i="32"/>
  <c r="W13" i="32" s="1"/>
  <c r="V13" i="32"/>
  <c r="R28" i="32" l="1"/>
  <c r="S28" i="32" s="1"/>
  <c r="P28" i="32"/>
  <c r="Q28" i="32" s="1"/>
  <c r="L28" i="32"/>
  <c r="M28" i="32" s="1"/>
  <c r="N28" i="32" s="1"/>
  <c r="C28" i="32"/>
  <c r="T28" i="32" l="1"/>
  <c r="U28" i="32" s="1"/>
  <c r="O28" i="32"/>
  <c r="P42" i="32"/>
  <c r="W28" i="32" l="1"/>
  <c r="V28" i="32"/>
  <c r="L26" i="32"/>
  <c r="M26" i="32" s="1"/>
  <c r="P26" i="32" s="1"/>
  <c r="Q26" i="32" s="1"/>
  <c r="B52" i="32"/>
  <c r="B53" i="32"/>
  <c r="B54" i="32"/>
  <c r="B55" i="32"/>
  <c r="B56" i="32"/>
  <c r="B57" i="32"/>
  <c r="B58" i="32"/>
  <c r="B35" i="32"/>
  <c r="M35" i="32" s="1"/>
  <c r="B36" i="32"/>
  <c r="M36" i="32" s="1"/>
  <c r="B37" i="32"/>
  <c r="M37" i="32" s="1"/>
  <c r="B38" i="32"/>
  <c r="M38" i="32" s="1"/>
  <c r="B39" i="32"/>
  <c r="M39" i="32" s="1"/>
  <c r="B40" i="32"/>
  <c r="B41" i="32"/>
  <c r="B42" i="32"/>
  <c r="B43" i="32"/>
  <c r="B44" i="32"/>
  <c r="B45" i="32"/>
  <c r="B46" i="32"/>
  <c r="B47" i="32"/>
  <c r="B48" i="32"/>
  <c r="B49" i="32"/>
  <c r="B50" i="32"/>
  <c r="B51" i="32"/>
  <c r="B34" i="32"/>
  <c r="M34" i="32" s="1"/>
  <c r="R26" i="32" l="1"/>
  <c r="S26" i="32" s="1"/>
  <c r="T26" i="32"/>
  <c r="U26" i="32" s="1"/>
  <c r="N26" i="32"/>
  <c r="O26" i="32" l="1"/>
  <c r="W26" i="32" s="1"/>
  <c r="V26" i="32"/>
  <c r="J51" i="32"/>
  <c r="H51" i="32"/>
  <c r="C49" i="32"/>
  <c r="D49" i="32"/>
  <c r="E49" i="32"/>
  <c r="F49" i="32"/>
  <c r="G49" i="32"/>
  <c r="H49" i="32"/>
  <c r="I49" i="32"/>
  <c r="J49" i="32"/>
  <c r="K49" i="32"/>
  <c r="C50" i="32"/>
  <c r="D50" i="32"/>
  <c r="E50" i="32"/>
  <c r="F50" i="32"/>
  <c r="G50" i="32"/>
  <c r="H50" i="32"/>
  <c r="I50" i="32"/>
  <c r="J50" i="32"/>
  <c r="K50" i="32"/>
  <c r="C51" i="32"/>
  <c r="F51" i="32"/>
  <c r="K51" i="32"/>
  <c r="C52" i="32"/>
  <c r="D52" i="32"/>
  <c r="E52" i="32"/>
  <c r="F52" i="32"/>
  <c r="G52" i="32"/>
  <c r="H52" i="32"/>
  <c r="I52" i="32"/>
  <c r="J52" i="32"/>
  <c r="K52" i="32"/>
  <c r="C53" i="32"/>
  <c r="D53" i="32"/>
  <c r="E53" i="32"/>
  <c r="F53" i="32"/>
  <c r="G53" i="32"/>
  <c r="H53" i="32"/>
  <c r="I53" i="32"/>
  <c r="J53" i="32"/>
  <c r="K53" i="32"/>
  <c r="C54" i="32"/>
  <c r="D54" i="32"/>
  <c r="E54" i="32"/>
  <c r="F54" i="32"/>
  <c r="G54" i="32"/>
  <c r="H54" i="32"/>
  <c r="I54" i="32"/>
  <c r="J54" i="32"/>
  <c r="K54" i="32"/>
  <c r="C55" i="32"/>
  <c r="D55" i="32"/>
  <c r="E55" i="32"/>
  <c r="F55" i="32"/>
  <c r="G55" i="32"/>
  <c r="H55" i="32"/>
  <c r="I55" i="32"/>
  <c r="J55" i="32"/>
  <c r="K55" i="32"/>
  <c r="C56" i="32"/>
  <c r="D56" i="32"/>
  <c r="E56" i="32"/>
  <c r="F56" i="32"/>
  <c r="G56" i="32"/>
  <c r="H56" i="32"/>
  <c r="I56" i="32"/>
  <c r="J56" i="32"/>
  <c r="K56" i="32"/>
  <c r="C57" i="32"/>
  <c r="D57" i="32"/>
  <c r="E57" i="32"/>
  <c r="F57" i="32"/>
  <c r="G57" i="32"/>
  <c r="H57" i="32"/>
  <c r="I57" i="32"/>
  <c r="J57" i="32"/>
  <c r="K57" i="32"/>
  <c r="C58" i="32"/>
  <c r="D58" i="32"/>
  <c r="E58" i="32"/>
  <c r="F58" i="32"/>
  <c r="G58" i="32"/>
  <c r="H58" i="32"/>
  <c r="I58" i="32"/>
  <c r="J58" i="32"/>
  <c r="K58" i="32"/>
  <c r="G51" i="32" l="1"/>
  <c r="E51" i="32"/>
  <c r="I51" i="32"/>
  <c r="L58" i="32"/>
  <c r="L55" i="32"/>
  <c r="L54" i="32"/>
  <c r="L56" i="32"/>
  <c r="L57" i="32"/>
  <c r="L53" i="32"/>
  <c r="L52" i="32"/>
  <c r="L49" i="32"/>
  <c r="L50" i="32"/>
  <c r="D51" i="32" l="1"/>
  <c r="L51" i="32" s="1"/>
  <c r="H48" i="32"/>
  <c r="H47" i="32"/>
  <c r="H46" i="32"/>
  <c r="H45" i="32"/>
  <c r="H44" i="32"/>
  <c r="H43" i="32"/>
  <c r="H41" i="32"/>
  <c r="H42" i="32"/>
  <c r="G48" i="32"/>
  <c r="G47" i="32"/>
  <c r="G46" i="32"/>
  <c r="G45" i="32"/>
  <c r="G44" i="32"/>
  <c r="G43" i="32"/>
  <c r="G41" i="32"/>
  <c r="G42" i="32"/>
  <c r="J48" i="32"/>
  <c r="I48" i="32"/>
  <c r="J47" i="32"/>
  <c r="I47" i="32"/>
  <c r="J46" i="32"/>
  <c r="I46" i="32"/>
  <c r="J45" i="32"/>
  <c r="I45" i="32"/>
  <c r="J44" i="32"/>
  <c r="I44" i="32"/>
  <c r="J43" i="32"/>
  <c r="I43" i="32"/>
  <c r="J41" i="32"/>
  <c r="I41" i="32"/>
  <c r="J42" i="32"/>
  <c r="I42" i="32"/>
  <c r="H40" i="32"/>
  <c r="G36" i="32" l="1"/>
  <c r="H36" i="32"/>
  <c r="G40" i="32"/>
  <c r="K48" i="32" l="1"/>
  <c r="F48" i="32"/>
  <c r="E48" i="32"/>
  <c r="D48" i="32"/>
  <c r="C48" i="32"/>
  <c r="K47" i="32"/>
  <c r="F47" i="32"/>
  <c r="E47" i="32"/>
  <c r="D47" i="32"/>
  <c r="C47" i="32"/>
  <c r="K46" i="32"/>
  <c r="F46" i="32"/>
  <c r="E46" i="32"/>
  <c r="D46" i="32"/>
  <c r="C46" i="32"/>
  <c r="K45" i="32"/>
  <c r="F45" i="32"/>
  <c r="E45" i="32"/>
  <c r="D45" i="32"/>
  <c r="C45" i="32"/>
  <c r="K44" i="32"/>
  <c r="F44" i="32"/>
  <c r="E44" i="32"/>
  <c r="D44" i="32"/>
  <c r="C44" i="32"/>
  <c r="K43" i="32"/>
  <c r="F43" i="32"/>
  <c r="E43" i="32"/>
  <c r="D43" i="32"/>
  <c r="C43" i="32"/>
  <c r="K41" i="32"/>
  <c r="F41" i="32"/>
  <c r="E41" i="32"/>
  <c r="D41" i="32"/>
  <c r="C41" i="32"/>
  <c r="F42" i="32"/>
  <c r="H31" i="32"/>
  <c r="F36" i="32"/>
  <c r="D2" i="32"/>
  <c r="K39" i="32" l="1"/>
  <c r="E36" i="32"/>
  <c r="K36" i="32"/>
  <c r="F40" i="32"/>
  <c r="K40" i="32"/>
  <c r="E40" i="32"/>
  <c r="G39" i="32"/>
  <c r="F38" i="32"/>
  <c r="K37" i="32"/>
  <c r="I36" i="32"/>
  <c r="I39" i="32"/>
  <c r="C35" i="32"/>
  <c r="E42" i="32"/>
  <c r="C42" i="32"/>
  <c r="K42" i="32"/>
  <c r="L48" i="32"/>
  <c r="E38" i="32"/>
  <c r="K38" i="32"/>
  <c r="L41" i="32"/>
  <c r="L44" i="32"/>
  <c r="L45" i="32"/>
  <c r="L43" i="32"/>
  <c r="L46" i="32"/>
  <c r="L47" i="32"/>
  <c r="E34" i="32"/>
  <c r="F34" i="32"/>
  <c r="K34" i="32"/>
  <c r="K35" i="32"/>
  <c r="L31" i="32"/>
  <c r="E35" i="32"/>
  <c r="C34" i="32"/>
  <c r="F35" i="32"/>
  <c r="C38" i="32" l="1"/>
  <c r="I38" i="32"/>
  <c r="C39" i="32"/>
  <c r="K59" i="32"/>
  <c r="T59" i="32" s="1"/>
  <c r="E39" i="32"/>
  <c r="G35" i="32"/>
  <c r="G37" i="32"/>
  <c r="C40" i="32"/>
  <c r="C36" i="32"/>
  <c r="S31" i="32"/>
  <c r="G34" i="32"/>
  <c r="I37" i="32"/>
  <c r="J36" i="32"/>
  <c r="I40" i="32"/>
  <c r="I35" i="32"/>
  <c r="I34" i="32"/>
  <c r="P31" i="32"/>
  <c r="D36" i="32"/>
  <c r="G38" i="32"/>
  <c r="R31" i="32"/>
  <c r="E37" i="32"/>
  <c r="D39" i="32"/>
  <c r="C37" i="32"/>
  <c r="T31" i="32"/>
  <c r="N31" i="32"/>
  <c r="D34" i="32"/>
  <c r="D35" i="32"/>
  <c r="M31" i="32"/>
  <c r="Q31" i="32"/>
  <c r="M41" i="32" l="1"/>
  <c r="M40" i="32"/>
  <c r="J34" i="32"/>
  <c r="J38" i="32"/>
  <c r="M42" i="32"/>
  <c r="H39" i="32"/>
  <c r="E59" i="32"/>
  <c r="I59" i="32"/>
  <c r="C59" i="32"/>
  <c r="G59" i="32"/>
  <c r="J37" i="32"/>
  <c r="J39" i="32"/>
  <c r="F37" i="32"/>
  <c r="F39" i="32"/>
  <c r="H38" i="32"/>
  <c r="H37" i="32"/>
  <c r="L36" i="32"/>
  <c r="H34" i="32"/>
  <c r="H35" i="32"/>
  <c r="D40" i="32"/>
  <c r="J40" i="32"/>
  <c r="D42" i="32"/>
  <c r="D38" i="32"/>
  <c r="D37" i="32"/>
  <c r="M43" i="32" s="1"/>
  <c r="O31" i="32"/>
  <c r="V31" i="32"/>
  <c r="U31" i="32"/>
  <c r="J35" i="32"/>
  <c r="M46" i="32" l="1"/>
  <c r="M45" i="32"/>
  <c r="M50" i="32"/>
  <c r="M49" i="32"/>
  <c r="M47" i="32"/>
  <c r="M48" i="32"/>
  <c r="U59" i="32"/>
  <c r="M44" i="32"/>
  <c r="M51" i="32"/>
  <c r="J59" i="32"/>
  <c r="D59" i="32"/>
  <c r="F59" i="32"/>
  <c r="L34" i="32"/>
  <c r="H59" i="32"/>
  <c r="L39" i="32"/>
  <c r="L40" i="32"/>
  <c r="L42" i="32"/>
  <c r="W31" i="32"/>
  <c r="W35" i="32" s="1"/>
  <c r="W37" i="32" s="1"/>
  <c r="L38" i="32"/>
  <c r="L37" i="32"/>
  <c r="L35" i="32"/>
  <c r="M59" i="32" l="1"/>
  <c r="S59" i="32" s="1"/>
  <c r="V59" i="32"/>
  <c r="W59" i="32" s="1"/>
  <c r="L59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2" authorId="0" shapeId="0" xr:uid="{98553BA4-97AF-4752-B1E7-DE070C0CA8D2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2" authorId="0" shapeId="0" xr:uid="{49BC373A-F91D-42EA-AF66-EACD7D3DABBF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2" authorId="0" shapeId="0" xr:uid="{65563B93-2F06-4C0F-BD9F-956CB195058E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2" authorId="0" shapeId="0" xr:uid="{141CB7B4-0E88-4231-8138-A57B9A15FA55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2" authorId="0" shapeId="0" xr:uid="{9FDF7FE5-1666-42BF-931D-9047A7741175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2" authorId="0" shapeId="0" xr:uid="{894E6D4E-B814-45C1-9067-0574A9DC70F0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2" authorId="0" shapeId="0" xr:uid="{C7192F19-7B3C-4BBE-BF6A-59CE9D572531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BA839ED3-AFBC-4555-AC96-D44305AE5457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69B3F581-FA1B-4FA7-9C13-D8F466F501C1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34BB5CEB-1CF4-436F-B539-B23C0F811421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B8317C2B-BE18-46CB-897B-9D6FD31955E6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6FAB30CE-FBE3-4712-8443-BA6E34C281BB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904FE255-3AF9-4721-86A8-98C22D0EED27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E30B897C-1DD0-45AE-933A-4354B68E7A13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4842D5A1-D4BA-47AE-BA8A-CC3AE063E307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730BB561-6B1F-4358-95CA-D8CF792BB63C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ED5AAA96-B6B5-46AB-A702-A7BD815E2B51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EA5BFD43-99C5-4441-BB39-8078E1100B8F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F4A23726-2F0A-42FE-8D6D-EFF94EE37C6F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BF1D0C45-992A-4126-AC3F-7876E3C45624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473AD633-AEE1-4ED1-84C1-87C62B52FA92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269ACA94-E43E-46E3-972B-52180B81090B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B9D8B3D4-278C-483B-BC2D-63843AA020FF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FC56ABD5-0FEF-4B7B-88C7-95CAC4F12AE7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4FC12086-925D-4051-9E19-38120444C924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1F91E3A3-43CC-4CAC-9363-E740E3C7B6D0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D4A7D794-DA08-4B66-8EFF-CB3FF5BD7A4A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6992D3E1-161D-4941-84F1-197DC05EACA9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7D641EE2-D962-4756-B362-735F072E5CF6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8D2FD193-E1A2-4FAA-B52B-6632F78EEC58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CD84ABFA-F1F0-47AB-A3F0-2BC7424A1A2E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172465E3-1C04-470E-AF5A-4DB508BB6B0A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65F4253C-432A-4EB0-AE81-D3EFF71F431F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9CFF0A6C-170A-4119-BE47-23CA461A158D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414EFCA3-A768-4EC6-AD62-A9E7ED34F153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23371499-B9AC-49FE-94F8-44E99FDC18B7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E2ABF598-4BAE-4CE3-8023-364930952998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0B6964CD-42F4-4BF1-9B13-D5B0112199C1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2BD127C7-705A-4505-84CC-A537545E0580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B46CE099-2E31-4020-86A9-4CDE2D61B9CB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983AC80B-840C-4D70-BB08-F8F1299DCCE3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688FE35F-2A83-4CE7-80CD-FAB638765FC7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C59D4863-E05D-4B86-BF3E-61CE9EAF62C1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7F6500C9-685A-449F-A017-7E4B4568FEA1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2B29C259-985B-4736-B2B8-C0D7929575BA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A4865630-6A96-4045-8742-EC2880429BAF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9" authorId="0" shapeId="0" xr:uid="{86170391-5C72-4C1C-8876-A641F4E924EB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860A79C6-B1D0-4509-9C79-B34F1406C56D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69676165-7D80-4914-9374-4F6C95B9BD1F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7DB13234-D018-41E2-8ABB-22C9BA6AE562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6B13172D-CFB7-4E4E-8289-000157E1E68B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935A455A-5AB0-48D3-B8F8-BE922A4F7D0C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4C107024-2968-475B-9B9F-1DA30D9055B5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701FDE23-C06D-4EB3-9830-F0DFCB89CD7C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F2E93D87-5D39-408C-9B28-61A1FD699B7F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AB632DDA-C96F-41E6-A058-44D490166D7F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867B62F0-8119-4FA8-BEF5-746ACC9CF71C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C979D69E-2945-40A6-97B6-14ABB810BA0D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11FA54F5-A54F-4EF8-86E5-1E185CEBEC41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68C97869-6E4B-4D6D-97A5-E53A7D837ACF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F2F15FB3-051E-4034-B6D0-7233ED03A2CB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945DA575-F805-483B-BD7E-137B4ECE2217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C9B29A44-ED73-42E4-A8D0-92796B0A45B2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B3C58E5A-7689-4E6B-AB0E-FFDE9446E40F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C20E0184-ED71-4A21-AA85-51450888EC6A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2C72888C-F775-49EC-980A-5F737834850D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70676F90-6BEA-4A43-8B52-7CB066C358B7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EB661A3A-547E-43D4-BE63-7214E3F13A60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585698D2-D9B3-47D6-8509-B49F8F8DFBE5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5341BDFA-C4CE-43DE-A792-64C21F41319B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232AA980-7F15-46E7-88C4-7045ED51F0BA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B3607FA5-C98D-437B-A19D-C735CA27283D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0D76C587-4467-4A00-A029-E71A1865C70B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CC0F0FBD-67C5-4A39-BCFE-A173B6D688B3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4B7F813C-A67D-4C7E-9595-2F4D676F8992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98624137-0477-4CE4-8EFA-E65868CE8323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99F2529E-C817-4E22-AD04-913983557156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75AD9181-161E-49B1-BB27-72E488D681C1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8EC12C52-628D-4C53-A5DE-2E21AB315790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AC60342E-4BF0-493D-8240-017921CD696C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6" authorId="0" shapeId="0" xr:uid="{E999D3F3-4300-4754-A9AE-160FB2C9489D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D379D20D-EEDA-446E-9896-2F151D245831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3606E6A7-B876-4785-924F-BBE3E13610B0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41E3221F-CCB7-4137-B425-5D4D3AA7DE26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FE9C2CC0-8D45-4449-9BA3-EF0FB88C60AD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CEEB53FC-3C72-44C7-A40D-5CBA5EB29C91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CB338A46-761D-449E-B864-9C7CCE9E13CC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812208FB-C3DD-4F78-ACC1-D531D1E29C71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C12BCE66-0DE9-40C8-98A1-F93DA89293A5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26D77753-C94A-4E04-A44C-A3073110FC82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C78B8506-5AA3-4D26-A623-D7B75050AD90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950120C3-8956-4DB4-9A02-64CD8C4499E9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C19C7882-13AE-4504-B304-A62C15631212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964D1C94-9CB3-4205-96CA-D924830F7E66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F0E695A6-C217-46D2-B771-1254BF97C5BD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A7A3F590-8F7C-4C8C-99A2-D9DCC0916F0B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C7F0833A-EFCD-4A28-BFF6-7FD38969F359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F9B3EA27-49F0-4D07-A474-3C206E9A5A87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DAA1F098-75D8-4297-ADF7-45865E44B729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9E24EC72-408E-483F-A911-F6ADF40E9BB8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93A0D9B7-4D5F-4CB8-BA56-58C2595047EF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5C00E89D-0064-469E-9BD4-01581B51E9B9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4AE8BED3-5DDF-4E9D-B928-31D8235F6430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067CCBD8-033D-4275-B554-F316FBAFD90C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87F17D3F-1471-4816-A175-9A76A92641F5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22DB9D7A-5053-49C5-970B-8E02086B743C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28E2FA74-4FFE-4286-82C0-B28BFF5FA7BF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4258D35C-59D8-4B98-B2ED-6DE57D19B820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3FA31DE2-974F-48E2-94FB-45390CE009DD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202D2327-C6BC-4999-BC90-7DE428FB519B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AA76A3B4-94A8-4405-B9A0-9C4FEBDAE06E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D869A514-1AC1-4440-8628-E89CD0103F67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1DD1DFE7-F694-4B37-B602-66EF2BC56F8B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CD0DC940-E494-4411-9BF0-840EF61550C3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15CC2028-6FAC-4C3C-968C-B5100951841C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F78CBD76-B886-42A1-9C6D-44975FD5F147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109268AE-EA88-48B5-9DE9-352D9D90FC0B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AB36AC10-129A-47D3-B1AB-CC2BAD36296A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3440528C-0472-48E9-895C-B6DDEDE47B77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97C82235-E627-48A4-A001-B26EA0949174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6AE624EC-B8C2-4110-858C-8F56B827C056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5BE8320C-5B3E-48AC-8C11-032C503109A6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0F0C2E86-E6E7-4D36-8522-E234340E6968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0C184BD8-A4F8-4E2C-818D-01A4B16B68E9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DF7A5BD2-A8A9-418C-A468-9D0FE4FA4A0A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7522AE84-6F74-4F2E-92D3-5564BFEB4527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61" authorId="0" shapeId="0" xr:uid="{3E293403-7D40-4360-847B-6131DE87A8B5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61" authorId="0" shapeId="0" xr:uid="{E3A56F0B-611B-4078-B1A1-F45C16165628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61" authorId="0" shapeId="0" xr:uid="{D080DBC9-8974-4966-99CE-9BF8C531658B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61" authorId="0" shapeId="0" xr:uid="{3503E00B-8067-48C2-93E5-699FD672266E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C03499B5-DD04-41F2-9742-A58FA31DBA9C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B0767CD5-F9A9-4240-A1BE-0E28BA01E648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C609194E-DE74-4BE9-BDDC-6B504B2F2635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FABF70B0-2D50-4231-9E43-E6E4D74E825E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85" authorId="0" shapeId="0" xr:uid="{45BB540B-0544-4E38-8DA4-8AF6E3017CA5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77" authorId="0" shapeId="0" xr:uid="{237AE578-20E4-4655-A3CD-E45EC24FEE18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77" authorId="0" shapeId="0" xr:uid="{0DBA3E4D-1A8C-4105-A861-8C55B50A2BD2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77" authorId="0" shapeId="0" xr:uid="{5B7EB865-D0E9-4112-A809-0F5417F43B46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77" authorId="0" shapeId="0" xr:uid="{815130B2-821C-4627-B56F-ACE19AB258EA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59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77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59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comments1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Kullanıcısı</author>
  </authors>
  <commentList>
    <comment ref="M59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162"/>
          </rPr>
          <t>Windows Kullanıcısı:</t>
        </r>
        <r>
          <rPr>
            <sz val="9"/>
            <color indexed="81"/>
            <rFont val="Tahoma"/>
            <family val="2"/>
            <charset val="162"/>
          </rPr>
          <t xml:space="preserve">
BİR FİŞTE FARKLI % KDV VAR İSE TOPLAM RAKAMDAN DÜŞÜLMESİ GEREKİR</t>
        </r>
      </text>
    </comment>
  </commentList>
</comments>
</file>

<file path=xl/sharedStrings.xml><?xml version="1.0" encoding="utf-8"?>
<sst xmlns="http://schemas.openxmlformats.org/spreadsheetml/2006/main" count="18401" uniqueCount="966">
  <si>
    <t>ŞİRKET</t>
  </si>
  <si>
    <t>İŞYERİ</t>
  </si>
  <si>
    <t>İSTANBUL</t>
  </si>
  <si>
    <t>ARALIK</t>
  </si>
  <si>
    <t>MASRAF TÜRÜ</t>
  </si>
  <si>
    <t>MATRAH %1</t>
  </si>
  <si>
    <t>ALINAN AVANS TOPLAMI</t>
  </si>
  <si>
    <t>HARCAMA TOPLAMA</t>
  </si>
  <si>
    <t>FARK</t>
  </si>
  <si>
    <t>Toplam</t>
  </si>
  <si>
    <t>OCAK</t>
  </si>
  <si>
    <t>SAMSUN</t>
  </si>
  <si>
    <t>ŞUBAT</t>
  </si>
  <si>
    <t>MART</t>
  </si>
  <si>
    <t>TRABZON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</si>
  <si>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</si>
  <si>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</si>
  <si>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</si>
  <si>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</si>
  <si>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</si>
  <si>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</si>
  <si>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</si>
  <si>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</si>
  <si>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Genel Toplam</t>
  </si>
  <si>
    <t>ONUR YILDIRIM</t>
  </si>
  <si>
    <t>KÜTAHYA</t>
  </si>
  <si>
    <t>FERLA DIŞ TİC. LTD.</t>
  </si>
  <si>
    <t>MESKUR KURUMSAL A.Ş.</t>
  </si>
  <si>
    <t>KDV %1</t>
  </si>
  <si>
    <t>MATRAH</t>
  </si>
  <si>
    <t>KDV ORANI
( % … )</t>
  </si>
  <si>
    <t>FİŞ GENEL
TOPLAMI</t>
  </si>
  <si>
    <t>NET
MATRAH</t>
  </si>
  <si>
    <t>KDV</t>
  </si>
  <si>
    <t>FATURA 
FİŞ NO</t>
  </si>
  <si>
    <t>BELGE
TARİHİ</t>
  </si>
  <si>
    <t>BELGENİN ALINDIĞI
FİRMA ADI / UNVANI</t>
  </si>
  <si>
    <t>MATRAH
TOPLAMI</t>
  </si>
  <si>
    <t>KDV
TOPLAMI</t>
  </si>
  <si>
    <t>SAADET GÜLÜMSER YILDIRIM</t>
  </si>
  <si>
    <t>MESUT YILDIRIM</t>
  </si>
  <si>
    <t>ELİF YILDIRIM CENKER</t>
  </si>
  <si>
    <t>ADEM BÜLENT ÇİFTÇİ</t>
  </si>
  <si>
    <t>CÜNEYT GÜNGÖRDÜ</t>
  </si>
  <si>
    <t>TÜLAY KOLAK</t>
  </si>
  <si>
    <t>MASRAF LİSTESİ</t>
  </si>
  <si>
    <t>ÖDEME TÜRÜ</t>
  </si>
  <si>
    <t>ÇEK</t>
  </si>
  <si>
    <t>SENET</t>
  </si>
  <si>
    <t>ARAÇ
PLAKA NO</t>
  </si>
  <si>
    <t>KKEG</t>
  </si>
  <si>
    <t>MASRAF DAĞILIMI</t>
  </si>
  <si>
    <t>KDV %0</t>
  </si>
  <si>
    <t>TOPLAMLAR</t>
  </si>
  <si>
    <t>MATRAH %0</t>
  </si>
  <si>
    <t>NOTLAR :</t>
  </si>
  <si>
    <t>ONAY MAKAMI</t>
  </si>
  <si>
    <t>PERSONEL</t>
  </si>
  <si>
    <t>AD SOYAD</t>
  </si>
  <si>
    <t>İMZA</t>
  </si>
  <si>
    <t>:</t>
  </si>
  <si>
    <t>: SAADET GÜLÜMSER YILDIRIM</t>
  </si>
  <si>
    <t xml:space="preserve">TARİH : </t>
  </si>
  <si>
    <t>BELGE DÜZENLEME TARİHİ</t>
  </si>
  <si>
    <t>FERLA</t>
  </si>
  <si>
    <t>MESKUR</t>
  </si>
  <si>
    <t>MASRAF
MERKEZİ</t>
  </si>
  <si>
    <t>GENEL TOPLAMLAR</t>
  </si>
  <si>
    <t>NAKİT / PARA</t>
  </si>
  <si>
    <t>ŞİRKET K.K.</t>
  </si>
  <si>
    <t>ŞİRKET DEBİT KART</t>
  </si>
  <si>
    <t>ARAÇ YAKIT GİDERİ</t>
  </si>
  <si>
    <t>PER. ADI</t>
  </si>
  <si>
    <t>YIL</t>
  </si>
  <si>
    <t>AY</t>
  </si>
  <si>
    <t>1-10 GÜN</t>
  </si>
  <si>
    <t>11-20 GÜN</t>
  </si>
  <si>
    <t>21-31 GÜN</t>
  </si>
  <si>
    <t>GÜN</t>
  </si>
  <si>
    <t>MATRAH %10</t>
  </si>
  <si>
    <t>KDV %10</t>
  </si>
  <si>
    <t>MATRAH%20</t>
  </si>
  <si>
    <t>KDV%20</t>
  </si>
  <si>
    <t>KDV ORANI SEÇİNİZ</t>
  </si>
  <si>
    <t>MASRAF MERKEZİ SEÇİNİZ</t>
  </si>
  <si>
    <t>SAĞLIK GİDERLERİ</t>
  </si>
  <si>
    <t>NOTER GİDERLERİ</t>
  </si>
  <si>
    <t>DİĞER VERGİ RESİM VE HARÇ GİDERLERİ</t>
  </si>
  <si>
    <t>TEMİZLİK VE SARF MALZEME GİDERLERİ</t>
  </si>
  <si>
    <t>KIRTASİYE VE MATBAA GİDERLERİ</t>
  </si>
  <si>
    <t>OFİS TAMİR, BAKIM VE ONARIM GİDERİ</t>
  </si>
  <si>
    <t>MUTFAK SARF MALZEME GİDERLERİ</t>
  </si>
  <si>
    <t>MUTFAK YİYECEK VE İÇECEK GİDERLERİ</t>
  </si>
  <si>
    <t>ARAÇ TAMİR VE BAKIM GİDERLERİ</t>
  </si>
  <si>
    <t>ARAÇ OTOPARK VE VALE GİDERLERİ</t>
  </si>
  <si>
    <t>S.N.</t>
  </si>
  <si>
    <t>MASRAF CİNSİ SEÇİNİZ</t>
  </si>
  <si>
    <t>MUHTELİF VE DIŞARDAN SAĞ.HİZ.GİD.</t>
  </si>
  <si>
    <t>YURTDIŞI SEYAHAT VE KONAKLAMA GİD.</t>
  </si>
  <si>
    <t>YURTİÇİ SEYAHAT VE KONAKLAMA GİD.</t>
  </si>
  <si>
    <t>PTT, KARGO, NAKLİYE VE HAMMALİYE GİD.</t>
  </si>
  <si>
    <t>OFİS MAKİNA TAM.BAK.VE SARF MALZ. GİD.</t>
  </si>
  <si>
    <t>YIL SEÇİNİZ</t>
  </si>
  <si>
    <t>AY SEÇİNİZ</t>
  </si>
  <si>
    <t>İZMİR</t>
  </si>
  <si>
    <t>HÜSEYİN SALMANLI</t>
  </si>
  <si>
    <t>İLGİLİ SEÇİNİZ</t>
  </si>
  <si>
    <t>ÖDEME TÜRÜ SEÇİNİZ</t>
  </si>
  <si>
    <t>ARAÇ PLAKA SEÇİNİZ</t>
  </si>
  <si>
    <t>FİRMA SEÇİNİZ</t>
  </si>
  <si>
    <t>SATICI SEÇİNİZ</t>
  </si>
  <si>
    <t>34 *** ****</t>
  </si>
  <si>
    <t>34 TR 4367 - BMV - ONUR</t>
  </si>
  <si>
    <t>34 TN 3948 - OPEL - CÜNEYT</t>
  </si>
  <si>
    <t>34 TP 4077 - AUDİ - MESUT</t>
  </si>
  <si>
    <t>34 FLZ 265 - RENAULT - MESUT</t>
  </si>
  <si>
    <t>KİRALIK OTO</t>
  </si>
  <si>
    <t>İL SEÇİNİZ</t>
  </si>
  <si>
    <t>GÜN ARALIĞI SEÇİNİZ</t>
  </si>
  <si>
    <t>OY **** 2015 / ŞAHSİ</t>
  </si>
  <si>
    <t>OY **** 3328 / ŞAHSİ</t>
  </si>
  <si>
    <t>OY **** 7018 / ŞAHSİ</t>
  </si>
  <si>
    <t>KK **** **** / ŞAHSİ</t>
  </si>
  <si>
    <t>ŞK 5116 0533 / FERLA - KUVEYT - BUSINESS - 20 ANA KART</t>
  </si>
  <si>
    <t>ŞK 5116 7015 / FERLA - KUVEYT - BUSINESS - 20 MESUT</t>
  </si>
  <si>
    <t>ŞK 5116 9392 / FERLA - KUVEYT - BUSINESS - 10 ELİF</t>
  </si>
  <si>
    <t>ŞK 5116 4522 / FERLA - KUVEYT - BUSINESS - 10 SAADET</t>
  </si>
  <si>
    <t>ŞK 5398 8119 / FERLA - KUVEYT - MILES - 30 ANA</t>
  </si>
  <si>
    <t>ŞK 5398 9374 / FERLA - KUVEYT - MILES - 30 ELİF</t>
  </si>
  <si>
    <t>ŞK 4025 8344 / FERLA - KUVEYT - SAĞLAM - 30 ANA</t>
  </si>
  <si>
    <t>ŞK 5116 4211 / FERLA - KUVEYT - BUSINESS - MESUT</t>
  </si>
  <si>
    <t>ŞK 5116 4603 / MESKUR - KUVEYT - BUSINESS - 10 SAADET</t>
  </si>
  <si>
    <t>ŞK 5116 0788 / MESKUR - KUVEYT - BUSINESS - 10 ANA KART</t>
  </si>
  <si>
    <t>ŞK 4025 5131 / MESKUR - KUVEYT - SAĞLAM - 30 ANA</t>
  </si>
  <si>
    <t>MY **** 9318 / ŞAHSİ - YKB</t>
  </si>
  <si>
    <t>MY **** 9317 / ŞAHSİ - GARANTİ</t>
  </si>
  <si>
    <t xml:space="preserve">SY **** 1018 / ŞAHSİ - </t>
  </si>
  <si>
    <t>MY **** 0794 / ŞAHSİ - YKB</t>
  </si>
  <si>
    <t>MY **** 3515 / ŞAHSİ - FİNANS</t>
  </si>
  <si>
    <t>MY **** 3204 / ŞAHSİ - FİNANS</t>
  </si>
  <si>
    <t xml:space="preserve">EY **** 7425 / ŞAHSİ - </t>
  </si>
  <si>
    <t xml:space="preserve">CG **** 7112 / ŞAHSİ - </t>
  </si>
  <si>
    <t xml:space="preserve">ŞK **** 9495 / FERLA - TEB - </t>
  </si>
  <si>
    <t xml:space="preserve">ŞK  5526 7213 / FERLA - YKB - </t>
  </si>
  <si>
    <t>AFYON KARAMEHMET ET LTD.ŞTİ.</t>
  </si>
  <si>
    <t>İHSAN AKKAYA</t>
  </si>
  <si>
    <t>HASAN ARSLAN</t>
  </si>
  <si>
    <t>HİSAR (NAMLI) GIDA - ZAFER ÇELİK</t>
  </si>
  <si>
    <t>ÇAVDAR KARDEŞLER - HÜSEYİN ÇAVDAR</t>
  </si>
  <si>
    <t>CİBALİ TEKEL BAYİİ - TEMEL KARADENİZ</t>
  </si>
  <si>
    <t>SOYDAN TURŞULARI NAZLI ÖĞRETMEN</t>
  </si>
  <si>
    <t>HAMİT SALİM ALABORA</t>
  </si>
  <si>
    <t>BİRBEY LOKANTASI MURAT ÖNAL</t>
  </si>
  <si>
    <t>ÇILGIN AVM ADEM ÖZTÜRK</t>
  </si>
  <si>
    <t>HASAN KÖMÜRCÜ FUAR ORGANİZASYONU</t>
  </si>
  <si>
    <t>ATAKENT KEBAB - İBRAHİM ERDOĞAN</t>
  </si>
  <si>
    <t>BONCUK OTOPARK OTO KUAFÖR BURHAN ŞAHİN</t>
  </si>
  <si>
    <t>BEREKET KURUYEMİŞ - AYŞE TURAN</t>
  </si>
  <si>
    <t>ÖMER FARUK BEYAZTAŞ</t>
  </si>
  <si>
    <t>KRİSTAL COLOR BÜLENT KURU</t>
  </si>
  <si>
    <t>KAPLICA MARKET - NAZMİYE KORKMAZ</t>
  </si>
  <si>
    <t>BAYMER TURİZM VE YATIRIM A.Ş.</t>
  </si>
  <si>
    <t>ÇELİK-İŞ - HALİL İBRAHİM ÇELİK</t>
  </si>
  <si>
    <t>EGE PİDE - FADİME EYOL</t>
  </si>
  <si>
    <t>ACAR RESTAURANT - HAYRİ ACAR</t>
  </si>
  <si>
    <t>BELBİM ELEKTRONİK PARA VE ÖD.HİZ.A.Ş.</t>
  </si>
  <si>
    <t>BELTUR BÜYÜK İST.EĞT.TUR.VE SAĞ.YAT.İŞL.A.Ş.</t>
  </si>
  <si>
    <t>BEREKET HALK GIDA SAN.TİC.LTD.ŞTİ.(BEREKET DÖNER)</t>
  </si>
  <si>
    <t>BESLER SÜT ÜR.SAN.TİC.LTD.ŞTİ.</t>
  </si>
  <si>
    <t>ERGENLER 3 EKMEK FIRINI - ABDULBAKİ ERGEN</t>
  </si>
  <si>
    <t>BEYLERBEYİ PROFİTEROL İPEK CANEL</t>
  </si>
  <si>
    <t>BİM BİRLEŞİK MAĞAZACILIK A.Ş.</t>
  </si>
  <si>
    <t>BORUSAN OTO SERVİS VE TİCARET VAŞ.</t>
  </si>
  <si>
    <t>FİLETO-BY OSMAN KASAP - ZİHNİ TARIK CANBAY</t>
  </si>
  <si>
    <t>ATA ŞARKÜTERİ - MUSTAFA ATA</t>
  </si>
  <si>
    <t>SEMİHA KARABEYOĞLU</t>
  </si>
  <si>
    <t>BP PETROLLERİ A.Ş.</t>
  </si>
  <si>
    <t>BÜYÜK ŞEFLER GIDA TUR.TEK.DAN.ORG.EĞT.SAN.TİC.A.Ş.</t>
  </si>
  <si>
    <t>EFEOĞLU BAKLAVA - MEVLÜT EFE</t>
  </si>
  <si>
    <t>CAFE NERO GIDA ÜRÜNLERİ A.Ş.</t>
  </si>
  <si>
    <t>CADDE YİYECEK A.Ş.</t>
  </si>
  <si>
    <t>BAKLAVACI FATİH - FATİH EFE</t>
  </si>
  <si>
    <t>ELİF PASTANESİ CEBRAİL KARAMAN</t>
  </si>
  <si>
    <t>CARREFOURSA SABANCI TİC.MRK.A.Ş.</t>
  </si>
  <si>
    <t>CC GLOBAL GİRİŞİM GIDA SAN DIŞ TİC A.Ş.</t>
  </si>
  <si>
    <t>CİHANGİR OTOPARK İSMAİL ÖZDEMİR</t>
  </si>
  <si>
    <t>ÇENGELKÖY SELAHATTİN USTA KOKAREÇ - ERKAN CAR</t>
  </si>
  <si>
    <t>CİHANGİR ZÜMRÜT FOTOĞ.SAN.LTD.ŞTİ.</t>
  </si>
  <si>
    <t>CİNALİ RESTAURANT İŞL.TUR.A.Ş.</t>
  </si>
  <si>
    <t>CİHANNÜMA GIDA SAN.TİC.LTD.ŞTİ.</t>
  </si>
  <si>
    <t>TARİHİ EMİNÖNÜ KAHVECİSİ MEHMET ÇINAR</t>
  </si>
  <si>
    <t>CÜNEYT GÜLDOĞAN GIDA İŞL.LTD.ŞTİ.</t>
  </si>
  <si>
    <t>EVSER MARKET HAYDAR GÜNGÖR</t>
  </si>
  <si>
    <t>TEKEL BAYİ BÜFE - VEDAT ÖZDEŞ</t>
  </si>
  <si>
    <t>YENİGÜN LOKANTASI - HALİDE ÖZKAN</t>
  </si>
  <si>
    <t>MUHAMMET ERSİN</t>
  </si>
  <si>
    <t>BULVAR BÜFE EVREN BOĞA</t>
  </si>
  <si>
    <t>ÇALIKUŞU FIRIN - HİKMET ÇALIKUŞU</t>
  </si>
  <si>
    <t>İSLİM SAYAR</t>
  </si>
  <si>
    <t>KÖŞK CAFE RESTAURANT MURAT ÇALIŞ</t>
  </si>
  <si>
    <t>MEHMET SALİH</t>
  </si>
  <si>
    <t>ÇENGELKÖY SÜTİŞ TUR.GIDA SAN.VE TİC.A.Ş.</t>
  </si>
  <si>
    <t>ÇENGELKÖY PAŞA GIDA TİC.LTD.ŞTİ.(PAŞA KOKAREÇ)</t>
  </si>
  <si>
    <t>SİBEL ECZANESİ - SİBEL ZORLU</t>
  </si>
  <si>
    <t>QFİT MARKET -ENGİN ŞAHİN</t>
  </si>
  <si>
    <t>BALKAN LOKANTASI - CÜNEYT KURTULUŞ</t>
  </si>
  <si>
    <t>ALİCAN ALAĞAŞ</t>
  </si>
  <si>
    <t>ÖZBAĞLAR TİCARET - BÜLENT ÖZBAĞ</t>
  </si>
  <si>
    <t>RÜŞTÜ ÇALIK</t>
  </si>
  <si>
    <t>BEŞİKTAŞ ZEYTİNDALI KAHVALTI SAİM ÖZGE</t>
  </si>
  <si>
    <t>NEVİZADE KOKOREÇ ERDAL USTA ERDAL ERDOĞAN</t>
  </si>
  <si>
    <t>DELEN İNŞ.MLZ.VE TAAH.TİC.SAN.A.Ş.</t>
  </si>
  <si>
    <t>RAMAZAN BİNGÖL GIDA İNŞ.TUR.A.Ş.</t>
  </si>
  <si>
    <t>KOVAN FIRIN - FATİH DEMİR VE ORT.</t>
  </si>
  <si>
    <t>MARMARA ÇAY EVİ - VEDAT ERDOĞMUŞ</t>
  </si>
  <si>
    <t>BONİTA WAFFLE - ABDURRAHİM YILDIRIM</t>
  </si>
  <si>
    <t>ENGİN GÖKCEN</t>
  </si>
  <si>
    <t>MEGA BÜFE - AYHAN KOÇ</t>
  </si>
  <si>
    <t>MUAMMER SÖNMEZ</t>
  </si>
  <si>
    <t>ORHAN ERDEM SÜT VE SÜT ÜRÜNLERİ</t>
  </si>
  <si>
    <t>RIZA TUTKUN</t>
  </si>
  <si>
    <t>DOCO PETROL VE DANIŞMANLIK A.Ş.</t>
  </si>
  <si>
    <t>NEFİS KÖFTE VE TATLI - AHMET ERATAR</t>
  </si>
  <si>
    <t>FIRAT ET VE TAVUK - NURETTİN AKŞAN</t>
  </si>
  <si>
    <t>BİLHASSA ÇENGELKÖY - GÖKSEL AYAN</t>
  </si>
  <si>
    <t>EFECE İSTANBUL GIDA SAN.TİC.LTD.(CREMERIA MILANO)</t>
  </si>
  <si>
    <t>EGE YAKASI GIDA VE TUR.TİC.LTD.ŞTİ.</t>
  </si>
  <si>
    <t>AKAT PASTA CAFE - AYDIN  AYDOĞDU</t>
  </si>
  <si>
    <t>EKİCİ BÜFE - MUHAMMET EKİCİ</t>
  </si>
  <si>
    <t>KANARYA KURUYEMİŞ -ERDAL DOĞAN</t>
  </si>
  <si>
    <t>YAPRAK KEBAP - FAZLI ALTUN</t>
  </si>
  <si>
    <t>SELAM ECZANESİ - HATİCE SARAÇ</t>
  </si>
  <si>
    <t>ELMALAR CAFE - MEHMET ELMA</t>
  </si>
  <si>
    <t>İO COFFEE - SEHER ÇAĞLI</t>
  </si>
  <si>
    <t>EREN ART TEK.YAP.İNŞ.LTD.ŞTİ.(DEĞİRMEN PASTANESİ)</t>
  </si>
  <si>
    <t>BOĞAZ CANLI BALIK - KADİR KÖSEOĞLU</t>
  </si>
  <si>
    <t>ÇAPARİ (KAVAK) RESTAURANT - KENAN SARIÇİÇEK</t>
  </si>
  <si>
    <t>ERSAN ALIŞVERİŞ HIZ.VE GIDA SAN.TİC.A.Ş.(KİM MARKET)</t>
  </si>
  <si>
    <t>GÜN TİCARET - YAKUP GÜN</t>
  </si>
  <si>
    <t>ÖNCÜ KURUYEMİŞ - SADIK BAYRAKOĞLU</t>
  </si>
  <si>
    <t>İSMAİL TEZ</t>
  </si>
  <si>
    <t>YOSUN RESTAURANT - MECİT YILMAZ</t>
  </si>
  <si>
    <t>ETELLİ CAFE BOTANİK LTD.ŞTİ.</t>
  </si>
  <si>
    <t>ECEVİT CEYLAN</t>
  </si>
  <si>
    <t>SENA GROSS - SELAHATTİN KURTULMUŞ</t>
  </si>
  <si>
    <t>SUSAM SOKAĞI - MÜJDAT BULUT</t>
  </si>
  <si>
    <t>FATİH HİLAL GENÇLİK SPOR KUL.DER.İKT.İŞL.</t>
  </si>
  <si>
    <t>HASAN DEMİRCAN</t>
  </si>
  <si>
    <t>GARDEN TUR.İŞL.SAN.TİC.LTD.(GARDEN ET LOKANTASI)</t>
  </si>
  <si>
    <t>ÖZ ÇAĞDAŞ BÖREK CAFE - RIDVAN AKBALIK</t>
  </si>
  <si>
    <t>BİLAL AYVACI</t>
  </si>
  <si>
    <t>QFİT CAFE - YEŞİM ŞAHİN</t>
  </si>
  <si>
    <t>GENÇÖMÜR GIDA İNŞ.TUR.TEKS.SAN.VE TİC.LTD.ŞTİ.</t>
  </si>
  <si>
    <t>GÖKDENİZ REST.KAFE GIDA LTD.ŞTİ(KÖŞK ERZU.CAĞ.KEB)</t>
  </si>
  <si>
    <t>SEVİNÇ OTOMOTİV SEZGİN DEMİR</t>
  </si>
  <si>
    <t>TÜRK MUTFAĞI - NECATİ AKAR</t>
  </si>
  <si>
    <t>BEYLERBEYİ PROFİTEROL - MUSTAFA METEHAN BARAN</t>
  </si>
  <si>
    <t>İÇER ET - ÜNAL TOSUN</t>
  </si>
  <si>
    <t>GÜLFİDAN BAYRAKTAR TUR.GID.LTD.</t>
  </si>
  <si>
    <t>YOK YOK AVM - ÜMİT DEVECİOĞLU</t>
  </si>
  <si>
    <t>PALMİYE CAFE - MEHMET ALİ ATALAN</t>
  </si>
  <si>
    <t>KONYALI MEHMET USTA -ALAATTİN AKGÜL</t>
  </si>
  <si>
    <t>KASAP TARIK -TARIK AKBAŞ</t>
  </si>
  <si>
    <t>İNCİ PASTANESİ ELSA ZGORİDİS</t>
  </si>
  <si>
    <t>BAŞTAŞ OTOM.SAN.VE TİC.A.Ş.</t>
  </si>
  <si>
    <t>HAYVORE GIDA TUR.SAN.VE TİC.LTD.ŞTİ.</t>
  </si>
  <si>
    <t>HELVACIOĞLU GIDA LTD.</t>
  </si>
  <si>
    <t>ÖZAYDIN FIRIN - HÜSEYİN DEMİR - SALİM BURAK</t>
  </si>
  <si>
    <t>İGA HAVALİMANI İŞLETMESİ A.Ş.</t>
  </si>
  <si>
    <t>YÖREM LOKANTASI - ERDOĞAN ÜÇKAN</t>
  </si>
  <si>
    <t>İMH SAĞLIK HİZ.TEM.YÖN.DAN.A.Ş.</t>
  </si>
  <si>
    <t>İMET TARIM HAY.LTD.ŞTİ.</t>
  </si>
  <si>
    <t>SAİT İNCEDAL</t>
  </si>
  <si>
    <t>İSTANBUL DÜNYA TİCARET MERKEZİ A.Ş.</t>
  </si>
  <si>
    <t>İSGUH YATIRIM YAPIM VE İŞLETME A.Ş.</t>
  </si>
  <si>
    <t>DOĞA PETSHOP - SEVİNÇ VE ENGİN HÜRMEYDAN ADİ ORT.</t>
  </si>
  <si>
    <t>CAKE ART HOME MADE İREM YILMAZ</t>
  </si>
  <si>
    <t>ÇETİN KIRTASİYE - MEHMET HİLMİ ÇETİN</t>
  </si>
  <si>
    <t>KAMİL KOÇ OTOBÜSLERİ A.Ş.</t>
  </si>
  <si>
    <t>KANTAROĞLU GIDA İNŞ.OTO SAN.VE TİC.LTD.ŞTİ.</t>
  </si>
  <si>
    <t>ATASOYLAR TİCARET - MUSTAFA ATASOY</t>
  </si>
  <si>
    <t>KAZIM ADIGÜZEL</t>
  </si>
  <si>
    <t>KASIMPAŞA SPOR KULÜBÜ DER.İKT.İŞL.</t>
  </si>
  <si>
    <t>NURETTİN İPEK</t>
  </si>
  <si>
    <t>KÖFTECİ OSMANIN YERİ - NURCAN UZUN</t>
  </si>
  <si>
    <t>IRYANA REZAEI KESKİN</t>
  </si>
  <si>
    <t>BİMAY İLETİŞİM HAKAN BİMAY</t>
  </si>
  <si>
    <t>MES ŞARKÜTERİ - RECEP SAVCI</t>
  </si>
  <si>
    <t>KIYAK İŞ MAKİNALARI VE YED.PAR.MAD.SAN.VE LTD.ŞTİ.</t>
  </si>
  <si>
    <t>HACI MÜMTAZ KURUYEMİŞ KAHVE - FATİH KOÇ</t>
  </si>
  <si>
    <t>ŞIRDANCI MEHMET - ÇAĞRI AKTAY</t>
  </si>
  <si>
    <t>KÖFTECİ YUSUF HAZ.YEM.TEM.CANLI HAY.ET ENT.A.Ş.</t>
  </si>
  <si>
    <t>İNCİ PROFİTEROL (ATAŞEHİR) - SEBAHATTİN KÖROĞLU</t>
  </si>
  <si>
    <t>KUMRU DÜNYASI OSMAN SARI</t>
  </si>
  <si>
    <t>CARPE DİEM TEKEL BAYİİ - SONGÜL GÖMEÇ</t>
  </si>
  <si>
    <t>TOPALOĞLU CIVATA - OSMAN UMAÇ</t>
  </si>
  <si>
    <t>ŞÜKRÜYE KUVAN</t>
  </si>
  <si>
    <t>İSTİKLAL KURUYEMİŞ - SELAHATTİN KÜÇÜK VE ORT.</t>
  </si>
  <si>
    <t>GÜNEŞ DONDURMA - EMİN SANDIKÇI</t>
  </si>
  <si>
    <t>KÜRÜM PETROL TİCARET LTD.ŞTİ.</t>
  </si>
  <si>
    <t>KÜTAHYA ÖZERDOĞMUŞLAR GIDA A.Ş.(ARBE GROSS)</t>
  </si>
  <si>
    <t>MALATYA PAZARI PALANCI KURUYEMİŞ A.Ş.</t>
  </si>
  <si>
    <t>ANADOLU REST.İŞL.LTD.ŞTİ.</t>
  </si>
  <si>
    <t>MAVİYILDIZ MUHALLEBİCİSİ A.Ş.</t>
  </si>
  <si>
    <t>MERGEN GIDA SANAYİ VE DIŞ TİCARET A.Ş.</t>
  </si>
  <si>
    <t>CAFE VİTTORİA - EKREM ÇAKIR</t>
  </si>
  <si>
    <t>MOPAŞ MARKETÇİLİK GIDA SAN.VE TİC.A.Ş.</t>
  </si>
  <si>
    <t>MİGROS TİCARET A.Ş.</t>
  </si>
  <si>
    <t>YILMAZ USTA KONYA TANDIR MUHAMMED ERBAY VE ORT.</t>
  </si>
  <si>
    <t>NAMLI PASTIRMACI GIDA TİC.A.Ş.</t>
  </si>
  <si>
    <t>AYKOÇ PİDE - ŞERİF AYKOÇ</t>
  </si>
  <si>
    <t>NİZAM PİDE VE GIDA TUR.İNŞ.SAN.LTD.ŞTİ.</t>
  </si>
  <si>
    <t>OKAY GİYİM İNŞ.GIDA SAN.TİC.LTD.ŞTİ.</t>
  </si>
  <si>
    <t>SANCAK VALE VE OTO YIKAMA - ERDEM OLĞAR</t>
  </si>
  <si>
    <t>FATMA KURT</t>
  </si>
  <si>
    <t>KÖŞEM ŞARKÜTERİ İRFAN BİLEN</t>
  </si>
  <si>
    <t>ÖNCÜ FIRIN CAFE UN VE UNLU MAMÜLLER</t>
  </si>
  <si>
    <t>ÖZ PETROL OTO.İNŞ.TUR.NAK.SAN.TİC.LTD.ŞTİ.</t>
  </si>
  <si>
    <t>ÖZ BACANAKLAR REST.TİC.SAN.LTD.ŞTİ.(CİĞERCİ BAHAT)</t>
  </si>
  <si>
    <t>EMİNE YANIKEL</t>
  </si>
  <si>
    <t>ÖZ CAN PİŞMANİYE A.Ş</t>
  </si>
  <si>
    <t>ÖZDOYUM GIDA İHT.SAN.TİC.LTD.ŞTİ.(OSMANLI KEBAP)</t>
  </si>
  <si>
    <t>ÖZEN AKARYAKIT YAPI MALZ.SAN.TİC.LTD.ŞTİ.</t>
  </si>
  <si>
    <t>SEZEN RESTORAN İŞL.LTD.ŞTİ.</t>
  </si>
  <si>
    <t>PAK PETROL İNŞ.İHR.İTH.SAN.VE TİC.LTD.ŞTİ.</t>
  </si>
  <si>
    <t>EMPARK PARK YÖN.VE SİS.SAN.TİC.A.Ş.</t>
  </si>
  <si>
    <t>PEGASUS HAVA TAŞIMACILIĞI A.Ş.</t>
  </si>
  <si>
    <t>PERTEKSAN TEMİZLİK HİZ.GIDA DAN.VE TİC.LTD.ŞTİ.</t>
  </si>
  <si>
    <t>POGA GIDA İÇECEK TİC.LTD.ŞTİ.</t>
  </si>
  <si>
    <t>RENİ GIDA TUR.SAN.LTD.ŞTİ.(HUMBLE CAFE REST)</t>
  </si>
  <si>
    <t>ÇEŞME MARİNA SAHİL OTEL -ÖZGÜL İNKUT</t>
  </si>
  <si>
    <t>SHELL PETROL A.Ş.</t>
  </si>
  <si>
    <t>SFR GRUP GIDA TUR.İNŞ.TİC.SAN.LTD.ŞTİ.(ISLAKKÖFTE)</t>
  </si>
  <si>
    <t>SİM GIDA TUR.TİC.LTD.ŞTİ.(ALEM İŞKEMBE)</t>
  </si>
  <si>
    <t>SİMGE OTO SAN.TİC.LTD.ŞTİ.</t>
  </si>
  <si>
    <t>Sİ-AR TURİZM VE İNŞ.A.Ş.</t>
  </si>
  <si>
    <t>SULTAN TURİZM NAK.GIDA HİZ.SAN.VE TİC.LTD.ŞTİ.</t>
  </si>
  <si>
    <t>ŞAMDAN ÇORBA VE YEMEK SAL.GIDA İNŞ.TİC.LTD.ŞTİ.</t>
  </si>
  <si>
    <t>ŞOK MARKETLER TİC.A.Ş.</t>
  </si>
  <si>
    <t>TAKSİM SÜTİŞ MUHALLEBİCİLİK VE TAT.SAN.TİC.LTD.ŞTİ</t>
  </si>
  <si>
    <t>TASCO AKARYAKIT İSTASYON  HİZMETLERİ A.Ş.</t>
  </si>
  <si>
    <t>BT DAMAK BÜFE BURHAN TAYFUR</t>
  </si>
  <si>
    <t>TK TARIM KREDİ PAZ.VE MARK.A.Ş.</t>
  </si>
  <si>
    <t>TUNA TAN AKAR.VE TUR.DİN.TES.LTD.ŞTİ.</t>
  </si>
  <si>
    <t>TUREN TURİZM END.VE SAN.LTD.ŞTİ.</t>
  </si>
  <si>
    <t>TÜRKÇE ALMANCA CAFE GIDA TİC.LTD.ŞTİ.</t>
  </si>
  <si>
    <t>ÜMRANİYE BELEEDİYESİ İKTİSADİ İŞLETMESİ</t>
  </si>
  <si>
    <t>VEFA BOZACISI BOZA SİRKE ŞIRA GIDA MAD.A.Ş.</t>
  </si>
  <si>
    <t>KOÇ ÜNİVERSİTESİ HASTANESİ</t>
  </si>
  <si>
    <t>İZ FOTOĞRAF HAKAN YAVUZ</t>
  </si>
  <si>
    <t>YEŞİL ROMA DONDURMA - NEŞET YAVUZ</t>
  </si>
  <si>
    <t>ÇITIR BÖREK ÜMİD YILDIZ VE ORT.</t>
  </si>
  <si>
    <t>YİĞİT TUR GIDA SAN.TİC.A.Ş.(KARA SİMİT)</t>
  </si>
  <si>
    <t>YSK GIDA TARIM İNŞ.SAN.TİC.A.Ş.(KURTULUŞ HAYRABOL)</t>
  </si>
  <si>
    <t>ŞARA KAFE YUSUF KARABACAK VE KÖKSAL KARA</t>
  </si>
  <si>
    <t>ZARİF İŞ MATBAACILIK KAŞE SAN.LTD.ŞTİ.</t>
  </si>
  <si>
    <t>SATICI KODU</t>
  </si>
  <si>
    <t>ADANA</t>
  </si>
  <si>
    <t>ADIYAMAN</t>
  </si>
  <si>
    <t>AFYON</t>
  </si>
  <si>
    <t>AĞRI</t>
  </si>
  <si>
    <t>AMASYA</t>
  </si>
  <si>
    <t>ANTALYA</t>
  </si>
  <si>
    <t>ARTVİN</t>
  </si>
  <si>
    <t>AYDIN</t>
  </si>
  <si>
    <t>BALIKESİR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</si>
  <si>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</si>
  <si>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</si>
  <si>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</si>
  <si>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</si>
  <si>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</si>
  <si>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</si>
  <si>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</si>
  <si>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</si>
  <si>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</si>
  <si>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</si>
  <si>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</si>
  <si>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</si>
  <si>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</si>
  <si>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</si>
  <si>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</si>
  <si>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</si>
  <si>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</si>
  <si>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</si>
  <si>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</si>
  <si>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</si>
  <si>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</si>
  <si>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ISPARTA</t>
  </si>
  <si>
    <t>MERSİN İÇEL</t>
  </si>
  <si>
    <t>KARS</t>
  </si>
  <si>
    <t>KASTAMONU</t>
  </si>
  <si>
    <t>KAYSERİ</t>
  </si>
  <si>
    <t>KIRKLARELİ</t>
  </si>
  <si>
    <t>KIRŞEHİR</t>
  </si>
  <si>
    <t>KOCAELİ</t>
  </si>
  <si>
    <t>KONYA</t>
  </si>
  <si>
    <t>MALATYA</t>
  </si>
  <si>
    <t>MANİSA</t>
  </si>
  <si>
    <t>KAHRAMANMARAŞ</t>
  </si>
  <si>
    <t>MARDİN</t>
  </si>
  <si>
    <t>MUĞLA</t>
  </si>
  <si>
    <t>MUŞ</t>
  </si>
  <si>
    <t>NEVŞEHİR</t>
  </si>
  <si>
    <t>NİĞDE</t>
  </si>
  <si>
    <t>ORDU</t>
  </si>
  <si>
    <t>RİZE</t>
  </si>
  <si>
    <t>SAKARYA</t>
  </si>
  <si>
    <t>SİİRT</t>
  </si>
  <si>
    <t>SİNOP</t>
  </si>
  <si>
    <t>SİVAS</t>
  </si>
  <si>
    <t>TEKİRDAĞ</t>
  </si>
  <si>
    <t>TOKAT</t>
  </si>
  <si>
    <t>TUNCELİ</t>
  </si>
  <si>
    <t>ŞANLIURFA</t>
  </si>
  <si>
    <t>UŞAK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</si>
  <si>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</si>
  <si>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</si>
  <si>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</si>
  <si>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</si>
  <si>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</si>
  <si>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</si>
  <si>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</si>
  <si>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</si>
  <si>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ŞIRNAK</t>
  </si>
  <si>
    <t>BARTIN</t>
  </si>
  <si>
    <t>ARDAHAN</t>
  </si>
  <si>
    <t>IĞDIR</t>
  </si>
  <si>
    <t>YALOVA</t>
  </si>
  <si>
    <t>KARABÜK</t>
  </si>
  <si>
    <t>KİLİS</t>
  </si>
  <si>
    <t>OSMANİYE</t>
  </si>
  <si>
    <t>DÜZCE</t>
  </si>
  <si>
    <t>BEL. AL. FİRMA
ADI / UNVANI V.N.</t>
  </si>
  <si>
    <t>KATİBİM OTOPARK İŞL.TİC.VE SAN.A.Ş</t>
  </si>
  <si>
    <t>UÇAR PASTANESİ - İBRAHİM CANBAZ</t>
  </si>
  <si>
    <t>ÜRO TIP SAĞL.HİZ.YAT.DAN.SAN.VE TİC.LTD.ŞTİ.</t>
  </si>
  <si>
    <t>YAYGIN REKLAM DAN.GIDA SAN.VE TİC.LTD.ŞTİ.</t>
  </si>
  <si>
    <t>AFACAN GIDA MAD.SAN.VE TİC.LTD.ŞTİ.</t>
  </si>
  <si>
    <t>AHENK REST.İŞLET.TUR.VE TİC.LTD.ŞTİ.</t>
  </si>
  <si>
    <t>AHSEN LEZZET GIDA SAN.VE TİC.LTD.ŞTİ.( MADO )</t>
  </si>
  <si>
    <t>AKAKAR MAD.YAĞ.İNŞ.GID.İTH.İHR.SAN.VE TİC.LTD.ŞTİ.</t>
  </si>
  <si>
    <t>AKDEMİR REST.PETR.GID.TUR.SAN.VE TİC.LTD.ŞTİ.</t>
  </si>
  <si>
    <t>ALİ MUHİDDİN HACI BEKİR ŞEKERCİLİK TİC.A.Ş.</t>
  </si>
  <si>
    <t>ALMANA YİYECEK İÇECEK SAN.VE TİC.LTD.ŞTİ.</t>
  </si>
  <si>
    <t>ALTACAN PETROL TİC.LTD.ŞTİ.</t>
  </si>
  <si>
    <t>ALTINKILIÇLAR KAHVE KAK.ÜR.TİC.VE SAN.A.Ş.( KAHVEDÜNYASI )</t>
  </si>
  <si>
    <t>ALTUN GIDA İHTİYAÇ TÜK.MAD.İNŞ.SAN.VE TİC.A.Ş.</t>
  </si>
  <si>
    <t>ANAS REST.İŞLET.SAN.TİC.LTD.ŞTİ.</t>
  </si>
  <si>
    <t>ANT GOURMET HAY.GIDA ŞAR.VE TİC.LTD.ŞTİ.</t>
  </si>
  <si>
    <t>ARAS KARGO YURT İÇİ YURT DIŞI TAŞ.A.Ş.</t>
  </si>
  <si>
    <t>ARTAŞ İNŞAAT SAN.VE TİC.A.Ş.</t>
  </si>
  <si>
    <t>ASAY LEZZET GIDA TİC.LTD.ŞTİ.</t>
  </si>
  <si>
    <t>ASKEROĞLU TUR.GID.SAN.VE TİC.LTD.ŞTİ.</t>
  </si>
  <si>
    <t>ATA TEKNİK TAH.İNŞ.LTD.ŞTİ.</t>
  </si>
  <si>
    <t>ATALAY NAK.PET.OTO SAN.VE TİC.A.Ş.</t>
  </si>
  <si>
    <t>AYDENİZ GIDA VE TİC.LTD.ŞTİ.</t>
  </si>
  <si>
    <t>AYFA YEMEK GIDA SAN.VE TİC.A.Ş.</t>
  </si>
  <si>
    <t>AYTEMİZ PET.TİC.LTD.ŞTİ.</t>
  </si>
  <si>
    <t>BABAN PETROL ÜRÜNLERİ SAN.VE TİC.A.Ş.</t>
  </si>
  <si>
    <t>BANAZ OTOMOTİV  PET.ÜRÜ.İNŞ.SAN.VE TİC.A.Ş.</t>
  </si>
  <si>
    <t>BANDO GIDA TİC.LTD.ŞTİ.( ANTRE GURME )</t>
  </si>
  <si>
    <t>BARHAL GIDA SAN.VE TİC.A.Ş.(EMİRGAN SÜTİŞ)</t>
  </si>
  <si>
    <t>BELTAŞ BEŞİKTAŞ BELEDİYESİ İŞL.SAN.VE TİC.A.Ş.</t>
  </si>
  <si>
    <t>BEMCASADO GIDA SAN.VE TİC.LTD.ŞTİ.</t>
  </si>
  <si>
    <t>BERCESTE GRUP İNŞ.TUR.İŞL.AKAR.BAY.SAN.TİC.A.Ş.</t>
  </si>
  <si>
    <t>BEYKOZ BEL.GENÇLİK VE SPOR KULÜBÜ DER.İKT.İŞLT.</t>
  </si>
  <si>
    <t>BEYKOZ BELEDİYESİ İKT.VE SOS.TES.İŞL.</t>
  </si>
  <si>
    <t>BEYLERBEYİ REST.İŞL.TUR.SAN.VE TİC.LTD.ŞTİ.(TİKE)</t>
  </si>
  <si>
    <t>BEYOĞLU KONAK GIDA TUR.VE İNŞ.SAN.TİC.LTD.ŞTİ</t>
  </si>
  <si>
    <t>BİBLOS TEKS.KUY.HAY.TURZ.SAN.VE DIŞ.TİC.LTD</t>
  </si>
  <si>
    <t>BİLGE RESTAURANT KAFE TURZ.GID.TİC.LTD.ŞTİ.</t>
  </si>
  <si>
    <t>BİLYA MAK.YED.PAR.LTD.ŞTİ.</t>
  </si>
  <si>
    <t>BLT TURİSTLİK İŞL.A.Ş.(BAHÇE)</t>
  </si>
  <si>
    <t>BOĞAZİÇİ İSTANBUL REK.VE ORD.SAN.DIŞ.TİC.LTD.</t>
  </si>
  <si>
    <t>BOLULU HASAN USTA SÜT TAT.GID.VE İNŞ.TUR.SAN.</t>
  </si>
  <si>
    <t>B-S GIDA VE İNŞ.TUR.SAN.VE TİC.LTD.ŞTİ.(MADO)</t>
  </si>
  <si>
    <t>BTM MOBİL İLETİŞİM HİZMETLERİ SAN.TİC.LTD.ŞTİ.</t>
  </si>
  <si>
    <t>BURÇ PASTACILIK ŞEK.GIDA SAN.VE TİC.LTD.ŞTİ.</t>
  </si>
  <si>
    <t>BURGER YİYELİM YERLİ BURGER RESİ.İŞLT.SAN.TİC.</t>
  </si>
  <si>
    <t>BÜLENT DİLBAĞI GIDA SAN.VE  TİC.LTD.ŞTİ.</t>
  </si>
  <si>
    <t>BYOMAR GIDA SAN.VE TİC.LTD.ŞTİ.</t>
  </si>
  <si>
    <t>CAN PETROL SAN.VE TİC.A.Ş.</t>
  </si>
  <si>
    <t>CEVİZLİ OTELCİLİK TURZ.İNŞ.VE SAN.LTD.ŞTİ.</t>
  </si>
  <si>
    <t>ÇİÇEKYURT OTO KİRALAMA OTOPARK TRZ.LTD.ŞTİ.</t>
  </si>
  <si>
    <t>ÇİFTYILDIZ KAFE REST.GIDA TAR.PET.ÜRÜ.A.Ş.</t>
  </si>
  <si>
    <t>DEREN GIDA TURZ.AKARY.SAN.TİC.A.Ş.</t>
  </si>
  <si>
    <t>DEVRAN E TİCARET LTD.ŞTİ.</t>
  </si>
  <si>
    <t>DİVAN TURİZM İŞL.A.Ş.</t>
  </si>
  <si>
    <t>DOCUMENT DEVLET İŞL.UKRAYNA MERKEZ ŞUBESİ</t>
  </si>
  <si>
    <t>DORUK IZGARA GIDA TİC.A.Ş.</t>
  </si>
  <si>
    <t>DÖĞME AKARY.TURZ.SPOR İNŞ.VE TİC.LTD.ŞTİ.</t>
  </si>
  <si>
    <t>DRAGOS REST.SPOR TES.VE TUR.LTD.ŞTİ.</t>
  </si>
  <si>
    <t>EGENAZ GIDA İNŞ.LOJ.SAN.TİC.A.Ş.MARİNA ŞB.</t>
  </si>
  <si>
    <t>ELİZE UNLU MAM.PASTACILIK SAN.TİC.LTD.ŞTİ.</t>
  </si>
  <si>
    <t>ELMALIOĞLU GIDA VE TURZ.LTD.ŞTİ.McD ATAŞEHİR</t>
  </si>
  <si>
    <t>ENYE GIDA SANAYİ VE TİC.LTD.ŞTİ.</t>
  </si>
  <si>
    <t>ESG KAFETERYA GIDA VE TİC.LTD.ŞTİ.</t>
  </si>
  <si>
    <t>ESMER CHEF CAFE İŞL.SAN.İÇ VE DIŞ TİC.LTD.ŞTİ.</t>
  </si>
  <si>
    <t>ESTA KİTAP KIR.PAZ.VE DIŞ TİC.LTD.ŞTİ.</t>
  </si>
  <si>
    <t>ETB GIDA İNŞ.OTO.TİC.LTD.ŞTİ.</t>
  </si>
  <si>
    <t>FARUK GÜLLÜOĞLU ERBARA GIDA SAN.TİC.LTD.ŞTİ.</t>
  </si>
  <si>
    <t>FATİH DİLEK GIDA SAN.VE TİC.A.Ş.</t>
  </si>
  <si>
    <t>FICCIN REST GIDA İŞL.TURZ.VE REKLAM LTD.ŞTİ.</t>
  </si>
  <si>
    <t>FİKOM RESTAURANT GIDA TİC.LTD.ŞTİ.</t>
  </si>
  <si>
    <t>FLAN GIDA CAFE UNL.MAM.SAN.VE TİC.LTD.ŞTİ.</t>
  </si>
  <si>
    <t>FSM EKMEK VE UNL.MAM.ÜRET.SAN.VE TİC.LTD.ŞTİ</t>
  </si>
  <si>
    <t>FUAR YEMEK ORG.HİZM.SAN.TİC.LTD.ŞTİ.</t>
  </si>
  <si>
    <t>GALATA GRUP GIDA İÇ VE DIŞ TİC.LTD.ŞTİ.</t>
  </si>
  <si>
    <t>GELİK BERKDENİZ GIDA SAN.TİC.LTD.ŞTİ.</t>
  </si>
  <si>
    <t>GENSER GENEL HİZMET VE LTD.ŞTİ.</t>
  </si>
  <si>
    <t>GÖÇMEN GIDA TURİZM SAN.LTD.ŞTİ.</t>
  </si>
  <si>
    <t>GÖKKUŞAĞI PETROL İNŞ.TURZ.TİC.VE SAN.LTD.ŞTİ.</t>
  </si>
  <si>
    <t>GÜLEL AKARYAKIT OTO.NAK.TUR.SAN.VE TİC.LTD.</t>
  </si>
  <si>
    <t>GÜLLÜOĞLU GIDA SAN.TİC.A.Ş.</t>
  </si>
  <si>
    <t>GÜRCAN AKARY.OTO.İNŞ.SAN.VE TİC.A.Ş.</t>
  </si>
  <si>
    <t>HACI ABDULLAH LOKANTA VE TURZ.İŞL.SAN.TİC.LTD.</t>
  </si>
  <si>
    <t>HADİMLER TEKS.TURZ.İNŞ.GIDA SAN.VE TİC.A.Ş.</t>
  </si>
  <si>
    <t>HAKMAR MAĞAZACILIK LTD.ŞTİ.</t>
  </si>
  <si>
    <t>HD RESTORAN İŞL.GIDA TİC.VE SAN.A.Ş.</t>
  </si>
  <si>
    <t>HMSHOST YİY.VE İÇ.HİZM.A.Ş.</t>
  </si>
  <si>
    <t>IŞIK GRUP TEKS.SAN.VE TİC.LTD.ŞTİ.</t>
  </si>
  <si>
    <t>İBRAHİM DEMİR EKMEK FABRİKASI LTD.ŞTİ.</t>
  </si>
  <si>
    <t>İKBAL LOKANTACILIK HİZ.VE GIDA SAN.TİC.A.Ş.</t>
  </si>
  <si>
    <t>İSKELE KAFE SAN.TİC.LTD.ŞTİ.</t>
  </si>
  <si>
    <t>İSTANBUL OTOPARK İŞLETMELERİ A.Ş.(İSPARK)</t>
  </si>
  <si>
    <t>İSTANBUL REST.TUR.OTOM.SAN.TİC.LTD.ŞTİ.</t>
  </si>
  <si>
    <t>İSTİKLAL CAD.ECZANESİ KASIM ATİLLA KAPLAN</t>
  </si>
  <si>
    <t>İTO EĞİTİM VE SOS.HİZ.VAKFI KORU TESİS İŞLETMESİ</t>
  </si>
  <si>
    <t>İVA GIDA SAN VE TİC A.Ş.(SİMİT SARAYI)</t>
  </si>
  <si>
    <t>K.MARAŞ DON.VE GIDA SAN.TİC.LTD.ŞTİ.</t>
  </si>
  <si>
    <t>KARACAN OTO PET.ÜRN.TİC.VE SAN.LTD.ŞTİ.</t>
  </si>
  <si>
    <t>KARAMANLAR AKARYAKIT SAN.TİC.LTD.ŞTİ.</t>
  </si>
  <si>
    <t>KARDELEN İLKA ŞEKERLEME LTD.ŞTİ.</t>
  </si>
  <si>
    <t>KAYALAR GIDA VE İHT.MAD.İNŞ.SAN.TİC.LTD.ŞTİ.</t>
  </si>
  <si>
    <t>KAYRAL GIDA SAN.VE TİC.LTD.ŞTİ.</t>
  </si>
  <si>
    <t>KIZILKAYA RESTA.VE TİC.LTD.ŞTİ.</t>
  </si>
  <si>
    <t>KİRİ MAHALL RES.HİZ.GIDA SAN.VE TİC.LTD.ŞTİ.</t>
  </si>
  <si>
    <t>KOCABIYIK TUR.GIDA SAN.LTD.ŞTİ.</t>
  </si>
  <si>
    <t>KORT PLASTİK AKARYAKIT ÜRÜN.PAZ.SAN.TİC.A.Ş.</t>
  </si>
  <si>
    <t>KORU UNLU MAMULLERİ GIDA SAN.VE TİC.LTD.ŞTİ.</t>
  </si>
  <si>
    <t>KOVAN GIDA VE İNŞ.SAN.TİC.LTD.ŞTİ.</t>
  </si>
  <si>
    <t>KUMBASARLAR PASTA BÖREK VE UNL.MAM.SAN.TİC.LTD</t>
  </si>
  <si>
    <t>KURUKAHVECİ MEHMETEFENDİ MAHDUMLARI ORT.ADİ.ŞTİ.</t>
  </si>
  <si>
    <t>KÜTAHYA BERRAK GIDA İNŞ.AKARY.HAY.SAN.VE TİC.LTD.ŞTİ.</t>
  </si>
  <si>
    <t>LADES REST.- ESRA ÇELİKKOL - İLKER ÇELİKKOL ORT.</t>
  </si>
  <si>
    <t>LUCIS GLOBAL TURİSTİK YAT VE İŞL.TİC.A.Ş.</t>
  </si>
  <si>
    <t>LUKOİL ERDOĞANLAR SOS.HİZ.GAZ.PET.AKAR.İNŞ.</t>
  </si>
  <si>
    <t>LUKOİL İSTASYON İŞL.LTD.ŞTİ.</t>
  </si>
  <si>
    <t>MAHİR RESTORANLARI GID.TAR.VE HAY.TİC.LTD.ŞTİ</t>
  </si>
  <si>
    <t>MAHMUT KURAN PET.ÜR.SAN.VE TİC.LTD.ŞTİ.</t>
  </si>
  <si>
    <t>MAYAŞ MOTORLU ARAÇ.VE YAP.MALZ.SAN.TİC.A.Ş.</t>
  </si>
  <si>
    <t>MAYDONOZ DÖNER OFFİC GIDA SAN.VE TİC.LTD.ŞTİ.</t>
  </si>
  <si>
    <t>MEHMETÇİK VAKFI TURZ.PETROL İNŞ.LTD.</t>
  </si>
  <si>
    <t>MELİTA 1993 GIDA TUR.İNŞ.LTD.ŞTİ.</t>
  </si>
  <si>
    <t>MELODİ OTOPARK VE TİC.A.Ş.</t>
  </si>
  <si>
    <t>MİM YAPIM PRO.HİZ.VE GID.TİC.LTD.(SALON GALATA)</t>
  </si>
  <si>
    <t>MİNK GIDA DERİ TEKSTİL LTD.ŞTİ.(PAROLE CAFE)</t>
  </si>
  <si>
    <t>MİRAP ULSLR.NAK.TUR.OTO.AKRY.SAN.VE TİC.A.Ş</t>
  </si>
  <si>
    <t>MOCCA REST.GIDA SAN.VE TİC.LTD.ŞTİ.</t>
  </si>
  <si>
    <t>MODOĞLU ENERJİ SAN.VE TİC.A.Ş.</t>
  </si>
  <si>
    <t>MOMENT EĞİTİM ARAŞ.SAĞ.HİZ.VE TİC.A.Ş.</t>
  </si>
  <si>
    <t>MTB TURİZM ORG.REKL.VE GIDA TİC.LTD.ŞTİ.</t>
  </si>
  <si>
    <t>MURAT MUHALLEBİ SÜTL.MAM.GIDA TİC.LTD.ŞTİ.</t>
  </si>
  <si>
    <t>MY CONCEPT ÇİÇEKÇİLİK SAN.VE TİC.LTD.ŞTİ.</t>
  </si>
  <si>
    <t>NAHİTA İNŞ.TURZ.TEKS.OTO GIDA SAN.LTD.ŞTİ.</t>
  </si>
  <si>
    <t>NİSAN TURİZM AKARYAKIT PAZ.TİC.LTD.ŞTİ.</t>
  </si>
  <si>
    <t>OBJEKT BİLİŞİM SİSTEM SAN.TİC.A.Ş.</t>
  </si>
  <si>
    <t>ÖSEGE OTO YEDEK PARÇA VE GID.SAN.LTD.ŞTİ.</t>
  </si>
  <si>
    <t>ÖZ CAN PİŞMANİYE GIDA MATBAA SAN.VE TİC.A.Ş.</t>
  </si>
  <si>
    <t>ÖZ KARATAY UNLU MAMÜLLERİ TİC.LTD.ŞTİ.</t>
  </si>
  <si>
    <t>ÖZSOY GIDA SAN.VE TİC.LTD.ŞTİ.</t>
  </si>
  <si>
    <t>PAROS REST.VE GIDA TİC.LTD.ŞTİ.</t>
  </si>
  <si>
    <t>PATSO7 GIDA İNŞ.OTO.SAN.TİC.LTD.ŞTİ.</t>
  </si>
  <si>
    <t>PELİT PASTACILIK VE GIDA SAN.A.Ş.</t>
  </si>
  <si>
    <t>PEYNİRCİ MEHMET KARAKAŞ GIDA TUR.TEKS.SAN.LTD.</t>
  </si>
  <si>
    <t>PİDEM RESTAURANT İŞL.GID.TİC.A.Ş.</t>
  </si>
  <si>
    <t>PORT KARGO VE LOJİSTİK A.Ş.( SÜRAT KARGO )</t>
  </si>
  <si>
    <t>RAMİ KARADAĞLAR GID.VE İNŞ.TAR.VE HAY.LTD.ŞTİ</t>
  </si>
  <si>
    <t>SANCRİSPİNO GIDA SAN.VE TİC.A.Ş.(VITAVIEN)</t>
  </si>
  <si>
    <t>SARAR OTOMOTİV  PETROL ÜRÜ.TUR.SAN.VE TİC.A.Ş.</t>
  </si>
  <si>
    <t>SEYRAN PASTACILIK SAN VE TİC.A.Ş.</t>
  </si>
  <si>
    <t>SHAYA KAHVE SAN.VE TİC.A.Ş.(STARBUCKS COFFEE)</t>
  </si>
  <si>
    <t>SİMİT SARAYI SHG ALTKAT  YAT.VE TİC.A.Ş.</t>
  </si>
  <si>
    <t>ŞAMSE RESTORAN KAFE TURZ.İŞL.LTD.ŞTİ.</t>
  </si>
  <si>
    <t>ŞEHRİ YAR İŞKEMB OTO.GIDA İNŞ.SAN.VE TİC.LTD.</t>
  </si>
  <si>
    <t>ŞEN BALIK LOK.(UZUNLAR MANAV ) - SEYHAN UZUN</t>
  </si>
  <si>
    <t>TAKSİM CAMİİ İSLAM EĞT.KÜL.VE SAN.VAK.İKT.İŞL</t>
  </si>
  <si>
    <t>TAKSİM GIDA SAN.VE TİC.LTD.ŞTİ.</t>
  </si>
  <si>
    <t>TARİHİ RUMELİ REST.ÖZGE FİLİZ ÖZDAĞLI</t>
  </si>
  <si>
    <t>TAŞFIRIN ORGANİK EKMEK UNL.MAM.GIDA.SAN.LTD.</t>
  </si>
  <si>
    <t>TAŞPINAR ÇİFTLİĞİ TUBA TAR.ÜRÜN.SAN.LTD.</t>
  </si>
  <si>
    <t>TAVUK DÜNYASI GIDA SAN.VE TİC.A.Ş.</t>
  </si>
  <si>
    <t>TEEN GIDA İN.TURZ.OTO.SAN.VE TİC.LTD.ŞTİ.</t>
  </si>
  <si>
    <t>TEŞVİKİYE SARAY GIDA A.Ş.(SARAY MUHALLEBİCİSİ)</t>
  </si>
  <si>
    <t>TIKKA GIDA İNŞ.OTO.SAN.VE TİC.LTD.ŞTİ.</t>
  </si>
  <si>
    <t>TİLBE GIDA TUR.SAN.VE TİC.A.Ş.( SAHAN )</t>
  </si>
  <si>
    <t>TL SCONTACT DAN.HİZM.VE TİC.LTD.ŞTİ.</t>
  </si>
  <si>
    <t>TURANOĞLU GIDA TARIM HAY.REST.SAN.TİC.LTD.ŞTİ</t>
  </si>
  <si>
    <t>YEMEKHANE YİYECEK İÇECEK  HİZ.SAN.VE TİC.A.Ş.</t>
  </si>
  <si>
    <t>YENİ BEYOĞLU EKMEK VE UNL.MAM.SAN.TİC.LTD.ŞTİ</t>
  </si>
  <si>
    <t>YENİ EMNİYET KIRTASİYE SAN.VE TİC.LTD.ŞTİ.</t>
  </si>
  <si>
    <t>YENİ MAĞAZACILIK A.Ş.( A101 )</t>
  </si>
  <si>
    <t>YİĞİT KURUYEMİŞ MAĞ.LTD.ŞTİ.</t>
  </si>
  <si>
    <t>YMT GIDA SAN.TİC.LTD.ŞTİ.(CAFFE İTALYAN)</t>
  </si>
  <si>
    <t>YOZGÜMÜŞ GIDA TİC.LTD.ŞTİ.(ASLI BÖREK &amp; CAFE)</t>
  </si>
  <si>
    <t>YURDAER PETROL VE OTO.SAN.TİC.LTD.ŞTİ.</t>
  </si>
  <si>
    <t>YUSSİ AYAKKABI SAN.VE DIŞ TİC.LTD.ŞTİ.</t>
  </si>
  <si>
    <t>ZORLU CENTER ZORLU TESİS YÖN.A.Ş.</t>
  </si>
  <si>
    <t>ASMALI MESCİT DÜRÜMCÜSÜ - BELGİN BOĞDAY</t>
  </si>
  <si>
    <t>29 EKİM İŞK.SAL. - İSMAİL KARAKUYU</t>
  </si>
  <si>
    <t>EGEMEN DİNLEN.TES. İSA MERT - CENGİZ MERT</t>
  </si>
  <si>
    <t>MERAM BAHARAT - HULUSİ EKER</t>
  </si>
  <si>
    <t>ÖREN MİNİ SAT.MAĞ. - ALİ İHSAN ÖREN</t>
  </si>
  <si>
    <t>ÖZEN ET - İSMAİL ÖZİRKİN</t>
  </si>
  <si>
    <t>SEDİR BAHÇE KASAP - SEDAR -NURİ AYGÖRMÜŞ</t>
  </si>
  <si>
    <t>CAFES RESTORAN VE KAFETERYA HİZMETLERİ LTD.ŞTİ.</t>
  </si>
  <si>
    <t>AYDER PASTA VE EKMEK - FATMA HAFIZOĞLU</t>
  </si>
  <si>
    <t>ALTIN-BAŞAK UN VE UNLU MAM.İML.SAN.TİC.PAZ.LTD.ŞTİ.</t>
  </si>
  <si>
    <t>BAMBİ CAFE - MÜMİN GÜNER</t>
  </si>
  <si>
    <t>BİMTAŞ GIDA MARKET - CAHİT BALTACI</t>
  </si>
  <si>
    <t>BOLÇİ ÇİKOLATA - ZELİHA KAPLAN - B.MAKBUL KAPLAN</t>
  </si>
  <si>
    <t>DENİZ EFE ŞARKÜTERİ - DENİZ SİNAN DİLLİOĞLU</t>
  </si>
  <si>
    <t>DALYAN KUMRU UNLU MAMÜLLER - ALİ RIZA YEŞİLDAĞ</t>
  </si>
  <si>
    <t>NAOMİ SUSHİ BAR - ECE DEMİRBULAK</t>
  </si>
  <si>
    <t>E-PLUS CENTER - ABDURRAHMAN COŞKUN</t>
  </si>
  <si>
    <t>ESKİŞEHİR ÇİĞ BÖREĞİ - BÜLENT ÖZKAN</t>
  </si>
  <si>
    <t>FIRIN ANATOLİA - SEYİT İLKER ÖZMEN</t>
  </si>
  <si>
    <t>GARAGEMEYDAN - YASİN ALTAY SİLSÜPÜR</t>
  </si>
  <si>
    <t>ÇİMEN TURİZM ADİ ORT. - GÜNAYDIN TURİZM</t>
  </si>
  <si>
    <t>GÜZEL ENERJİ AKARYAKIT A.Ş. (ANKARA GÜNEY ŞUBE)</t>
  </si>
  <si>
    <t>LASTİK 43 - HALİT ERUYAR</t>
  </si>
  <si>
    <t>NUR PASTA GIDA - BETÜL ARAR</t>
  </si>
  <si>
    <t>OYLUM MARKET - KEMAL AKYASAN</t>
  </si>
  <si>
    <t>SAKARYA TATLICISI - CİHAN EROL VE ORT.</t>
  </si>
  <si>
    <t>SERTAÇ BAYRAKTAR - CAM BONCUK ATÖLYESİ</t>
  </si>
  <si>
    <t>SERTTAŞ NAK.İNŞ.SAN.TİC.LTD. (DALYAN EKMEK)</t>
  </si>
  <si>
    <t>ÇAY OCAĞI - YAKUP KARATAŞ</t>
  </si>
  <si>
    <t>KÜRE TURİZM SAN.VE TİC.LTD.ŞTİ. (MİDPOİNT)</t>
  </si>
  <si>
    <t>OY **** 5243 / ŞAHSİ</t>
  </si>
  <si>
    <t>TEMSİL İKRAM VE YEMEK GİDERLERİ</t>
  </si>
  <si>
    <t>OY **** 3550 / ŞAHSİ</t>
  </si>
  <si>
    <t>AK BÜFE VE KAFE.İŞL.İNŞ.OTO.TİC.PAZ.LTD.ŞTİ.</t>
  </si>
  <si>
    <t>ŞEKERCİ PETROL ÜR.TEKS.PAZ.SAN.VE TİC.LTD.ŞTİ.</t>
  </si>
  <si>
    <t>OY **** 1585 / ŞAHSİ</t>
  </si>
  <si>
    <t>DPÜ BÜFE - ÖZKAN ERDEMİR</t>
  </si>
  <si>
    <t>WALKERS COFFEE HOUSE - ÖZLEM KÜRKÇÜ</t>
  </si>
  <si>
    <t>ENH GIDA ÜRÜNLERİ SAN.VE TİC.LTD.ŞTİ.</t>
  </si>
  <si>
    <t>ZEYTİNDALI KAHVALTI - SAİM ÖZGE</t>
  </si>
  <si>
    <t>SELKA HAZIR BETON SAN.VE TİC.A.Ş.</t>
  </si>
  <si>
    <t>NAZENİN FIRIN PASTA KAFE LTD.ŞTİ.</t>
  </si>
  <si>
    <t>KÜÇÜKSU UN VE UNLU MAM.SAN.VE TİC.LTD.ŞTİ.</t>
  </si>
  <si>
    <t>ÇİÇEK IZGARA - MUHAMMED ÖMER YAŞAR</t>
  </si>
  <si>
    <t>SARIYER BÖREK - YAKUP DOĞAN</t>
  </si>
  <si>
    <t>BELGEYE AİT BİLGİLER</t>
  </si>
  <si>
    <t>FATURALAR TARİH SIRALI DOLDURULACAKTIR. YANLIZCA B-K SÜTULARI ARASI DOLDURULACAKTIR.  OKUNMAYAN, KAPSAM DIŞI, YETKİSİZ MASRAFLAR, EKSİK BİLGİ VE BELGE İŞLEME ALINMAYACAKTIR.
ÖDEMESİ İLGİLİSİ TARAFINDAN YAPILMAYAN BELGELER BU LİSTEYE YAZILAMAZ.
YAPILAN HARCAMALAR KARŞILIĞINDA İLGİLİ YERDEN FATURA ALALIM.</t>
  </si>
  <si>
    <t>MASRAF TÜRLERİNİ, MASRAF TÜRÜ PENCERESİNDEN SEÇİNİZ... ALINAN AVANS TOPLAMINI İLGİLİ YERE YAZINIZ…
ETKİLEŞİMLİ LİSTEDİR. DEĞİŞİKLİK YAPMADAN ÖNCE FORMAT HAKKINDA BİLGİ ALINIZ…</t>
  </si>
  <si>
    <t>BELGE ADETİ</t>
  </si>
  <si>
    <t>İCMAL</t>
  </si>
  <si>
    <t>TOPLAM</t>
  </si>
  <si>
    <t>689 KANUNEN KABUL EDİLMEYEN GİD.</t>
  </si>
  <si>
    <t>ERCİYES ELEKTRİK - BAYRAM TANGÖZ</t>
  </si>
  <si>
    <t>PERA YAŞAR COPY - ZÜLKÜF YAŞAR</t>
  </si>
  <si>
    <t>ELOSA KOPYALAMA VE BAS.HİZ.TİC.LTD.ŞTİ.</t>
  </si>
  <si>
    <t>MNG KARGO YURTİÇİ VE YURTDIŞI TAŞ.A.Ş.</t>
  </si>
  <si>
    <t>KOTON MAĞAZACILIK TEKSTİL SAN.VE TİC.A.Ş.</t>
  </si>
  <si>
    <t xml:space="preserve">: </t>
  </si>
  <si>
    <t xml:space="preserve">CG **** 6018 / ŞAHSİ - </t>
  </si>
  <si>
    <t>SARAY TİCARET POR.SAN.LTD.ŞTİ.</t>
  </si>
  <si>
    <t>LİÇİ PASTA VE MAKARNA EĞ.HİZ.TİC.LTD.ŞTİ.</t>
  </si>
  <si>
    <t>XB GIDA İNŞAAT TURİZM SAN.TİC.LTD.ŞTİ.(BRADIUM KARAFIRIN)</t>
  </si>
  <si>
    <t>UNİVERSAL BOĞA KARDEŞLER GID.TUR.İNŞ.VE OTO.TİC.LTD.ŞTİ.(BULVAR BÜFE)</t>
  </si>
  <si>
    <t>SILVER DIŞ TİCARET A.Ş.</t>
  </si>
  <si>
    <t>BUL-PET PETROL ÜRÜNLERİ SAN.VE TİC.A.Ş.</t>
  </si>
  <si>
    <t>EBUBEKİR AKTAŞ (GEL GÖR CAĞ KEBAP)</t>
  </si>
  <si>
    <t>SOS LOKANTA İŞLET.GID.TUR.İNŞ.SAN.VE TİC.A.Ş.</t>
  </si>
  <si>
    <t>CE GURME RESTORAN SAN.VE TİC.A.Ş.</t>
  </si>
  <si>
    <t>USESİ GOLT İNŞ.TUR.SEY.VE DIŞ TİC.LTD.ŞTİ.(COFFEE CARAMEL)</t>
  </si>
  <si>
    <t>AYDEKA KAFE REST.OTEL İŞLET.VE İNŞ.A.Ş.(HAPPY MOONS)</t>
  </si>
  <si>
    <t>MAMO REST.GIDA SAN.VE TİC.LTD.ŞTİ.</t>
  </si>
  <si>
    <t>CAFER OCAKÇI (VIVALDI CAFE)</t>
  </si>
  <si>
    <t>BEYDAĞI ALTINKÖZ ET LOK.TUR.TİC.LTD.ŞTİ.(MADO CAFE)</t>
  </si>
  <si>
    <t>MEDİA MARKT TURKEY TİC.LTD.ŞTİ.</t>
  </si>
  <si>
    <t>GÜLTEKİN REST.GIDA SAN.VE TİC.LTD.ŞTİ. - 01 OCAKBAŞI ALPER GÜLTEKİN</t>
  </si>
  <si>
    <t>OTO KAYA SAN.VE TİC.LTD.ŞTİ.</t>
  </si>
  <si>
    <t>SERKAN GROUP TUR.YAT.VE İŞL.LTD.ŞTİ.</t>
  </si>
  <si>
    <t>OZANLAR BİLİŞİM FİLM TAN.ORG.GIDA İNŞ.SAN.VE TİC.LTD.ŞTİ.</t>
  </si>
  <si>
    <t>SELÇUK BELEDİYESİ İŞL.VE İŞT.MÜD.</t>
  </si>
  <si>
    <t>MAÇKA TARIM ÜRÜN.TAŞ.HAY.SAN.VE TİC.LTD.ŞTİ.(KONAKOĞLU TESİSLERİ)</t>
  </si>
  <si>
    <t>YASİN HANO ( BLUE TEKEL BAYİİ )</t>
  </si>
  <si>
    <t>SNBF TURİZM GIDA İNŞ.TAR.SAN.VE TİC.A.Ş.</t>
  </si>
  <si>
    <t>CEMİLE RÜŞİTLER</t>
  </si>
  <si>
    <t>MEHMET AKGÜL ( BÜFE İŞLETMESİ )</t>
  </si>
  <si>
    <t>ACANDAN TUR.GIDA İNŞ.VE TİC.LTD.ŞTİ.(1453 OSMANLI REST.)</t>
  </si>
  <si>
    <t>ANATOLİA NAK.GIDA TAR.VE HAY.TİC.LTD.ŞTİ.</t>
  </si>
  <si>
    <t>SAMET ÖZC GIDA SAN.TUR.İNŞ.VE TİC.LTD.ŞTİ.(DR.CHEFF CAFE)</t>
  </si>
  <si>
    <t>ESLİM TURİZM İNŞ.BİL.OTO.GIDA SAN.VE TİC.LTD.ŞTİ.(İST.HALK YUMURTA)</t>
  </si>
  <si>
    <t>GÜNEYDOGU TEKSTİL GIDA VE İNŞ.SAN.TİC.LTD.ŞTİ.</t>
  </si>
  <si>
    <t>MEHMET BAYRAKTAR GID.TUR.TEKS.İNŞ.MALZ.SAN.VE TİC.LTD.ŞTİ.</t>
  </si>
  <si>
    <t>OGÜN KIR - KIR YUMURTA</t>
  </si>
  <si>
    <t>FATİMA AKMAN - GLOSS VIP CAFE</t>
  </si>
  <si>
    <t>ŞOV MAĞAZACILIK TİC.VE İNŞ.SAN.LTD.ŞTİ.(SHOW HİPERMARKET)</t>
  </si>
  <si>
    <t>İTİMAT PEYNİRCİLİK SÜT VE SÜT ÜRÜN.İM.PAZ.SAN.TİC.A.Ş.</t>
  </si>
  <si>
    <t>MOR GIDA TURİZM SAN.VE TİC.LTD.ŞTİ.</t>
  </si>
  <si>
    <t>ABDULLAH KÜLÇE - ZÜMRÜT PASTANESİ</t>
  </si>
  <si>
    <t>YB AKARYAKIT ÜRÜN.TİC.LTD.ŞTİ.</t>
  </si>
  <si>
    <t>YAYLA EKMEK GIDA PAZ.TİC.LTD.ŞTİ.</t>
  </si>
  <si>
    <t>ZEKİ GEYİK - İZMİR EKMEK</t>
  </si>
  <si>
    <t>KAYA KESKİNKILINÇ - DÖRT KARDEŞLER MANAV</t>
  </si>
  <si>
    <t>AHMET KABALI - ZİYAFET PİDE</t>
  </si>
  <si>
    <t>HACI ÖKKEŞ YALÇIN - BİTEZ DONDURMA</t>
  </si>
  <si>
    <t>COŞKUN TURAN - UMUT YUFKA ŞARKÜTERİ</t>
  </si>
  <si>
    <t>BİZTUR YİYECEK İÇECEK DAN.İTH.İHR.VE TUR.TİC.A.Ş.</t>
  </si>
  <si>
    <t>VEYSEL EĞRET - KOZA ÇANTA</t>
  </si>
  <si>
    <t>ILD GAYRİMENKUL GELİŞTİRME VE KENT.DÖN.HİZ.A.Ş.</t>
  </si>
  <si>
    <t>MEVLİT MUSA TÜRKER - BARCELONA TOBACCO</t>
  </si>
  <si>
    <t>HAKAN ÇAL - Bİ FIRIN KADIKALESİ</t>
  </si>
  <si>
    <t>OLGUN GIDA İNŞ.TUR.TAŞ.SAN.VE TİC.LTD.ŞTİ.</t>
  </si>
  <si>
    <t>MUSTAFA YALÇIN HIDIROĞLU - BAŞAK KURUYEMİŞ</t>
  </si>
  <si>
    <t>SARIAY TURİZM VE İNŞ.LTD.ŞTİ.(SARIAY DÖNER)</t>
  </si>
  <si>
    <t>SEYDİ AHMET SİVRİKAYA - LİME CAFE</t>
  </si>
  <si>
    <t>FATMA NUR KARABULUT - BİNBİR ÇEŞİT</t>
  </si>
  <si>
    <t>ALPEDO OTELCİLİK VE TUR.LTD.ŞTİ.(SİMİT SARAYI)</t>
  </si>
  <si>
    <t>İSTANBUL TURİZM VE OTELCİLİK A.Ş.</t>
  </si>
  <si>
    <t>ATM ENTEGRE GIDA TİC.LTD.ŞTİ.(GÜNAYDIN KÖFTE)</t>
  </si>
  <si>
    <t>NİGAR KARAMEŞE VE ORT. - 34 TFB 23</t>
  </si>
  <si>
    <t>ANADOLU KÜLTÜREL GİRİŞİMCİLİK A.Ş.</t>
  </si>
  <si>
    <t>İSKANDİL GIDA SANAYİ VE TİC.LTD.ŞTİ.</t>
  </si>
  <si>
    <t>BELGE AD.</t>
  </si>
  <si>
    <t>KÜTAHYA EFE İNŞ.TAAH.SAN.TİC.LTD.ŞTİ.(CARREFOURSA)</t>
  </si>
  <si>
    <t>MÜNEVVER ABDULAZİZ VE ORT. - 34 THP 17</t>
  </si>
  <si>
    <t>HÜSEYİN DAYIOĞLU - 34 TJJ 44</t>
  </si>
  <si>
    <t>OSMAN DELİ - 34 TFJ 77</t>
  </si>
  <si>
    <t>GÜLSÜM SARI - 34 TEK 70</t>
  </si>
  <si>
    <t>DENİZ POLAT TUR.VE EĞ.HİZ.TİC.LTD.ŞTİ.</t>
  </si>
  <si>
    <t>NURCAN UZUN ( KÖFTECİ OSMAN )</t>
  </si>
  <si>
    <t>İSMAİL ERDİNÇ UZUN ( WAFFLE / ICE )</t>
  </si>
  <si>
    <t>DALINDAN GIDA MAD.SAN.TİC.LTD.ŞTİ.</t>
  </si>
  <si>
    <t>YEŞİLDAĞ RESTORAN TUR.İNŞ.SAN.VE TİC.LTD.ŞTİ.</t>
  </si>
  <si>
    <t>SİBEL YAVUZ ( İZ FOTOĞRAF )</t>
  </si>
  <si>
    <t>EROL BARSAKÇI ( EDA FOTOĞRAFÇILIK )</t>
  </si>
  <si>
    <t>ARIOĞULLARI GIDA SAN.VE TİC.LTD.ŞTİ.</t>
  </si>
  <si>
    <t>GARAJ GIDA PAZ.DAN.VE İNŞ.SAN.TİC.A.Ş.</t>
  </si>
  <si>
    <t>TAKSİM ŞEKERLEME TİC.A.Ş.(HACIBEKİR)</t>
  </si>
  <si>
    <t>İSMAİL KOCABAŞ - KANAAT RESTAURANT</t>
  </si>
  <si>
    <t>HAS ÖZ ÇEVRE FIRIN.GID.VE İNŞ.SAN.TİC.LTD.ŞTİ.</t>
  </si>
  <si>
    <t>YILDIRAY SATIR - 34 TFE 11</t>
  </si>
  <si>
    <t>FEVZİ KİŞMİR - 34 TDJ 38</t>
  </si>
  <si>
    <t>ÖZTÜRK OTOPARK - TURGAY ÖZTÜRK</t>
  </si>
  <si>
    <t>SS AIRPORT GIDA SAN. VE TİC. A.Ş.</t>
  </si>
  <si>
    <t>MADO - YÜZENADA GIDA İNŞAAT SAN. TİC. LTD. ŞTİ.</t>
  </si>
  <si>
    <t>BEYOĞLU GALATA GIDA TUR. İŞL. SAN. VE TİC. LTD. ŞTİ.</t>
  </si>
  <si>
    <t>OY **** 1038 / ŞAHSİ</t>
  </si>
  <si>
    <t xml:space="preserve">HS **** 8088 / ŞAHSİ - </t>
  </si>
  <si>
    <t>FARUK OĞUZ - 34 TAR 99</t>
  </si>
  <si>
    <t>OLCAY MIHCAN - 34 TGH 33</t>
  </si>
  <si>
    <t>MERT ÇAĞLAR - 34 TFM 98</t>
  </si>
  <si>
    <t>KARAKÖY GAYRİMENKUL YATIRIMLARI A.Ş.</t>
  </si>
  <si>
    <t>ÖZGÜR BÜFE - SERHAT İŞCAN</t>
  </si>
  <si>
    <t>MUZAFFER UZUNHÜSEYİNOĞLU - 34 TGM 65</t>
  </si>
  <si>
    <t>EGE'DEN - NADİR GÜL</t>
  </si>
  <si>
    <t>HAFİ RESTORAN CAFE - ERAY YAPI DEK. LTD. ŞTİ.</t>
  </si>
  <si>
    <t>UZAK IŞIKLAR BİJUTERİ İTH. İHR. LTD. ŞTİ.</t>
  </si>
  <si>
    <t>ARMADA SELF SERVİS LOK. - MUTEKİM AYDOĞAN</t>
  </si>
  <si>
    <t>BAHARAT DÜNYASI - MEHMET ALİ PAYMAN</t>
  </si>
  <si>
    <t>ZEHRA CANSEVER - 34 TFL 80</t>
  </si>
  <si>
    <t>EROL AŞUT - 34 TCJ 83</t>
  </si>
  <si>
    <t>AKÇİN GIDA KURUYEMİŞ - SÜLEYMAN AKÇİN</t>
  </si>
  <si>
    <t>DOĞAL KAHVALTILIK GIDA - CENGİZ ALTUN</t>
  </si>
  <si>
    <t>KADİR SEVİNÇ</t>
  </si>
  <si>
    <t>HAKKI KESKİN</t>
  </si>
  <si>
    <t>İRFAN GENÇ</t>
  </si>
  <si>
    <t>KARADENİZ PİDE - KARDEN GIDA TUR. LTD. ŞTİ.</t>
  </si>
  <si>
    <t>DEMET BÜFE - BEKİR ŞAHİN</t>
  </si>
  <si>
    <t>NURİ USTA BURMA KADAYIF UN MAM. LTD. ŞTİ.</t>
  </si>
  <si>
    <t>HAZEL GLOBAL GIDA İNŞ. LTD. ŞTİ.</t>
  </si>
  <si>
    <t>SAVOY PASTACILIKSAN. VE TİC. LTD. ŞTİ.</t>
  </si>
  <si>
    <t>SÖNMEZ GSM - HİKMET SÖNMEZ</t>
  </si>
  <si>
    <t>ARZUM TİCARET - GÖKHAN KULAK</t>
  </si>
  <si>
    <t>BOĞAZİÇİ RESTORANLARI SAN. TİC. VE LTD. ŞTİ.</t>
  </si>
  <si>
    <t>İŞ GIDA A.Ş.</t>
  </si>
  <si>
    <t>TAZE TATLAR GIDA VE TURZ. LTD. ŞTİ.</t>
  </si>
  <si>
    <t>TANDOĞAN BÜFE - ERDAL TANDOĞAN VE ORT.</t>
  </si>
  <si>
    <t>SEMİH BALCI</t>
  </si>
  <si>
    <t>0600035001</t>
  </si>
  <si>
    <t>MEHMET ALTIKARDEŞ</t>
  </si>
  <si>
    <t>FATİH ARSLAN</t>
  </si>
  <si>
    <t>BOLULU HASAN USTA SÜT TAT - SEMİH ÖZKAN</t>
  </si>
  <si>
    <t>FARUK GÜLLÜOĞLU ÇEMBERLİTAŞ LEZZET GIDA LTD. ŞTİ.</t>
  </si>
  <si>
    <t>BADEMLER GIDA İNŞ. LTD. ŞTİ.</t>
  </si>
  <si>
    <t>KOKOREÇCİ SERKAN - ASIM SERKAN BELHİOĞLU</t>
  </si>
  <si>
    <t>SÜMELA PARK DİNLENME TESİS A.Ş.</t>
  </si>
  <si>
    <t>HÜNKAR EV YEMEKLERİ - NİZAMETTİN GEZGİN</t>
  </si>
  <si>
    <t>İÇER ET - BEKİR İÇER</t>
  </si>
  <si>
    <t>OTO YILMAZ - YILMAZ TOKERİM</t>
  </si>
  <si>
    <t>GAZİANTEP ET LOKANTASI - MURAT METER</t>
  </si>
  <si>
    <t>CEM SULTAN ÇEBİ</t>
  </si>
  <si>
    <t>NAMLI GIDA HİZ. SAN. VE TİC. A.Ş.</t>
  </si>
  <si>
    <t>MEŞHUR BEYOĞLU ÇİKOLATACISI MUZAFFER BÜFE - ALİ İHSAN BATUR</t>
  </si>
  <si>
    <t>ECEM GIDA İNŞ. TURZ. OTO. LTD. ŞTİ.</t>
  </si>
  <si>
    <t>GİZEM DONDURMA LTD. ŞTİ.</t>
  </si>
  <si>
    <t>SEVEN OTO KOZ. TURZ. İNŞ. LTD. ŞTİ.</t>
  </si>
  <si>
    <t>PİZZA LAZZA - BETÜL SAVRIM</t>
  </si>
  <si>
    <t>MASALİ GIDA LTD. ŞTİ.</t>
  </si>
  <si>
    <t>HALİÇ MİNİ BELTUR A.Ş.</t>
  </si>
  <si>
    <t>ZİYAFE KAYSERİ MUTFAĞI - ÖZMERİÇ GIDA A.Ş.</t>
  </si>
  <si>
    <t>ŞELALE KIRTASİYE - MURAT SEZER</t>
  </si>
  <si>
    <t>LİLLO - VİYA DENİZ ÜRÜNLERİ LTD. ŞTİ.</t>
  </si>
  <si>
    <t>BEYLERBEYİ PROFİTEROL - PATÜŞA GIDA İMALAT SAN. LTD. ŞTİ.</t>
  </si>
  <si>
    <t>MAİA CHOCOLATE - BREWJOB KAHVE GIDA A.Ş.</t>
  </si>
  <si>
    <t>LA BOMELA GIDA TUR. SAN. TİC. A.Ş.</t>
  </si>
  <si>
    <t>ENPLUS MAĞAZA İŞLETMECİLİĞİ A.Ş.</t>
  </si>
  <si>
    <t>İŞİSAĞ SÜT ÜRÜNLERİ - İŞİSAĞ GIDA LTD. ŞTİ.</t>
  </si>
  <si>
    <t>KAAN AKARYAKIT SAN. VE TİC. A.Ş.</t>
  </si>
  <si>
    <t>FIRIN SAFRANBOLU - MUSA OCAK</t>
  </si>
  <si>
    <t>ZEYTİN PASTA CAFE - GÜLSEREN ÇİL</t>
  </si>
  <si>
    <t>HAZİMİ GIDA SAN. LTD. ŞTİ.</t>
  </si>
  <si>
    <t>ONURALP GIDA TUR. LTD. ŞTİ.</t>
  </si>
  <si>
    <t>ÖZ ÇEVRE EKMEK - MEHMET EKMEK</t>
  </si>
  <si>
    <t>CHOCHOKEYF - CENGİZ UÇMAK</t>
  </si>
  <si>
    <t>AXIS İSTANBUL OTOPARK İŞLETMECİLİĞİ A.Ş.</t>
  </si>
  <si>
    <t>GOGA GIDA SAN. LTD. ŞTİ. - MADO</t>
  </si>
  <si>
    <t>DLA GIDA İŞLT. LTD. ŞTİ.</t>
  </si>
  <si>
    <t>TS GIDA REST. İŞLT. TİC. A.Ş. - BURGER KING</t>
  </si>
  <si>
    <t>TAB GIDA SAN. TİC. A.Ş. - BURGER KING</t>
  </si>
  <si>
    <t>CITY TURİZM LTD. ŞTİ.</t>
  </si>
  <si>
    <t>ZELİŞ BUTİK - EMİR KADİR DÜNDAR</t>
  </si>
  <si>
    <t>YILMAZ MARKET - HIZIR İLYAS ÇELİK</t>
  </si>
  <si>
    <t>AHMET ÖZVARİŞ</t>
  </si>
  <si>
    <t>OSMANLI TATLICILIK LTD. ŞTİ.</t>
  </si>
  <si>
    <t>GÜRLER ET - ADEM GÜRLER</t>
  </si>
  <si>
    <t>LEVENT KARAKÖY GIDA LTD. ŞTİ.</t>
  </si>
  <si>
    <t>ADNAN KALMAZ</t>
  </si>
  <si>
    <t>MERKEZ ELEKTRİK - MURAT KESKİN</t>
  </si>
  <si>
    <t>BESTEPARK GIDA LTD. ŞTİ.</t>
  </si>
  <si>
    <t>GÜL BALIK - UĞUR GÜL</t>
  </si>
  <si>
    <t>GÜLERYÜZ BALIKÇISI - B. YUSUF İLKER DÜZENLİ</t>
  </si>
  <si>
    <t>GELİK - ASUMAN DENİZER ADİ ORT.</t>
  </si>
  <si>
    <t>OKYANUS RESTAURANT BALIKÇILIK LTD. ŞTİ.</t>
  </si>
  <si>
    <t>MAHİR GIDA SAN. VE TİC. A.Ş.</t>
  </si>
  <si>
    <t>BOĞAZİÇİ YAPI SAN. VE TEMİZLİK HİZM. TUR. LTD. ŞTİ.</t>
  </si>
  <si>
    <t>FULYA OTOPARK İŞL. LTD. ŞTİ.</t>
  </si>
  <si>
    <t>NATURALİST GIDA - NATURALİST GIDA LTD. ŞTİ.</t>
  </si>
  <si>
    <t>CİVELEK ŞARKÜTERİ - YAŞAR CİVELEK</t>
  </si>
  <si>
    <t>HAKAN PASTANELERİ GIDA LTD. ŞTİ.</t>
  </si>
  <si>
    <t>YİYECEK-İÇECEK GİDERLERİ</t>
  </si>
  <si>
    <t>0011225102</t>
  </si>
  <si>
    <t>1917 GIDA SAN. LTD. ŞTİ.</t>
  </si>
  <si>
    <t>KARAFIRIN GIDA LTD. ŞTİ.</t>
  </si>
  <si>
    <t>GONCADAN LEZZETLER - GONCA TÜRKOĞLU</t>
  </si>
  <si>
    <t>HUPALUPA EĞLENCE İŞL. A.Ş.</t>
  </si>
  <si>
    <t>SARIASLAN TİC. - FEYZA SARIASLAN</t>
  </si>
  <si>
    <t>ROSİNCİ GIDA UNLU MAMÜLLER LTD. ŞTİ.</t>
  </si>
  <si>
    <t>FUAT ÖZVARIŞ</t>
  </si>
  <si>
    <t>DEMİRBAŞLAR PETROL LTD. ŞTİ.</t>
  </si>
  <si>
    <t>MAİL CAFE - ERCAN AKMEŞE</t>
  </si>
  <si>
    <t>ZEKİ ÖZKAN</t>
  </si>
  <si>
    <t>ŞEN BALIK LOKANTASI - İBRAHİM UZUN</t>
  </si>
  <si>
    <t>KOMŞU KAHVE A.Ş.</t>
  </si>
  <si>
    <t>VEDAT CARBAŞ</t>
  </si>
  <si>
    <t>BERKEL GIDA LTD. ŞTİ.</t>
  </si>
  <si>
    <t>DM PETROLCÜLÜK TİC. A.Ş.</t>
  </si>
  <si>
    <t>ARABICA COFFEE HOUSE - YAĞMUR EGELİĞİ</t>
  </si>
  <si>
    <t>MANİSA HAN RESTORAN LTD. ŞTİ.</t>
  </si>
  <si>
    <t>BREAKZONE KAFE REST. TİC. A.Ş.</t>
  </si>
  <si>
    <t>KARAOVA MANAV - OSMAN KARAOVA</t>
  </si>
  <si>
    <t>DEMİRON GIDA LTD. ŞTİ.</t>
  </si>
  <si>
    <t>YFA GIDA İŞLETMELERİ LTD. ŞTİ.</t>
  </si>
  <si>
    <t>HALİL KURUYEMİŞ - HALİL KARTAL</t>
  </si>
  <si>
    <t>MVNCH YEME İÇME HİZM. A.Ş.</t>
  </si>
  <si>
    <t>0850047586</t>
  </si>
  <si>
    <t>FULYA AKARYAKIT TİC. VE SAN. A.Ş.</t>
  </si>
  <si>
    <t xml:space="preserve">SY **** 7425 / ŞAHSİ - </t>
  </si>
  <si>
    <t>SELÇUK BEY DİNLENME TES. LTD. ŞTİ.</t>
  </si>
  <si>
    <t>MUSTAFA ŞİMŞEK - LOKANTA</t>
  </si>
  <si>
    <t>IŞIKLAR MARKET - ADEM GÖRGÜ</t>
  </si>
  <si>
    <t>TOPLAM:</t>
  </si>
  <si>
    <t>DAMLA MARKET - MEHMET ZİREK</t>
  </si>
  <si>
    <t>ÖZÇİÇEK KURUYEMİŞ - MURAT ÇİÇEK</t>
  </si>
  <si>
    <t>HİSAR AKARYAKIT</t>
  </si>
  <si>
    <t>SÜTZADE LTD. ŞTİ.</t>
  </si>
  <si>
    <t>MEPET METRO PETROL TESİSLERİ A.Ş.</t>
  </si>
  <si>
    <t>GÖRPET PETROL LTD. ŞTİ.</t>
  </si>
  <si>
    <t>AKMERKEZ OTOPARK - ÜÇGEN YÖN. HİZ. A.Ş.</t>
  </si>
  <si>
    <t>OBA 09 RESTAURANT - ÖZNUR YANAR</t>
  </si>
  <si>
    <t>DOMİNOS PİZZA - MİT TARIM GIDA LTD. ŞTİ.</t>
  </si>
  <si>
    <t xml:space="preserve">MY **** 2334 / ŞAHSİ </t>
  </si>
  <si>
    <t>GHALIA RESTORAN A.Ş.</t>
  </si>
  <si>
    <t>SAZAKLILAR OTOPARK - SANİYE KILINÇ</t>
  </si>
  <si>
    <t>MARİNA TEKEL - EMİR DOĞAN İNŞ. LTD. ŞTİ.</t>
  </si>
  <si>
    <t>İMREN SAKATAT TAVUKÇULUK LTD. ŞTİ</t>
  </si>
  <si>
    <t xml:space="preserve">MY **** 9017 / ŞAHSİ </t>
  </si>
  <si>
    <t>ÇELİK MARKET - AHMET ÇELİK</t>
  </si>
  <si>
    <t>YİĞİTPAŞA MEYVE SEBZE</t>
  </si>
  <si>
    <t>ŞEF MARKET - MEHMET MİNTEMUR</t>
  </si>
  <si>
    <t>MENEMENCİ ALAATTİN REST. LTD. ŞTİ.</t>
  </si>
  <si>
    <t>MURAT ELMAS</t>
  </si>
  <si>
    <t>MELEK BÜFE - EYÜP SARI</t>
  </si>
  <si>
    <t>PETROL OFİSİ A.Ş.</t>
  </si>
  <si>
    <t>BİZİM TİCARET YEDEK PARÇA LTD. ŞTİ.</t>
  </si>
  <si>
    <t>PALAS OTOPARK - BEKİR BELET</t>
  </si>
  <si>
    <t>BEYOĞLU OTO YIKAMA - SERDAR AĞRI</t>
  </si>
  <si>
    <t>ÖZNAY GIDA LTD. ŞTİ.</t>
  </si>
  <si>
    <t>0050564158</t>
  </si>
  <si>
    <t>BURSA KEBAP EVİ - ACES GRUP GIDA LTD. ŞTİ.</t>
  </si>
  <si>
    <t>GF ARAŞT. GELİŞT. MÜŞ. HİZM. A.Ş.</t>
  </si>
  <si>
    <t>KÜTAHYA NEHİR KAFETERYA LTD. ŞTİ.</t>
  </si>
  <si>
    <t>YALI TURUNÇ LTD. ŞTİ.</t>
  </si>
  <si>
    <t>SAMPİ GIDA A.Ş.</t>
  </si>
  <si>
    <t>ASLI LEZZETLERİ - GKY TEKS. LTD. ŞTİ.</t>
  </si>
  <si>
    <t>SEMBOL KIRTASİYE - MEHMET CEYHUN CEYLAN</t>
  </si>
  <si>
    <t>GİZME ANAHTAR - GÜLEN SAĞLAM</t>
  </si>
  <si>
    <t>KEREM KADRİ UZAKGİDER</t>
  </si>
  <si>
    <t>KARAR GİYİM LTD. ŞTİ.</t>
  </si>
  <si>
    <t>01 OCAKBAŞI ALPER GÜLTEKİN</t>
  </si>
  <si>
    <t>SAVRAN İLETİŞİM -RIFAT BURAK SAVRAN</t>
  </si>
  <si>
    <t>MADO TÜNEL RAMAS LEZZET GIDA LTD. ŞTİ.</t>
  </si>
  <si>
    <t>DE LA PAU COFFEE CO - MORA GODA GAYR. A.Ş.</t>
  </si>
  <si>
    <t>HNB RESTAURANT İŞL. LTD. ŞTİ.</t>
  </si>
  <si>
    <t>ÖRSAY İNŞ. GIDA LTD. ŞTİ.</t>
  </si>
  <si>
    <t>RAMAZAN YILDIZ</t>
  </si>
  <si>
    <t>OY **** 0121 / ŞAHSİ</t>
  </si>
  <si>
    <t>EVCE MANTI - FEHİME FERAH CANEL</t>
  </si>
  <si>
    <t>SÜTİŞ KEBAP - MEHMET KARAHANOĞLU VE ORT.</t>
  </si>
  <si>
    <t>DMR UNLU MAMÜLLER A.Ş.</t>
  </si>
  <si>
    <t>AYAŞ SOFRASI - MELİH ÜLKÜ</t>
  </si>
  <si>
    <t>GÖK AY PASTA CAFE UNLU MAM. LTD. ŞTİ.</t>
  </si>
  <si>
    <t>BOLU DAĞI İNŞ. VE TİC. A.Ş.</t>
  </si>
  <si>
    <t>OY **** 2023 / ŞAHSİ</t>
  </si>
  <si>
    <t>GÜNAKYOL GIDA LTD. ŞTİ.</t>
  </si>
  <si>
    <t>OY **** 5805 / ŞAHSİ</t>
  </si>
  <si>
    <t>SKY CAFE - ERKAN TEKİN</t>
  </si>
  <si>
    <t>CADDE GÖZLEME - SERDAR ŞENOL</t>
  </si>
  <si>
    <t>EMRE UZUNÖNER</t>
  </si>
  <si>
    <t>PİZZA DA VİLLA - FURKAN ÇAĞLAR TAŞ</t>
  </si>
  <si>
    <t>RS VALE HİZMETLERİ - RAMAZAN SUCU</t>
  </si>
  <si>
    <t>YILDIZLAR GRUP PETROL LTD. ŞTİ.</t>
  </si>
  <si>
    <t>PAÇACIM DRY PAPYON LTD. ŞTİ.</t>
  </si>
  <si>
    <t>ÇEVRE PASTANESİ</t>
  </si>
  <si>
    <t>ÖZ KONYALI - YUTOR GIDA TEKS. LTD. ŞİT.</t>
  </si>
  <si>
    <t>TOPRAK TEK. TUR. GIDA. YAP. TAR. LTD. ŞTİ.</t>
  </si>
  <si>
    <t>FB RESTORAN GIDA PAZARLAMA A.Ş.</t>
  </si>
  <si>
    <t>DERSAADET OTEL İŞLETMELERİ VE TURİZM TİCARET ANONİM ŞİRKETİ</t>
  </si>
  <si>
    <t>KÖFTECİ RAMİZ - PENNE RESTORAN LTD. ŞTİ.</t>
  </si>
  <si>
    <t>SOYÖZLÜ GLOBAL LTD. ŞTİ.</t>
  </si>
  <si>
    <t>BRC MARKET LTD. ŞTİ.</t>
  </si>
  <si>
    <t>RAZPOL PETROLCÜLÜK A.Ş.</t>
  </si>
  <si>
    <t>SEOIL AKARYAKIT TURİZM LTD. ŞTİ.</t>
  </si>
  <si>
    <t>INTERLAND AÇIKHAVA REKLAMCILIK LTD. ŞTİ.</t>
  </si>
  <si>
    <t>BÖREKÇİ ÖMER USTA - RIDVAN DEĞER</t>
  </si>
  <si>
    <t>RİTİM İSTANBUL YÖNETİM LTD. ŞTİ.</t>
  </si>
  <si>
    <t>17.12.205</t>
  </si>
  <si>
    <t>AVİNÇ PAZARLAMA - ŞEVKİ AVİNÇ</t>
  </si>
  <si>
    <t>REMOD GIDA LTD. ŞTİ.</t>
  </si>
  <si>
    <t>İZZET YİĞİTPAŞA</t>
  </si>
  <si>
    <t>ERCAN BAĞ</t>
  </si>
  <si>
    <t>HAS CAFE REST. LTD. ŞTİ.</t>
  </si>
  <si>
    <t>KONYALI LEZZET USTASI - NAİL -BÜLENT ÇETİNKAYA ORT.</t>
  </si>
  <si>
    <t>ARAFAT KÖFTE SALONU - AHMET ÜNAL</t>
  </si>
  <si>
    <t>YASA GIDASAN. LTD. ŞTİ.</t>
  </si>
  <si>
    <t>ABDULKADİR ÖZOLU</t>
  </si>
  <si>
    <t>İSTANBUL ŞEHİR HATLARI TUR. TİC. A.Ş.</t>
  </si>
  <si>
    <t>FUSKA - ANKA GIDA LTD. ŞTİ.</t>
  </si>
  <si>
    <t>0690344813</t>
  </si>
  <si>
    <t>HELVACILAR GIDA LTD. ŞTİ.</t>
  </si>
  <si>
    <t>KEREM PETROL ÜRÜNLERİ A.Ş.</t>
  </si>
  <si>
    <t>KİLİSLİ ÖMER USTA GIDA LTD. ŞTİ.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</si>
</sst>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₺&quot;_-;\-* #,##0.00\ &quot;₺&quot;_-;_-* &quot;-&quot;??\ &quot;₺&quot;_-;_-@_-"/>
    <numFmt numFmtId="43" formatCode="_-* #,##0.00_-;\-* #,##0.00_-;_-* &quot;-&quot;??_-;_-@_-"/>
    <numFmt numFmtId="164" formatCode="_-&quot;₺&quot;* #,##0.00_-;\-&quot;₺&quot;* #,##0.00_-;_-&quot;₺&quot;* &quot;-&quot;??_-;_-@_-"/>
    <numFmt numFmtId="165" formatCode="#,##0.00_ ;[Red]\-#,##0.00\ "/>
    <numFmt numFmtId="166" formatCode="#,##0.00_ ;\-#,##0.00\ "/>
    <numFmt numFmtId="167" formatCode="000\ 000"/>
  </numFmts>
  <fonts count="13" x14ac:knownFonts="1"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Verdana"/>
      <family val="2"/>
      <charset val="162"/>
    </font>
    <font>
      <b/>
      <sz val="10"/>
      <color rgb="FFC00000"/>
      <name val="Verdana"/>
      <family val="2"/>
      <charset val="162"/>
    </font>
    <font>
      <b/>
      <sz val="10"/>
      <color rgb="FF0000FF"/>
      <name val="Verdana"/>
      <family val="2"/>
      <charset val="162"/>
    </font>
    <font>
      <b/>
      <sz val="14"/>
      <name val="Verdana"/>
      <family val="2"/>
      <charset val="162"/>
    </font>
    <font>
      <b/>
      <sz val="10"/>
      <name val="Verdana"/>
      <family val="2"/>
      <charset val="162"/>
    </font>
    <font>
      <b/>
      <sz val="10"/>
      <color rgb="FF006600"/>
      <name val="Verdana"/>
      <family val="2"/>
      <charset val="162"/>
    </font>
    <font>
      <b/>
      <sz val="10"/>
      <color indexed="10"/>
      <name val="Verdana"/>
      <family val="2"/>
      <charset val="162"/>
    </font>
    <font>
      <b/>
      <sz val="10"/>
      <color indexed="12"/>
      <name val="Verdana"/>
      <family val="2"/>
      <charset val="162"/>
    </font>
    <font>
      <b/>
      <sz val="10"/>
      <color theme="1"/>
      <name val="Verdana"/>
      <family val="2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0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3" fillId="0" borderId="15" xfId="0" applyFont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" fontId="6" fillId="0" borderId="10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left" vertical="center"/>
    </xf>
    <xf numFmtId="4" fontId="2" fillId="4" borderId="19" xfId="0" applyNumberFormat="1" applyFont="1" applyFill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164" fontId="6" fillId="0" borderId="12" xfId="0" applyNumberFormat="1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4" fontId="6" fillId="4" borderId="9" xfId="0" applyNumberFormat="1" applyFont="1" applyFill="1" applyBorder="1" applyAlignment="1" applyProtection="1">
      <alignment horizontal="center" vertical="center"/>
      <protection hidden="1"/>
    </xf>
    <xf numFmtId="4" fontId="6" fillId="5" borderId="9" xfId="0" applyNumberFormat="1" applyFont="1" applyFill="1" applyBorder="1" applyAlignment="1" applyProtection="1">
      <alignment horizontal="center" vertical="center"/>
      <protection hidden="1"/>
    </xf>
    <xf numFmtId="4" fontId="6" fillId="6" borderId="9" xfId="0" applyNumberFormat="1" applyFont="1" applyFill="1" applyBorder="1" applyAlignment="1" applyProtection="1">
      <alignment horizontal="center" vertical="center"/>
      <protection hidden="1"/>
    </xf>
    <xf numFmtId="4" fontId="6" fillId="7" borderId="9" xfId="0" applyNumberFormat="1" applyFont="1" applyFill="1" applyBorder="1" applyAlignment="1" applyProtection="1">
      <alignment horizontal="center" vertical="center"/>
      <protection hidden="1"/>
    </xf>
    <xf numFmtId="4" fontId="6" fillId="8" borderId="9" xfId="0" applyNumberFormat="1" applyFont="1" applyFill="1" applyBorder="1" applyAlignment="1" applyProtection="1">
      <alignment horizontal="center" vertical="center"/>
      <protection hidden="1"/>
    </xf>
    <xf numFmtId="0" fontId="6" fillId="4" borderId="20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" fontId="7" fillId="0" borderId="16" xfId="0" applyNumberFormat="1" applyFont="1" applyBorder="1" applyAlignment="1" applyProtection="1">
      <alignment vertical="center"/>
      <protection locked="0"/>
    </xf>
    <xf numFmtId="0" fontId="2" fillId="3" borderId="20" xfId="0" applyFont="1" applyFill="1" applyBorder="1" applyAlignment="1">
      <alignment horizontal="left" vertical="center"/>
    </xf>
    <xf numFmtId="166" fontId="2" fillId="2" borderId="18" xfId="0" applyNumberFormat="1" applyFont="1" applyFill="1" applyBorder="1" applyAlignment="1">
      <alignment horizontal="right" vertical="center"/>
    </xf>
    <xf numFmtId="166" fontId="2" fillId="3" borderId="19" xfId="0" applyNumberFormat="1" applyFont="1" applyFill="1" applyBorder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4" fontId="4" fillId="0" borderId="16" xfId="0" applyNumberFormat="1" applyFont="1" applyBorder="1" applyAlignment="1">
      <alignment vertical="center"/>
    </xf>
    <xf numFmtId="165" fontId="4" fillId="0" borderId="16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166" fontId="6" fillId="0" borderId="0" xfId="0" applyNumberFormat="1" applyFont="1" applyAlignment="1">
      <alignment horizontal="right" vertical="center"/>
    </xf>
    <xf numFmtId="166" fontId="6" fillId="0" borderId="1" xfId="0" applyNumberFormat="1" applyFont="1" applyBorder="1" applyAlignment="1">
      <alignment horizontal="left" vertical="center"/>
    </xf>
    <xf numFmtId="166" fontId="6" fillId="0" borderId="2" xfId="0" applyNumberFormat="1" applyFont="1" applyBorder="1" applyAlignment="1">
      <alignment horizontal="left" vertical="center"/>
    </xf>
    <xf numFmtId="166" fontId="6" fillId="0" borderId="2" xfId="0" applyNumberFormat="1" applyFont="1" applyBorder="1" applyAlignment="1">
      <alignment horizontal="right" vertical="center"/>
    </xf>
    <xf numFmtId="166" fontId="6" fillId="0" borderId="3" xfId="0" applyNumberFormat="1" applyFont="1" applyBorder="1" applyAlignment="1">
      <alignment horizontal="right" vertical="center"/>
    </xf>
    <xf numFmtId="166" fontId="6" fillId="0" borderId="7" xfId="0" applyNumberFormat="1" applyFont="1" applyBorder="1" applyAlignment="1">
      <alignment horizontal="left" vertical="center"/>
    </xf>
    <xf numFmtId="166" fontId="6" fillId="0" borderId="0" xfId="0" applyNumberFormat="1" applyFont="1" applyAlignment="1">
      <alignment horizontal="left" vertical="center"/>
    </xf>
    <xf numFmtId="166" fontId="6" fillId="0" borderId="8" xfId="0" applyNumberFormat="1" applyFont="1" applyBorder="1" applyAlignment="1">
      <alignment horizontal="right" vertical="center"/>
    </xf>
    <xf numFmtId="0" fontId="6" fillId="4" borderId="20" xfId="0" applyFont="1" applyFill="1" applyBorder="1" applyAlignment="1">
      <alignment horizontal="left" vertical="center"/>
    </xf>
    <xf numFmtId="166" fontId="6" fillId="4" borderId="9" xfId="0" applyNumberFormat="1" applyFont="1" applyFill="1" applyBorder="1" applyAlignment="1">
      <alignment horizontal="right" vertical="center"/>
    </xf>
    <xf numFmtId="166" fontId="6" fillId="4" borderId="10" xfId="0" applyNumberFormat="1" applyFont="1" applyFill="1" applyBorder="1" applyAlignment="1">
      <alignment horizontal="right" vertical="center"/>
    </xf>
    <xf numFmtId="0" fontId="6" fillId="0" borderId="12" xfId="0" applyFont="1" applyBorder="1" applyAlignment="1" applyProtection="1">
      <alignment vertical="center"/>
      <protection locked="0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0" xfId="0" applyFont="1"/>
    <xf numFmtId="0" fontId="6" fillId="0" borderId="0" xfId="0" applyFont="1" applyAlignment="1">
      <alignment horizontal="center"/>
    </xf>
    <xf numFmtId="49" fontId="2" fillId="0" borderId="0" xfId="0" applyNumberFormat="1" applyFont="1"/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 vertical="center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2" fillId="6" borderId="21" xfId="0" applyFont="1" applyFill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2" fillId="6" borderId="23" xfId="0" applyFont="1" applyFill="1" applyBorder="1" applyAlignment="1" applyProtection="1">
      <alignment vertical="center"/>
      <protection locked="0"/>
    </xf>
    <xf numFmtId="0" fontId="2" fillId="0" borderId="24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167" fontId="2" fillId="6" borderId="23" xfId="0" applyNumberFormat="1" applyFont="1" applyFill="1" applyBorder="1" applyAlignment="1" applyProtection="1">
      <alignment horizontal="center" vertical="center"/>
      <protection locked="0"/>
    </xf>
    <xf numFmtId="167" fontId="2" fillId="0" borderId="24" xfId="0" applyNumberFormat="1" applyFont="1" applyBorder="1" applyAlignment="1" applyProtection="1">
      <alignment horizontal="center" vertical="center"/>
      <protection locked="0"/>
    </xf>
    <xf numFmtId="14" fontId="2" fillId="6" borderId="21" xfId="0" applyNumberFormat="1" applyFont="1" applyFill="1" applyBorder="1" applyAlignment="1" applyProtection="1">
      <alignment horizontal="center" vertical="center"/>
      <protection locked="0"/>
    </xf>
    <xf numFmtId="14" fontId="2" fillId="0" borderId="22" xfId="0" applyNumberFormat="1" applyFont="1" applyBorder="1" applyAlignment="1" applyProtection="1">
      <alignment horizontal="center" vertical="center"/>
      <protection locked="0"/>
    </xf>
    <xf numFmtId="0" fontId="2" fillId="6" borderId="27" xfId="0" applyFont="1" applyFill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164" fontId="2" fillId="6" borderId="23" xfId="1" applyFont="1" applyFill="1" applyBorder="1" applyAlignment="1" applyProtection="1">
      <alignment horizontal="center" vertical="center"/>
      <protection locked="0"/>
    </xf>
    <xf numFmtId="164" fontId="2" fillId="0" borderId="24" xfId="1" applyFont="1" applyFill="1" applyBorder="1" applyAlignment="1" applyProtection="1">
      <alignment horizontal="center" vertical="center"/>
      <protection locked="0"/>
    </xf>
    <xf numFmtId="0" fontId="2" fillId="6" borderId="27" xfId="0" applyFont="1" applyFill="1" applyBorder="1" applyAlignment="1" applyProtection="1">
      <alignment horizontal="left" vertical="center"/>
      <protection locked="0"/>
    </xf>
    <xf numFmtId="4" fontId="6" fillId="0" borderId="11" xfId="0" applyNumberFormat="1" applyFont="1" applyBorder="1" applyAlignment="1" applyProtection="1">
      <alignment horizontal="center" vertical="center" wrapText="1"/>
      <protection locked="0"/>
    </xf>
    <xf numFmtId="4" fontId="2" fillId="4" borderId="25" xfId="0" applyNumberFormat="1" applyFont="1" applyFill="1" applyBorder="1" applyAlignment="1">
      <alignment horizontal="center" vertical="center"/>
    </xf>
    <xf numFmtId="4" fontId="6" fillId="5" borderId="11" xfId="0" applyNumberFormat="1" applyFont="1" applyFill="1" applyBorder="1" applyAlignment="1" applyProtection="1">
      <alignment horizontal="center" vertical="center" wrapText="1"/>
      <protection locked="0"/>
    </xf>
    <xf numFmtId="4" fontId="2" fillId="5" borderId="25" xfId="0" applyNumberFormat="1" applyFont="1" applyFill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/>
    </xf>
    <xf numFmtId="4" fontId="2" fillId="4" borderId="26" xfId="0" applyNumberFormat="1" applyFont="1" applyFill="1" applyBorder="1" applyAlignment="1">
      <alignment horizontal="center" vertical="center"/>
    </xf>
    <xf numFmtId="4" fontId="2" fillId="4" borderId="28" xfId="0" applyNumberFormat="1" applyFont="1" applyFill="1" applyBorder="1" applyAlignment="1" applyProtection="1">
      <alignment horizontal="center" vertical="center"/>
      <protection locked="0"/>
    </xf>
    <xf numFmtId="4" fontId="6" fillId="6" borderId="11" xfId="0" applyNumberFormat="1" applyFont="1" applyFill="1" applyBorder="1" applyAlignment="1" applyProtection="1">
      <alignment horizontal="center" vertical="center"/>
      <protection locked="0"/>
    </xf>
    <xf numFmtId="4" fontId="2" fillId="6" borderId="25" xfId="0" applyNumberFormat="1" applyFont="1" applyFill="1" applyBorder="1" applyAlignment="1" applyProtection="1">
      <alignment horizontal="center" vertical="center"/>
      <protection locked="0"/>
    </xf>
    <xf numFmtId="4" fontId="6" fillId="5" borderId="10" xfId="0" applyNumberFormat="1" applyFont="1" applyFill="1" applyBorder="1" applyAlignment="1" applyProtection="1">
      <alignment horizontal="center" vertical="center"/>
      <protection locked="0"/>
    </xf>
    <xf numFmtId="4" fontId="2" fillId="5" borderId="19" xfId="0" applyNumberFormat="1" applyFont="1" applyFill="1" applyBorder="1" applyAlignment="1" applyProtection="1">
      <alignment horizontal="center" vertical="center"/>
      <protection locked="0"/>
    </xf>
    <xf numFmtId="4" fontId="2" fillId="5" borderId="26" xfId="0" applyNumberFormat="1" applyFont="1" applyFill="1" applyBorder="1" applyAlignment="1" applyProtection="1">
      <alignment horizontal="center" vertical="center"/>
      <protection locked="0"/>
    </xf>
    <xf numFmtId="4" fontId="2" fillId="5" borderId="28" xfId="0" applyNumberFormat="1" applyFont="1" applyFill="1" applyBorder="1" applyAlignment="1" applyProtection="1">
      <alignment horizontal="center" vertical="center"/>
      <protection locked="0"/>
    </xf>
    <xf numFmtId="4" fontId="6" fillId="7" borderId="11" xfId="0" applyNumberFormat="1" applyFont="1" applyFill="1" applyBorder="1" applyAlignment="1" applyProtection="1">
      <alignment horizontal="center" vertical="center"/>
      <protection locked="0"/>
    </xf>
    <xf numFmtId="4" fontId="2" fillId="7" borderId="25" xfId="0" applyNumberFormat="1" applyFont="1" applyFill="1" applyBorder="1" applyAlignment="1" applyProtection="1">
      <alignment horizontal="center" vertical="center"/>
      <protection locked="0"/>
    </xf>
    <xf numFmtId="4" fontId="6" fillId="6" borderId="10" xfId="0" applyNumberFormat="1" applyFont="1" applyFill="1" applyBorder="1" applyAlignment="1" applyProtection="1">
      <alignment horizontal="center" vertical="center"/>
      <protection locked="0"/>
    </xf>
    <xf numFmtId="4" fontId="2" fillId="6" borderId="19" xfId="0" applyNumberFormat="1" applyFont="1" applyFill="1" applyBorder="1" applyAlignment="1" applyProtection="1">
      <alignment horizontal="center" vertical="center"/>
      <protection locked="0"/>
    </xf>
    <xf numFmtId="4" fontId="2" fillId="6" borderId="26" xfId="0" applyNumberFormat="1" applyFont="1" applyFill="1" applyBorder="1" applyAlignment="1" applyProtection="1">
      <alignment horizontal="center" vertical="center"/>
      <protection locked="0"/>
    </xf>
    <xf numFmtId="4" fontId="2" fillId="6" borderId="28" xfId="0" applyNumberFormat="1" applyFont="1" applyFill="1" applyBorder="1" applyAlignment="1" applyProtection="1">
      <alignment horizontal="center" vertical="center"/>
      <protection locked="0"/>
    </xf>
    <xf numFmtId="4" fontId="6" fillId="7" borderId="10" xfId="0" applyNumberFormat="1" applyFont="1" applyFill="1" applyBorder="1" applyAlignment="1" applyProtection="1">
      <alignment horizontal="center" vertical="center"/>
      <protection locked="0"/>
    </xf>
    <xf numFmtId="4" fontId="2" fillId="7" borderId="19" xfId="0" applyNumberFormat="1" applyFont="1" applyFill="1" applyBorder="1" applyAlignment="1" applyProtection="1">
      <alignment horizontal="center" vertical="center"/>
      <protection locked="0"/>
    </xf>
    <xf numFmtId="4" fontId="2" fillId="7" borderId="26" xfId="0" applyNumberFormat="1" applyFont="1" applyFill="1" applyBorder="1" applyAlignment="1" applyProtection="1">
      <alignment horizontal="center" vertical="center"/>
      <protection locked="0"/>
    </xf>
    <xf numFmtId="4" fontId="2" fillId="7" borderId="28" xfId="0" applyNumberFormat="1" applyFont="1" applyFill="1" applyBorder="1" applyAlignment="1" applyProtection="1">
      <alignment horizontal="center" vertical="center"/>
      <protection locked="0"/>
    </xf>
    <xf numFmtId="4" fontId="6" fillId="8" borderId="11" xfId="0" applyNumberFormat="1" applyFont="1" applyFill="1" applyBorder="1" applyAlignment="1" applyProtection="1">
      <alignment horizontal="center" vertical="center"/>
      <protection locked="0"/>
    </xf>
    <xf numFmtId="4" fontId="2" fillId="8" borderId="25" xfId="0" applyNumberFormat="1" applyFont="1" applyFill="1" applyBorder="1" applyAlignment="1" applyProtection="1">
      <alignment horizontal="center" vertical="center"/>
      <protection locked="0"/>
    </xf>
    <xf numFmtId="4" fontId="6" fillId="8" borderId="10" xfId="0" applyNumberFormat="1" applyFont="1" applyFill="1" applyBorder="1" applyAlignment="1" applyProtection="1">
      <alignment horizontal="center" vertical="center"/>
      <protection locked="0"/>
    </xf>
    <xf numFmtId="4" fontId="2" fillId="8" borderId="19" xfId="0" applyNumberFormat="1" applyFont="1" applyFill="1" applyBorder="1" applyAlignment="1" applyProtection="1">
      <alignment horizontal="center" vertical="center"/>
      <protection locked="0"/>
    </xf>
    <xf numFmtId="4" fontId="2" fillId="8" borderId="26" xfId="0" applyNumberFormat="1" applyFont="1" applyFill="1" applyBorder="1" applyAlignment="1" applyProtection="1">
      <alignment horizontal="center" vertical="center"/>
      <protection locked="0"/>
    </xf>
    <xf numFmtId="4" fontId="2" fillId="8" borderId="28" xfId="0" applyNumberFormat="1" applyFont="1" applyFill="1" applyBorder="1" applyAlignment="1" applyProtection="1">
      <alignment horizontal="center" vertical="center"/>
      <protection locked="0"/>
    </xf>
    <xf numFmtId="4" fontId="2" fillId="4" borderId="25" xfId="0" applyNumberFormat="1" applyFont="1" applyFill="1" applyBorder="1" applyAlignment="1" applyProtection="1">
      <alignment horizontal="center" vertical="center"/>
      <protection locked="0"/>
    </xf>
    <xf numFmtId="4" fontId="2" fillId="4" borderId="26" xfId="0" applyNumberFormat="1" applyFont="1" applyFill="1" applyBorder="1" applyAlignment="1" applyProtection="1">
      <alignment horizontal="center" vertical="center"/>
      <protection locked="0"/>
    </xf>
    <xf numFmtId="0" fontId="2" fillId="6" borderId="23" xfId="0" applyFont="1" applyFill="1" applyBorder="1" applyAlignment="1" applyProtection="1">
      <alignment horizontal="center" vertical="center"/>
      <protection locked="0"/>
    </xf>
    <xf numFmtId="1" fontId="6" fillId="0" borderId="0" xfId="0" applyNumberFormat="1" applyFont="1" applyAlignment="1">
      <alignment horizontal="center" vertical="center"/>
    </xf>
    <xf numFmtId="1" fontId="2" fillId="0" borderId="0" xfId="0" quotePrefix="1" applyNumberFormat="1" applyFont="1"/>
    <xf numFmtId="0" fontId="2" fillId="6" borderId="23" xfId="0" applyFont="1" applyFill="1" applyBorder="1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1" fontId="2" fillId="0" borderId="0" xfId="0" applyNumberFormat="1" applyFont="1"/>
    <xf numFmtId="0" fontId="10" fillId="0" borderId="0" xfId="0" applyFont="1"/>
    <xf numFmtId="14" fontId="6" fillId="0" borderId="16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0" fontId="2" fillId="9" borderId="15" xfId="0" applyFont="1" applyFill="1" applyBorder="1" applyAlignment="1">
      <alignment horizontal="center" vertical="center"/>
    </xf>
    <xf numFmtId="166" fontId="2" fillId="9" borderId="15" xfId="0" applyNumberFormat="1" applyFont="1" applyFill="1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/>
    </xf>
    <xf numFmtId="164" fontId="2" fillId="0" borderId="12" xfId="0" applyNumberFormat="1" applyFont="1" applyBorder="1" applyAlignment="1" applyProtection="1">
      <alignment vertical="center"/>
      <protection locked="0"/>
    </xf>
    <xf numFmtId="164" fontId="2" fillId="0" borderId="0" xfId="0" applyNumberFormat="1" applyFont="1" applyAlignment="1">
      <alignment vertical="center"/>
    </xf>
    <xf numFmtId="1" fontId="2" fillId="9" borderId="15" xfId="0" applyNumberFormat="1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1" fontId="2" fillId="3" borderId="21" xfId="2" applyNumberFormat="1" applyFont="1" applyFill="1" applyBorder="1" applyAlignment="1">
      <alignment horizontal="center" vertical="center"/>
    </xf>
    <xf numFmtId="1" fontId="6" fillId="4" borderId="22" xfId="0" applyNumberFormat="1" applyFont="1" applyFill="1" applyBorder="1" applyAlignment="1">
      <alignment horizontal="center" vertical="center"/>
    </xf>
    <xf numFmtId="44" fontId="2" fillId="0" borderId="0" xfId="0" applyNumberFormat="1" applyFont="1" applyAlignment="1">
      <alignment vertical="center"/>
    </xf>
    <xf numFmtId="0" fontId="2" fillId="6" borderId="23" xfId="0" quotePrefix="1" applyFont="1" applyFill="1" applyBorder="1" applyAlignment="1" applyProtection="1">
      <alignment horizontal="center" vertical="center"/>
      <protection locked="0"/>
    </xf>
    <xf numFmtId="1" fontId="2" fillId="0" borderId="0" xfId="0" quotePrefix="1" applyNumberFormat="1" applyFont="1" applyAlignment="1">
      <alignment horizontal="right"/>
    </xf>
    <xf numFmtId="0" fontId="3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2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166" fontId="6" fillId="0" borderId="0" xfId="0" applyNumberFormat="1" applyFont="1" applyAlignment="1">
      <alignment horizontal="left" vertical="center"/>
    </xf>
    <xf numFmtId="0" fontId="6" fillId="0" borderId="12" xfId="0" applyFont="1" applyBorder="1" applyAlignment="1" applyProtection="1">
      <alignment vertical="center"/>
      <protection locked="0"/>
    </xf>
    <xf numFmtId="166" fontId="6" fillId="0" borderId="2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left" vertical="center"/>
    </xf>
    <xf numFmtId="0" fontId="6" fillId="0" borderId="12" xfId="0" applyFont="1" applyBorder="1" applyAlignment="1" applyProtection="1">
      <alignment vertical="center"/>
      <protection locked="0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horizontal="left" vertical="center"/>
    </xf>
    <xf numFmtId="0" fontId="6" fillId="0" borderId="12" xfId="0" applyFont="1" applyBorder="1" applyAlignment="1" applyProtection="1">
      <alignment vertical="center"/>
      <protection locked="0"/>
    </xf>
    <xf numFmtId="166" fontId="6" fillId="0" borderId="2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6" fontId="6" fillId="0" borderId="0" xfId="0" applyNumberFormat="1" applyFont="1" applyAlignment="1">
      <alignment horizontal="left" vertical="center"/>
    </xf>
    <xf numFmtId="0" fontId="6" fillId="0" borderId="12" xfId="0" applyFont="1" applyBorder="1" applyAlignment="1" applyProtection="1">
      <alignment vertical="center"/>
      <protection locked="0"/>
    </xf>
    <xf numFmtId="166" fontId="6" fillId="0" borderId="2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left" vertical="center"/>
    </xf>
    <xf numFmtId="0" fontId="6" fillId="0" borderId="12" xfId="0" applyFont="1" applyBorder="1" applyAlignment="1" applyProtection="1">
      <alignment vertical="center"/>
      <protection locked="0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horizontal="left" vertical="center"/>
    </xf>
    <xf numFmtId="166" fontId="6" fillId="0" borderId="2" xfId="0" applyNumberFormat="1" applyFont="1" applyBorder="1" applyAlignment="1">
      <alignment horizontal="left" vertical="center"/>
    </xf>
    <xf numFmtId="0" fontId="6" fillId="0" borderId="12" xfId="0" applyFont="1" applyBorder="1" applyAlignment="1" applyProtection="1">
      <alignment vertical="center"/>
      <protection locked="0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6" fontId="6" fillId="0" borderId="0" xfId="0" applyNumberFormat="1" applyFont="1" applyAlignment="1">
      <alignment horizontal="left" vertical="center"/>
    </xf>
    <xf numFmtId="0" fontId="6" fillId="0" borderId="12" xfId="0" applyFont="1" applyBorder="1" applyAlignment="1" applyProtection="1">
      <alignment vertical="center"/>
      <protection locked="0"/>
    </xf>
    <xf numFmtId="166" fontId="6" fillId="0" borderId="2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left" vertical="center"/>
    </xf>
    <xf numFmtId="0" fontId="6" fillId="0" borderId="12" xfId="0" applyFont="1" applyBorder="1" applyAlignment="1" applyProtection="1">
      <alignment vertical="center"/>
      <protection locked="0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horizontal="left" vertical="center"/>
    </xf>
    <xf numFmtId="166" fontId="6" fillId="0" borderId="2" xfId="0" applyNumberFormat="1" applyFont="1" applyBorder="1" applyAlignment="1">
      <alignment horizontal="left" vertical="center"/>
    </xf>
    <xf numFmtId="0" fontId="6" fillId="0" borderId="12" xfId="0" applyFont="1" applyBorder="1" applyAlignment="1" applyProtection="1">
      <alignment vertical="center"/>
      <protection locked="0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6" fontId="6" fillId="0" borderId="0" xfId="0" applyNumberFormat="1" applyFont="1" applyAlignment="1">
      <alignment horizontal="left" vertical="center"/>
    </xf>
    <xf numFmtId="0" fontId="6" fillId="0" borderId="12" xfId="0" applyFont="1" applyBorder="1" applyAlignment="1" applyProtection="1">
      <alignment vertical="center"/>
      <protection locked="0"/>
    </xf>
    <xf numFmtId="166" fontId="6" fillId="0" borderId="2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6" fontId="6" fillId="0" borderId="0" xfId="0" applyNumberFormat="1" applyFont="1" applyAlignment="1">
      <alignment horizontal="left" vertical="center"/>
    </xf>
    <xf numFmtId="0" fontId="6" fillId="0" borderId="12" xfId="0" applyFont="1" applyBorder="1" applyAlignment="1" applyProtection="1">
      <alignment vertical="center"/>
      <protection locked="0"/>
    </xf>
    <xf numFmtId="166" fontId="6" fillId="0" borderId="2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6" fontId="6" fillId="0" borderId="0" xfId="0" applyNumberFormat="1" applyFont="1" applyAlignment="1">
      <alignment horizontal="left" vertical="center"/>
    </xf>
    <xf numFmtId="0" fontId="6" fillId="0" borderId="12" xfId="0" applyFont="1" applyBorder="1" applyAlignment="1" applyProtection="1">
      <alignment vertical="center"/>
      <protection locked="0"/>
    </xf>
    <xf numFmtId="166" fontId="6" fillId="0" borderId="2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6" fontId="6" fillId="0" borderId="0" xfId="0" applyNumberFormat="1" applyFont="1" applyAlignment="1">
      <alignment horizontal="left" vertical="center"/>
    </xf>
    <xf numFmtId="166" fontId="6" fillId="0" borderId="8" xfId="0" applyNumberFormat="1" applyFont="1" applyBorder="1" applyAlignment="1">
      <alignment horizontal="left" vertical="center"/>
    </xf>
    <xf numFmtId="166" fontId="6" fillId="0" borderId="7" xfId="0" applyNumberFormat="1" applyFont="1" applyBorder="1" applyAlignment="1">
      <alignment horizontal="left"/>
    </xf>
    <xf numFmtId="166" fontId="6" fillId="0" borderId="0" xfId="0" applyNumberFormat="1" applyFont="1" applyAlignment="1">
      <alignment horizontal="left"/>
    </xf>
    <xf numFmtId="166" fontId="6" fillId="0" borderId="8" xfId="0" applyNumberFormat="1" applyFont="1" applyBorder="1" applyAlignment="1">
      <alignment horizontal="left"/>
    </xf>
    <xf numFmtId="166" fontId="6" fillId="0" borderId="4" xfId="0" applyNumberFormat="1" applyFont="1" applyBorder="1" applyAlignment="1">
      <alignment horizontal="left"/>
    </xf>
    <xf numFmtId="166" fontId="6" fillId="0" borderId="5" xfId="0" applyNumberFormat="1" applyFont="1" applyBorder="1" applyAlignment="1">
      <alignment horizontal="left"/>
    </xf>
    <xf numFmtId="166" fontId="6" fillId="0" borderId="6" xfId="0" applyNumberFormat="1" applyFont="1" applyBorder="1" applyAlignment="1">
      <alignment horizontal="left"/>
    </xf>
    <xf numFmtId="166" fontId="6" fillId="0" borderId="8" xfId="0" applyNumberFormat="1" applyFont="1" applyBorder="1" applyAlignment="1">
      <alignment horizontal="center" vertical="center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horizontal="left" vertical="center"/>
      <protection locked="0"/>
    </xf>
    <xf numFmtId="0" fontId="6" fillId="0" borderId="14" xfId="0" applyFont="1" applyBorder="1" applyAlignment="1" applyProtection="1">
      <alignment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6" fillId="0" borderId="13" xfId="0" applyFont="1" applyBorder="1" applyAlignment="1" applyProtection="1">
      <alignment vertical="center"/>
      <protection locked="0"/>
    </xf>
    <xf numFmtId="166" fontId="6" fillId="0" borderId="17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left" vertical="center"/>
    </xf>
    <xf numFmtId="166" fontId="6" fillId="0" borderId="3" xfId="0" applyNumberFormat="1" applyFont="1" applyBorder="1" applyAlignment="1">
      <alignment horizontal="left" vertical="center"/>
    </xf>
    <xf numFmtId="0" fontId="4" fillId="0" borderId="20" xfId="0" applyFont="1" applyBorder="1" applyAlignment="1" applyProtection="1">
      <alignment horizontal="left" vertical="center"/>
      <protection locked="0"/>
    </xf>
    <xf numFmtId="0" fontId="4" fillId="0" borderId="30" xfId="0" applyFont="1" applyBorder="1" applyAlignment="1" applyProtection="1">
      <alignment horizontal="left" vertical="center"/>
      <protection locked="0"/>
    </xf>
    <xf numFmtId="0" fontId="4" fillId="0" borderId="31" xfId="0" applyFont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</cellXfs>
  <cellStyles count="3">
    <cellStyle name="Normal" xfId="0" builtinId="0"/>
    <cellStyle name="ParaBirimi" xfId="1" builtinId="4"/>
    <cellStyle name="Virgül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9.xml"/><Relationship Id="rId2" Type="http://schemas.openxmlformats.org/officeDocument/2006/relationships/vmlDrawing" Target="../drawings/vmlDrawing59.v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0.xml"/><Relationship Id="rId2" Type="http://schemas.openxmlformats.org/officeDocument/2006/relationships/vmlDrawing" Target="../drawings/vmlDrawing60.v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1.xml"/><Relationship Id="rId2" Type="http://schemas.openxmlformats.org/officeDocument/2006/relationships/vmlDrawing" Target="../drawings/vmlDrawing61.v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2.xml"/><Relationship Id="rId2" Type="http://schemas.openxmlformats.org/officeDocument/2006/relationships/vmlDrawing" Target="../drawings/vmlDrawing62.v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3.xml"/><Relationship Id="rId2" Type="http://schemas.openxmlformats.org/officeDocument/2006/relationships/vmlDrawing" Target="../drawings/vmlDrawing63.v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4.xml"/><Relationship Id="rId2" Type="http://schemas.openxmlformats.org/officeDocument/2006/relationships/vmlDrawing" Target="../drawings/vmlDrawing64.v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5.xml"/><Relationship Id="rId2" Type="http://schemas.openxmlformats.org/officeDocument/2006/relationships/vmlDrawing" Target="../drawings/vmlDrawing65.v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6.xml"/><Relationship Id="rId2" Type="http://schemas.openxmlformats.org/officeDocument/2006/relationships/vmlDrawing" Target="../drawings/vmlDrawing66.v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7.xml"/><Relationship Id="rId2" Type="http://schemas.openxmlformats.org/officeDocument/2006/relationships/vmlDrawing" Target="../drawings/vmlDrawing67.v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8.xml"/><Relationship Id="rId2" Type="http://schemas.openxmlformats.org/officeDocument/2006/relationships/vmlDrawing" Target="../drawings/vmlDrawing68.v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9.xml"/><Relationship Id="rId2" Type="http://schemas.openxmlformats.org/officeDocument/2006/relationships/vmlDrawing" Target="../drawings/vmlDrawing69.v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0.xml"/><Relationship Id="rId2" Type="http://schemas.openxmlformats.org/officeDocument/2006/relationships/vmlDrawing" Target="../drawings/vmlDrawing70.v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1.xml"/><Relationship Id="rId2" Type="http://schemas.openxmlformats.org/officeDocument/2006/relationships/vmlDrawing" Target="../drawings/vmlDrawing71.v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2.xml"/><Relationship Id="rId2" Type="http://schemas.openxmlformats.org/officeDocument/2006/relationships/vmlDrawing" Target="../drawings/vmlDrawing72.v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3.xml"/><Relationship Id="rId2" Type="http://schemas.openxmlformats.org/officeDocument/2006/relationships/vmlDrawing" Target="../drawings/vmlDrawing73.v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4.xml"/><Relationship Id="rId2" Type="http://schemas.openxmlformats.org/officeDocument/2006/relationships/vmlDrawing" Target="../drawings/vmlDrawing74.v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5.xml"/><Relationship Id="rId2" Type="http://schemas.openxmlformats.org/officeDocument/2006/relationships/vmlDrawing" Target="../drawings/vmlDrawing75.v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6.xml"/><Relationship Id="rId2" Type="http://schemas.openxmlformats.org/officeDocument/2006/relationships/vmlDrawing" Target="../drawings/vmlDrawing76.v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7.xml"/><Relationship Id="rId2" Type="http://schemas.openxmlformats.org/officeDocument/2006/relationships/vmlDrawing" Target="../drawings/vmlDrawing77.v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8.xml"/><Relationship Id="rId2" Type="http://schemas.openxmlformats.org/officeDocument/2006/relationships/vmlDrawing" Target="../drawings/vmlDrawing78.v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9.xml"/><Relationship Id="rId2" Type="http://schemas.openxmlformats.org/officeDocument/2006/relationships/vmlDrawing" Target="../drawings/vmlDrawing79.v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0.xml"/><Relationship Id="rId2" Type="http://schemas.openxmlformats.org/officeDocument/2006/relationships/vmlDrawing" Target="../drawings/vmlDrawing80.v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1.xml"/><Relationship Id="rId2" Type="http://schemas.openxmlformats.org/officeDocument/2006/relationships/vmlDrawing" Target="../drawings/vmlDrawing81.v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2.xml"/><Relationship Id="rId2" Type="http://schemas.openxmlformats.org/officeDocument/2006/relationships/vmlDrawing" Target="../drawings/vmlDrawing82.v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3.xml"/><Relationship Id="rId2" Type="http://schemas.openxmlformats.org/officeDocument/2006/relationships/vmlDrawing" Target="../drawings/vmlDrawing83.v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4.xml"/><Relationship Id="rId2" Type="http://schemas.openxmlformats.org/officeDocument/2006/relationships/vmlDrawing" Target="../drawings/vmlDrawing84.v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5.xml"/><Relationship Id="rId2" Type="http://schemas.openxmlformats.org/officeDocument/2006/relationships/vmlDrawing" Target="../drawings/vmlDrawing85.v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6.xml"/><Relationship Id="rId2" Type="http://schemas.openxmlformats.org/officeDocument/2006/relationships/vmlDrawing" Target="../drawings/vmlDrawing86.v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7.xml"/><Relationship Id="rId2" Type="http://schemas.openxmlformats.org/officeDocument/2006/relationships/vmlDrawing" Target="../drawings/vmlDrawing87.v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8.xml"/><Relationship Id="rId2" Type="http://schemas.openxmlformats.org/officeDocument/2006/relationships/vmlDrawing" Target="../drawings/vmlDrawing88.v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9.xml"/><Relationship Id="rId2" Type="http://schemas.openxmlformats.org/officeDocument/2006/relationships/vmlDrawing" Target="../drawings/vmlDrawing89.v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0.xml"/><Relationship Id="rId2" Type="http://schemas.openxmlformats.org/officeDocument/2006/relationships/vmlDrawing" Target="../drawings/vmlDrawing90.v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1.xml"/><Relationship Id="rId2" Type="http://schemas.openxmlformats.org/officeDocument/2006/relationships/vmlDrawing" Target="../drawings/vmlDrawing91.v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2.xml"/><Relationship Id="rId2" Type="http://schemas.openxmlformats.org/officeDocument/2006/relationships/vmlDrawing" Target="../drawings/vmlDrawing92.v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3.xml"/><Relationship Id="rId2" Type="http://schemas.openxmlformats.org/officeDocument/2006/relationships/vmlDrawing" Target="../drawings/vmlDrawing93.v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4.xml"/><Relationship Id="rId2" Type="http://schemas.openxmlformats.org/officeDocument/2006/relationships/vmlDrawing" Target="../drawings/vmlDrawing94.v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5.xml"/><Relationship Id="rId2" Type="http://schemas.openxmlformats.org/officeDocument/2006/relationships/vmlDrawing" Target="../drawings/vmlDrawing95.v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6.xml"/><Relationship Id="rId2" Type="http://schemas.openxmlformats.org/officeDocument/2006/relationships/vmlDrawing" Target="../drawings/vmlDrawing96.v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7.xml"/><Relationship Id="rId2" Type="http://schemas.openxmlformats.org/officeDocument/2006/relationships/vmlDrawing" Target="../drawings/vmlDrawing97.v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8.xml"/><Relationship Id="rId2" Type="http://schemas.openxmlformats.org/officeDocument/2006/relationships/vmlDrawing" Target="../drawings/vmlDrawing98.v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9.xml"/><Relationship Id="rId2" Type="http://schemas.openxmlformats.org/officeDocument/2006/relationships/vmlDrawing" Target="../drawings/vmlDrawing99.v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0.xml"/><Relationship Id="rId2" Type="http://schemas.openxmlformats.org/officeDocument/2006/relationships/vmlDrawing" Target="../drawings/vmlDrawing100.v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1.xml"/><Relationship Id="rId2" Type="http://schemas.openxmlformats.org/officeDocument/2006/relationships/vmlDrawing" Target="../drawings/vmlDrawing101.v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2.xml"/><Relationship Id="rId2" Type="http://schemas.openxmlformats.org/officeDocument/2006/relationships/vmlDrawing" Target="../drawings/vmlDrawing102.v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3.xml"/><Relationship Id="rId2" Type="http://schemas.openxmlformats.org/officeDocument/2006/relationships/vmlDrawing" Target="../drawings/vmlDrawing103.v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4.xml"/><Relationship Id="rId2" Type="http://schemas.openxmlformats.org/officeDocument/2006/relationships/vmlDrawing" Target="../drawings/vmlDrawing104.v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5.xml"/><Relationship Id="rId2" Type="http://schemas.openxmlformats.org/officeDocument/2006/relationships/vmlDrawing" Target="../drawings/vmlDrawing105.v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6.xml"/><Relationship Id="rId2" Type="http://schemas.openxmlformats.org/officeDocument/2006/relationships/vmlDrawing" Target="../drawings/vmlDrawing106.v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7.xml"/><Relationship Id="rId2" Type="http://schemas.openxmlformats.org/officeDocument/2006/relationships/vmlDrawing" Target="../drawings/vmlDrawing107.v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8.xml"/><Relationship Id="rId2" Type="http://schemas.openxmlformats.org/officeDocument/2006/relationships/vmlDrawing" Target="../drawings/vmlDrawing108.v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9.xml"/><Relationship Id="rId2" Type="http://schemas.openxmlformats.org/officeDocument/2006/relationships/vmlDrawing" Target="../drawings/vmlDrawing109.v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0.xml"/><Relationship Id="rId2" Type="http://schemas.openxmlformats.org/officeDocument/2006/relationships/vmlDrawing" Target="../drawings/vmlDrawing110.v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1.xml"/><Relationship Id="rId2" Type="http://schemas.openxmlformats.org/officeDocument/2006/relationships/vmlDrawing" Target="../drawings/vmlDrawing111.v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2.xml"/><Relationship Id="rId2" Type="http://schemas.openxmlformats.org/officeDocument/2006/relationships/vmlDrawing" Target="../drawings/vmlDrawing112.v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3.xml"/><Relationship Id="rId2" Type="http://schemas.openxmlformats.org/officeDocument/2006/relationships/vmlDrawing" Target="../drawings/vmlDrawing113.v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4.xml"/><Relationship Id="rId2" Type="http://schemas.openxmlformats.org/officeDocument/2006/relationships/vmlDrawing" Target="../drawings/vmlDrawing114.v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5.xml"/><Relationship Id="rId2" Type="http://schemas.openxmlformats.org/officeDocument/2006/relationships/vmlDrawing" Target="../drawings/vmlDrawing115.v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6.xml"/><Relationship Id="rId2" Type="http://schemas.openxmlformats.org/officeDocument/2006/relationships/vmlDrawing" Target="../drawings/vmlDrawing116.v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7.xml"/><Relationship Id="rId2" Type="http://schemas.openxmlformats.org/officeDocument/2006/relationships/vmlDrawing" Target="../drawings/vmlDrawing117.v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8.xml"/><Relationship Id="rId2" Type="http://schemas.openxmlformats.org/officeDocument/2006/relationships/vmlDrawing" Target="../drawings/vmlDrawing118.v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9.xml"/><Relationship Id="rId2" Type="http://schemas.openxmlformats.org/officeDocument/2006/relationships/vmlDrawing" Target="../drawings/vmlDrawing119.v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0.xml"/><Relationship Id="rId2" Type="http://schemas.openxmlformats.org/officeDocument/2006/relationships/vmlDrawing" Target="../drawings/vmlDrawing120.v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1.xml"/><Relationship Id="rId2" Type="http://schemas.openxmlformats.org/officeDocument/2006/relationships/vmlDrawing" Target="../drawings/vmlDrawing121.v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2.xml"/><Relationship Id="rId2" Type="http://schemas.openxmlformats.org/officeDocument/2006/relationships/vmlDrawing" Target="../drawings/vmlDrawing122.v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3.xml"/><Relationship Id="rId2" Type="http://schemas.openxmlformats.org/officeDocument/2006/relationships/vmlDrawing" Target="../drawings/vmlDrawing123.v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4.xml"/><Relationship Id="rId2" Type="http://schemas.openxmlformats.org/officeDocument/2006/relationships/vmlDrawing" Target="../drawings/vmlDrawing124.v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5.xml"/><Relationship Id="rId2" Type="http://schemas.openxmlformats.org/officeDocument/2006/relationships/vmlDrawing" Target="../drawings/vmlDrawing125.v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6.xml"/><Relationship Id="rId2" Type="http://schemas.openxmlformats.org/officeDocument/2006/relationships/vmlDrawing" Target="../drawings/vmlDrawing126.v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7.xml"/><Relationship Id="rId2" Type="http://schemas.openxmlformats.org/officeDocument/2006/relationships/vmlDrawing" Target="../drawings/vmlDrawing127.v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8.xml"/><Relationship Id="rId2" Type="http://schemas.openxmlformats.org/officeDocument/2006/relationships/vmlDrawing" Target="../drawings/vmlDrawing128.v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9.xml"/><Relationship Id="rId2" Type="http://schemas.openxmlformats.org/officeDocument/2006/relationships/vmlDrawing" Target="../drawings/vmlDrawing129.v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0.xml"/><Relationship Id="rId2" Type="http://schemas.openxmlformats.org/officeDocument/2006/relationships/vmlDrawing" Target="../drawings/vmlDrawing130.v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1.xml"/><Relationship Id="rId2" Type="http://schemas.openxmlformats.org/officeDocument/2006/relationships/vmlDrawing" Target="../drawings/vmlDrawing131.v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2.xml"/><Relationship Id="rId2" Type="http://schemas.openxmlformats.org/officeDocument/2006/relationships/vmlDrawing" Target="../drawings/vmlDrawing132.v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3.xml"/><Relationship Id="rId2" Type="http://schemas.openxmlformats.org/officeDocument/2006/relationships/vmlDrawing" Target="../drawings/vmlDrawing133.v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4.xml"/><Relationship Id="rId2" Type="http://schemas.openxmlformats.org/officeDocument/2006/relationships/vmlDrawing" Target="../drawings/vmlDrawing134.v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5.xml"/><Relationship Id="rId2" Type="http://schemas.openxmlformats.org/officeDocument/2006/relationships/vmlDrawing" Target="../drawings/vmlDrawing135.v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6.xml"/><Relationship Id="rId2" Type="http://schemas.openxmlformats.org/officeDocument/2006/relationships/vmlDrawing" Target="../drawings/vmlDrawing136.v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7.xml"/><Relationship Id="rId2" Type="http://schemas.openxmlformats.org/officeDocument/2006/relationships/vmlDrawing" Target="../drawings/vmlDrawing137.v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8.xml"/><Relationship Id="rId2" Type="http://schemas.openxmlformats.org/officeDocument/2006/relationships/vmlDrawing" Target="../drawings/vmlDrawing138.v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9.xml"/><Relationship Id="rId2" Type="http://schemas.openxmlformats.org/officeDocument/2006/relationships/vmlDrawing" Target="../drawings/vmlDrawing139.v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0.xml"/><Relationship Id="rId2" Type="http://schemas.openxmlformats.org/officeDocument/2006/relationships/vmlDrawing" Target="../drawings/vmlDrawing140.v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1.xml"/><Relationship Id="rId2" Type="http://schemas.openxmlformats.org/officeDocument/2006/relationships/vmlDrawing" Target="../drawings/vmlDrawing141.v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2.xml"/><Relationship Id="rId2" Type="http://schemas.openxmlformats.org/officeDocument/2006/relationships/vmlDrawing" Target="../drawings/vmlDrawing142.v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3.xml"/><Relationship Id="rId2" Type="http://schemas.openxmlformats.org/officeDocument/2006/relationships/vmlDrawing" Target="../drawings/vmlDrawing143.vml"/><Relationship Id="rId1" Type="http://schemas.openxmlformats.org/officeDocument/2006/relationships/printerSettings" Target="../printerSettings/printerSettings1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R719"/>
  <sheetViews>
    <sheetView topLeftCell="I678" workbookViewId="0">
      <selection activeCell="N714" sqref="N714"/>
    </sheetView>
  </sheetViews>
  <sheetFormatPr defaultRowHeight="12.75" x14ac:dyDescent="0.2"/>
  <cols>
    <col min="1" max="1" width="5.42578125" style="45" bestFit="1" customWidth="1"/>
    <col min="2" max="2" width="41.85546875" style="45" bestFit="1" customWidth="1"/>
    <col min="3" max="3" width="22" style="45" bestFit="1" customWidth="1"/>
    <col min="4" max="4" width="13.85546875" style="45" bestFit="1" customWidth="1"/>
    <col min="5" max="5" width="13.140625" style="44" bestFit="1" customWidth="1"/>
    <col min="6" max="6" width="28.85546875" style="44" bestFit="1" customWidth="1"/>
    <col min="7" max="7" width="12.7109375" style="44" bestFit="1" customWidth="1"/>
    <col min="8" max="8" width="29" style="44" bestFit="1" customWidth="1"/>
    <col min="9" max="9" width="60.28515625" style="44" bestFit="1" customWidth="1"/>
    <col min="10" max="10" width="32.140625" style="44" bestFit="1" customWidth="1"/>
    <col min="11" max="11" width="17" style="44" bestFit="1" customWidth="1"/>
    <col min="12" max="12" width="24" style="44" bestFit="1" customWidth="1"/>
    <col min="13" max="13" width="17" style="102" bestFit="1" customWidth="1"/>
    <col min="14" max="14" width="65.140625" style="44" bestFit="1" customWidth="1"/>
    <col min="15" max="15" width="26.5703125" style="44" bestFit="1" customWidth="1"/>
    <col min="16" max="16" width="9.140625" style="44"/>
    <col min="17" max="17" width="23.140625" style="44" bestFit="1" customWidth="1"/>
    <col min="18" max="18" width="14.28515625" style="44" customWidth="1"/>
    <col min="19" max="16384" width="9.140625" style="44"/>
  </cols>
  <sheetData>
    <row r="1" spans="1:14" x14ac:dyDescent="0.2">
      <c r="A1" s="45" t="s">
        <v>95</v>
      </c>
      <c r="B1" s="42" t="s">
        <v>96</v>
      </c>
      <c r="C1" s="42" t="s">
        <v>83</v>
      </c>
      <c r="D1" s="43" t="s">
        <v>102</v>
      </c>
      <c r="E1" s="29" t="s">
        <v>103</v>
      </c>
      <c r="F1" s="29" t="s">
        <v>84</v>
      </c>
      <c r="G1" s="29" t="s">
        <v>117</v>
      </c>
      <c r="H1" s="43" t="s">
        <v>106</v>
      </c>
      <c r="I1" s="43" t="s">
        <v>107</v>
      </c>
      <c r="J1" s="43" t="s">
        <v>108</v>
      </c>
      <c r="K1" s="43" t="s">
        <v>109</v>
      </c>
      <c r="L1" s="43" t="s">
        <v>118</v>
      </c>
      <c r="M1" s="98" t="s">
        <v>356</v>
      </c>
      <c r="N1" s="43" t="s">
        <v>110</v>
      </c>
    </row>
    <row r="2" spans="1:14" x14ac:dyDescent="0.2">
      <c r="A2" s="45">
        <v>1</v>
      </c>
      <c r="B2" s="44" t="s">
        <v>71</v>
      </c>
      <c r="C2" s="4">
        <v>0</v>
      </c>
      <c r="D2" s="4">
        <v>2022</v>
      </c>
      <c r="E2" s="3" t="s">
        <v>10</v>
      </c>
      <c r="F2" s="3" t="s">
        <v>26</v>
      </c>
      <c r="G2" s="3" t="s">
        <v>2</v>
      </c>
      <c r="H2" s="3" t="s">
        <v>39</v>
      </c>
      <c r="I2" s="6" t="s">
        <v>119</v>
      </c>
      <c r="J2" s="3" t="s">
        <v>112</v>
      </c>
      <c r="K2" s="3" t="s">
        <v>64</v>
      </c>
      <c r="L2" s="3" t="s">
        <v>75</v>
      </c>
      <c r="M2" s="99">
        <v>36916680920</v>
      </c>
      <c r="N2" s="46" t="s">
        <v>609</v>
      </c>
    </row>
    <row r="3" spans="1:14" x14ac:dyDescent="0.2">
      <c r="A3" s="45">
        <v>2</v>
      </c>
      <c r="B3" s="44" t="s">
        <v>94</v>
      </c>
      <c r="C3" s="4">
        <v>1</v>
      </c>
      <c r="D3" s="4">
        <v>2023</v>
      </c>
      <c r="E3" s="3" t="s">
        <v>12</v>
      </c>
      <c r="F3" s="3" t="s">
        <v>27</v>
      </c>
      <c r="G3" s="3" t="s">
        <v>25</v>
      </c>
      <c r="H3" s="3" t="s">
        <v>40</v>
      </c>
      <c r="I3" s="6" t="s">
        <v>120</v>
      </c>
      <c r="J3" s="3" t="s">
        <v>113</v>
      </c>
      <c r="K3" s="3" t="s">
        <v>65</v>
      </c>
      <c r="L3" s="3" t="s">
        <v>76</v>
      </c>
      <c r="M3" s="99">
        <v>1615960958</v>
      </c>
      <c r="N3" s="46" t="s">
        <v>164</v>
      </c>
    </row>
    <row r="4" spans="1:14" x14ac:dyDescent="0.2">
      <c r="A4" s="45">
        <v>3</v>
      </c>
      <c r="B4" s="44" t="s">
        <v>93</v>
      </c>
      <c r="C4" s="4">
        <v>8</v>
      </c>
      <c r="D4" s="4">
        <v>2024</v>
      </c>
      <c r="E4" s="3" t="s">
        <v>13</v>
      </c>
      <c r="F4" s="3"/>
      <c r="G4" s="44" t="s">
        <v>104</v>
      </c>
      <c r="H4" s="6" t="s">
        <v>24</v>
      </c>
      <c r="I4" s="6" t="s">
        <v>121</v>
      </c>
      <c r="J4" s="44" t="s">
        <v>114</v>
      </c>
      <c r="L4" s="6" t="s">
        <v>77</v>
      </c>
      <c r="M4" s="99">
        <v>80050303</v>
      </c>
      <c r="N4" s="46" t="s">
        <v>437</v>
      </c>
    </row>
    <row r="5" spans="1:14" x14ac:dyDescent="0.2">
      <c r="A5" s="45">
        <v>4</v>
      </c>
      <c r="B5" s="44" t="s">
        <v>92</v>
      </c>
      <c r="C5" s="4">
        <v>10</v>
      </c>
      <c r="D5" s="4">
        <v>2025</v>
      </c>
      <c r="E5" s="3" t="s">
        <v>15</v>
      </c>
      <c r="F5" s="3"/>
      <c r="G5" s="44" t="s">
        <v>357</v>
      </c>
      <c r="H5" s="6" t="s">
        <v>41</v>
      </c>
      <c r="I5" s="6" t="s">
        <v>638</v>
      </c>
      <c r="J5" s="3" t="s">
        <v>115</v>
      </c>
      <c r="L5" s="3"/>
      <c r="M5" s="99">
        <v>91514223</v>
      </c>
      <c r="N5" s="46" t="s">
        <v>144</v>
      </c>
    </row>
    <row r="6" spans="1:14" x14ac:dyDescent="0.2">
      <c r="A6" s="45">
        <v>5</v>
      </c>
      <c r="B6" s="44" t="s">
        <v>91</v>
      </c>
      <c r="C6" s="4">
        <v>18</v>
      </c>
      <c r="D6" s="4">
        <v>2026</v>
      </c>
      <c r="E6" s="3" t="s">
        <v>16</v>
      </c>
      <c r="F6" s="3"/>
      <c r="G6" s="44" t="s">
        <v>358</v>
      </c>
      <c r="H6" s="6" t="s">
        <v>42</v>
      </c>
      <c r="I6" s="6" t="s">
        <v>640</v>
      </c>
      <c r="J6" s="3" t="s">
        <v>116</v>
      </c>
      <c r="L6" s="3"/>
      <c r="M6" s="99">
        <v>101379841</v>
      </c>
      <c r="N6" s="46" t="s">
        <v>438</v>
      </c>
    </row>
    <row r="7" spans="1:14" x14ac:dyDescent="0.2">
      <c r="A7" s="45">
        <v>6</v>
      </c>
      <c r="B7" s="44" t="s">
        <v>844</v>
      </c>
      <c r="C7" s="4">
        <v>20</v>
      </c>
      <c r="D7" s="4">
        <v>2027</v>
      </c>
      <c r="E7" s="3" t="s">
        <v>17</v>
      </c>
      <c r="F7" s="3"/>
      <c r="G7" s="44" t="s">
        <v>359</v>
      </c>
      <c r="H7" s="6" t="s">
        <v>43</v>
      </c>
      <c r="I7" s="6" t="s">
        <v>643</v>
      </c>
      <c r="J7" s="44" t="s">
        <v>111</v>
      </c>
      <c r="L7" s="3"/>
      <c r="M7" s="99">
        <v>100934876</v>
      </c>
      <c r="N7" s="44" t="s">
        <v>439</v>
      </c>
    </row>
    <row r="8" spans="1:14" x14ac:dyDescent="0.2">
      <c r="A8" s="45">
        <v>7</v>
      </c>
      <c r="B8" s="44" t="s">
        <v>639</v>
      </c>
      <c r="C8" s="4">
        <v>26</v>
      </c>
      <c r="D8" s="4">
        <v>2028</v>
      </c>
      <c r="E8" s="3" t="s">
        <v>18</v>
      </c>
      <c r="F8" s="3"/>
      <c r="G8" s="44" t="s">
        <v>360</v>
      </c>
      <c r="H8" s="6" t="s">
        <v>44</v>
      </c>
      <c r="I8" s="6" t="s">
        <v>751</v>
      </c>
      <c r="L8" s="3"/>
      <c r="M8" s="99">
        <v>111193112</v>
      </c>
      <c r="N8" s="44" t="s">
        <v>641</v>
      </c>
    </row>
    <row r="9" spans="1:14" x14ac:dyDescent="0.2">
      <c r="A9" s="45">
        <v>8</v>
      </c>
      <c r="B9" s="44" t="s">
        <v>101</v>
      </c>
      <c r="D9" s="4">
        <v>2029</v>
      </c>
      <c r="E9" s="3" t="s">
        <v>19</v>
      </c>
      <c r="F9" s="3"/>
      <c r="G9" s="44" t="s">
        <v>361</v>
      </c>
      <c r="H9" s="44" t="s">
        <v>105</v>
      </c>
      <c r="I9" s="6" t="s">
        <v>920</v>
      </c>
      <c r="J9" s="3"/>
      <c r="L9" s="3"/>
      <c r="M9" s="99">
        <v>280449529</v>
      </c>
      <c r="N9" s="46" t="s">
        <v>440</v>
      </c>
    </row>
    <row r="10" spans="1:14" x14ac:dyDescent="0.2">
      <c r="A10" s="45">
        <v>9</v>
      </c>
      <c r="B10" s="44" t="s">
        <v>90</v>
      </c>
      <c r="D10" s="4">
        <v>2030</v>
      </c>
      <c r="E10" s="3" t="s">
        <v>20</v>
      </c>
      <c r="F10" s="3"/>
      <c r="G10" s="44" t="s">
        <v>362</v>
      </c>
      <c r="I10" s="6" t="s">
        <v>121</v>
      </c>
      <c r="J10" s="3"/>
      <c r="L10" s="3"/>
      <c r="M10" s="99">
        <v>32654092810</v>
      </c>
      <c r="N10" s="46" t="s">
        <v>227</v>
      </c>
    </row>
    <row r="11" spans="1:14" x14ac:dyDescent="0.2">
      <c r="A11" s="45">
        <v>10</v>
      </c>
      <c r="B11" s="44" t="s">
        <v>100</v>
      </c>
      <c r="D11" s="4">
        <v>2031</v>
      </c>
      <c r="E11" s="3" t="s">
        <v>21</v>
      </c>
      <c r="F11" s="3"/>
      <c r="G11" s="44" t="s">
        <v>363</v>
      </c>
      <c r="I11" s="6" t="s">
        <v>929</v>
      </c>
      <c r="J11" s="3"/>
      <c r="K11" s="4"/>
      <c r="L11" s="3"/>
      <c r="M11" s="99">
        <v>200529023</v>
      </c>
      <c r="N11" s="46" t="s">
        <v>441</v>
      </c>
    </row>
    <row r="12" spans="1:14" x14ac:dyDescent="0.2">
      <c r="A12" s="45">
        <v>11</v>
      </c>
      <c r="B12" s="44" t="s">
        <v>89</v>
      </c>
      <c r="D12" s="4">
        <v>2032</v>
      </c>
      <c r="E12" s="3" t="s">
        <v>22</v>
      </c>
      <c r="F12" s="3"/>
      <c r="G12" s="44" t="s">
        <v>364</v>
      </c>
      <c r="I12" s="6" t="s">
        <v>927</v>
      </c>
      <c r="J12" s="3"/>
      <c r="K12" s="4"/>
      <c r="L12" s="3"/>
      <c r="M12" s="99">
        <v>520052325</v>
      </c>
      <c r="N12" s="46" t="s">
        <v>442</v>
      </c>
    </row>
    <row r="13" spans="1:14" x14ac:dyDescent="0.2">
      <c r="A13" s="45">
        <v>12</v>
      </c>
      <c r="B13" s="44" t="s">
        <v>99</v>
      </c>
      <c r="D13" s="4">
        <v>2033</v>
      </c>
      <c r="E13" s="3" t="s">
        <v>3</v>
      </c>
      <c r="F13" s="3"/>
      <c r="G13" s="44" t="s">
        <v>365</v>
      </c>
      <c r="I13" s="44" t="s">
        <v>136</v>
      </c>
      <c r="J13" s="3"/>
      <c r="K13" s="4"/>
      <c r="L13" s="3"/>
      <c r="M13" s="99">
        <v>25894342142</v>
      </c>
      <c r="N13" s="46" t="s">
        <v>206</v>
      </c>
    </row>
    <row r="14" spans="1:14" x14ac:dyDescent="0.2">
      <c r="A14" s="45">
        <v>13</v>
      </c>
      <c r="B14" s="44" t="s">
        <v>98</v>
      </c>
      <c r="D14" s="4">
        <v>2034</v>
      </c>
      <c r="E14" s="6"/>
      <c r="F14" s="3"/>
      <c r="G14" s="44" t="s">
        <v>366</v>
      </c>
      <c r="H14" s="3"/>
      <c r="I14" s="44" t="s">
        <v>871</v>
      </c>
      <c r="J14" s="3"/>
      <c r="K14" s="4"/>
      <c r="L14" s="3"/>
      <c r="M14" s="99">
        <v>550428982</v>
      </c>
      <c r="N14" s="46" t="s">
        <v>443</v>
      </c>
    </row>
    <row r="15" spans="1:14" x14ac:dyDescent="0.2">
      <c r="A15" s="45">
        <v>14</v>
      </c>
      <c r="B15" s="44" t="s">
        <v>88</v>
      </c>
      <c r="D15" s="4">
        <v>2035</v>
      </c>
      <c r="E15" s="6"/>
      <c r="F15" s="3"/>
      <c r="G15" s="44" t="s">
        <v>367</v>
      </c>
      <c r="H15" s="3"/>
      <c r="I15" s="44" t="s">
        <v>134</v>
      </c>
      <c r="K15" s="4"/>
      <c r="L15" s="3"/>
      <c r="M15" s="99">
        <v>590358764</v>
      </c>
      <c r="N15" s="46" t="s">
        <v>444</v>
      </c>
    </row>
    <row r="16" spans="1:14" x14ac:dyDescent="0.2">
      <c r="A16" s="45">
        <v>15</v>
      </c>
      <c r="B16" s="44" t="s">
        <v>97</v>
      </c>
      <c r="D16" s="4">
        <v>2036</v>
      </c>
      <c r="E16" s="6"/>
      <c r="F16" s="3"/>
      <c r="G16" s="44" t="s">
        <v>368</v>
      </c>
      <c r="H16" s="3"/>
      <c r="I16" s="44" t="s">
        <v>135</v>
      </c>
      <c r="J16" s="3"/>
      <c r="K16" s="4"/>
      <c r="L16" s="3"/>
      <c r="M16" s="99">
        <v>610057673</v>
      </c>
      <c r="N16" s="46" t="s">
        <v>617</v>
      </c>
    </row>
    <row r="17" spans="1:14" x14ac:dyDescent="0.2">
      <c r="A17" s="45">
        <v>16</v>
      </c>
      <c r="B17" s="44" t="s">
        <v>87</v>
      </c>
      <c r="D17" s="4">
        <v>2037</v>
      </c>
      <c r="E17" s="6"/>
      <c r="F17" s="3"/>
      <c r="G17" s="44" t="s">
        <v>369</v>
      </c>
      <c r="H17" s="3"/>
      <c r="I17" s="44" t="s">
        <v>137</v>
      </c>
      <c r="J17" s="3"/>
      <c r="K17" s="4"/>
      <c r="L17" s="3"/>
      <c r="M17" s="99">
        <v>630236290</v>
      </c>
      <c r="N17" s="44" t="s">
        <v>445</v>
      </c>
    </row>
    <row r="18" spans="1:14" x14ac:dyDescent="0.2">
      <c r="A18" s="45">
        <v>17</v>
      </c>
      <c r="B18" s="44" t="s">
        <v>86</v>
      </c>
      <c r="D18" s="4">
        <v>2038</v>
      </c>
      <c r="E18" s="6"/>
      <c r="F18" s="3"/>
      <c r="G18" s="44" t="s">
        <v>370</v>
      </c>
      <c r="H18" s="3"/>
      <c r="I18" s="44" t="s">
        <v>138</v>
      </c>
      <c r="J18" s="3"/>
      <c r="K18" s="4"/>
      <c r="L18" s="3"/>
      <c r="M18" s="99">
        <v>671133848</v>
      </c>
      <c r="N18" s="46" t="s">
        <v>446</v>
      </c>
    </row>
    <row r="19" spans="1:14" x14ac:dyDescent="0.2">
      <c r="A19" s="45">
        <v>18</v>
      </c>
      <c r="B19" s="44" t="s">
        <v>85</v>
      </c>
      <c r="D19" s="4">
        <v>2039</v>
      </c>
      <c r="E19" s="6"/>
      <c r="F19" s="3"/>
      <c r="G19" s="44" t="s">
        <v>371</v>
      </c>
      <c r="H19" s="3"/>
      <c r="I19" s="44" t="s">
        <v>139</v>
      </c>
      <c r="J19" s="3"/>
      <c r="K19" s="4"/>
      <c r="L19" s="3"/>
      <c r="M19" s="99">
        <v>6130398713</v>
      </c>
      <c r="N19" s="46" t="s">
        <v>302</v>
      </c>
    </row>
    <row r="20" spans="1:14" x14ac:dyDescent="0.2">
      <c r="A20" s="45">
        <v>19</v>
      </c>
      <c r="B20" s="44" t="s">
        <v>659</v>
      </c>
      <c r="E20" s="6"/>
      <c r="F20" s="3"/>
      <c r="G20" s="44" t="s">
        <v>372</v>
      </c>
      <c r="H20" s="3"/>
      <c r="I20" s="44" t="s">
        <v>885</v>
      </c>
      <c r="J20" s="3"/>
      <c r="K20" s="4"/>
      <c r="L20" s="3"/>
      <c r="M20" s="99">
        <v>680852855</v>
      </c>
      <c r="N20" s="46" t="s">
        <v>447</v>
      </c>
    </row>
    <row r="21" spans="1:14" x14ac:dyDescent="0.2">
      <c r="A21" s="45">
        <v>20</v>
      </c>
      <c r="E21" s="3"/>
      <c r="F21" s="3"/>
      <c r="G21" s="44" t="s">
        <v>373</v>
      </c>
      <c r="H21" s="3"/>
      <c r="I21" s="44" t="s">
        <v>890</v>
      </c>
      <c r="J21" s="3"/>
      <c r="K21" s="4"/>
      <c r="L21" s="3"/>
      <c r="M21" s="99">
        <v>4790756205</v>
      </c>
      <c r="N21" s="46" t="s">
        <v>448</v>
      </c>
    </row>
    <row r="22" spans="1:14" x14ac:dyDescent="0.2">
      <c r="A22" s="45">
        <v>21</v>
      </c>
      <c r="E22" s="3"/>
      <c r="F22" s="3"/>
      <c r="G22" s="44" t="s">
        <v>374</v>
      </c>
      <c r="H22" s="3"/>
      <c r="I22" s="44" t="s">
        <v>140</v>
      </c>
      <c r="J22" s="3"/>
      <c r="K22" s="4"/>
      <c r="L22" s="3"/>
      <c r="M22" s="99">
        <v>720039666</v>
      </c>
      <c r="N22" s="46" t="s">
        <v>449</v>
      </c>
    </row>
    <row r="23" spans="1:14" x14ac:dyDescent="0.2">
      <c r="A23" s="45">
        <v>22</v>
      </c>
      <c r="E23" s="3"/>
      <c r="F23" s="3"/>
      <c r="G23" s="44" t="s">
        <v>375</v>
      </c>
      <c r="H23" s="3"/>
      <c r="I23" s="44" t="s">
        <v>666</v>
      </c>
      <c r="J23" s="3"/>
      <c r="K23" s="3"/>
      <c r="L23" s="4"/>
      <c r="M23" s="99">
        <v>850055513</v>
      </c>
      <c r="N23" s="46" t="s">
        <v>450</v>
      </c>
    </row>
    <row r="24" spans="1:14" x14ac:dyDescent="0.2">
      <c r="A24" s="45">
        <v>23</v>
      </c>
      <c r="G24" s="44" t="s">
        <v>376</v>
      </c>
      <c r="I24" s="44" t="s">
        <v>141</v>
      </c>
      <c r="M24" s="99">
        <v>861280333</v>
      </c>
      <c r="N24" s="46" t="s">
        <v>451</v>
      </c>
    </row>
    <row r="25" spans="1:14" x14ac:dyDescent="0.2">
      <c r="A25" s="45">
        <v>24</v>
      </c>
      <c r="G25" s="44" t="s">
        <v>377</v>
      </c>
      <c r="I25" s="44" t="s">
        <v>752</v>
      </c>
      <c r="M25" s="99">
        <v>860528120</v>
      </c>
      <c r="N25" s="46" t="s">
        <v>452</v>
      </c>
    </row>
    <row r="26" spans="1:14" x14ac:dyDescent="0.2">
      <c r="A26" s="45">
        <v>25</v>
      </c>
      <c r="G26" s="44" t="s">
        <v>378</v>
      </c>
      <c r="I26" s="44" t="s">
        <v>123</v>
      </c>
      <c r="M26" s="99">
        <v>21553993434</v>
      </c>
      <c r="N26" s="46" t="s">
        <v>608</v>
      </c>
    </row>
    <row r="27" spans="1:14" x14ac:dyDescent="0.2">
      <c r="A27" s="45">
        <v>26</v>
      </c>
      <c r="G27" s="44" t="s">
        <v>379</v>
      </c>
      <c r="I27" s="44" t="s">
        <v>124</v>
      </c>
      <c r="M27" s="99">
        <v>18638485564</v>
      </c>
      <c r="N27" s="46" t="s">
        <v>174</v>
      </c>
    </row>
    <row r="28" spans="1:14" x14ac:dyDescent="0.2">
      <c r="A28" s="45">
        <v>27</v>
      </c>
      <c r="G28" s="44" t="s">
        <v>380</v>
      </c>
      <c r="I28" s="44" t="s">
        <v>130</v>
      </c>
      <c r="M28" s="99">
        <v>920800525</v>
      </c>
      <c r="N28" s="46" t="s">
        <v>453</v>
      </c>
    </row>
    <row r="29" spans="1:14" x14ac:dyDescent="0.2">
      <c r="A29" s="45">
        <v>28</v>
      </c>
      <c r="G29" s="44" t="s">
        <v>381</v>
      </c>
      <c r="I29" s="44" t="s">
        <v>125</v>
      </c>
      <c r="M29" s="99">
        <v>12880463608</v>
      </c>
      <c r="N29" s="46" t="s">
        <v>155</v>
      </c>
    </row>
    <row r="30" spans="1:14" x14ac:dyDescent="0.2">
      <c r="A30" s="45">
        <v>29</v>
      </c>
      <c r="G30" s="44" t="s">
        <v>382</v>
      </c>
      <c r="I30" s="44" t="s">
        <v>126</v>
      </c>
      <c r="M30" s="99">
        <v>950312550</v>
      </c>
      <c r="N30" s="46" t="s">
        <v>454</v>
      </c>
    </row>
    <row r="31" spans="1:14" x14ac:dyDescent="0.2">
      <c r="A31" s="45">
        <v>30</v>
      </c>
      <c r="G31" s="44" t="s">
        <v>383</v>
      </c>
      <c r="I31" s="44" t="s">
        <v>127</v>
      </c>
      <c r="M31" s="99">
        <v>51166401712</v>
      </c>
      <c r="N31" s="46" t="s">
        <v>280</v>
      </c>
    </row>
    <row r="32" spans="1:14" x14ac:dyDescent="0.2">
      <c r="A32" s="45">
        <v>31</v>
      </c>
      <c r="D32" s="103"/>
      <c r="E32" s="103"/>
      <c r="G32" s="44" t="s">
        <v>384</v>
      </c>
      <c r="I32" s="44" t="s">
        <v>128</v>
      </c>
      <c r="M32" s="99">
        <v>1101094128</v>
      </c>
      <c r="N32" s="46" t="s">
        <v>455</v>
      </c>
    </row>
    <row r="33" spans="1:14" x14ac:dyDescent="0.2">
      <c r="A33" s="45">
        <v>32</v>
      </c>
      <c r="G33" s="44" t="s">
        <v>385</v>
      </c>
      <c r="I33" s="44" t="s">
        <v>129</v>
      </c>
      <c r="M33" s="99">
        <v>51262584586</v>
      </c>
      <c r="N33" s="46" t="s">
        <v>616</v>
      </c>
    </row>
    <row r="34" spans="1:14" x14ac:dyDescent="0.2">
      <c r="A34" s="45">
        <v>33</v>
      </c>
      <c r="G34" s="44" t="s">
        <v>386</v>
      </c>
      <c r="I34" s="44" t="s">
        <v>132</v>
      </c>
      <c r="M34" s="99">
        <v>1191091838</v>
      </c>
      <c r="N34" s="46" t="s">
        <v>456</v>
      </c>
    </row>
    <row r="35" spans="1:14" x14ac:dyDescent="0.2">
      <c r="A35" s="45">
        <v>34</v>
      </c>
      <c r="G35" s="44" t="s">
        <v>387</v>
      </c>
      <c r="I35" s="44" t="s">
        <v>131</v>
      </c>
      <c r="M35" s="99">
        <v>63091003800</v>
      </c>
      <c r="N35" s="46" t="s">
        <v>310</v>
      </c>
    </row>
    <row r="36" spans="1:14" x14ac:dyDescent="0.2">
      <c r="A36" s="45">
        <v>35</v>
      </c>
      <c r="G36" s="44" t="s">
        <v>388</v>
      </c>
      <c r="I36" s="44" t="s">
        <v>133</v>
      </c>
      <c r="M36" s="99">
        <v>1250355101</v>
      </c>
      <c r="N36" s="46" t="s">
        <v>457</v>
      </c>
    </row>
    <row r="37" spans="1:14" x14ac:dyDescent="0.2">
      <c r="A37" s="45">
        <v>36</v>
      </c>
      <c r="G37" s="44" t="s">
        <v>389</v>
      </c>
      <c r="I37" s="44" t="s">
        <v>142</v>
      </c>
      <c r="M37" s="99">
        <v>1280024024</v>
      </c>
      <c r="N37" s="46" t="s">
        <v>458</v>
      </c>
    </row>
    <row r="38" spans="1:14" x14ac:dyDescent="0.2">
      <c r="A38" s="45">
        <v>37</v>
      </c>
      <c r="G38" s="44" t="s">
        <v>390</v>
      </c>
      <c r="I38" s="44" t="s">
        <v>143</v>
      </c>
      <c r="M38" s="99">
        <v>19657237516</v>
      </c>
      <c r="N38" s="46" t="s">
        <v>181</v>
      </c>
    </row>
    <row r="39" spans="1:14" x14ac:dyDescent="0.2">
      <c r="A39" s="45">
        <v>38</v>
      </c>
      <c r="G39" s="44" t="s">
        <v>391</v>
      </c>
      <c r="I39" s="4" t="s">
        <v>122</v>
      </c>
      <c r="M39" s="99">
        <v>25619198078</v>
      </c>
      <c r="N39" s="46" t="s">
        <v>205</v>
      </c>
    </row>
    <row r="40" spans="1:14" x14ac:dyDescent="0.2">
      <c r="A40" s="45">
        <v>39</v>
      </c>
      <c r="G40" s="44" t="s">
        <v>392</v>
      </c>
      <c r="I40" s="4" t="s">
        <v>70</v>
      </c>
      <c r="M40" s="99">
        <v>67558037742</v>
      </c>
      <c r="N40" s="46" t="s">
        <v>618</v>
      </c>
    </row>
    <row r="41" spans="1:14" x14ac:dyDescent="0.2">
      <c r="A41" s="45">
        <v>40</v>
      </c>
      <c r="G41" s="44" t="s">
        <v>393</v>
      </c>
      <c r="I41" s="4" t="s">
        <v>69</v>
      </c>
      <c r="M41" s="99">
        <v>1400051059</v>
      </c>
      <c r="N41" s="46" t="s">
        <v>459</v>
      </c>
    </row>
    <row r="42" spans="1:14" x14ac:dyDescent="0.2">
      <c r="A42" s="45">
        <v>41</v>
      </c>
      <c r="G42" s="44" t="s">
        <v>394</v>
      </c>
      <c r="I42" s="4" t="s">
        <v>48</v>
      </c>
      <c r="M42" s="99">
        <v>1400382597</v>
      </c>
      <c r="N42" s="46" t="s">
        <v>460</v>
      </c>
    </row>
    <row r="43" spans="1:14" x14ac:dyDescent="0.2">
      <c r="A43" s="45">
        <v>42</v>
      </c>
      <c r="G43" s="44" t="s">
        <v>395</v>
      </c>
      <c r="I43" s="4" t="s">
        <v>47</v>
      </c>
      <c r="M43" s="99">
        <v>1420586245</v>
      </c>
      <c r="N43" s="46" t="s">
        <v>461</v>
      </c>
    </row>
    <row r="44" spans="1:14" x14ac:dyDescent="0.2">
      <c r="A44" s="45">
        <v>43</v>
      </c>
      <c r="G44" s="44" t="s">
        <v>25</v>
      </c>
      <c r="I44" s="4" t="s">
        <v>68</v>
      </c>
      <c r="M44" s="99">
        <v>4590030594</v>
      </c>
      <c r="N44" s="46" t="s">
        <v>264</v>
      </c>
    </row>
    <row r="45" spans="1:14" x14ac:dyDescent="0.2">
      <c r="A45" s="45">
        <v>44</v>
      </c>
      <c r="G45" s="44" t="s">
        <v>396</v>
      </c>
      <c r="M45" s="99">
        <v>1550013468</v>
      </c>
      <c r="N45" s="46" t="s">
        <v>161</v>
      </c>
    </row>
    <row r="46" spans="1:14" x14ac:dyDescent="0.2">
      <c r="A46" s="45">
        <v>45</v>
      </c>
      <c r="G46" s="44" t="s">
        <v>397</v>
      </c>
      <c r="M46" s="99">
        <v>1620044730</v>
      </c>
      <c r="N46" s="46" t="s">
        <v>165</v>
      </c>
    </row>
    <row r="47" spans="1:14" x14ac:dyDescent="0.2">
      <c r="A47" s="45">
        <v>46</v>
      </c>
      <c r="G47" s="44" t="s">
        <v>398</v>
      </c>
      <c r="M47" s="99">
        <v>1630026222</v>
      </c>
      <c r="N47" s="46" t="s">
        <v>462</v>
      </c>
    </row>
    <row r="48" spans="1:14" x14ac:dyDescent="0.2">
      <c r="A48" s="45">
        <v>47</v>
      </c>
      <c r="G48" s="44" t="s">
        <v>399</v>
      </c>
      <c r="M48" s="99">
        <v>1630054757</v>
      </c>
      <c r="N48" s="46" t="s">
        <v>166</v>
      </c>
    </row>
    <row r="49" spans="1:14" x14ac:dyDescent="0.2">
      <c r="A49" s="45">
        <v>48</v>
      </c>
      <c r="G49" s="44" t="s">
        <v>400</v>
      </c>
      <c r="M49" s="99">
        <v>9970668775</v>
      </c>
      <c r="N49" s="46" t="s">
        <v>463</v>
      </c>
    </row>
    <row r="50" spans="1:14" x14ac:dyDescent="0.2">
      <c r="A50" s="45">
        <v>49</v>
      </c>
      <c r="G50" s="44" t="s">
        <v>401</v>
      </c>
      <c r="M50" s="99">
        <v>1640433218</v>
      </c>
      <c r="N50" s="46" t="s">
        <v>464</v>
      </c>
    </row>
    <row r="51" spans="1:14" x14ac:dyDescent="0.2">
      <c r="A51" s="45">
        <v>50</v>
      </c>
      <c r="G51" s="44" t="s">
        <v>402</v>
      </c>
      <c r="M51" s="99">
        <v>1650184212</v>
      </c>
      <c r="N51" s="46" t="s">
        <v>167</v>
      </c>
    </row>
    <row r="52" spans="1:14" x14ac:dyDescent="0.2">
      <c r="A52" s="45">
        <v>51</v>
      </c>
      <c r="G52" s="44" t="s">
        <v>403</v>
      </c>
      <c r="M52" s="99">
        <v>14483865346</v>
      </c>
      <c r="N52" s="46" t="s">
        <v>157</v>
      </c>
    </row>
    <row r="53" spans="1:14" x14ac:dyDescent="0.2">
      <c r="A53" s="45">
        <v>52</v>
      </c>
      <c r="G53" s="44" t="s">
        <v>404</v>
      </c>
      <c r="M53" s="99">
        <v>1660060521</v>
      </c>
      <c r="N53" s="46" t="s">
        <v>168</v>
      </c>
    </row>
    <row r="54" spans="1:14" x14ac:dyDescent="0.2">
      <c r="A54" s="45">
        <v>53</v>
      </c>
      <c r="G54" s="44" t="s">
        <v>405</v>
      </c>
      <c r="M54" s="99">
        <v>1660060521</v>
      </c>
      <c r="N54" s="46" t="s">
        <v>168</v>
      </c>
    </row>
    <row r="55" spans="1:14" x14ac:dyDescent="0.2">
      <c r="A55" s="45">
        <v>54</v>
      </c>
      <c r="G55" s="44" t="s">
        <v>406</v>
      </c>
      <c r="M55" s="99">
        <v>26402113100</v>
      </c>
      <c r="N55" s="46" t="s">
        <v>209</v>
      </c>
    </row>
    <row r="56" spans="1:14" x14ac:dyDescent="0.2">
      <c r="A56" s="45">
        <v>55</v>
      </c>
      <c r="G56" s="44" t="s">
        <v>11</v>
      </c>
      <c r="M56" s="99">
        <v>1671302120</v>
      </c>
      <c r="N56" s="46" t="s">
        <v>465</v>
      </c>
    </row>
    <row r="57" spans="1:14" x14ac:dyDescent="0.2">
      <c r="A57" s="45">
        <v>56</v>
      </c>
      <c r="G57" s="44" t="s">
        <v>407</v>
      </c>
      <c r="M57" s="99">
        <v>1671280815</v>
      </c>
      <c r="N57" s="46" t="s">
        <v>466</v>
      </c>
    </row>
    <row r="58" spans="1:14" x14ac:dyDescent="0.2">
      <c r="A58" s="45">
        <v>57</v>
      </c>
      <c r="G58" s="44" t="s">
        <v>408</v>
      </c>
      <c r="M58" s="99">
        <v>41432068312</v>
      </c>
      <c r="N58" s="46" t="s">
        <v>256</v>
      </c>
    </row>
    <row r="59" spans="1:14" x14ac:dyDescent="0.2">
      <c r="A59" s="45">
        <v>58</v>
      </c>
      <c r="G59" s="44" t="s">
        <v>409</v>
      </c>
      <c r="M59" s="99">
        <v>16949487154</v>
      </c>
      <c r="N59" s="46" t="s">
        <v>170</v>
      </c>
    </row>
    <row r="60" spans="1:14" x14ac:dyDescent="0.2">
      <c r="A60" s="45">
        <v>59</v>
      </c>
      <c r="G60" s="44" t="s">
        <v>410</v>
      </c>
      <c r="M60" s="99">
        <v>3880627506</v>
      </c>
      <c r="N60" s="46" t="s">
        <v>467</v>
      </c>
    </row>
    <row r="61" spans="1:14" x14ac:dyDescent="0.2">
      <c r="A61" s="45">
        <v>60</v>
      </c>
      <c r="G61" s="44" t="s">
        <v>411</v>
      </c>
      <c r="M61" s="99">
        <v>1680318071</v>
      </c>
      <c r="N61" s="46" t="s">
        <v>468</v>
      </c>
    </row>
    <row r="62" spans="1:14" x14ac:dyDescent="0.2">
      <c r="A62" s="45">
        <v>61</v>
      </c>
      <c r="G62" s="44" t="s">
        <v>14</v>
      </c>
      <c r="M62" s="99">
        <v>1680517554</v>
      </c>
      <c r="N62" s="46" t="s">
        <v>469</v>
      </c>
    </row>
    <row r="63" spans="1:14" x14ac:dyDescent="0.2">
      <c r="A63" s="45">
        <v>62</v>
      </c>
      <c r="G63" s="44" t="s">
        <v>412</v>
      </c>
      <c r="M63" s="99">
        <v>39131040876</v>
      </c>
      <c r="N63" s="46" t="s">
        <v>250</v>
      </c>
    </row>
    <row r="64" spans="1:14" x14ac:dyDescent="0.2">
      <c r="A64" s="45">
        <v>63</v>
      </c>
      <c r="G64" s="44" t="s">
        <v>413</v>
      </c>
      <c r="M64" s="99">
        <v>1710299224</v>
      </c>
      <c r="N64" s="46" t="s">
        <v>470</v>
      </c>
    </row>
    <row r="65" spans="1:14" x14ac:dyDescent="0.2">
      <c r="A65" s="45">
        <v>64</v>
      </c>
      <c r="G65" s="44" t="s">
        <v>414</v>
      </c>
      <c r="M65" s="99">
        <v>31904295834</v>
      </c>
      <c r="N65" s="46" t="s">
        <v>224</v>
      </c>
    </row>
    <row r="66" spans="1:14" x14ac:dyDescent="0.2">
      <c r="A66" s="45">
        <v>65</v>
      </c>
      <c r="G66" s="44" t="s">
        <v>415</v>
      </c>
      <c r="M66" s="99">
        <v>1750410423</v>
      </c>
      <c r="N66" s="46" t="s">
        <v>471</v>
      </c>
    </row>
    <row r="67" spans="1:14" x14ac:dyDescent="0.2">
      <c r="A67" s="45">
        <v>66</v>
      </c>
      <c r="G67" s="44" t="s">
        <v>416</v>
      </c>
      <c r="M67" s="99">
        <v>1750051846</v>
      </c>
      <c r="N67" s="46" t="s">
        <v>171</v>
      </c>
    </row>
    <row r="68" spans="1:14" x14ac:dyDescent="0.2">
      <c r="A68" s="45">
        <v>67</v>
      </c>
      <c r="G68" s="44" t="s">
        <v>417</v>
      </c>
      <c r="M68" s="99">
        <v>55186368710</v>
      </c>
      <c r="N68" s="46" t="s">
        <v>286</v>
      </c>
    </row>
    <row r="69" spans="1:14" x14ac:dyDescent="0.2">
      <c r="A69" s="45">
        <v>68</v>
      </c>
      <c r="G69" s="44" t="s">
        <v>418</v>
      </c>
      <c r="M69" s="99">
        <v>32332915424</v>
      </c>
      <c r="N69" s="46" t="s">
        <v>619</v>
      </c>
    </row>
    <row r="70" spans="1:14" x14ac:dyDescent="0.2">
      <c r="A70" s="45">
        <v>69</v>
      </c>
      <c r="G70" s="44" t="s">
        <v>419</v>
      </c>
      <c r="M70" s="99">
        <v>11773046256</v>
      </c>
      <c r="N70" s="46" t="s">
        <v>152</v>
      </c>
    </row>
    <row r="71" spans="1:14" x14ac:dyDescent="0.2">
      <c r="A71" s="45">
        <v>70</v>
      </c>
      <c r="G71" s="44" t="s">
        <v>420</v>
      </c>
      <c r="M71" s="99">
        <v>1781294846</v>
      </c>
      <c r="N71" s="46" t="s">
        <v>472</v>
      </c>
    </row>
    <row r="72" spans="1:14" x14ac:dyDescent="0.2">
      <c r="A72" s="45">
        <v>71</v>
      </c>
      <c r="G72" s="44" t="s">
        <v>421</v>
      </c>
      <c r="M72" s="99">
        <v>35407726048</v>
      </c>
      <c r="N72" s="46" t="s">
        <v>235</v>
      </c>
    </row>
    <row r="73" spans="1:14" x14ac:dyDescent="0.2">
      <c r="A73" s="45">
        <v>72</v>
      </c>
      <c r="G73" s="44" t="s">
        <v>422</v>
      </c>
      <c r="M73" s="99">
        <v>1791242166</v>
      </c>
      <c r="N73" s="46" t="s">
        <v>473</v>
      </c>
    </row>
    <row r="74" spans="1:14" x14ac:dyDescent="0.2">
      <c r="A74" s="45">
        <v>73</v>
      </c>
      <c r="G74" s="44" t="s">
        <v>423</v>
      </c>
      <c r="M74" s="99">
        <v>9970707719</v>
      </c>
      <c r="N74" s="46" t="s">
        <v>620</v>
      </c>
    </row>
    <row r="75" spans="1:14" x14ac:dyDescent="0.2">
      <c r="A75" s="45">
        <v>74</v>
      </c>
      <c r="G75" s="44" t="s">
        <v>424</v>
      </c>
      <c r="M75" s="99">
        <v>1790068680</v>
      </c>
      <c r="N75" s="46" t="s">
        <v>474</v>
      </c>
    </row>
    <row r="76" spans="1:14" x14ac:dyDescent="0.2">
      <c r="A76" s="45">
        <v>75</v>
      </c>
      <c r="G76" s="44" t="s">
        <v>425</v>
      </c>
      <c r="M76" s="99">
        <v>14048635360</v>
      </c>
      <c r="N76" s="46" t="s">
        <v>156</v>
      </c>
    </row>
    <row r="77" spans="1:14" x14ac:dyDescent="0.2">
      <c r="A77" s="45">
        <v>76</v>
      </c>
      <c r="G77" s="44" t="s">
        <v>426</v>
      </c>
      <c r="M77" s="99">
        <v>28046309406</v>
      </c>
      <c r="N77" s="46" t="s">
        <v>215</v>
      </c>
    </row>
    <row r="78" spans="1:14" x14ac:dyDescent="0.2">
      <c r="A78" s="45">
        <v>77</v>
      </c>
      <c r="G78" s="44" t="s">
        <v>427</v>
      </c>
      <c r="M78" s="99">
        <v>1800038392</v>
      </c>
      <c r="N78" s="46" t="s">
        <v>172</v>
      </c>
    </row>
    <row r="79" spans="1:14" x14ac:dyDescent="0.2">
      <c r="A79" s="45">
        <v>78</v>
      </c>
      <c r="G79" s="44" t="s">
        <v>428</v>
      </c>
      <c r="M79" s="99">
        <v>1870022212</v>
      </c>
      <c r="N79" s="46" t="s">
        <v>176</v>
      </c>
    </row>
    <row r="80" spans="1:14" x14ac:dyDescent="0.2">
      <c r="A80" s="45">
        <v>79</v>
      </c>
      <c r="G80" s="44" t="s">
        <v>429</v>
      </c>
      <c r="M80" s="99">
        <v>1270056076</v>
      </c>
      <c r="N80" s="46" t="s">
        <v>475</v>
      </c>
    </row>
    <row r="81" spans="1:14" x14ac:dyDescent="0.2">
      <c r="A81" s="45">
        <v>80</v>
      </c>
      <c r="G81" s="44" t="s">
        <v>430</v>
      </c>
      <c r="M81" s="99">
        <v>8320062144</v>
      </c>
      <c r="N81" s="46" t="s">
        <v>341</v>
      </c>
    </row>
    <row r="82" spans="1:14" x14ac:dyDescent="0.2">
      <c r="A82" s="45">
        <v>81</v>
      </c>
      <c r="G82" s="44" t="s">
        <v>431</v>
      </c>
      <c r="M82" s="99">
        <v>1871566987</v>
      </c>
      <c r="N82" s="46" t="s">
        <v>476</v>
      </c>
    </row>
    <row r="83" spans="1:14" x14ac:dyDescent="0.2">
      <c r="A83" s="45">
        <v>82</v>
      </c>
      <c r="M83" s="99">
        <v>22510194598</v>
      </c>
      <c r="N83" s="46" t="s">
        <v>196</v>
      </c>
    </row>
    <row r="84" spans="1:14" x14ac:dyDescent="0.2">
      <c r="A84" s="45">
        <v>83</v>
      </c>
      <c r="M84" s="99">
        <v>1910001884</v>
      </c>
      <c r="N84" s="46" t="s">
        <v>477</v>
      </c>
    </row>
    <row r="85" spans="1:14" x14ac:dyDescent="0.2">
      <c r="A85" s="45">
        <v>84</v>
      </c>
      <c r="M85" s="99">
        <v>9500851368</v>
      </c>
      <c r="N85" s="46" t="s">
        <v>478</v>
      </c>
    </row>
    <row r="86" spans="1:14" x14ac:dyDescent="0.2">
      <c r="A86" s="45">
        <v>85</v>
      </c>
      <c r="M86" s="99">
        <v>1930684251</v>
      </c>
      <c r="N86" s="46" t="s">
        <v>479</v>
      </c>
    </row>
    <row r="87" spans="1:14" x14ac:dyDescent="0.2">
      <c r="A87" s="45">
        <v>86</v>
      </c>
      <c r="M87" s="99">
        <v>1930394367</v>
      </c>
      <c r="N87" s="46" t="s">
        <v>177</v>
      </c>
    </row>
    <row r="88" spans="1:14" x14ac:dyDescent="0.2">
      <c r="A88" s="45">
        <v>87</v>
      </c>
      <c r="M88" s="99">
        <v>1950666796</v>
      </c>
      <c r="N88" s="46" t="s">
        <v>480</v>
      </c>
    </row>
    <row r="89" spans="1:14" x14ac:dyDescent="0.2">
      <c r="A89" s="45">
        <v>88</v>
      </c>
      <c r="M89" s="99">
        <v>1960735411</v>
      </c>
      <c r="N89" s="46" t="s">
        <v>180</v>
      </c>
    </row>
    <row r="90" spans="1:14" x14ac:dyDescent="0.2">
      <c r="A90" s="45">
        <v>89</v>
      </c>
      <c r="M90" s="99">
        <v>1960719372</v>
      </c>
      <c r="N90" s="46" t="s">
        <v>179</v>
      </c>
    </row>
    <row r="91" spans="1:14" x14ac:dyDescent="0.2">
      <c r="A91" s="45">
        <v>90</v>
      </c>
      <c r="M91" s="99">
        <v>62170097990</v>
      </c>
      <c r="N91" s="46" t="s">
        <v>305</v>
      </c>
    </row>
    <row r="92" spans="1:14" x14ac:dyDescent="0.2">
      <c r="A92" s="45">
        <v>91</v>
      </c>
      <c r="M92" s="99">
        <v>1950634969</v>
      </c>
      <c r="N92" s="46" t="s">
        <v>615</v>
      </c>
    </row>
    <row r="93" spans="1:14" x14ac:dyDescent="0.2">
      <c r="A93" s="45">
        <v>92</v>
      </c>
      <c r="M93" s="99">
        <v>48334431640</v>
      </c>
      <c r="N93" s="46" t="s">
        <v>276</v>
      </c>
    </row>
    <row r="94" spans="1:14" x14ac:dyDescent="0.2">
      <c r="A94" s="45">
        <v>93</v>
      </c>
      <c r="M94" s="99">
        <v>1980020462</v>
      </c>
      <c r="N94" s="46" t="s">
        <v>481</v>
      </c>
    </row>
    <row r="95" spans="1:14" x14ac:dyDescent="0.2">
      <c r="A95" s="45">
        <v>94</v>
      </c>
      <c r="M95" s="99">
        <v>58972375398</v>
      </c>
      <c r="N95" s="46" t="s">
        <v>294</v>
      </c>
    </row>
    <row r="96" spans="1:14" x14ac:dyDescent="0.2">
      <c r="A96" s="45">
        <v>95</v>
      </c>
      <c r="M96" s="99">
        <v>2030017071</v>
      </c>
      <c r="N96" s="46" t="s">
        <v>183</v>
      </c>
    </row>
    <row r="97" spans="1:14" x14ac:dyDescent="0.2">
      <c r="A97" s="45">
        <v>96</v>
      </c>
      <c r="M97" s="99">
        <v>2030348177</v>
      </c>
      <c r="N97" s="46" t="s">
        <v>184</v>
      </c>
    </row>
    <row r="98" spans="1:14" x14ac:dyDescent="0.2">
      <c r="A98" s="45">
        <v>97</v>
      </c>
      <c r="M98" s="99">
        <v>6350036002</v>
      </c>
      <c r="N98" s="46" t="s">
        <v>482</v>
      </c>
    </row>
    <row r="99" spans="1:14" x14ac:dyDescent="0.2">
      <c r="A99" s="45">
        <v>98</v>
      </c>
      <c r="M99" s="99">
        <v>10166944742</v>
      </c>
      <c r="N99" s="46" t="s">
        <v>149</v>
      </c>
    </row>
    <row r="100" spans="1:14" x14ac:dyDescent="0.2">
      <c r="A100" s="45">
        <v>99</v>
      </c>
      <c r="M100" s="99">
        <v>20501028716</v>
      </c>
      <c r="N100" s="46" t="s">
        <v>185</v>
      </c>
    </row>
    <row r="101" spans="1:14" x14ac:dyDescent="0.2">
      <c r="A101" s="45">
        <v>100</v>
      </c>
      <c r="M101" s="99">
        <v>2100004784</v>
      </c>
      <c r="N101" s="46" t="s">
        <v>187</v>
      </c>
    </row>
    <row r="102" spans="1:14" x14ac:dyDescent="0.2">
      <c r="A102" s="45">
        <v>101</v>
      </c>
      <c r="M102" s="99">
        <v>2100391920</v>
      </c>
      <c r="N102" s="46" t="s">
        <v>189</v>
      </c>
    </row>
    <row r="103" spans="1:14" x14ac:dyDescent="0.2">
      <c r="A103" s="45">
        <v>102</v>
      </c>
      <c r="M103" s="99">
        <v>2100218384</v>
      </c>
      <c r="N103" s="46" t="s">
        <v>188</v>
      </c>
    </row>
    <row r="104" spans="1:14" x14ac:dyDescent="0.2">
      <c r="A104" s="45">
        <v>103</v>
      </c>
      <c r="M104" s="99">
        <v>2161082744</v>
      </c>
      <c r="N104" s="46" t="s">
        <v>191</v>
      </c>
    </row>
    <row r="105" spans="1:14" x14ac:dyDescent="0.2">
      <c r="A105" s="45">
        <v>104</v>
      </c>
      <c r="M105" s="99">
        <v>35485920680</v>
      </c>
      <c r="N105" s="46" t="s">
        <v>197</v>
      </c>
    </row>
    <row r="106" spans="1:14" x14ac:dyDescent="0.2">
      <c r="A106" s="45">
        <v>105</v>
      </c>
      <c r="M106" s="99">
        <v>35830672632</v>
      </c>
      <c r="N106" s="46" t="s">
        <v>236</v>
      </c>
    </row>
    <row r="107" spans="1:14" x14ac:dyDescent="0.2">
      <c r="A107" s="45">
        <v>106</v>
      </c>
      <c r="M107" s="99">
        <v>10088772812</v>
      </c>
      <c r="N107" s="46" t="s">
        <v>148</v>
      </c>
    </row>
    <row r="108" spans="1:14" x14ac:dyDescent="0.2">
      <c r="A108" s="45">
        <v>107</v>
      </c>
      <c r="M108" s="99">
        <v>35914337768</v>
      </c>
      <c r="N108" s="46" t="s">
        <v>636</v>
      </c>
    </row>
    <row r="109" spans="1:14" x14ac:dyDescent="0.2">
      <c r="A109" s="45">
        <v>108</v>
      </c>
      <c r="M109" s="99">
        <v>15608583770</v>
      </c>
      <c r="N109" s="46" t="s">
        <v>162</v>
      </c>
    </row>
    <row r="110" spans="1:14" x14ac:dyDescent="0.2">
      <c r="A110" s="45">
        <v>109</v>
      </c>
      <c r="M110" s="99">
        <v>2421089241</v>
      </c>
      <c r="N110" s="46" t="s">
        <v>202</v>
      </c>
    </row>
    <row r="111" spans="1:14" x14ac:dyDescent="0.2">
      <c r="A111" s="45">
        <v>110</v>
      </c>
      <c r="M111" s="99">
        <v>20885281554</v>
      </c>
      <c r="N111" s="46" t="s">
        <v>186</v>
      </c>
    </row>
    <row r="112" spans="1:14" x14ac:dyDescent="0.2">
      <c r="A112" s="45">
        <v>111</v>
      </c>
      <c r="M112" s="99">
        <v>2420511101</v>
      </c>
      <c r="N112" s="46" t="s">
        <v>201</v>
      </c>
    </row>
    <row r="113" spans="1:14" x14ac:dyDescent="0.2">
      <c r="A113" s="45">
        <v>112</v>
      </c>
      <c r="M113" s="99">
        <v>73648084268</v>
      </c>
      <c r="N113" s="46" t="s">
        <v>330</v>
      </c>
    </row>
    <row r="114" spans="1:14" x14ac:dyDescent="0.2">
      <c r="A114" s="45">
        <v>113</v>
      </c>
      <c r="M114" s="99">
        <v>48391490390</v>
      </c>
      <c r="N114" s="46" t="s">
        <v>277</v>
      </c>
    </row>
    <row r="115" spans="1:14" x14ac:dyDescent="0.2">
      <c r="A115" s="45">
        <v>114</v>
      </c>
      <c r="M115" s="99">
        <v>12476785954</v>
      </c>
      <c r="N115" s="46" t="s">
        <v>153</v>
      </c>
    </row>
    <row r="116" spans="1:14" x14ac:dyDescent="0.2">
      <c r="A116" s="45">
        <v>115</v>
      </c>
      <c r="M116" s="99">
        <v>9650457087</v>
      </c>
      <c r="N116" s="46" t="s">
        <v>351</v>
      </c>
    </row>
    <row r="117" spans="1:14" x14ac:dyDescent="0.2">
      <c r="A117" s="45">
        <v>116</v>
      </c>
      <c r="M117" s="99">
        <v>2530678325</v>
      </c>
      <c r="N117" s="46" t="s">
        <v>483</v>
      </c>
    </row>
    <row r="118" spans="1:14" x14ac:dyDescent="0.2">
      <c r="A118" s="45">
        <v>117</v>
      </c>
      <c r="M118" s="99">
        <v>2550367046</v>
      </c>
      <c r="N118" s="46" t="s">
        <v>484</v>
      </c>
    </row>
    <row r="119" spans="1:14" x14ac:dyDescent="0.2">
      <c r="A119" s="45">
        <v>118</v>
      </c>
      <c r="M119" s="99">
        <v>4270545080</v>
      </c>
      <c r="N119" s="46" t="s">
        <v>628</v>
      </c>
    </row>
    <row r="120" spans="1:14" x14ac:dyDescent="0.2">
      <c r="A120" s="45">
        <v>119</v>
      </c>
      <c r="M120" s="99">
        <v>59803253656</v>
      </c>
      <c r="N120" s="46" t="s">
        <v>622</v>
      </c>
    </row>
    <row r="121" spans="1:14" x14ac:dyDescent="0.2">
      <c r="A121" s="45">
        <v>120</v>
      </c>
      <c r="M121" s="99">
        <v>2730089499</v>
      </c>
      <c r="N121" s="46" t="s">
        <v>211</v>
      </c>
    </row>
    <row r="122" spans="1:14" x14ac:dyDescent="0.2">
      <c r="A122" s="45">
        <v>121</v>
      </c>
      <c r="M122" s="99">
        <v>19288485386</v>
      </c>
      <c r="N122" s="46" t="s">
        <v>621</v>
      </c>
    </row>
    <row r="123" spans="1:14" x14ac:dyDescent="0.2">
      <c r="A123" s="45">
        <v>122</v>
      </c>
      <c r="M123" s="99">
        <v>4420032055</v>
      </c>
      <c r="N123" s="46" t="s">
        <v>485</v>
      </c>
    </row>
    <row r="124" spans="1:14" x14ac:dyDescent="0.2">
      <c r="A124" s="45">
        <v>123</v>
      </c>
      <c r="M124" s="99">
        <v>2951014630</v>
      </c>
      <c r="N124" s="46" t="s">
        <v>486</v>
      </c>
    </row>
    <row r="125" spans="1:14" x14ac:dyDescent="0.2">
      <c r="A125" s="45">
        <v>124</v>
      </c>
      <c r="M125" s="99">
        <v>7200416873</v>
      </c>
      <c r="N125" s="46" t="s">
        <v>487</v>
      </c>
    </row>
    <row r="126" spans="1:14" x14ac:dyDescent="0.2">
      <c r="A126" s="45">
        <v>125</v>
      </c>
      <c r="M126" s="99">
        <v>3020249812</v>
      </c>
      <c r="N126" s="46" t="s">
        <v>221</v>
      </c>
    </row>
    <row r="127" spans="1:14" x14ac:dyDescent="0.2">
      <c r="A127" s="45">
        <v>126</v>
      </c>
      <c r="M127" s="99">
        <v>3090704301</v>
      </c>
      <c r="N127" s="46" t="s">
        <v>488</v>
      </c>
    </row>
    <row r="128" spans="1:14" x14ac:dyDescent="0.2">
      <c r="A128" s="45">
        <v>127</v>
      </c>
      <c r="M128" s="99">
        <v>4811223512</v>
      </c>
      <c r="N128" s="46" t="s">
        <v>275</v>
      </c>
    </row>
    <row r="129" spans="1:14" x14ac:dyDescent="0.2">
      <c r="A129" s="45">
        <v>128</v>
      </c>
      <c r="M129" s="99">
        <v>3101091273</v>
      </c>
      <c r="N129" s="46" t="s">
        <v>489</v>
      </c>
    </row>
    <row r="130" spans="1:14" x14ac:dyDescent="0.2">
      <c r="A130" s="45">
        <v>129</v>
      </c>
      <c r="M130" s="99">
        <v>3110137140</v>
      </c>
      <c r="N130" s="46" t="s">
        <v>490</v>
      </c>
    </row>
    <row r="131" spans="1:14" x14ac:dyDescent="0.2">
      <c r="A131" s="45">
        <v>130</v>
      </c>
      <c r="M131" s="99">
        <v>52468354614</v>
      </c>
      <c r="N131" s="46" t="s">
        <v>644</v>
      </c>
    </row>
    <row r="132" spans="1:14" x14ac:dyDescent="0.2">
      <c r="A132" s="45">
        <v>131</v>
      </c>
      <c r="M132" s="99">
        <v>3130551631</v>
      </c>
      <c r="N132" s="46" t="s">
        <v>491</v>
      </c>
    </row>
    <row r="133" spans="1:14" x14ac:dyDescent="0.2">
      <c r="A133" s="45">
        <v>132</v>
      </c>
      <c r="M133" s="99">
        <v>38257973228</v>
      </c>
      <c r="N133" s="46" t="s">
        <v>243</v>
      </c>
    </row>
    <row r="134" spans="1:14" x14ac:dyDescent="0.2">
      <c r="A134" s="45">
        <v>133</v>
      </c>
      <c r="M134" s="99">
        <v>3250577215</v>
      </c>
      <c r="N134" s="46" t="s">
        <v>225</v>
      </c>
    </row>
    <row r="135" spans="1:14" x14ac:dyDescent="0.2">
      <c r="A135" s="45">
        <v>134</v>
      </c>
      <c r="M135" s="99">
        <v>19588239870</v>
      </c>
      <c r="N135" s="46" t="s">
        <v>178</v>
      </c>
    </row>
    <row r="136" spans="1:14" x14ac:dyDescent="0.2">
      <c r="A136" s="45">
        <v>135</v>
      </c>
      <c r="M136" s="99">
        <v>15692584448</v>
      </c>
      <c r="N136" s="46" t="s">
        <v>163</v>
      </c>
    </row>
    <row r="137" spans="1:14" x14ac:dyDescent="0.2">
      <c r="A137" s="45">
        <v>136</v>
      </c>
      <c r="M137" s="99">
        <v>3250588660</v>
      </c>
      <c r="N137" s="46" t="s">
        <v>226</v>
      </c>
    </row>
    <row r="138" spans="1:14" x14ac:dyDescent="0.2">
      <c r="A138" s="45">
        <v>137</v>
      </c>
      <c r="M138" s="99">
        <v>6180262441</v>
      </c>
      <c r="N138" s="46" t="s">
        <v>610</v>
      </c>
    </row>
    <row r="139" spans="1:14" x14ac:dyDescent="0.2">
      <c r="A139" s="45">
        <v>138</v>
      </c>
      <c r="M139" s="99">
        <v>3250581358</v>
      </c>
      <c r="N139" s="46" t="s">
        <v>492</v>
      </c>
    </row>
    <row r="140" spans="1:14" x14ac:dyDescent="0.2">
      <c r="A140" s="45">
        <v>139</v>
      </c>
      <c r="M140" s="99">
        <v>3280685745</v>
      </c>
      <c r="N140" s="46" t="s">
        <v>228</v>
      </c>
    </row>
    <row r="141" spans="1:14" x14ac:dyDescent="0.2">
      <c r="A141" s="45">
        <v>140</v>
      </c>
      <c r="M141" s="99">
        <v>19664164096</v>
      </c>
      <c r="N141" s="46" t="s">
        <v>182</v>
      </c>
    </row>
    <row r="142" spans="1:14" x14ac:dyDescent="0.2">
      <c r="A142" s="45">
        <v>141</v>
      </c>
      <c r="M142" s="99">
        <v>3320403718</v>
      </c>
      <c r="N142" s="46" t="s">
        <v>493</v>
      </c>
    </row>
    <row r="143" spans="1:14" x14ac:dyDescent="0.2">
      <c r="A143" s="45">
        <v>142</v>
      </c>
      <c r="M143" s="99">
        <v>34352079834</v>
      </c>
      <c r="N143" s="46" t="s">
        <v>232</v>
      </c>
    </row>
    <row r="144" spans="1:14" x14ac:dyDescent="0.2">
      <c r="A144" s="45">
        <v>143</v>
      </c>
      <c r="M144" s="99">
        <v>3320405181</v>
      </c>
      <c r="N144" s="46" t="s">
        <v>494</v>
      </c>
    </row>
    <row r="145" spans="1:14" x14ac:dyDescent="0.2">
      <c r="A145" s="45">
        <v>144</v>
      </c>
      <c r="M145" s="99">
        <v>67996071926</v>
      </c>
      <c r="N145" s="46" t="s">
        <v>319</v>
      </c>
    </row>
    <row r="146" spans="1:14" x14ac:dyDescent="0.2">
      <c r="A146" s="45">
        <v>145</v>
      </c>
      <c r="M146" s="99">
        <v>7210371396</v>
      </c>
      <c r="N146" s="46" t="s">
        <v>325</v>
      </c>
    </row>
    <row r="147" spans="1:14" x14ac:dyDescent="0.2">
      <c r="A147" s="45">
        <v>146</v>
      </c>
      <c r="M147" s="99">
        <v>28196044868</v>
      </c>
      <c r="N147" s="46" t="s">
        <v>216</v>
      </c>
    </row>
    <row r="148" spans="1:14" x14ac:dyDescent="0.2">
      <c r="A148" s="45">
        <v>147</v>
      </c>
      <c r="M148" s="99">
        <v>3350801888</v>
      </c>
      <c r="N148" s="46" t="s">
        <v>646</v>
      </c>
    </row>
    <row r="149" spans="1:14" x14ac:dyDescent="0.2">
      <c r="A149" s="45">
        <v>148</v>
      </c>
      <c r="M149" s="99">
        <v>3360567224</v>
      </c>
      <c r="N149" s="46" t="s">
        <v>495</v>
      </c>
    </row>
    <row r="150" spans="1:14" x14ac:dyDescent="0.2">
      <c r="A150" s="45">
        <v>149</v>
      </c>
      <c r="M150" s="99">
        <v>13831484192</v>
      </c>
      <c r="N150" s="46" t="s">
        <v>624</v>
      </c>
    </row>
    <row r="151" spans="1:14" x14ac:dyDescent="0.2">
      <c r="A151" s="45">
        <v>150</v>
      </c>
      <c r="M151" s="99">
        <v>3530603657</v>
      </c>
      <c r="N151" s="46" t="s">
        <v>234</v>
      </c>
    </row>
    <row r="152" spans="1:14" x14ac:dyDescent="0.2">
      <c r="A152" s="45">
        <v>151</v>
      </c>
      <c r="M152" s="99">
        <v>16717274252</v>
      </c>
      <c r="N152" s="46" t="s">
        <v>169</v>
      </c>
    </row>
    <row r="153" spans="1:14" x14ac:dyDescent="0.2">
      <c r="A153" s="45">
        <v>152</v>
      </c>
      <c r="M153" s="99">
        <v>3680195906</v>
      </c>
      <c r="N153" s="46" t="s">
        <v>237</v>
      </c>
    </row>
    <row r="154" spans="1:14" x14ac:dyDescent="0.2">
      <c r="A154" s="45">
        <v>153</v>
      </c>
      <c r="M154" s="99">
        <v>3790668807</v>
      </c>
      <c r="N154" s="46" t="s">
        <v>496</v>
      </c>
    </row>
    <row r="155" spans="1:14" x14ac:dyDescent="0.2">
      <c r="A155" s="45">
        <v>154</v>
      </c>
      <c r="M155" s="99">
        <v>32149384284</v>
      </c>
      <c r="N155" s="46" t="s">
        <v>625</v>
      </c>
    </row>
    <row r="156" spans="1:14" x14ac:dyDescent="0.2">
      <c r="A156" s="45">
        <v>155</v>
      </c>
      <c r="M156" s="99">
        <v>3800567975</v>
      </c>
      <c r="N156" s="46" t="s">
        <v>497</v>
      </c>
    </row>
    <row r="157" spans="1:14" x14ac:dyDescent="0.2">
      <c r="A157" s="45">
        <v>156</v>
      </c>
      <c r="M157" s="99">
        <v>3800414491</v>
      </c>
      <c r="N157" s="46" t="s">
        <v>498</v>
      </c>
    </row>
    <row r="158" spans="1:14" x14ac:dyDescent="0.2">
      <c r="A158" s="45">
        <v>157</v>
      </c>
      <c r="M158" s="99">
        <v>3810789913</v>
      </c>
      <c r="N158" s="46" t="s">
        <v>499</v>
      </c>
    </row>
    <row r="159" spans="1:14" x14ac:dyDescent="0.2">
      <c r="A159" s="45">
        <v>158</v>
      </c>
      <c r="M159" s="99">
        <v>3810889089</v>
      </c>
      <c r="N159" s="46" t="s">
        <v>242</v>
      </c>
    </row>
    <row r="160" spans="1:14" x14ac:dyDescent="0.2">
      <c r="A160" s="45">
        <v>159</v>
      </c>
      <c r="M160" s="99">
        <v>22109642028</v>
      </c>
      <c r="N160" s="46" t="s">
        <v>192</v>
      </c>
    </row>
    <row r="161" spans="1:14" x14ac:dyDescent="0.2">
      <c r="A161" s="45">
        <v>160</v>
      </c>
      <c r="M161" s="99">
        <v>3380322065</v>
      </c>
      <c r="N161" s="46" t="s">
        <v>500</v>
      </c>
    </row>
    <row r="162" spans="1:14" x14ac:dyDescent="0.2">
      <c r="A162" s="45">
        <v>161</v>
      </c>
      <c r="M162" s="99">
        <v>3850430195</v>
      </c>
      <c r="N162" s="46" t="s">
        <v>501</v>
      </c>
    </row>
    <row r="163" spans="1:14" x14ac:dyDescent="0.2">
      <c r="A163" s="45">
        <v>162</v>
      </c>
      <c r="M163" s="99">
        <v>3850157720</v>
      </c>
      <c r="N163" s="46" t="s">
        <v>246</v>
      </c>
    </row>
    <row r="164" spans="1:14" x14ac:dyDescent="0.2">
      <c r="A164" s="45">
        <v>163</v>
      </c>
      <c r="M164" s="99">
        <v>64210207710</v>
      </c>
      <c r="N164" s="46" t="s">
        <v>314</v>
      </c>
    </row>
    <row r="165" spans="1:14" x14ac:dyDescent="0.2">
      <c r="A165" s="45">
        <v>164</v>
      </c>
      <c r="M165" s="99">
        <v>3850449960</v>
      </c>
      <c r="N165" s="46" t="s">
        <v>502</v>
      </c>
    </row>
    <row r="166" spans="1:14" x14ac:dyDescent="0.2">
      <c r="A166" s="45">
        <v>165</v>
      </c>
      <c r="M166" s="99">
        <v>31531485820</v>
      </c>
      <c r="N166" s="46" t="s">
        <v>223</v>
      </c>
    </row>
    <row r="167" spans="1:14" x14ac:dyDescent="0.2">
      <c r="A167" s="45">
        <v>166</v>
      </c>
      <c r="M167" s="99">
        <v>7571217846</v>
      </c>
      <c r="N167" s="46" t="s">
        <v>626</v>
      </c>
    </row>
    <row r="168" spans="1:14" x14ac:dyDescent="0.2">
      <c r="A168" s="45">
        <v>167</v>
      </c>
      <c r="M168" s="99">
        <v>3871291861</v>
      </c>
      <c r="N168" s="46" t="s">
        <v>503</v>
      </c>
    </row>
    <row r="169" spans="1:14" x14ac:dyDescent="0.2">
      <c r="A169" s="45">
        <v>168</v>
      </c>
      <c r="M169" s="99">
        <v>18317276612</v>
      </c>
      <c r="N169" s="46" t="s">
        <v>173</v>
      </c>
    </row>
    <row r="170" spans="1:14" x14ac:dyDescent="0.2">
      <c r="A170" s="45">
        <v>169</v>
      </c>
      <c r="M170" s="99">
        <v>3881481485</v>
      </c>
      <c r="N170" s="46" t="s">
        <v>504</v>
      </c>
    </row>
    <row r="171" spans="1:14" x14ac:dyDescent="0.2">
      <c r="A171" s="45">
        <v>170</v>
      </c>
      <c r="M171" s="99">
        <v>3880788552</v>
      </c>
      <c r="N171" s="46" t="s">
        <v>505</v>
      </c>
    </row>
    <row r="172" spans="1:14" x14ac:dyDescent="0.2">
      <c r="A172" s="45">
        <v>171</v>
      </c>
      <c r="M172" s="99">
        <v>3880584689</v>
      </c>
      <c r="N172" s="46" t="s">
        <v>506</v>
      </c>
    </row>
    <row r="173" spans="1:14" x14ac:dyDescent="0.2">
      <c r="A173" s="45">
        <v>172</v>
      </c>
      <c r="M173" s="99">
        <v>3880754209</v>
      </c>
      <c r="N173" s="46" t="s">
        <v>507</v>
      </c>
    </row>
    <row r="174" spans="1:14" x14ac:dyDescent="0.2">
      <c r="A174" s="45">
        <v>173</v>
      </c>
      <c r="M174" s="99">
        <v>7700168405</v>
      </c>
      <c r="N174" s="46" t="s">
        <v>627</v>
      </c>
    </row>
    <row r="175" spans="1:14" x14ac:dyDescent="0.2">
      <c r="A175" s="45">
        <v>174</v>
      </c>
      <c r="M175" s="99">
        <v>3890690965</v>
      </c>
      <c r="N175" s="46" t="s">
        <v>248</v>
      </c>
    </row>
    <row r="176" spans="1:14" x14ac:dyDescent="0.2">
      <c r="A176" s="45">
        <v>175</v>
      </c>
      <c r="M176" s="99">
        <v>1650305600</v>
      </c>
      <c r="N176" s="46" t="s">
        <v>508</v>
      </c>
    </row>
    <row r="177" spans="1:14" x14ac:dyDescent="0.2">
      <c r="A177" s="45">
        <v>176</v>
      </c>
      <c r="M177" s="99">
        <v>3930573071</v>
      </c>
      <c r="N177" s="46" t="s">
        <v>252</v>
      </c>
    </row>
    <row r="178" spans="1:14" x14ac:dyDescent="0.2">
      <c r="A178" s="45">
        <v>177</v>
      </c>
      <c r="M178" s="99">
        <v>3940014232</v>
      </c>
      <c r="N178" s="46" t="s">
        <v>509</v>
      </c>
    </row>
    <row r="179" spans="1:14" x14ac:dyDescent="0.2">
      <c r="A179" s="45">
        <v>178</v>
      </c>
      <c r="M179" s="99">
        <v>3970471538</v>
      </c>
      <c r="N179" s="46" t="s">
        <v>510</v>
      </c>
    </row>
    <row r="180" spans="1:14" x14ac:dyDescent="0.2">
      <c r="A180" s="45">
        <v>179</v>
      </c>
      <c r="M180" s="99">
        <v>4010526653</v>
      </c>
      <c r="N180" s="46" t="s">
        <v>253</v>
      </c>
    </row>
    <row r="181" spans="1:14" x14ac:dyDescent="0.2">
      <c r="A181" s="45">
        <v>180</v>
      </c>
      <c r="M181" s="99">
        <v>4030018725</v>
      </c>
      <c r="N181" s="46" t="s">
        <v>511</v>
      </c>
    </row>
    <row r="182" spans="1:14" x14ac:dyDescent="0.2">
      <c r="A182" s="45">
        <v>181</v>
      </c>
      <c r="M182" s="99">
        <v>4160323105</v>
      </c>
      <c r="N182" s="46" t="s">
        <v>512</v>
      </c>
    </row>
    <row r="183" spans="1:14" x14ac:dyDescent="0.2">
      <c r="A183" s="45">
        <v>182</v>
      </c>
      <c r="M183" s="99">
        <v>4190096329</v>
      </c>
      <c r="N183" s="46" t="s">
        <v>258</v>
      </c>
    </row>
    <row r="184" spans="1:14" x14ac:dyDescent="0.2">
      <c r="A184" s="45">
        <v>183</v>
      </c>
      <c r="M184" s="99">
        <v>4200036827</v>
      </c>
      <c r="N184" s="46" t="s">
        <v>513</v>
      </c>
    </row>
    <row r="185" spans="1:14" x14ac:dyDescent="0.2">
      <c r="A185" s="45">
        <v>184</v>
      </c>
      <c r="M185" s="99">
        <v>37153669044</v>
      </c>
      <c r="N185" s="46" t="s">
        <v>238</v>
      </c>
    </row>
    <row r="186" spans="1:14" x14ac:dyDescent="0.2">
      <c r="A186" s="45">
        <v>185</v>
      </c>
      <c r="M186" s="99">
        <v>60538271686</v>
      </c>
      <c r="N186" s="46" t="s">
        <v>298</v>
      </c>
    </row>
    <row r="187" spans="1:14" x14ac:dyDescent="0.2">
      <c r="A187" s="45">
        <v>186</v>
      </c>
      <c r="M187" s="99">
        <v>4420000561</v>
      </c>
      <c r="N187" s="46" t="s">
        <v>514</v>
      </c>
    </row>
    <row r="188" spans="1:14" x14ac:dyDescent="0.2">
      <c r="A188" s="45">
        <v>187</v>
      </c>
      <c r="M188" s="99">
        <v>8580044395</v>
      </c>
      <c r="N188" s="46" t="s">
        <v>629</v>
      </c>
    </row>
    <row r="189" spans="1:14" x14ac:dyDescent="0.2">
      <c r="A189" s="45">
        <v>188</v>
      </c>
      <c r="M189" s="99">
        <v>4540017539</v>
      </c>
      <c r="N189" s="46" t="s">
        <v>515</v>
      </c>
    </row>
    <row r="190" spans="1:14" x14ac:dyDescent="0.2">
      <c r="A190" s="45">
        <v>189</v>
      </c>
      <c r="M190" s="99">
        <v>57088204622</v>
      </c>
      <c r="N190" s="46" t="s">
        <v>289</v>
      </c>
    </row>
    <row r="191" spans="1:14" x14ac:dyDescent="0.2">
      <c r="A191" s="45">
        <v>190</v>
      </c>
      <c r="M191" s="99">
        <v>6320043787</v>
      </c>
      <c r="N191" s="46" t="s">
        <v>516</v>
      </c>
    </row>
    <row r="192" spans="1:14" x14ac:dyDescent="0.2">
      <c r="A192" s="45">
        <v>191</v>
      </c>
      <c r="M192" s="99">
        <v>4550327411</v>
      </c>
      <c r="N192" s="46" t="s">
        <v>517</v>
      </c>
    </row>
    <row r="193" spans="1:14" x14ac:dyDescent="0.2">
      <c r="A193" s="45">
        <v>192</v>
      </c>
      <c r="M193" s="99">
        <v>10811517970</v>
      </c>
      <c r="N193" s="46" t="s">
        <v>151</v>
      </c>
    </row>
    <row r="194" spans="1:14" x14ac:dyDescent="0.2">
      <c r="A194" s="45">
        <v>193</v>
      </c>
      <c r="M194" s="99">
        <v>820082133</v>
      </c>
      <c r="N194" s="46" t="s">
        <v>146</v>
      </c>
    </row>
    <row r="195" spans="1:14" x14ac:dyDescent="0.2">
      <c r="A195" s="45">
        <v>194</v>
      </c>
      <c r="M195" s="99">
        <v>38866684560</v>
      </c>
      <c r="N195" s="46" t="s">
        <v>247</v>
      </c>
    </row>
    <row r="196" spans="1:14" x14ac:dyDescent="0.2">
      <c r="A196" s="45">
        <v>195</v>
      </c>
      <c r="M196" s="99">
        <v>12824077304</v>
      </c>
      <c r="N196" s="46" t="s">
        <v>154</v>
      </c>
    </row>
    <row r="197" spans="1:14" x14ac:dyDescent="0.2">
      <c r="A197" s="45">
        <v>196</v>
      </c>
      <c r="M197" s="99">
        <v>4600456091</v>
      </c>
      <c r="N197" s="46" t="s">
        <v>265</v>
      </c>
    </row>
    <row r="198" spans="1:14" x14ac:dyDescent="0.2">
      <c r="A198" s="45">
        <v>197</v>
      </c>
      <c r="M198" s="99">
        <v>4610423343</v>
      </c>
      <c r="N198" s="46" t="s">
        <v>518</v>
      </c>
    </row>
    <row r="199" spans="1:14" x14ac:dyDescent="0.2">
      <c r="A199" s="45">
        <v>198</v>
      </c>
      <c r="M199" s="99">
        <v>4610072640</v>
      </c>
      <c r="N199" s="46" t="s">
        <v>266</v>
      </c>
    </row>
    <row r="200" spans="1:14" x14ac:dyDescent="0.2">
      <c r="A200" s="45">
        <v>199</v>
      </c>
      <c r="M200" s="99">
        <v>10019270134</v>
      </c>
      <c r="N200" s="46" t="s">
        <v>147</v>
      </c>
    </row>
    <row r="201" spans="1:14" x14ac:dyDescent="0.2">
      <c r="A201" s="45">
        <v>200</v>
      </c>
      <c r="M201" s="99">
        <v>4630504065</v>
      </c>
      <c r="N201" s="46" t="s">
        <v>519</v>
      </c>
    </row>
    <row r="202" spans="1:14" x14ac:dyDescent="0.2">
      <c r="A202" s="45">
        <v>201</v>
      </c>
      <c r="M202" s="99">
        <v>54304774228</v>
      </c>
      <c r="N202" s="46" t="s">
        <v>285</v>
      </c>
    </row>
    <row r="203" spans="1:14" x14ac:dyDescent="0.2">
      <c r="A203" s="45">
        <v>202</v>
      </c>
      <c r="M203" s="99">
        <v>4670831387</v>
      </c>
      <c r="N203" s="46" t="s">
        <v>520</v>
      </c>
    </row>
    <row r="204" spans="1:14" x14ac:dyDescent="0.2">
      <c r="A204" s="45">
        <v>203</v>
      </c>
      <c r="M204" s="99">
        <v>4691067443</v>
      </c>
      <c r="N204" s="46" t="s">
        <v>521</v>
      </c>
    </row>
    <row r="205" spans="1:14" x14ac:dyDescent="0.2">
      <c r="A205" s="45">
        <v>204</v>
      </c>
      <c r="M205" s="99">
        <v>41695147052</v>
      </c>
      <c r="N205" s="46" t="s">
        <v>257</v>
      </c>
    </row>
    <row r="206" spans="1:14" x14ac:dyDescent="0.2">
      <c r="A206" s="45">
        <v>205</v>
      </c>
      <c r="M206" s="99">
        <v>4700610010</v>
      </c>
      <c r="N206" s="46" t="s">
        <v>268</v>
      </c>
    </row>
    <row r="207" spans="1:14" x14ac:dyDescent="0.2">
      <c r="A207" s="45">
        <v>206</v>
      </c>
      <c r="M207" s="99">
        <v>290011357</v>
      </c>
      <c r="N207" s="46" t="s">
        <v>145</v>
      </c>
    </row>
    <row r="208" spans="1:14" x14ac:dyDescent="0.2">
      <c r="A208" s="45">
        <v>207</v>
      </c>
      <c r="M208" s="99">
        <v>4700081802</v>
      </c>
      <c r="N208" s="46" t="s">
        <v>522</v>
      </c>
    </row>
    <row r="209" spans="1:14" x14ac:dyDescent="0.2">
      <c r="A209" s="45">
        <v>208</v>
      </c>
      <c r="M209" s="99">
        <v>4740444478</v>
      </c>
      <c r="N209" s="46" t="s">
        <v>271</v>
      </c>
    </row>
    <row r="210" spans="1:14" x14ac:dyDescent="0.2">
      <c r="A210" s="45">
        <v>209</v>
      </c>
      <c r="M210" s="99">
        <v>4740123229</v>
      </c>
      <c r="N210" s="46" t="s">
        <v>270</v>
      </c>
    </row>
    <row r="211" spans="1:14" x14ac:dyDescent="0.2">
      <c r="A211" s="45">
        <v>210</v>
      </c>
      <c r="M211" s="99">
        <v>44800505340</v>
      </c>
      <c r="N211" s="46" t="s">
        <v>263</v>
      </c>
    </row>
    <row r="212" spans="1:14" x14ac:dyDescent="0.2">
      <c r="A212" s="45">
        <v>211</v>
      </c>
      <c r="M212" s="99">
        <v>5860033999</v>
      </c>
      <c r="N212" s="46" t="s">
        <v>292</v>
      </c>
    </row>
    <row r="213" spans="1:14" x14ac:dyDescent="0.2">
      <c r="A213" s="45">
        <v>212</v>
      </c>
      <c r="M213" s="99">
        <v>34420790234</v>
      </c>
      <c r="N213" s="46" t="s">
        <v>233</v>
      </c>
    </row>
    <row r="214" spans="1:14" x14ac:dyDescent="0.2">
      <c r="A214" s="45">
        <v>213</v>
      </c>
      <c r="M214" s="99">
        <v>4810541780</v>
      </c>
      <c r="N214" s="46" t="s">
        <v>274</v>
      </c>
    </row>
    <row r="215" spans="1:14" x14ac:dyDescent="0.2">
      <c r="A215" s="45">
        <v>214</v>
      </c>
      <c r="M215" s="99">
        <v>4800837177</v>
      </c>
      <c r="N215" s="46" t="s">
        <v>523</v>
      </c>
    </row>
    <row r="216" spans="1:14" x14ac:dyDescent="0.2">
      <c r="A216" s="45">
        <v>215</v>
      </c>
      <c r="M216" s="99">
        <v>22625134274</v>
      </c>
      <c r="N216" s="46" t="s">
        <v>198</v>
      </c>
    </row>
    <row r="217" spans="1:14" x14ac:dyDescent="0.2">
      <c r="A217" s="45">
        <v>216</v>
      </c>
      <c r="M217" s="99">
        <v>37966832048</v>
      </c>
      <c r="N217" s="46" t="s">
        <v>240</v>
      </c>
    </row>
    <row r="218" spans="1:14" x14ac:dyDescent="0.2">
      <c r="A218" s="45">
        <v>217</v>
      </c>
      <c r="M218" s="99">
        <v>4810032443</v>
      </c>
      <c r="N218" s="46" t="s">
        <v>273</v>
      </c>
    </row>
    <row r="219" spans="1:14" x14ac:dyDescent="0.2">
      <c r="A219" s="45">
        <v>218</v>
      </c>
      <c r="M219" s="99">
        <v>5260047973</v>
      </c>
      <c r="N219" s="46" t="s">
        <v>524</v>
      </c>
    </row>
    <row r="220" spans="1:14" x14ac:dyDescent="0.2">
      <c r="A220" s="45">
        <v>219</v>
      </c>
      <c r="M220" s="99">
        <v>4810592830</v>
      </c>
      <c r="N220" s="46" t="s">
        <v>525</v>
      </c>
    </row>
    <row r="221" spans="1:14" x14ac:dyDescent="0.2">
      <c r="A221" s="45">
        <v>220</v>
      </c>
      <c r="M221" s="99">
        <v>26545739472</v>
      </c>
      <c r="N221" s="46" t="s">
        <v>526</v>
      </c>
    </row>
    <row r="222" spans="1:14" x14ac:dyDescent="0.2">
      <c r="A222" s="45">
        <v>221</v>
      </c>
      <c r="M222" s="99">
        <v>6030130605</v>
      </c>
      <c r="N222" s="46" t="s">
        <v>297</v>
      </c>
    </row>
    <row r="223" spans="1:14" x14ac:dyDescent="0.2">
      <c r="A223" s="45">
        <v>222</v>
      </c>
      <c r="M223" s="99">
        <v>4810166671</v>
      </c>
      <c r="N223" s="46" t="s">
        <v>527</v>
      </c>
    </row>
    <row r="224" spans="1:14" x14ac:dyDescent="0.2">
      <c r="A224" s="45">
        <v>223</v>
      </c>
      <c r="M224" s="99">
        <v>4830548229</v>
      </c>
      <c r="N224" s="46" t="s">
        <v>528</v>
      </c>
    </row>
    <row r="225" spans="1:14" x14ac:dyDescent="0.2">
      <c r="A225" s="45">
        <v>224</v>
      </c>
      <c r="M225" s="99">
        <v>9410447798</v>
      </c>
      <c r="N225" s="46" t="s">
        <v>349</v>
      </c>
    </row>
    <row r="226" spans="1:14" x14ac:dyDescent="0.2">
      <c r="A226" s="45">
        <v>225</v>
      </c>
      <c r="M226" s="99">
        <v>4880031886</v>
      </c>
      <c r="N226" s="46" t="s">
        <v>529</v>
      </c>
    </row>
    <row r="227" spans="1:14" x14ac:dyDescent="0.2">
      <c r="A227" s="45">
        <v>226</v>
      </c>
      <c r="M227" s="99">
        <v>4940036577</v>
      </c>
      <c r="N227" s="46" t="s">
        <v>278</v>
      </c>
    </row>
    <row r="228" spans="1:14" x14ac:dyDescent="0.2">
      <c r="A228" s="45">
        <v>227</v>
      </c>
      <c r="M228" s="99">
        <v>33094269770</v>
      </c>
      <c r="N228" s="46" t="s">
        <v>229</v>
      </c>
    </row>
    <row r="229" spans="1:14" x14ac:dyDescent="0.2">
      <c r="A229" s="45">
        <v>228</v>
      </c>
      <c r="M229" s="99">
        <v>4970344042</v>
      </c>
      <c r="N229" s="46" t="s">
        <v>279</v>
      </c>
    </row>
    <row r="230" spans="1:14" x14ac:dyDescent="0.2">
      <c r="A230" s="45">
        <v>229</v>
      </c>
      <c r="M230" s="99">
        <v>15209600036</v>
      </c>
      <c r="N230" s="46" t="s">
        <v>160</v>
      </c>
    </row>
    <row r="231" spans="1:14" x14ac:dyDescent="0.2">
      <c r="A231" s="45">
        <v>230</v>
      </c>
      <c r="M231" s="99">
        <v>5060043022</v>
      </c>
      <c r="N231" s="46" t="s">
        <v>530</v>
      </c>
    </row>
    <row r="232" spans="1:14" x14ac:dyDescent="0.2">
      <c r="A232" s="45">
        <v>231</v>
      </c>
      <c r="M232" s="99">
        <v>5180257670</v>
      </c>
      <c r="N232" s="46" t="s">
        <v>531</v>
      </c>
    </row>
    <row r="233" spans="1:14" x14ac:dyDescent="0.2">
      <c r="A233" s="45">
        <v>232</v>
      </c>
      <c r="M233" s="99">
        <v>4730008881</v>
      </c>
      <c r="N233" s="46" t="s">
        <v>532</v>
      </c>
    </row>
    <row r="234" spans="1:14" x14ac:dyDescent="0.2">
      <c r="A234" s="45">
        <v>233</v>
      </c>
      <c r="M234" s="99">
        <v>43942460822</v>
      </c>
      <c r="N234" s="46" t="s">
        <v>262</v>
      </c>
    </row>
    <row r="235" spans="1:14" x14ac:dyDescent="0.2">
      <c r="A235" s="45">
        <v>234</v>
      </c>
      <c r="M235" s="99">
        <v>5270388270</v>
      </c>
      <c r="N235" s="46" t="s">
        <v>282</v>
      </c>
    </row>
    <row r="236" spans="1:14" x14ac:dyDescent="0.2">
      <c r="A236" s="45">
        <v>235</v>
      </c>
      <c r="M236" s="99">
        <v>3340058064</v>
      </c>
      <c r="N236" s="44" t="s">
        <v>433</v>
      </c>
    </row>
    <row r="237" spans="1:14" x14ac:dyDescent="0.2">
      <c r="A237" s="45">
        <v>236</v>
      </c>
      <c r="M237" s="99">
        <v>5360032158</v>
      </c>
      <c r="N237" s="46" t="s">
        <v>533</v>
      </c>
    </row>
    <row r="238" spans="1:14" x14ac:dyDescent="0.2">
      <c r="A238" s="45">
        <v>237</v>
      </c>
      <c r="M238" s="99">
        <v>5400400637</v>
      </c>
      <c r="N238" s="46" t="s">
        <v>534</v>
      </c>
    </row>
    <row r="239" spans="1:14" x14ac:dyDescent="0.2">
      <c r="A239" s="45">
        <v>238</v>
      </c>
      <c r="M239" s="99">
        <v>51822775723</v>
      </c>
      <c r="N239" s="46" t="s">
        <v>281</v>
      </c>
    </row>
    <row r="240" spans="1:14" x14ac:dyDescent="0.2">
      <c r="A240" s="45">
        <v>239</v>
      </c>
      <c r="M240" s="99">
        <v>5590260978</v>
      </c>
      <c r="N240" s="46" t="s">
        <v>288</v>
      </c>
    </row>
    <row r="241" spans="1:14" x14ac:dyDescent="0.2">
      <c r="A241" s="45">
        <v>240</v>
      </c>
      <c r="M241" s="99">
        <v>5610022562</v>
      </c>
      <c r="N241" s="46" t="s">
        <v>535</v>
      </c>
    </row>
    <row r="242" spans="1:14" x14ac:dyDescent="0.2">
      <c r="A242" s="45">
        <v>241</v>
      </c>
      <c r="M242" s="99">
        <v>5100579980</v>
      </c>
      <c r="N242" s="46" t="s">
        <v>536</v>
      </c>
    </row>
    <row r="243" spans="1:14" x14ac:dyDescent="0.2">
      <c r="A243" s="45">
        <v>242</v>
      </c>
      <c r="M243" s="99">
        <v>5650681052</v>
      </c>
      <c r="N243" s="46" t="s">
        <v>537</v>
      </c>
    </row>
    <row r="244" spans="1:14" x14ac:dyDescent="0.2">
      <c r="A244" s="45">
        <v>243</v>
      </c>
      <c r="M244" s="99">
        <v>9240033265</v>
      </c>
      <c r="N244" s="46" t="s">
        <v>348</v>
      </c>
    </row>
    <row r="245" spans="1:14" x14ac:dyDescent="0.2">
      <c r="A245" s="45">
        <v>244</v>
      </c>
      <c r="M245" s="99">
        <v>43370038266</v>
      </c>
      <c r="N245" s="46" t="s">
        <v>261</v>
      </c>
    </row>
    <row r="246" spans="1:14" x14ac:dyDescent="0.2">
      <c r="A246" s="45">
        <v>245</v>
      </c>
      <c r="M246" s="99">
        <v>5790050237</v>
      </c>
      <c r="N246" s="46" t="s">
        <v>538</v>
      </c>
    </row>
    <row r="247" spans="1:14" x14ac:dyDescent="0.2">
      <c r="A247" s="45">
        <v>246</v>
      </c>
      <c r="M247" s="99">
        <v>5800808470</v>
      </c>
      <c r="N247" s="46" t="s">
        <v>539</v>
      </c>
    </row>
    <row r="248" spans="1:14" x14ac:dyDescent="0.2">
      <c r="A248" s="45">
        <v>247</v>
      </c>
      <c r="M248" s="99">
        <v>2780948460</v>
      </c>
      <c r="N248" s="46" t="s">
        <v>213</v>
      </c>
    </row>
    <row r="249" spans="1:14" x14ac:dyDescent="0.2">
      <c r="A249" s="45">
        <v>248</v>
      </c>
      <c r="M249" s="99">
        <v>5810455504</v>
      </c>
      <c r="N249" s="46" t="s">
        <v>540</v>
      </c>
    </row>
    <row r="250" spans="1:14" x14ac:dyDescent="0.2">
      <c r="A250" s="45">
        <v>249</v>
      </c>
      <c r="M250" s="99">
        <v>53134103796</v>
      </c>
      <c r="N250" s="46" t="s">
        <v>284</v>
      </c>
    </row>
    <row r="251" spans="1:14" x14ac:dyDescent="0.2">
      <c r="A251" s="45">
        <v>250</v>
      </c>
      <c r="M251" s="99">
        <v>5820492073</v>
      </c>
      <c r="N251" s="46" t="s">
        <v>291</v>
      </c>
    </row>
    <row r="252" spans="1:14" x14ac:dyDescent="0.2">
      <c r="A252" s="45">
        <v>251</v>
      </c>
      <c r="M252" s="99">
        <v>64759054370</v>
      </c>
      <c r="N252" s="46" t="s">
        <v>315</v>
      </c>
    </row>
    <row r="253" spans="1:14" x14ac:dyDescent="0.2">
      <c r="A253" s="45">
        <v>252</v>
      </c>
      <c r="M253" s="99">
        <v>23287178996</v>
      </c>
      <c r="N253" s="46" t="s">
        <v>199</v>
      </c>
    </row>
    <row r="254" spans="1:14" x14ac:dyDescent="0.2">
      <c r="A254" s="45">
        <v>253</v>
      </c>
      <c r="M254" s="99">
        <v>14684639630</v>
      </c>
      <c r="N254" s="46" t="s">
        <v>159</v>
      </c>
    </row>
    <row r="255" spans="1:14" x14ac:dyDescent="0.2">
      <c r="A255" s="45">
        <v>254</v>
      </c>
      <c r="M255" s="99">
        <v>5920302904</v>
      </c>
      <c r="N255" s="46" t="s">
        <v>541</v>
      </c>
    </row>
    <row r="256" spans="1:14" x14ac:dyDescent="0.2">
      <c r="A256" s="45">
        <v>255</v>
      </c>
      <c r="M256" s="99">
        <v>58774330502</v>
      </c>
      <c r="N256" s="46" t="s">
        <v>293</v>
      </c>
    </row>
    <row r="257" spans="1:14" x14ac:dyDescent="0.2">
      <c r="A257" s="45">
        <v>256</v>
      </c>
      <c r="M257" s="99">
        <v>4840035240</v>
      </c>
      <c r="N257" s="46" t="s">
        <v>542</v>
      </c>
    </row>
    <row r="258" spans="1:14" x14ac:dyDescent="0.2">
      <c r="A258" s="45">
        <v>257</v>
      </c>
      <c r="M258" s="99">
        <v>6060315168</v>
      </c>
      <c r="N258" s="46" t="s">
        <v>637</v>
      </c>
    </row>
    <row r="259" spans="1:14" x14ac:dyDescent="0.2">
      <c r="A259" s="45">
        <v>258</v>
      </c>
      <c r="M259" s="99">
        <v>6060033958</v>
      </c>
      <c r="N259" s="46" t="s">
        <v>299</v>
      </c>
    </row>
    <row r="260" spans="1:14" x14ac:dyDescent="0.2">
      <c r="A260" s="45">
        <v>259</v>
      </c>
      <c r="M260" s="99">
        <v>6070522692</v>
      </c>
      <c r="N260" s="46" t="s">
        <v>543</v>
      </c>
    </row>
    <row r="261" spans="1:14" x14ac:dyDescent="0.2">
      <c r="A261" s="45">
        <v>260</v>
      </c>
      <c r="M261" s="99">
        <v>6070054589</v>
      </c>
      <c r="N261" s="46" t="s">
        <v>300</v>
      </c>
    </row>
    <row r="262" spans="1:14" x14ac:dyDescent="0.2">
      <c r="A262" s="45">
        <v>261</v>
      </c>
      <c r="M262" s="99">
        <v>2410310279</v>
      </c>
      <c r="N262" s="46" t="s">
        <v>544</v>
      </c>
    </row>
    <row r="263" spans="1:14" x14ac:dyDescent="0.2">
      <c r="A263" s="45">
        <v>262</v>
      </c>
      <c r="M263" s="99">
        <v>30350091540</v>
      </c>
      <c r="N263" s="46" t="s">
        <v>630</v>
      </c>
    </row>
    <row r="264" spans="1:14" x14ac:dyDescent="0.2">
      <c r="A264" s="45">
        <v>263</v>
      </c>
      <c r="M264" s="99">
        <v>609045505</v>
      </c>
      <c r="N264" s="46" t="s">
        <v>545</v>
      </c>
    </row>
    <row r="265" spans="1:14" x14ac:dyDescent="0.2">
      <c r="A265" s="45">
        <v>264</v>
      </c>
      <c r="M265" s="99">
        <v>3510309844</v>
      </c>
      <c r="N265" s="46" t="s">
        <v>546</v>
      </c>
    </row>
    <row r="266" spans="1:14" x14ac:dyDescent="0.2">
      <c r="A266" s="45">
        <v>265</v>
      </c>
      <c r="M266" s="99">
        <v>1250322845</v>
      </c>
      <c r="N266" s="46" t="s">
        <v>547</v>
      </c>
    </row>
    <row r="267" spans="1:14" x14ac:dyDescent="0.2">
      <c r="A267" s="45">
        <v>266</v>
      </c>
      <c r="M267" s="99">
        <v>6101014090</v>
      </c>
      <c r="N267" s="46" t="s">
        <v>548</v>
      </c>
    </row>
    <row r="268" spans="1:14" x14ac:dyDescent="0.2">
      <c r="A268" s="45">
        <v>267</v>
      </c>
      <c r="M268" s="99">
        <v>6100130044</v>
      </c>
      <c r="N268" s="46" t="s">
        <v>549</v>
      </c>
    </row>
    <row r="269" spans="1:14" x14ac:dyDescent="0.2">
      <c r="A269" s="45">
        <v>268</v>
      </c>
      <c r="M269" s="99">
        <v>6110703724</v>
      </c>
      <c r="N269" s="46" t="s">
        <v>301</v>
      </c>
    </row>
    <row r="270" spans="1:14" x14ac:dyDescent="0.2">
      <c r="A270" s="45">
        <v>269</v>
      </c>
      <c r="M270" s="99">
        <v>27889275558</v>
      </c>
      <c r="N270" s="46" t="s">
        <v>214</v>
      </c>
    </row>
    <row r="271" spans="1:14" x14ac:dyDescent="0.2">
      <c r="A271" s="45">
        <v>270</v>
      </c>
      <c r="M271" s="99">
        <v>6131687717</v>
      </c>
      <c r="N271" s="46" t="s">
        <v>303</v>
      </c>
    </row>
    <row r="272" spans="1:14" x14ac:dyDescent="0.2">
      <c r="A272" s="45">
        <v>271</v>
      </c>
      <c r="M272" s="99">
        <v>6130044717</v>
      </c>
      <c r="N272" s="46" t="s">
        <v>550</v>
      </c>
    </row>
    <row r="273" spans="1:14" x14ac:dyDescent="0.2">
      <c r="A273" s="45">
        <v>272</v>
      </c>
      <c r="M273" s="99">
        <v>6341050866</v>
      </c>
      <c r="N273" s="46" t="s">
        <v>551</v>
      </c>
    </row>
    <row r="274" spans="1:14" x14ac:dyDescent="0.2">
      <c r="A274" s="45">
        <v>273</v>
      </c>
      <c r="M274" s="99">
        <v>28634149704</v>
      </c>
      <c r="N274" s="46" t="s">
        <v>217</v>
      </c>
    </row>
    <row r="275" spans="1:14" x14ac:dyDescent="0.2">
      <c r="A275" s="45">
        <v>274</v>
      </c>
      <c r="M275" s="99">
        <v>23665891370</v>
      </c>
      <c r="N275" s="46" t="s">
        <v>200</v>
      </c>
    </row>
    <row r="276" spans="1:14" x14ac:dyDescent="0.2">
      <c r="A276" s="45">
        <v>275</v>
      </c>
      <c r="M276" s="99">
        <v>8150166942</v>
      </c>
      <c r="N276" s="46" t="s">
        <v>552</v>
      </c>
    </row>
    <row r="277" spans="1:14" x14ac:dyDescent="0.2">
      <c r="A277" s="45">
        <v>276</v>
      </c>
      <c r="M277" s="99">
        <v>6141655470</v>
      </c>
      <c r="N277" s="46" t="s">
        <v>553</v>
      </c>
    </row>
    <row r="278" spans="1:14" x14ac:dyDescent="0.2">
      <c r="A278" s="45">
        <v>277</v>
      </c>
      <c r="M278" s="99">
        <v>6140624900</v>
      </c>
      <c r="N278" s="46" t="s">
        <v>554</v>
      </c>
    </row>
    <row r="279" spans="1:14" x14ac:dyDescent="0.2">
      <c r="A279" s="45">
        <v>278</v>
      </c>
      <c r="M279" s="99">
        <v>52714319664</v>
      </c>
      <c r="N279" s="46" t="s">
        <v>611</v>
      </c>
    </row>
    <row r="280" spans="1:14" x14ac:dyDescent="0.2">
      <c r="A280" s="45">
        <v>279</v>
      </c>
      <c r="M280" s="99">
        <v>6170141124</v>
      </c>
      <c r="N280" s="46" t="s">
        <v>304</v>
      </c>
    </row>
    <row r="281" spans="1:14" x14ac:dyDescent="0.2">
      <c r="A281" s="45">
        <v>280</v>
      </c>
      <c r="M281" s="99">
        <v>55657473530</v>
      </c>
      <c r="N281" s="46" t="s">
        <v>287</v>
      </c>
    </row>
    <row r="282" spans="1:14" x14ac:dyDescent="0.2">
      <c r="A282" s="45">
        <v>281</v>
      </c>
      <c r="M282" s="99">
        <v>6220529513</v>
      </c>
      <c r="N282" s="46" t="s">
        <v>307</v>
      </c>
    </row>
    <row r="283" spans="1:14" x14ac:dyDescent="0.2">
      <c r="A283" s="45">
        <v>282</v>
      </c>
      <c r="M283" s="99">
        <v>6210797066</v>
      </c>
      <c r="N283" s="46" t="s">
        <v>555</v>
      </c>
    </row>
    <row r="284" spans="1:14" x14ac:dyDescent="0.2">
      <c r="A284" s="45">
        <v>283</v>
      </c>
      <c r="M284" s="99">
        <v>6210429042</v>
      </c>
      <c r="N284" s="46" t="s">
        <v>556</v>
      </c>
    </row>
    <row r="285" spans="1:14" x14ac:dyDescent="0.2">
      <c r="A285" s="45">
        <v>284</v>
      </c>
      <c r="M285" s="99">
        <v>7560031351</v>
      </c>
      <c r="N285" s="46" t="s">
        <v>557</v>
      </c>
    </row>
    <row r="286" spans="1:14" x14ac:dyDescent="0.2">
      <c r="A286" s="45">
        <v>285</v>
      </c>
      <c r="M286" s="99">
        <v>6220706556</v>
      </c>
      <c r="N286" s="46" t="s">
        <v>558</v>
      </c>
    </row>
    <row r="287" spans="1:14" x14ac:dyDescent="0.2">
      <c r="A287" s="45">
        <v>286</v>
      </c>
      <c r="M287" s="99">
        <v>6220913057</v>
      </c>
      <c r="N287" s="46" t="s">
        <v>559</v>
      </c>
    </row>
    <row r="288" spans="1:14" x14ac:dyDescent="0.2">
      <c r="A288" s="45">
        <v>287</v>
      </c>
      <c r="M288" s="99">
        <v>680783441</v>
      </c>
      <c r="N288" s="46" t="s">
        <v>560</v>
      </c>
    </row>
    <row r="289" spans="1:14" x14ac:dyDescent="0.2">
      <c r="A289" s="45">
        <v>288</v>
      </c>
      <c r="M289" s="99">
        <v>6220429602</v>
      </c>
      <c r="N289" s="46" t="s">
        <v>306</v>
      </c>
    </row>
    <row r="290" spans="1:14" x14ac:dyDescent="0.2">
      <c r="A290" s="45">
        <v>289</v>
      </c>
      <c r="M290" s="99">
        <v>6230330302</v>
      </c>
      <c r="N290" s="46" t="s">
        <v>561</v>
      </c>
    </row>
    <row r="291" spans="1:14" x14ac:dyDescent="0.2">
      <c r="A291" s="45">
        <v>290</v>
      </c>
      <c r="M291" s="99">
        <v>28904393738</v>
      </c>
      <c r="N291" s="46" t="s">
        <v>218</v>
      </c>
    </row>
    <row r="292" spans="1:14" x14ac:dyDescent="0.2">
      <c r="A292" s="45">
        <v>291</v>
      </c>
      <c r="M292" s="99">
        <v>22208652096</v>
      </c>
      <c r="N292" s="46" t="s">
        <v>195</v>
      </c>
    </row>
    <row r="293" spans="1:14" x14ac:dyDescent="0.2">
      <c r="A293" s="45">
        <v>292</v>
      </c>
      <c r="M293" s="99">
        <v>6240295336</v>
      </c>
      <c r="N293" s="46" t="s">
        <v>562</v>
      </c>
    </row>
    <row r="294" spans="1:14" x14ac:dyDescent="0.2">
      <c r="A294" s="45">
        <v>293</v>
      </c>
      <c r="M294" s="99">
        <v>6260388730</v>
      </c>
      <c r="N294" s="46" t="s">
        <v>563</v>
      </c>
    </row>
    <row r="295" spans="1:14" x14ac:dyDescent="0.2">
      <c r="A295" s="45">
        <v>294</v>
      </c>
      <c r="M295" s="99">
        <v>6270475704</v>
      </c>
      <c r="N295" s="46" t="s">
        <v>564</v>
      </c>
    </row>
    <row r="296" spans="1:14" x14ac:dyDescent="0.2">
      <c r="A296" s="45">
        <v>295</v>
      </c>
      <c r="M296" s="99">
        <v>6290007547</v>
      </c>
      <c r="N296" s="46" t="s">
        <v>309</v>
      </c>
    </row>
    <row r="297" spans="1:14" x14ac:dyDescent="0.2">
      <c r="A297" s="45">
        <v>296</v>
      </c>
      <c r="M297" s="99">
        <v>2800517015</v>
      </c>
      <c r="N297" s="46" t="s">
        <v>623</v>
      </c>
    </row>
    <row r="298" spans="1:14" x14ac:dyDescent="0.2">
      <c r="A298" s="45">
        <v>297</v>
      </c>
      <c r="M298" s="99">
        <v>31352058142</v>
      </c>
      <c r="N298" s="46" t="s">
        <v>222</v>
      </c>
    </row>
    <row r="299" spans="1:14" x14ac:dyDescent="0.2">
      <c r="A299" s="45">
        <v>298</v>
      </c>
      <c r="M299" s="99">
        <v>27145628432</v>
      </c>
      <c r="N299" s="46" t="s">
        <v>210</v>
      </c>
    </row>
    <row r="300" spans="1:14" x14ac:dyDescent="0.2">
      <c r="A300" s="45">
        <v>299</v>
      </c>
      <c r="M300" s="99">
        <v>6310200205</v>
      </c>
      <c r="N300" s="46" t="s">
        <v>565</v>
      </c>
    </row>
    <row r="301" spans="1:14" x14ac:dyDescent="0.2">
      <c r="A301" s="45">
        <v>300</v>
      </c>
      <c r="M301" s="99">
        <v>6310450940</v>
      </c>
      <c r="N301" s="46" t="s">
        <v>311</v>
      </c>
    </row>
    <row r="302" spans="1:14" x14ac:dyDescent="0.2">
      <c r="A302" s="45">
        <v>301</v>
      </c>
      <c r="M302" s="99">
        <v>10411472251</v>
      </c>
      <c r="N302" s="46" t="s">
        <v>631</v>
      </c>
    </row>
    <row r="303" spans="1:14" x14ac:dyDescent="0.2">
      <c r="A303" s="45">
        <v>302</v>
      </c>
      <c r="M303" s="99">
        <v>53035147110</v>
      </c>
      <c r="N303" s="46" t="s">
        <v>283</v>
      </c>
    </row>
    <row r="304" spans="1:14" x14ac:dyDescent="0.2">
      <c r="A304" s="45">
        <v>303</v>
      </c>
      <c r="M304" s="99">
        <v>6320293614</v>
      </c>
      <c r="N304" s="46" t="s">
        <v>566</v>
      </c>
    </row>
    <row r="305" spans="1:14" x14ac:dyDescent="0.2">
      <c r="A305" s="45">
        <v>304</v>
      </c>
      <c r="M305" s="99">
        <v>6370192467</v>
      </c>
      <c r="N305" s="46" t="s">
        <v>312</v>
      </c>
    </row>
    <row r="306" spans="1:14" x14ac:dyDescent="0.2">
      <c r="A306" s="45">
        <v>305</v>
      </c>
      <c r="M306" s="99">
        <v>29741351462</v>
      </c>
      <c r="N306" s="46" t="s">
        <v>219</v>
      </c>
    </row>
    <row r="307" spans="1:14" x14ac:dyDescent="0.2">
      <c r="A307" s="45">
        <v>306</v>
      </c>
      <c r="M307" s="99">
        <v>43411954326</v>
      </c>
      <c r="N307" s="46" t="s">
        <v>632</v>
      </c>
    </row>
    <row r="308" spans="1:14" x14ac:dyDescent="0.2">
      <c r="A308" s="45">
        <v>307</v>
      </c>
      <c r="M308" s="99">
        <v>14498080970</v>
      </c>
      <c r="N308" s="46" t="s">
        <v>158</v>
      </c>
    </row>
    <row r="309" spans="1:14" x14ac:dyDescent="0.2">
      <c r="A309" s="45">
        <v>308</v>
      </c>
      <c r="M309" s="99">
        <v>6560323073</v>
      </c>
      <c r="N309" s="46" t="s">
        <v>316</v>
      </c>
    </row>
    <row r="310" spans="1:14" x14ac:dyDescent="0.2">
      <c r="A310" s="45">
        <v>309</v>
      </c>
      <c r="M310" s="99">
        <v>37429855676</v>
      </c>
      <c r="N310" s="46" t="s">
        <v>239</v>
      </c>
    </row>
    <row r="311" spans="1:14" x14ac:dyDescent="0.2">
      <c r="A311" s="45">
        <v>310</v>
      </c>
      <c r="M311" s="99">
        <v>27257189012</v>
      </c>
      <c r="N311" s="46" t="s">
        <v>612</v>
      </c>
    </row>
    <row r="312" spans="1:14" x14ac:dyDescent="0.2">
      <c r="A312" s="45">
        <v>311</v>
      </c>
      <c r="M312" s="99">
        <v>6610403245</v>
      </c>
      <c r="N312" s="46" t="s">
        <v>567</v>
      </c>
    </row>
    <row r="313" spans="1:14" x14ac:dyDescent="0.2">
      <c r="A313" s="45">
        <v>312</v>
      </c>
      <c r="M313" s="99">
        <v>6621514029</v>
      </c>
      <c r="N313" s="46" t="s">
        <v>318</v>
      </c>
    </row>
    <row r="314" spans="1:14" x14ac:dyDescent="0.2">
      <c r="A314" s="45">
        <v>313</v>
      </c>
      <c r="M314" s="99">
        <v>6821482187</v>
      </c>
      <c r="N314" s="46" t="s">
        <v>320</v>
      </c>
    </row>
    <row r="315" spans="1:14" x14ac:dyDescent="0.2">
      <c r="A315" s="45">
        <v>314</v>
      </c>
      <c r="M315" s="99">
        <v>6621482167</v>
      </c>
      <c r="N315" s="46" t="s">
        <v>568</v>
      </c>
    </row>
    <row r="316" spans="1:14" x14ac:dyDescent="0.2">
      <c r="A316" s="45">
        <v>315</v>
      </c>
      <c r="M316" s="99">
        <v>39007493690</v>
      </c>
      <c r="N316" s="46" t="s">
        <v>249</v>
      </c>
    </row>
    <row r="317" spans="1:14" x14ac:dyDescent="0.2">
      <c r="A317" s="45">
        <v>316</v>
      </c>
      <c r="M317" s="99">
        <v>6621504652</v>
      </c>
      <c r="N317" s="46" t="s">
        <v>569</v>
      </c>
    </row>
    <row r="318" spans="1:14" x14ac:dyDescent="0.2">
      <c r="A318" s="45">
        <v>317</v>
      </c>
      <c r="M318" s="99">
        <v>6620134878</v>
      </c>
      <c r="N318" s="46" t="s">
        <v>317</v>
      </c>
    </row>
    <row r="319" spans="1:14" x14ac:dyDescent="0.2">
      <c r="A319" s="45">
        <v>318</v>
      </c>
      <c r="M319" s="99">
        <v>4641179565</v>
      </c>
      <c r="N319" s="46" t="s">
        <v>267</v>
      </c>
    </row>
    <row r="320" spans="1:14" x14ac:dyDescent="0.2">
      <c r="A320" s="45">
        <v>319</v>
      </c>
      <c r="M320" s="99">
        <v>26021094262</v>
      </c>
      <c r="N320" s="46" t="s">
        <v>207</v>
      </c>
    </row>
    <row r="321" spans="1:14" x14ac:dyDescent="0.2">
      <c r="A321" s="45">
        <v>320</v>
      </c>
      <c r="M321" s="99">
        <v>6840095718</v>
      </c>
      <c r="N321" s="46" t="s">
        <v>321</v>
      </c>
    </row>
    <row r="322" spans="1:14" x14ac:dyDescent="0.2">
      <c r="A322" s="45">
        <v>321</v>
      </c>
      <c r="M322" s="99">
        <v>6870485294</v>
      </c>
      <c r="N322" s="46" t="s">
        <v>322</v>
      </c>
    </row>
    <row r="323" spans="1:14" x14ac:dyDescent="0.2">
      <c r="A323" s="45">
        <v>322</v>
      </c>
      <c r="M323" s="99">
        <v>49123466522</v>
      </c>
      <c r="N323" s="46" t="s">
        <v>613</v>
      </c>
    </row>
    <row r="324" spans="1:14" x14ac:dyDescent="0.2">
      <c r="A324" s="45">
        <v>323</v>
      </c>
      <c r="M324" s="99">
        <v>7050236486</v>
      </c>
      <c r="N324" s="46" t="s">
        <v>570</v>
      </c>
    </row>
    <row r="325" spans="1:14" x14ac:dyDescent="0.2">
      <c r="A325" s="45">
        <v>324</v>
      </c>
      <c r="M325" s="99">
        <v>7190020276</v>
      </c>
      <c r="N325" s="46" t="s">
        <v>324</v>
      </c>
    </row>
    <row r="326" spans="1:14" x14ac:dyDescent="0.2">
      <c r="A326" s="45">
        <v>325</v>
      </c>
      <c r="M326" s="99">
        <v>43045271196</v>
      </c>
      <c r="N326" s="46" t="s">
        <v>260</v>
      </c>
    </row>
    <row r="327" spans="1:14" x14ac:dyDescent="0.2">
      <c r="A327" s="45">
        <v>326</v>
      </c>
      <c r="M327" s="99">
        <v>7220818026</v>
      </c>
      <c r="N327" s="46" t="s">
        <v>571</v>
      </c>
    </row>
    <row r="328" spans="1:14" x14ac:dyDescent="0.2">
      <c r="A328" s="45">
        <v>327</v>
      </c>
      <c r="M328" s="99">
        <v>7230379366</v>
      </c>
      <c r="N328" s="46" t="s">
        <v>572</v>
      </c>
    </row>
    <row r="329" spans="1:14" x14ac:dyDescent="0.2">
      <c r="A329" s="45">
        <v>328</v>
      </c>
      <c r="M329" s="99">
        <v>7230047085</v>
      </c>
      <c r="N329" s="46" t="s">
        <v>326</v>
      </c>
    </row>
    <row r="330" spans="1:14" x14ac:dyDescent="0.2">
      <c r="A330" s="45">
        <v>329</v>
      </c>
      <c r="M330" s="99">
        <v>7280014037</v>
      </c>
      <c r="N330" s="46" t="s">
        <v>573</v>
      </c>
    </row>
    <row r="331" spans="1:14" x14ac:dyDescent="0.2">
      <c r="A331" s="45">
        <v>330</v>
      </c>
      <c r="M331" s="99">
        <v>7280089775</v>
      </c>
      <c r="N331" s="46" t="s">
        <v>327</v>
      </c>
    </row>
    <row r="332" spans="1:14" x14ac:dyDescent="0.2">
      <c r="A332" s="45">
        <v>331</v>
      </c>
      <c r="M332" s="99">
        <v>5130075569</v>
      </c>
      <c r="N332" s="46" t="s">
        <v>574</v>
      </c>
    </row>
    <row r="333" spans="1:14" x14ac:dyDescent="0.2">
      <c r="A333" s="45">
        <v>332</v>
      </c>
      <c r="M333" s="99">
        <v>7290534131</v>
      </c>
      <c r="N333" s="46" t="s">
        <v>575</v>
      </c>
    </row>
    <row r="334" spans="1:14" x14ac:dyDescent="0.2">
      <c r="A334" s="45">
        <v>333</v>
      </c>
      <c r="M334" s="99">
        <v>7300587169</v>
      </c>
      <c r="N334" s="46" t="s">
        <v>328</v>
      </c>
    </row>
    <row r="335" spans="1:14" x14ac:dyDescent="0.2">
      <c r="A335" s="45">
        <v>334</v>
      </c>
      <c r="M335" s="99">
        <v>7321640262</v>
      </c>
      <c r="N335" s="46" t="s">
        <v>576</v>
      </c>
    </row>
    <row r="336" spans="1:14" x14ac:dyDescent="0.2">
      <c r="A336" s="45">
        <v>335</v>
      </c>
      <c r="M336" s="99">
        <v>39170022352</v>
      </c>
      <c r="N336" s="46" t="s">
        <v>251</v>
      </c>
    </row>
    <row r="337" spans="1:14" x14ac:dyDescent="0.2">
      <c r="A337" s="45">
        <v>336</v>
      </c>
      <c r="M337" s="99">
        <v>24926545872</v>
      </c>
      <c r="N337" s="46" t="s">
        <v>204</v>
      </c>
    </row>
    <row r="338" spans="1:14" x14ac:dyDescent="0.2">
      <c r="A338" s="45">
        <v>337</v>
      </c>
      <c r="M338" s="99">
        <v>2740586258</v>
      </c>
      <c r="N338" s="46" t="s">
        <v>212</v>
      </c>
    </row>
    <row r="339" spans="1:14" x14ac:dyDescent="0.2">
      <c r="A339" s="45">
        <v>338</v>
      </c>
      <c r="M339" s="99">
        <v>7340383541</v>
      </c>
      <c r="N339" s="46" t="s">
        <v>577</v>
      </c>
    </row>
    <row r="340" spans="1:14" x14ac:dyDescent="0.2">
      <c r="A340" s="45">
        <v>339</v>
      </c>
      <c r="M340" s="99">
        <v>7341834010</v>
      </c>
      <c r="N340" s="46" t="s">
        <v>329</v>
      </c>
    </row>
    <row r="341" spans="1:14" x14ac:dyDescent="0.2">
      <c r="A341" s="45">
        <v>340</v>
      </c>
      <c r="M341" s="99">
        <v>30187871162</v>
      </c>
      <c r="N341" s="46" t="s">
        <v>220</v>
      </c>
    </row>
    <row r="342" spans="1:14" x14ac:dyDescent="0.2">
      <c r="A342" s="45">
        <v>341</v>
      </c>
      <c r="M342" s="99">
        <v>26380780004</v>
      </c>
      <c r="N342" s="46" t="s">
        <v>208</v>
      </c>
    </row>
    <row r="343" spans="1:14" x14ac:dyDescent="0.2">
      <c r="A343" s="45">
        <v>342</v>
      </c>
      <c r="M343" s="99">
        <v>4770027551</v>
      </c>
      <c r="N343" s="46" t="s">
        <v>272</v>
      </c>
    </row>
    <row r="344" spans="1:14" x14ac:dyDescent="0.2">
      <c r="A344" s="45">
        <v>343</v>
      </c>
      <c r="M344" s="99">
        <v>3670151796</v>
      </c>
      <c r="N344" s="46" t="s">
        <v>633</v>
      </c>
    </row>
    <row r="345" spans="1:14" x14ac:dyDescent="0.2">
      <c r="A345" s="45">
        <v>344</v>
      </c>
      <c r="M345" s="99">
        <v>6410331826</v>
      </c>
      <c r="N345" s="46" t="s">
        <v>313</v>
      </c>
    </row>
    <row r="346" spans="1:14" x14ac:dyDescent="0.2">
      <c r="A346" s="45">
        <v>345</v>
      </c>
      <c r="M346" s="99">
        <v>7430640389</v>
      </c>
      <c r="N346" s="46" t="s">
        <v>578</v>
      </c>
    </row>
    <row r="347" spans="1:14" x14ac:dyDescent="0.2">
      <c r="A347" s="45">
        <v>346</v>
      </c>
      <c r="M347" s="99">
        <v>7450027812</v>
      </c>
      <c r="N347" s="46" t="s">
        <v>579</v>
      </c>
    </row>
    <row r="348" spans="1:14" x14ac:dyDescent="0.2">
      <c r="A348" s="45">
        <v>347</v>
      </c>
      <c r="M348" s="99">
        <v>31822125374</v>
      </c>
      <c r="N348" s="46" t="s">
        <v>614</v>
      </c>
    </row>
    <row r="349" spans="1:14" x14ac:dyDescent="0.2">
      <c r="A349" s="45">
        <v>348</v>
      </c>
      <c r="M349" s="99">
        <v>33847975590</v>
      </c>
      <c r="N349" s="46" t="s">
        <v>231</v>
      </c>
    </row>
    <row r="350" spans="1:14" x14ac:dyDescent="0.2">
      <c r="A350" s="45">
        <v>349</v>
      </c>
      <c r="M350" s="99">
        <v>7600066622</v>
      </c>
      <c r="N350" s="46" t="s">
        <v>648</v>
      </c>
    </row>
    <row r="351" spans="1:14" x14ac:dyDescent="0.2">
      <c r="A351" s="45">
        <v>350</v>
      </c>
      <c r="M351" s="99">
        <v>18665031246</v>
      </c>
      <c r="N351" s="46" t="s">
        <v>175</v>
      </c>
    </row>
    <row r="352" spans="1:14" x14ac:dyDescent="0.2">
      <c r="A352" s="45">
        <v>351</v>
      </c>
      <c r="M352" s="99">
        <v>38269827410</v>
      </c>
      <c r="N352" s="46" t="s">
        <v>244</v>
      </c>
    </row>
    <row r="353" spans="1:14" x14ac:dyDescent="0.2">
      <c r="A353" s="45">
        <v>352</v>
      </c>
      <c r="M353" s="99">
        <v>33445549186</v>
      </c>
      <c r="N353" s="46" t="s">
        <v>634</v>
      </c>
    </row>
    <row r="354" spans="1:14" x14ac:dyDescent="0.2">
      <c r="A354" s="45">
        <v>353</v>
      </c>
      <c r="M354" s="99">
        <v>7640083482</v>
      </c>
      <c r="N354" s="46" t="s">
        <v>635</v>
      </c>
    </row>
    <row r="355" spans="1:14" x14ac:dyDescent="0.2">
      <c r="A355" s="45">
        <v>354</v>
      </c>
      <c r="M355" s="99">
        <v>40129943710</v>
      </c>
      <c r="N355" s="46" t="s">
        <v>254</v>
      </c>
    </row>
    <row r="356" spans="1:14" x14ac:dyDescent="0.2">
      <c r="A356" s="45">
        <v>355</v>
      </c>
      <c r="M356" s="99">
        <v>7670626101</v>
      </c>
      <c r="N356" s="46" t="s">
        <v>580</v>
      </c>
    </row>
    <row r="357" spans="1:14" x14ac:dyDescent="0.2">
      <c r="A357" s="45">
        <v>356</v>
      </c>
      <c r="M357" s="99">
        <v>7040377931</v>
      </c>
      <c r="N357" s="46" t="s">
        <v>323</v>
      </c>
    </row>
    <row r="358" spans="1:14" x14ac:dyDescent="0.2">
      <c r="A358" s="45">
        <v>357</v>
      </c>
      <c r="M358" s="99">
        <v>7691131772</v>
      </c>
      <c r="N358" s="46" t="s">
        <v>332</v>
      </c>
    </row>
    <row r="359" spans="1:14" x14ac:dyDescent="0.2">
      <c r="A359" s="45">
        <v>358</v>
      </c>
      <c r="M359" s="99">
        <v>7690310116</v>
      </c>
      <c r="N359" s="46" t="s">
        <v>581</v>
      </c>
    </row>
    <row r="360" spans="1:14" x14ac:dyDescent="0.2">
      <c r="A360" s="45">
        <v>359</v>
      </c>
      <c r="M360" s="99">
        <v>7690007614</v>
      </c>
      <c r="N360" s="46" t="s">
        <v>331</v>
      </c>
    </row>
    <row r="361" spans="1:14" x14ac:dyDescent="0.2">
      <c r="A361" s="45">
        <v>360</v>
      </c>
      <c r="M361" s="99">
        <v>8140409038</v>
      </c>
      <c r="N361" s="46" t="s">
        <v>700</v>
      </c>
    </row>
    <row r="362" spans="1:14" x14ac:dyDescent="0.2">
      <c r="A362" s="45">
        <v>361</v>
      </c>
      <c r="M362" s="99">
        <v>7700063455</v>
      </c>
      <c r="N362" s="46" t="s">
        <v>335</v>
      </c>
    </row>
    <row r="363" spans="1:14" x14ac:dyDescent="0.2">
      <c r="A363" s="45">
        <v>362</v>
      </c>
      <c r="M363" s="99">
        <v>24284290056</v>
      </c>
      <c r="N363" s="46" t="s">
        <v>203</v>
      </c>
    </row>
    <row r="364" spans="1:14" x14ac:dyDescent="0.2">
      <c r="A364" s="45">
        <v>363</v>
      </c>
      <c r="M364" s="99">
        <v>7700028777</v>
      </c>
      <c r="N364" s="46" t="s">
        <v>333</v>
      </c>
    </row>
    <row r="365" spans="1:14" x14ac:dyDescent="0.2">
      <c r="A365" s="45">
        <v>364</v>
      </c>
      <c r="M365" s="99">
        <v>7700034866</v>
      </c>
      <c r="N365" s="46" t="s">
        <v>334</v>
      </c>
    </row>
    <row r="366" spans="1:14" x14ac:dyDescent="0.2">
      <c r="A366" s="45">
        <v>365</v>
      </c>
      <c r="M366" s="99">
        <v>5990323260</v>
      </c>
      <c r="N366" s="46" t="s">
        <v>582</v>
      </c>
    </row>
    <row r="367" spans="1:14" x14ac:dyDescent="0.2">
      <c r="A367" s="45">
        <v>366</v>
      </c>
      <c r="M367" s="99">
        <v>10481514330</v>
      </c>
      <c r="N367" s="46" t="s">
        <v>150</v>
      </c>
    </row>
    <row r="368" spans="1:14" x14ac:dyDescent="0.2">
      <c r="A368" s="45">
        <v>367</v>
      </c>
      <c r="M368" s="99">
        <v>7820467755</v>
      </c>
      <c r="N368" s="46" t="s">
        <v>336</v>
      </c>
    </row>
    <row r="369" spans="1:14" x14ac:dyDescent="0.2">
      <c r="A369" s="45">
        <v>368</v>
      </c>
      <c r="M369" s="99">
        <v>38371250212</v>
      </c>
      <c r="N369" s="46" t="s">
        <v>245</v>
      </c>
    </row>
    <row r="370" spans="1:14" x14ac:dyDescent="0.2">
      <c r="A370" s="45">
        <v>369</v>
      </c>
      <c r="M370" s="99">
        <v>7980510569</v>
      </c>
      <c r="N370" s="46" t="s">
        <v>337</v>
      </c>
    </row>
    <row r="371" spans="1:14" x14ac:dyDescent="0.2">
      <c r="A371" s="45">
        <v>370</v>
      </c>
      <c r="M371" s="99">
        <v>7981384798</v>
      </c>
      <c r="N371" s="46" t="s">
        <v>583</v>
      </c>
    </row>
    <row r="372" spans="1:14" x14ac:dyDescent="0.2">
      <c r="A372" s="45">
        <v>371</v>
      </c>
      <c r="M372" s="99">
        <v>9870448139</v>
      </c>
      <c r="N372" s="46" t="s">
        <v>354</v>
      </c>
    </row>
    <row r="373" spans="1:14" x14ac:dyDescent="0.2">
      <c r="A373" s="45">
        <v>372</v>
      </c>
      <c r="M373" s="99">
        <v>8011285510</v>
      </c>
      <c r="N373" s="46" t="s">
        <v>584</v>
      </c>
    </row>
    <row r="374" spans="1:14" x14ac:dyDescent="0.2">
      <c r="A374" s="45">
        <v>373</v>
      </c>
      <c r="M374" s="99">
        <v>8010079514</v>
      </c>
      <c r="N374" s="46" t="s">
        <v>642</v>
      </c>
    </row>
    <row r="375" spans="1:14" x14ac:dyDescent="0.2">
      <c r="A375" s="45">
        <v>374</v>
      </c>
      <c r="M375" s="99">
        <v>34399768166</v>
      </c>
      <c r="N375" s="46" t="s">
        <v>585</v>
      </c>
    </row>
    <row r="376" spans="1:14" x14ac:dyDescent="0.2">
      <c r="A376" s="45">
        <v>375</v>
      </c>
      <c r="M376" s="99">
        <v>57454345478</v>
      </c>
      <c r="N376" s="46" t="s">
        <v>290</v>
      </c>
    </row>
    <row r="377" spans="1:14" x14ac:dyDescent="0.2">
      <c r="A377" s="45">
        <v>376</v>
      </c>
      <c r="M377" s="99">
        <v>8140131899</v>
      </c>
      <c r="N377" s="46" t="s">
        <v>338</v>
      </c>
    </row>
    <row r="378" spans="1:14" x14ac:dyDescent="0.2">
      <c r="A378" s="45">
        <v>377</v>
      </c>
      <c r="M378" s="99">
        <v>6000102211</v>
      </c>
      <c r="N378" s="46" t="s">
        <v>296</v>
      </c>
    </row>
    <row r="379" spans="1:14" x14ac:dyDescent="0.2">
      <c r="A379" s="45">
        <v>378</v>
      </c>
      <c r="M379" s="99">
        <v>8161203334</v>
      </c>
      <c r="N379" s="46" t="s">
        <v>586</v>
      </c>
    </row>
    <row r="380" spans="1:14" x14ac:dyDescent="0.2">
      <c r="A380" s="45">
        <v>379</v>
      </c>
      <c r="M380" s="99">
        <v>8160382498</v>
      </c>
      <c r="N380" s="46" t="s">
        <v>587</v>
      </c>
    </row>
    <row r="381" spans="1:14" x14ac:dyDescent="0.2">
      <c r="A381" s="45">
        <v>380</v>
      </c>
      <c r="M381" s="99">
        <v>8160073018</v>
      </c>
      <c r="N381" s="46" t="s">
        <v>339</v>
      </c>
    </row>
    <row r="382" spans="1:14" x14ac:dyDescent="0.2">
      <c r="A382" s="45">
        <v>381</v>
      </c>
      <c r="M382" s="99">
        <v>21595735108</v>
      </c>
      <c r="N382" s="46" t="s">
        <v>190</v>
      </c>
    </row>
    <row r="383" spans="1:14" x14ac:dyDescent="0.2">
      <c r="A383" s="45">
        <v>382</v>
      </c>
      <c r="M383" s="99">
        <v>37328280340</v>
      </c>
      <c r="N383" s="46" t="s">
        <v>588</v>
      </c>
    </row>
    <row r="384" spans="1:14" x14ac:dyDescent="0.2">
      <c r="A384" s="45">
        <v>383</v>
      </c>
      <c r="M384" s="99">
        <v>8240767450</v>
      </c>
      <c r="N384" s="46" t="s">
        <v>340</v>
      </c>
    </row>
    <row r="385" spans="1:14" x14ac:dyDescent="0.2">
      <c r="A385" s="45">
        <v>384</v>
      </c>
      <c r="M385" s="99">
        <v>8280687700</v>
      </c>
      <c r="N385" s="46" t="s">
        <v>589</v>
      </c>
    </row>
    <row r="386" spans="1:14" x14ac:dyDescent="0.2">
      <c r="A386" s="45">
        <v>385</v>
      </c>
      <c r="M386" s="99">
        <v>8590066188</v>
      </c>
      <c r="N386" s="46" t="s">
        <v>590</v>
      </c>
    </row>
    <row r="387" spans="1:14" x14ac:dyDescent="0.2">
      <c r="A387" s="45">
        <v>386</v>
      </c>
      <c r="M387" s="99">
        <v>8320432989</v>
      </c>
      <c r="N387" s="46" t="s">
        <v>591</v>
      </c>
    </row>
    <row r="388" spans="1:14" x14ac:dyDescent="0.2">
      <c r="A388" s="45">
        <v>387</v>
      </c>
      <c r="M388" s="99">
        <v>8331012910</v>
      </c>
      <c r="N388" s="46" t="s">
        <v>592</v>
      </c>
    </row>
    <row r="389" spans="1:14" x14ac:dyDescent="0.2">
      <c r="A389" s="45">
        <v>388</v>
      </c>
      <c r="M389" s="99">
        <v>22150798262</v>
      </c>
      <c r="N389" s="46" t="s">
        <v>193</v>
      </c>
    </row>
    <row r="390" spans="1:14" x14ac:dyDescent="0.2">
      <c r="A390" s="45">
        <v>389</v>
      </c>
      <c r="M390" s="99">
        <v>8400052427</v>
      </c>
      <c r="N390" s="46" t="s">
        <v>593</v>
      </c>
    </row>
    <row r="391" spans="1:14" x14ac:dyDescent="0.2">
      <c r="A391" s="45">
        <v>390</v>
      </c>
      <c r="M391" s="99">
        <v>8440465036</v>
      </c>
      <c r="N391" s="46" t="s">
        <v>594</v>
      </c>
    </row>
    <row r="392" spans="1:14" x14ac:dyDescent="0.2">
      <c r="A392" s="45">
        <v>391</v>
      </c>
      <c r="M392" s="99">
        <v>8440282407</v>
      </c>
      <c r="N392" s="46" t="s">
        <v>595</v>
      </c>
    </row>
    <row r="393" spans="1:14" x14ac:dyDescent="0.2">
      <c r="A393" s="45">
        <v>392</v>
      </c>
      <c r="M393" s="99">
        <v>8450627145</v>
      </c>
      <c r="N393" s="46" t="s">
        <v>342</v>
      </c>
    </row>
    <row r="394" spans="1:14" x14ac:dyDescent="0.2">
      <c r="A394" s="45">
        <v>393</v>
      </c>
      <c r="M394" s="99">
        <v>8450321054</v>
      </c>
      <c r="N394" s="46" t="s">
        <v>596</v>
      </c>
    </row>
    <row r="395" spans="1:14" x14ac:dyDescent="0.2">
      <c r="A395" s="45">
        <v>394</v>
      </c>
      <c r="M395" s="99">
        <v>59590117018</v>
      </c>
      <c r="N395" s="46" t="s">
        <v>295</v>
      </c>
    </row>
    <row r="396" spans="1:14" x14ac:dyDescent="0.2">
      <c r="A396" s="45">
        <v>395</v>
      </c>
      <c r="M396" s="99">
        <v>8610342871</v>
      </c>
      <c r="N396" s="46" t="s">
        <v>343</v>
      </c>
    </row>
    <row r="397" spans="1:14" x14ac:dyDescent="0.2">
      <c r="A397" s="45">
        <v>396</v>
      </c>
      <c r="M397" s="99">
        <v>8691045532</v>
      </c>
      <c r="N397" s="46" t="s">
        <v>597</v>
      </c>
    </row>
    <row r="398" spans="1:14" x14ac:dyDescent="0.2">
      <c r="A398" s="45">
        <v>397</v>
      </c>
      <c r="M398" s="99">
        <v>8690043572</v>
      </c>
      <c r="N398" s="46" t="s">
        <v>344</v>
      </c>
    </row>
    <row r="399" spans="1:14" x14ac:dyDescent="0.2">
      <c r="A399" s="45">
        <v>398</v>
      </c>
      <c r="M399" s="99">
        <v>40849741894</v>
      </c>
      <c r="N399" s="46" t="s">
        <v>255</v>
      </c>
    </row>
    <row r="400" spans="1:14" x14ac:dyDescent="0.2">
      <c r="A400" s="45">
        <v>399</v>
      </c>
      <c r="M400" s="99">
        <v>8770258265</v>
      </c>
      <c r="N400" s="46" t="s">
        <v>345</v>
      </c>
    </row>
    <row r="401" spans="1:14" x14ac:dyDescent="0.2">
      <c r="A401" s="45">
        <v>400</v>
      </c>
      <c r="M401" s="99">
        <v>11210601260</v>
      </c>
      <c r="N401" s="46" t="s">
        <v>434</v>
      </c>
    </row>
    <row r="402" spans="1:14" x14ac:dyDescent="0.2">
      <c r="A402" s="45">
        <v>401</v>
      </c>
      <c r="M402" s="99">
        <v>9060822465</v>
      </c>
      <c r="N402" s="46" t="s">
        <v>346</v>
      </c>
    </row>
    <row r="403" spans="1:14" x14ac:dyDescent="0.2">
      <c r="A403" s="45">
        <v>402</v>
      </c>
      <c r="M403" s="99">
        <v>9190335558</v>
      </c>
      <c r="N403" s="46" t="s">
        <v>435</v>
      </c>
    </row>
    <row r="404" spans="1:14" x14ac:dyDescent="0.2">
      <c r="A404" s="45">
        <v>403</v>
      </c>
      <c r="M404" s="99">
        <v>9240031342</v>
      </c>
      <c r="N404" s="46" t="s">
        <v>347</v>
      </c>
    </row>
    <row r="405" spans="1:14" x14ac:dyDescent="0.2">
      <c r="A405" s="45">
        <v>404</v>
      </c>
      <c r="M405" s="102">
        <v>58501475094</v>
      </c>
      <c r="N405" s="46" t="s">
        <v>645</v>
      </c>
    </row>
    <row r="406" spans="1:14" x14ac:dyDescent="0.2">
      <c r="A406" s="45">
        <v>405</v>
      </c>
      <c r="M406" s="99">
        <v>33359130388</v>
      </c>
      <c r="N406" s="46" t="s">
        <v>230</v>
      </c>
    </row>
    <row r="407" spans="1:14" x14ac:dyDescent="0.2">
      <c r="A407" s="45">
        <v>406</v>
      </c>
      <c r="M407" s="99">
        <v>9430589060</v>
      </c>
      <c r="N407" s="46" t="s">
        <v>436</v>
      </c>
    </row>
    <row r="408" spans="1:14" x14ac:dyDescent="0.2">
      <c r="A408" s="45">
        <v>407</v>
      </c>
      <c r="M408" s="99">
        <v>9470522273</v>
      </c>
      <c r="N408" s="46" t="s">
        <v>598</v>
      </c>
    </row>
    <row r="409" spans="1:14" x14ac:dyDescent="0.2">
      <c r="A409" s="45">
        <v>408</v>
      </c>
      <c r="M409" s="99">
        <v>9480079296</v>
      </c>
      <c r="N409" s="46" t="s">
        <v>599</v>
      </c>
    </row>
    <row r="410" spans="1:14" x14ac:dyDescent="0.2">
      <c r="A410" s="45">
        <v>409</v>
      </c>
      <c r="M410" s="99">
        <v>9480459506</v>
      </c>
      <c r="N410" s="46" t="s">
        <v>600</v>
      </c>
    </row>
    <row r="411" spans="1:14" x14ac:dyDescent="0.2">
      <c r="A411" s="45">
        <v>410</v>
      </c>
      <c r="M411" s="99">
        <v>9480423762</v>
      </c>
      <c r="N411" s="46" t="s">
        <v>601</v>
      </c>
    </row>
    <row r="412" spans="1:14" x14ac:dyDescent="0.2">
      <c r="A412" s="45">
        <v>411</v>
      </c>
      <c r="M412" s="99">
        <v>22205366590</v>
      </c>
      <c r="N412" s="46" t="s">
        <v>194</v>
      </c>
    </row>
    <row r="413" spans="1:14" x14ac:dyDescent="0.2">
      <c r="A413" s="45">
        <v>412</v>
      </c>
      <c r="M413" s="99">
        <v>9420135361</v>
      </c>
      <c r="N413" s="46" t="s">
        <v>350</v>
      </c>
    </row>
    <row r="414" spans="1:14" x14ac:dyDescent="0.2">
      <c r="A414" s="45">
        <v>413</v>
      </c>
      <c r="M414" s="99">
        <v>6231351882</v>
      </c>
      <c r="N414" s="46" t="s">
        <v>308</v>
      </c>
    </row>
    <row r="415" spans="1:14" x14ac:dyDescent="0.2">
      <c r="A415" s="45">
        <v>414</v>
      </c>
      <c r="M415" s="99">
        <v>9800976262</v>
      </c>
      <c r="N415" s="46" t="s">
        <v>602</v>
      </c>
    </row>
    <row r="416" spans="1:14" x14ac:dyDescent="0.2">
      <c r="A416" s="45">
        <v>415</v>
      </c>
      <c r="M416" s="99">
        <v>9801011495</v>
      </c>
      <c r="N416" s="46" t="s">
        <v>352</v>
      </c>
    </row>
    <row r="417" spans="1:14" x14ac:dyDescent="0.2">
      <c r="A417" s="45">
        <v>416</v>
      </c>
      <c r="M417" s="99">
        <v>8690724842</v>
      </c>
      <c r="N417" s="46" t="s">
        <v>603</v>
      </c>
    </row>
    <row r="418" spans="1:14" x14ac:dyDescent="0.2">
      <c r="A418" s="45">
        <v>417</v>
      </c>
      <c r="M418" s="99">
        <v>42754928674</v>
      </c>
      <c r="N418" s="46" t="s">
        <v>259</v>
      </c>
    </row>
    <row r="419" spans="1:14" x14ac:dyDescent="0.2">
      <c r="A419" s="45">
        <v>418</v>
      </c>
      <c r="M419" s="99">
        <v>38062597268</v>
      </c>
      <c r="N419" s="46" t="s">
        <v>241</v>
      </c>
    </row>
    <row r="420" spans="1:14" x14ac:dyDescent="0.2">
      <c r="A420" s="45">
        <v>419</v>
      </c>
      <c r="M420" s="99">
        <v>9830746039</v>
      </c>
      <c r="N420" s="46" t="s">
        <v>604</v>
      </c>
    </row>
    <row r="421" spans="1:14" x14ac:dyDescent="0.2">
      <c r="A421" s="45">
        <v>420</v>
      </c>
      <c r="M421" s="99">
        <v>47164535498</v>
      </c>
      <c r="N421" s="46" t="s">
        <v>269</v>
      </c>
    </row>
    <row r="422" spans="1:14" x14ac:dyDescent="0.2">
      <c r="A422" s="45">
        <v>421</v>
      </c>
      <c r="M422" s="99">
        <v>9830796318</v>
      </c>
      <c r="N422" s="46" t="s">
        <v>353</v>
      </c>
    </row>
    <row r="423" spans="1:14" x14ac:dyDescent="0.2">
      <c r="A423" s="45">
        <v>422</v>
      </c>
      <c r="M423" s="99">
        <v>9840031442</v>
      </c>
      <c r="N423" s="46" t="s">
        <v>605</v>
      </c>
    </row>
    <row r="424" spans="1:14" x14ac:dyDescent="0.2">
      <c r="A424" s="45">
        <v>423</v>
      </c>
      <c r="M424" s="99">
        <v>9870435118</v>
      </c>
      <c r="N424" s="46" t="s">
        <v>606</v>
      </c>
    </row>
    <row r="425" spans="1:14" x14ac:dyDescent="0.2">
      <c r="A425" s="45">
        <v>424</v>
      </c>
      <c r="M425" s="99">
        <v>9970079751</v>
      </c>
      <c r="N425" s="46" t="s">
        <v>355</v>
      </c>
    </row>
    <row r="426" spans="1:14" x14ac:dyDescent="0.2">
      <c r="A426" s="45">
        <v>425</v>
      </c>
      <c r="M426" s="99">
        <v>6900259371</v>
      </c>
      <c r="N426" s="46" t="s">
        <v>647</v>
      </c>
    </row>
    <row r="427" spans="1:14" x14ac:dyDescent="0.2">
      <c r="A427" s="45">
        <v>426</v>
      </c>
      <c r="M427" s="99">
        <v>9990495959</v>
      </c>
      <c r="N427" s="46" t="s">
        <v>607</v>
      </c>
    </row>
    <row r="428" spans="1:14" x14ac:dyDescent="0.2">
      <c r="M428" s="102">
        <v>6300880140</v>
      </c>
      <c r="N428" s="44" t="s">
        <v>649</v>
      </c>
    </row>
    <row r="429" spans="1:14" x14ac:dyDescent="0.2">
      <c r="M429" s="102">
        <v>6050009918</v>
      </c>
      <c r="N429" s="44" t="s">
        <v>650</v>
      </c>
    </row>
    <row r="430" spans="1:14" x14ac:dyDescent="0.2">
      <c r="M430" s="102">
        <v>10057619896</v>
      </c>
      <c r="N430" s="44" t="s">
        <v>651</v>
      </c>
    </row>
    <row r="431" spans="1:14" x14ac:dyDescent="0.2">
      <c r="M431" s="102">
        <v>10632066510</v>
      </c>
      <c r="N431" s="44" t="s">
        <v>652</v>
      </c>
    </row>
    <row r="432" spans="1:14" x14ac:dyDescent="0.2">
      <c r="M432" s="102">
        <v>8200004110</v>
      </c>
      <c r="N432" s="44" t="s">
        <v>660</v>
      </c>
    </row>
    <row r="433" spans="13:14" x14ac:dyDescent="0.2">
      <c r="M433" s="102">
        <v>41224420830</v>
      </c>
      <c r="N433" s="44" t="s">
        <v>661</v>
      </c>
    </row>
    <row r="434" spans="13:14" x14ac:dyDescent="0.2">
      <c r="M434" s="102">
        <v>3330704234</v>
      </c>
      <c r="N434" s="44" t="s">
        <v>662</v>
      </c>
    </row>
    <row r="435" spans="13:14" x14ac:dyDescent="0.2">
      <c r="M435" s="102">
        <v>6080712084</v>
      </c>
      <c r="N435" s="44" t="s">
        <v>663</v>
      </c>
    </row>
    <row r="436" spans="13:14" x14ac:dyDescent="0.2">
      <c r="M436" s="102">
        <v>5810590984</v>
      </c>
      <c r="N436" s="44" t="s">
        <v>664</v>
      </c>
    </row>
    <row r="437" spans="13:14" x14ac:dyDescent="0.2">
      <c r="M437" s="102">
        <v>7450665980</v>
      </c>
      <c r="N437" s="44" t="s">
        <v>667</v>
      </c>
    </row>
    <row r="438" spans="13:14" x14ac:dyDescent="0.2">
      <c r="M438" s="102">
        <v>6081475176</v>
      </c>
      <c r="N438" s="44" t="s">
        <v>668</v>
      </c>
    </row>
    <row r="439" spans="13:14" x14ac:dyDescent="0.2">
      <c r="M439" s="102">
        <v>33643483442</v>
      </c>
      <c r="N439" s="44" t="s">
        <v>719</v>
      </c>
    </row>
    <row r="440" spans="13:14" x14ac:dyDescent="0.2">
      <c r="M440" s="102">
        <v>8330822479</v>
      </c>
      <c r="N440" s="44" t="s">
        <v>669</v>
      </c>
    </row>
    <row r="441" spans="13:14" x14ac:dyDescent="0.2">
      <c r="M441" s="102">
        <v>8920722590</v>
      </c>
      <c r="N441" s="44" t="s">
        <v>670</v>
      </c>
    </row>
    <row r="442" spans="13:14" x14ac:dyDescent="0.2">
      <c r="M442" s="102">
        <v>7690844411</v>
      </c>
      <c r="N442" s="44" t="s">
        <v>671</v>
      </c>
    </row>
    <row r="443" spans="13:14" x14ac:dyDescent="0.2">
      <c r="M443" s="102">
        <v>1880023210</v>
      </c>
      <c r="N443" s="44" t="s">
        <v>672</v>
      </c>
    </row>
    <row r="444" spans="13:14" x14ac:dyDescent="0.2">
      <c r="M444" s="102">
        <v>400131469</v>
      </c>
      <c r="N444" s="44" t="s">
        <v>673</v>
      </c>
    </row>
    <row r="445" spans="13:14" x14ac:dyDescent="0.2">
      <c r="M445" s="102">
        <v>7750416370</v>
      </c>
      <c r="N445" s="44" t="s">
        <v>674</v>
      </c>
    </row>
    <row r="446" spans="13:14" x14ac:dyDescent="0.2">
      <c r="M446" s="102">
        <v>2030321617</v>
      </c>
      <c r="N446" s="44" t="s">
        <v>675</v>
      </c>
    </row>
    <row r="447" spans="13:14" x14ac:dyDescent="0.2">
      <c r="M447" s="102">
        <v>1090430675</v>
      </c>
      <c r="N447" s="44" t="s">
        <v>677</v>
      </c>
    </row>
    <row r="448" spans="13:14" x14ac:dyDescent="0.2">
      <c r="M448" s="102">
        <v>8940028650</v>
      </c>
      <c r="N448" s="44" t="s">
        <v>676</v>
      </c>
    </row>
    <row r="449" spans="13:14" x14ac:dyDescent="0.2">
      <c r="M449" s="102">
        <v>6111493152</v>
      </c>
      <c r="N449" s="44" t="s">
        <v>678</v>
      </c>
    </row>
    <row r="450" spans="13:14" x14ac:dyDescent="0.2">
      <c r="M450" s="102">
        <v>30644373782</v>
      </c>
      <c r="N450" s="44" t="s">
        <v>679</v>
      </c>
    </row>
    <row r="451" spans="13:14" x14ac:dyDescent="0.2">
      <c r="M451" s="102">
        <v>7660505721</v>
      </c>
      <c r="N451" s="44" t="s">
        <v>680</v>
      </c>
    </row>
    <row r="452" spans="13:14" x14ac:dyDescent="0.2">
      <c r="M452" s="102">
        <v>6130636884</v>
      </c>
      <c r="N452" s="44" t="s">
        <v>681</v>
      </c>
    </row>
    <row r="453" spans="13:14" x14ac:dyDescent="0.2">
      <c r="M453" s="102">
        <v>4230903453</v>
      </c>
      <c r="N453" s="44" t="s">
        <v>682</v>
      </c>
    </row>
    <row r="454" spans="13:14" x14ac:dyDescent="0.2">
      <c r="M454" s="102">
        <v>6490083703</v>
      </c>
      <c r="N454" s="44" t="s">
        <v>683</v>
      </c>
    </row>
    <row r="455" spans="13:14" x14ac:dyDescent="0.2">
      <c r="M455" s="102">
        <v>70563419</v>
      </c>
      <c r="N455" s="44" t="s">
        <v>684</v>
      </c>
    </row>
    <row r="456" spans="13:14" x14ac:dyDescent="0.2">
      <c r="M456" s="102">
        <v>6500036540</v>
      </c>
      <c r="N456" s="44" t="s">
        <v>685</v>
      </c>
    </row>
    <row r="457" spans="13:14" x14ac:dyDescent="0.2">
      <c r="M457" s="102">
        <v>1620053790</v>
      </c>
      <c r="N457" s="44" t="s">
        <v>686</v>
      </c>
    </row>
    <row r="458" spans="13:14" x14ac:dyDescent="0.2">
      <c r="M458" s="102">
        <v>6100393055</v>
      </c>
      <c r="N458" s="44" t="s">
        <v>687</v>
      </c>
    </row>
    <row r="459" spans="13:14" x14ac:dyDescent="0.2">
      <c r="M459" s="102">
        <v>12664695560</v>
      </c>
      <c r="N459" s="44" t="s">
        <v>688</v>
      </c>
    </row>
    <row r="460" spans="13:14" x14ac:dyDescent="0.2">
      <c r="M460" s="102">
        <v>7720663332</v>
      </c>
      <c r="N460" s="44" t="s">
        <v>689</v>
      </c>
    </row>
    <row r="461" spans="13:14" x14ac:dyDescent="0.2">
      <c r="M461" s="102">
        <v>7350213109</v>
      </c>
      <c r="N461" s="44" t="s">
        <v>690</v>
      </c>
    </row>
    <row r="462" spans="13:14" x14ac:dyDescent="0.2">
      <c r="M462" s="102">
        <v>12238567194</v>
      </c>
      <c r="N462" s="44" t="s">
        <v>691</v>
      </c>
    </row>
    <row r="463" spans="13:14" x14ac:dyDescent="0.2">
      <c r="M463" s="102">
        <v>30749410</v>
      </c>
      <c r="N463" s="44" t="s">
        <v>692</v>
      </c>
    </row>
    <row r="464" spans="13:14" x14ac:dyDescent="0.2">
      <c r="M464" s="102">
        <v>680895224</v>
      </c>
      <c r="N464" s="44" t="s">
        <v>693</v>
      </c>
    </row>
    <row r="465" spans="13:14" x14ac:dyDescent="0.2">
      <c r="M465" s="102">
        <v>7421107033</v>
      </c>
      <c r="N465" s="44" t="s">
        <v>694</v>
      </c>
    </row>
    <row r="466" spans="13:14" x14ac:dyDescent="0.2">
      <c r="M466" s="102">
        <v>9250441190</v>
      </c>
      <c r="N466" s="44" t="s">
        <v>695</v>
      </c>
    </row>
    <row r="467" spans="13:14" x14ac:dyDescent="0.2">
      <c r="M467" s="102">
        <v>4350078928</v>
      </c>
      <c r="N467" s="44" t="s">
        <v>696</v>
      </c>
    </row>
    <row r="468" spans="13:14" x14ac:dyDescent="0.2">
      <c r="M468" s="102">
        <v>6140544787</v>
      </c>
      <c r="N468" s="44" t="s">
        <v>697</v>
      </c>
    </row>
    <row r="469" spans="13:14" x14ac:dyDescent="0.2">
      <c r="M469" s="102">
        <v>26270032350</v>
      </c>
      <c r="N469" s="44" t="s">
        <v>698</v>
      </c>
    </row>
    <row r="470" spans="13:14" x14ac:dyDescent="0.2">
      <c r="M470" s="102">
        <v>32123427464</v>
      </c>
      <c r="N470" s="44" t="s">
        <v>699</v>
      </c>
    </row>
    <row r="471" spans="13:14" x14ac:dyDescent="0.2">
      <c r="M471" s="102">
        <v>4830002881</v>
      </c>
      <c r="N471" s="44" t="s">
        <v>701</v>
      </c>
    </row>
    <row r="472" spans="13:14" x14ac:dyDescent="0.2">
      <c r="M472" s="102">
        <v>6220171674</v>
      </c>
      <c r="N472" s="44" t="s">
        <v>702</v>
      </c>
    </row>
    <row r="473" spans="13:14" x14ac:dyDescent="0.2">
      <c r="M473" s="102">
        <v>42232576540</v>
      </c>
      <c r="N473" s="44" t="s">
        <v>703</v>
      </c>
    </row>
    <row r="474" spans="13:14" x14ac:dyDescent="0.2">
      <c r="M474" s="102">
        <v>9460255954</v>
      </c>
      <c r="N474" s="44" t="s">
        <v>704</v>
      </c>
    </row>
    <row r="475" spans="13:14" x14ac:dyDescent="0.2">
      <c r="M475" s="102">
        <v>9431043742</v>
      </c>
      <c r="N475" s="44" t="s">
        <v>705</v>
      </c>
    </row>
    <row r="476" spans="13:14" x14ac:dyDescent="0.2">
      <c r="M476" s="102">
        <v>31696152070</v>
      </c>
      <c r="N476" s="44" t="s">
        <v>706</v>
      </c>
    </row>
    <row r="477" spans="13:14" x14ac:dyDescent="0.2">
      <c r="M477" s="102">
        <v>47857519118</v>
      </c>
      <c r="N477" s="44" t="s">
        <v>707</v>
      </c>
    </row>
    <row r="478" spans="13:14" x14ac:dyDescent="0.2">
      <c r="M478" s="102">
        <v>18328827964</v>
      </c>
      <c r="N478" s="44" t="s">
        <v>708</v>
      </c>
    </row>
    <row r="479" spans="13:14" x14ac:dyDescent="0.2">
      <c r="M479" s="102">
        <v>13608071792</v>
      </c>
      <c r="N479" s="44" t="s">
        <v>709</v>
      </c>
    </row>
    <row r="480" spans="13:14" x14ac:dyDescent="0.2">
      <c r="M480" s="102">
        <v>17402406712</v>
      </c>
      <c r="N480" s="44" t="s">
        <v>710</v>
      </c>
    </row>
    <row r="481" spans="13:14" x14ac:dyDescent="0.2">
      <c r="M481" s="102">
        <v>1780702206</v>
      </c>
      <c r="N481" s="44" t="s">
        <v>711</v>
      </c>
    </row>
    <row r="482" spans="13:14" x14ac:dyDescent="0.2">
      <c r="M482" s="102">
        <v>35758912336</v>
      </c>
      <c r="N482" s="44" t="s">
        <v>712</v>
      </c>
    </row>
    <row r="483" spans="13:14" x14ac:dyDescent="0.2">
      <c r="M483" s="102">
        <v>4650410096</v>
      </c>
      <c r="N483" s="44" t="s">
        <v>713</v>
      </c>
    </row>
    <row r="484" spans="13:14" x14ac:dyDescent="0.2">
      <c r="M484" s="102">
        <v>39052583230</v>
      </c>
      <c r="N484" s="44" t="s">
        <v>714</v>
      </c>
    </row>
    <row r="485" spans="13:14" x14ac:dyDescent="0.2">
      <c r="M485" s="102">
        <v>16270329796</v>
      </c>
      <c r="N485" s="44" t="s">
        <v>715</v>
      </c>
    </row>
    <row r="486" spans="13:14" x14ac:dyDescent="0.2">
      <c r="M486" s="102">
        <v>6410249806</v>
      </c>
      <c r="N486" s="44" t="s">
        <v>716</v>
      </c>
    </row>
    <row r="487" spans="13:14" x14ac:dyDescent="0.2">
      <c r="M487" s="102">
        <v>19766211452</v>
      </c>
      <c r="N487" s="44" t="s">
        <v>717</v>
      </c>
    </row>
    <row r="488" spans="13:14" x14ac:dyDescent="0.2">
      <c r="M488" s="102">
        <v>7470541065</v>
      </c>
      <c r="N488" s="44" t="s">
        <v>718</v>
      </c>
    </row>
    <row r="489" spans="13:14" x14ac:dyDescent="0.2">
      <c r="M489" s="102">
        <v>33235962508</v>
      </c>
      <c r="N489" s="44" t="s">
        <v>720</v>
      </c>
    </row>
    <row r="490" spans="13:14" x14ac:dyDescent="0.2">
      <c r="M490" s="102">
        <v>53134103796</v>
      </c>
      <c r="N490" s="44" t="s">
        <v>734</v>
      </c>
    </row>
    <row r="491" spans="13:14" x14ac:dyDescent="0.2">
      <c r="M491" s="102">
        <v>570253711</v>
      </c>
      <c r="N491" s="44" t="s">
        <v>721</v>
      </c>
    </row>
    <row r="492" spans="13:14" x14ac:dyDescent="0.2">
      <c r="M492" s="102">
        <v>4810040881</v>
      </c>
      <c r="N492" s="44" t="s">
        <v>722</v>
      </c>
    </row>
    <row r="493" spans="13:14" x14ac:dyDescent="0.2">
      <c r="M493" s="102">
        <v>1030995157</v>
      </c>
      <c r="N493" s="44" t="s">
        <v>723</v>
      </c>
    </row>
    <row r="494" spans="13:14" x14ac:dyDescent="0.2">
      <c r="M494" s="102">
        <v>43600893092</v>
      </c>
      <c r="N494" s="44" t="s">
        <v>724</v>
      </c>
    </row>
    <row r="495" spans="13:14" x14ac:dyDescent="0.2">
      <c r="M495" s="102">
        <v>680948263</v>
      </c>
      <c r="N495" s="44" t="s">
        <v>725</v>
      </c>
    </row>
    <row r="496" spans="13:14" x14ac:dyDescent="0.2">
      <c r="M496" s="102">
        <v>4800483389</v>
      </c>
      <c r="N496" s="44" t="s">
        <v>726</v>
      </c>
    </row>
    <row r="497" spans="13:14" x14ac:dyDescent="0.2">
      <c r="M497" s="102">
        <v>6070380156</v>
      </c>
      <c r="N497" s="44" t="s">
        <v>728</v>
      </c>
    </row>
    <row r="498" spans="13:14" x14ac:dyDescent="0.2">
      <c r="M498" s="102">
        <v>30610864716</v>
      </c>
      <c r="N498" s="44" t="s">
        <v>729</v>
      </c>
    </row>
    <row r="499" spans="13:14" x14ac:dyDescent="0.2">
      <c r="M499" s="102">
        <v>17861816626</v>
      </c>
      <c r="N499" s="44" t="s">
        <v>730</v>
      </c>
    </row>
    <row r="500" spans="13:14" x14ac:dyDescent="0.2">
      <c r="M500" s="102">
        <v>25171952484</v>
      </c>
      <c r="N500" s="44" t="s">
        <v>731</v>
      </c>
    </row>
    <row r="501" spans="13:14" x14ac:dyDescent="0.2">
      <c r="M501" s="102">
        <v>53491052874</v>
      </c>
      <c r="N501" s="44" t="s">
        <v>732</v>
      </c>
    </row>
    <row r="502" spans="13:14" x14ac:dyDescent="0.2">
      <c r="M502" s="102">
        <v>2911768928</v>
      </c>
      <c r="N502" s="44" t="s">
        <v>733</v>
      </c>
    </row>
    <row r="503" spans="13:14" x14ac:dyDescent="0.2">
      <c r="M503" s="102">
        <v>9020275149</v>
      </c>
      <c r="N503" s="44" t="s">
        <v>735</v>
      </c>
    </row>
    <row r="504" spans="13:14" x14ac:dyDescent="0.2">
      <c r="M504" s="102">
        <v>2680408000</v>
      </c>
      <c r="N504" s="44" t="s">
        <v>736</v>
      </c>
    </row>
    <row r="505" spans="13:14" x14ac:dyDescent="0.2">
      <c r="M505" s="102">
        <v>9510169785</v>
      </c>
      <c r="N505" s="44" t="s">
        <v>737</v>
      </c>
    </row>
    <row r="506" spans="13:14" x14ac:dyDescent="0.2">
      <c r="M506" s="102">
        <v>3910135198</v>
      </c>
      <c r="N506" s="44" t="s">
        <v>738</v>
      </c>
    </row>
    <row r="507" spans="13:14" x14ac:dyDescent="0.2">
      <c r="M507" s="102">
        <v>25796053580</v>
      </c>
      <c r="N507" s="44" t="s">
        <v>739</v>
      </c>
    </row>
    <row r="508" spans="13:14" x14ac:dyDescent="0.2">
      <c r="M508" s="102">
        <v>780037874</v>
      </c>
      <c r="N508" s="44" t="s">
        <v>740</v>
      </c>
    </row>
    <row r="509" spans="13:14" x14ac:dyDescent="0.2">
      <c r="M509" s="102">
        <v>3890754142</v>
      </c>
      <c r="N509" s="44" t="s">
        <v>741</v>
      </c>
    </row>
    <row r="510" spans="13:14" x14ac:dyDescent="0.2">
      <c r="M510" s="102">
        <v>8161316021</v>
      </c>
      <c r="N510" s="44" t="s">
        <v>742</v>
      </c>
    </row>
    <row r="511" spans="13:14" x14ac:dyDescent="0.2">
      <c r="M511" s="102">
        <v>14747609334</v>
      </c>
      <c r="N511" s="44" t="s">
        <v>743</v>
      </c>
    </row>
    <row r="512" spans="13:14" x14ac:dyDescent="0.2">
      <c r="M512" s="102">
        <v>4581549430</v>
      </c>
      <c r="N512" s="44" t="s">
        <v>744</v>
      </c>
    </row>
    <row r="513" spans="13:14" x14ac:dyDescent="0.2">
      <c r="M513" s="102">
        <v>62647209208</v>
      </c>
      <c r="N513" s="44" t="s">
        <v>745</v>
      </c>
    </row>
    <row r="514" spans="13:14" x14ac:dyDescent="0.2">
      <c r="M514" s="102">
        <v>18190898802</v>
      </c>
      <c r="N514" s="44" t="s">
        <v>746</v>
      </c>
    </row>
    <row r="515" spans="13:14" x14ac:dyDescent="0.2">
      <c r="M515" s="102">
        <v>38732160426</v>
      </c>
      <c r="N515" s="44" t="s">
        <v>747</v>
      </c>
    </row>
    <row r="516" spans="13:14" x14ac:dyDescent="0.2">
      <c r="M516" s="102">
        <v>7810806453</v>
      </c>
      <c r="N516" s="44" t="s">
        <v>748</v>
      </c>
    </row>
    <row r="517" spans="13:14" x14ac:dyDescent="0.2">
      <c r="M517" s="102">
        <v>9950537908</v>
      </c>
      <c r="N517" s="44" t="s">
        <v>749</v>
      </c>
    </row>
    <row r="518" spans="13:14" x14ac:dyDescent="0.2">
      <c r="M518" s="102">
        <v>1681092251</v>
      </c>
      <c r="N518" s="44" t="s">
        <v>750</v>
      </c>
    </row>
    <row r="519" spans="13:14" x14ac:dyDescent="0.2">
      <c r="M519" s="102">
        <v>35605942280</v>
      </c>
      <c r="N519" s="44" t="s">
        <v>753</v>
      </c>
    </row>
    <row r="520" spans="13:14" x14ac:dyDescent="0.2">
      <c r="M520" s="102">
        <v>17086458650</v>
      </c>
      <c r="N520" s="44" t="s">
        <v>754</v>
      </c>
    </row>
    <row r="521" spans="13:14" x14ac:dyDescent="0.2">
      <c r="M521" s="102">
        <v>34225406422</v>
      </c>
      <c r="N521" s="44" t="s">
        <v>755</v>
      </c>
    </row>
    <row r="522" spans="13:14" x14ac:dyDescent="0.2">
      <c r="M522" s="102">
        <v>38107717712</v>
      </c>
      <c r="N522" s="44" t="s">
        <v>758</v>
      </c>
    </row>
    <row r="523" spans="13:14" x14ac:dyDescent="0.2">
      <c r="M523" s="102">
        <v>5160741416</v>
      </c>
      <c r="N523" s="44" t="s">
        <v>756</v>
      </c>
    </row>
    <row r="524" spans="13:14" x14ac:dyDescent="0.2">
      <c r="M524" s="102">
        <v>61642048584</v>
      </c>
      <c r="N524" s="44" t="s">
        <v>757</v>
      </c>
    </row>
    <row r="525" spans="13:14" x14ac:dyDescent="0.2">
      <c r="M525" s="102">
        <v>10954728400</v>
      </c>
      <c r="N525" s="44" t="s">
        <v>759</v>
      </c>
    </row>
    <row r="526" spans="13:14" x14ac:dyDescent="0.2">
      <c r="M526" s="102">
        <v>3370367001</v>
      </c>
      <c r="N526" s="44" t="s">
        <v>760</v>
      </c>
    </row>
    <row r="527" spans="13:14" x14ac:dyDescent="0.2">
      <c r="M527" s="102">
        <v>9000783981</v>
      </c>
      <c r="N527" s="44" t="s">
        <v>761</v>
      </c>
    </row>
    <row r="528" spans="13:14" x14ac:dyDescent="0.2">
      <c r="M528" s="102">
        <v>41497479016</v>
      </c>
      <c r="N528" s="44" t="s">
        <v>762</v>
      </c>
    </row>
    <row r="529" spans="13:14" x14ac:dyDescent="0.2">
      <c r="M529" s="102">
        <v>19118091572</v>
      </c>
      <c r="N529" s="44" t="s">
        <v>763</v>
      </c>
    </row>
    <row r="530" spans="13:14" x14ac:dyDescent="0.2">
      <c r="M530" s="102">
        <v>50806718678</v>
      </c>
      <c r="N530" s="44" t="s">
        <v>764</v>
      </c>
    </row>
    <row r="531" spans="13:14" x14ac:dyDescent="0.2">
      <c r="M531" s="102">
        <v>52153738194</v>
      </c>
      <c r="N531" s="44" t="s">
        <v>765</v>
      </c>
    </row>
    <row r="532" spans="13:14" x14ac:dyDescent="0.2">
      <c r="M532" s="102">
        <v>47305076248</v>
      </c>
      <c r="N532" s="44" t="s">
        <v>766</v>
      </c>
    </row>
    <row r="533" spans="13:14" x14ac:dyDescent="0.2">
      <c r="M533" s="102">
        <v>28109427856</v>
      </c>
      <c r="N533" s="44" t="s">
        <v>767</v>
      </c>
    </row>
    <row r="534" spans="13:14" x14ac:dyDescent="0.2">
      <c r="M534" s="102">
        <v>27851184062</v>
      </c>
      <c r="N534" s="44" t="s">
        <v>768</v>
      </c>
    </row>
    <row r="535" spans="13:14" x14ac:dyDescent="0.2">
      <c r="M535" s="102">
        <v>14573821146</v>
      </c>
      <c r="N535" s="44" t="s">
        <v>769</v>
      </c>
    </row>
    <row r="536" spans="13:14" x14ac:dyDescent="0.2">
      <c r="M536" s="102">
        <v>42094581676</v>
      </c>
      <c r="N536" s="44" t="s">
        <v>770</v>
      </c>
    </row>
    <row r="537" spans="13:14" x14ac:dyDescent="0.2">
      <c r="M537" s="102">
        <v>5230556163</v>
      </c>
      <c r="N537" s="44" t="s">
        <v>771</v>
      </c>
    </row>
    <row r="538" spans="13:14" x14ac:dyDescent="0.2">
      <c r="M538" s="102">
        <v>50413720552</v>
      </c>
      <c r="N538" s="44" t="s">
        <v>772</v>
      </c>
    </row>
    <row r="539" spans="13:14" x14ac:dyDescent="0.2">
      <c r="M539" s="102">
        <v>6320069253</v>
      </c>
      <c r="N539" s="44" t="s">
        <v>773</v>
      </c>
    </row>
    <row r="540" spans="13:14" x14ac:dyDescent="0.2">
      <c r="M540" s="102">
        <v>4601149630</v>
      </c>
      <c r="N540" s="44" t="s">
        <v>774</v>
      </c>
    </row>
    <row r="541" spans="13:14" x14ac:dyDescent="0.2">
      <c r="M541" s="102">
        <v>2090052898</v>
      </c>
      <c r="N541" s="44" t="s">
        <v>775</v>
      </c>
    </row>
    <row r="542" spans="13:14" x14ac:dyDescent="0.2">
      <c r="M542" s="102">
        <v>7780186734</v>
      </c>
      <c r="N542" s="44" t="s">
        <v>776</v>
      </c>
    </row>
    <row r="543" spans="13:14" x14ac:dyDescent="0.2">
      <c r="M543" s="102">
        <v>35038626946</v>
      </c>
      <c r="N543" s="44" t="s">
        <v>777</v>
      </c>
    </row>
    <row r="544" spans="13:14" x14ac:dyDescent="0.2">
      <c r="M544" s="102">
        <v>1791208202</v>
      </c>
      <c r="N544" s="44" t="s">
        <v>778</v>
      </c>
    </row>
    <row r="545" spans="13:14" x14ac:dyDescent="0.2">
      <c r="M545" s="102">
        <v>8710036190</v>
      </c>
      <c r="N545" s="44" t="s">
        <v>779</v>
      </c>
    </row>
    <row r="546" spans="13:14" x14ac:dyDescent="0.2">
      <c r="M546" s="102">
        <v>8331180526</v>
      </c>
      <c r="N546" s="44" t="s">
        <v>780</v>
      </c>
    </row>
    <row r="547" spans="13:14" x14ac:dyDescent="0.2">
      <c r="M547" s="102">
        <v>8190013776</v>
      </c>
      <c r="N547" s="44" t="s">
        <v>781</v>
      </c>
    </row>
    <row r="548" spans="13:14" x14ac:dyDescent="0.2">
      <c r="M548" s="102">
        <v>29960094188</v>
      </c>
      <c r="N548" s="44" t="s">
        <v>782</v>
      </c>
    </row>
    <row r="549" spans="13:14" x14ac:dyDescent="0.2">
      <c r="M549" s="117" t="s">
        <v>783</v>
      </c>
      <c r="N549" s="44" t="s">
        <v>784</v>
      </c>
    </row>
    <row r="550" spans="13:14" x14ac:dyDescent="0.2">
      <c r="M550" s="102">
        <v>39523498148</v>
      </c>
      <c r="N550" s="44" t="s">
        <v>785</v>
      </c>
    </row>
    <row r="551" spans="13:14" x14ac:dyDescent="0.2">
      <c r="M551" s="102">
        <v>17380955592</v>
      </c>
      <c r="N551" s="44" t="s">
        <v>786</v>
      </c>
    </row>
    <row r="552" spans="13:14" x14ac:dyDescent="0.2">
      <c r="M552" s="102">
        <v>2421104998</v>
      </c>
      <c r="N552" s="44" t="s">
        <v>787</v>
      </c>
    </row>
    <row r="553" spans="13:14" x14ac:dyDescent="0.2">
      <c r="M553" s="102">
        <v>1290377436</v>
      </c>
      <c r="N553" s="44" t="s">
        <v>788</v>
      </c>
    </row>
    <row r="554" spans="13:14" x14ac:dyDescent="0.2">
      <c r="M554" s="102">
        <v>32801009654</v>
      </c>
      <c r="N554" s="44" t="s">
        <v>789</v>
      </c>
    </row>
    <row r="555" spans="13:14" x14ac:dyDescent="0.2">
      <c r="M555" s="102">
        <v>7850565678</v>
      </c>
      <c r="N555" s="44" t="s">
        <v>790</v>
      </c>
    </row>
    <row r="556" spans="13:14" x14ac:dyDescent="0.2">
      <c r="M556" s="102">
        <v>3950200136</v>
      </c>
      <c r="N556" s="44" t="s">
        <v>791</v>
      </c>
    </row>
    <row r="557" spans="13:14" x14ac:dyDescent="0.2">
      <c r="M557" s="102">
        <v>4690354728</v>
      </c>
      <c r="N557" s="44" t="s">
        <v>792</v>
      </c>
    </row>
    <row r="558" spans="13:14" x14ac:dyDescent="0.2">
      <c r="M558" s="102">
        <v>33895973456</v>
      </c>
      <c r="N558" s="44" t="s">
        <v>793</v>
      </c>
    </row>
    <row r="559" spans="13:14" x14ac:dyDescent="0.2">
      <c r="M559" s="102">
        <v>61645108438</v>
      </c>
      <c r="N559" s="44" t="s">
        <v>794</v>
      </c>
    </row>
    <row r="560" spans="13:14" x14ac:dyDescent="0.2">
      <c r="M560" s="102">
        <v>2330258257</v>
      </c>
      <c r="N560" s="44" t="s">
        <v>795</v>
      </c>
    </row>
    <row r="561" spans="13:14" x14ac:dyDescent="0.2">
      <c r="M561" s="102">
        <v>6290448539</v>
      </c>
      <c r="N561" s="44" t="s">
        <v>796</v>
      </c>
    </row>
    <row r="562" spans="13:14" x14ac:dyDescent="0.2">
      <c r="M562" s="102">
        <v>18989759512</v>
      </c>
      <c r="N562" s="44" t="s">
        <v>797</v>
      </c>
    </row>
    <row r="563" spans="13:14" x14ac:dyDescent="0.2">
      <c r="M563" s="102">
        <v>3240134465</v>
      </c>
      <c r="N563" s="44" t="s">
        <v>798</v>
      </c>
    </row>
    <row r="564" spans="13:14" x14ac:dyDescent="0.2">
      <c r="M564" s="102">
        <v>3961594087</v>
      </c>
      <c r="N564" s="44" t="s">
        <v>799</v>
      </c>
    </row>
    <row r="565" spans="13:14" x14ac:dyDescent="0.2">
      <c r="M565" s="102">
        <v>7640790180</v>
      </c>
      <c r="N565" s="44" t="s">
        <v>800</v>
      </c>
    </row>
    <row r="566" spans="13:14" x14ac:dyDescent="0.2">
      <c r="M566" s="102">
        <v>49039679658</v>
      </c>
      <c r="N566" s="44" t="s">
        <v>801</v>
      </c>
    </row>
    <row r="567" spans="13:14" x14ac:dyDescent="0.2">
      <c r="M567" s="102">
        <v>6131640626</v>
      </c>
      <c r="N567" s="44" t="s">
        <v>802</v>
      </c>
    </row>
    <row r="568" spans="13:14" x14ac:dyDescent="0.2">
      <c r="M568" s="102">
        <v>1630054745</v>
      </c>
      <c r="N568" s="44" t="s">
        <v>803</v>
      </c>
    </row>
    <row r="569" spans="13:14" x14ac:dyDescent="0.2">
      <c r="M569" s="102">
        <v>7030711260</v>
      </c>
      <c r="N569" s="44" t="s">
        <v>804</v>
      </c>
    </row>
    <row r="570" spans="13:14" x14ac:dyDescent="0.2">
      <c r="M570" s="102">
        <v>48241279748</v>
      </c>
      <c r="N570" s="44" t="s">
        <v>805</v>
      </c>
    </row>
    <row r="571" spans="13:14" x14ac:dyDescent="0.2">
      <c r="M571" s="102">
        <v>9250840940</v>
      </c>
      <c r="N571" s="44" t="s">
        <v>806</v>
      </c>
    </row>
    <row r="572" spans="13:14" x14ac:dyDescent="0.2">
      <c r="M572" s="102">
        <v>6320370766</v>
      </c>
      <c r="N572" s="44" t="s">
        <v>807</v>
      </c>
    </row>
    <row r="573" spans="13:14" x14ac:dyDescent="0.2">
      <c r="M573" s="102">
        <v>1871475930</v>
      </c>
      <c r="N573" s="44" t="s">
        <v>808</v>
      </c>
    </row>
    <row r="574" spans="13:14" x14ac:dyDescent="0.2">
      <c r="M574" s="102">
        <v>4560518374</v>
      </c>
      <c r="N574" s="44" t="s">
        <v>809</v>
      </c>
    </row>
    <row r="575" spans="13:14" x14ac:dyDescent="0.2">
      <c r="M575" s="102">
        <v>3350069690</v>
      </c>
      <c r="N575" s="44" t="s">
        <v>810</v>
      </c>
    </row>
    <row r="576" spans="13:14" x14ac:dyDescent="0.2">
      <c r="M576" s="102">
        <v>4821301509</v>
      </c>
      <c r="N576" s="44" t="s">
        <v>811</v>
      </c>
    </row>
    <row r="577" spans="13:14" x14ac:dyDescent="0.2">
      <c r="M577" s="102">
        <v>4840776132</v>
      </c>
      <c r="N577" s="44" t="s">
        <v>812</v>
      </c>
    </row>
    <row r="578" spans="13:14" x14ac:dyDescent="0.2">
      <c r="M578" s="102">
        <v>27124773160</v>
      </c>
      <c r="N578" s="44" t="s">
        <v>813</v>
      </c>
    </row>
    <row r="579" spans="13:14" x14ac:dyDescent="0.2">
      <c r="M579" s="102">
        <v>17357420122</v>
      </c>
      <c r="N579" s="44" t="s">
        <v>814</v>
      </c>
    </row>
    <row r="580" spans="13:14" x14ac:dyDescent="0.2">
      <c r="M580" s="102">
        <v>4600153734</v>
      </c>
      <c r="N580" s="44" t="s">
        <v>815</v>
      </c>
    </row>
    <row r="581" spans="13:14" x14ac:dyDescent="0.2">
      <c r="M581" s="102">
        <v>6440361315</v>
      </c>
      <c r="N581" s="44" t="s">
        <v>816</v>
      </c>
    </row>
    <row r="582" spans="13:14" x14ac:dyDescent="0.2">
      <c r="M582" s="102">
        <v>28148351518</v>
      </c>
      <c r="N582" s="44" t="s">
        <v>817</v>
      </c>
    </row>
    <row r="583" spans="13:14" x14ac:dyDescent="0.2">
      <c r="M583" s="102">
        <v>34001291976</v>
      </c>
      <c r="N583" s="44" t="s">
        <v>818</v>
      </c>
    </row>
    <row r="584" spans="13:14" x14ac:dyDescent="0.2">
      <c r="M584" s="102">
        <v>1020966346</v>
      </c>
      <c r="N584" s="44" t="s">
        <v>819</v>
      </c>
    </row>
    <row r="585" spans="13:14" x14ac:dyDescent="0.2">
      <c r="M585" s="102">
        <v>3960603035</v>
      </c>
      <c r="N585" s="44" t="s">
        <v>820</v>
      </c>
    </row>
    <row r="586" spans="13:14" x14ac:dyDescent="0.2">
      <c r="M586" s="102">
        <v>3020512612</v>
      </c>
      <c r="N586" s="44" t="s">
        <v>821</v>
      </c>
    </row>
    <row r="587" spans="13:14" x14ac:dyDescent="0.2">
      <c r="M587" s="102">
        <v>8590626552</v>
      </c>
      <c r="N587" s="44" t="s">
        <v>822</v>
      </c>
    </row>
    <row r="588" spans="13:14" x14ac:dyDescent="0.2">
      <c r="M588" s="102">
        <v>8150037902</v>
      </c>
      <c r="N588" s="44" t="s">
        <v>823</v>
      </c>
    </row>
    <row r="589" spans="13:14" x14ac:dyDescent="0.2">
      <c r="M589" s="102">
        <v>7450021840</v>
      </c>
      <c r="N589" s="44" t="s">
        <v>824</v>
      </c>
    </row>
    <row r="590" spans="13:14" x14ac:dyDescent="0.2">
      <c r="M590" s="102">
        <v>27112638662</v>
      </c>
      <c r="N590" s="44" t="s">
        <v>825</v>
      </c>
    </row>
    <row r="591" spans="13:14" x14ac:dyDescent="0.2">
      <c r="M591" s="102">
        <v>30530277030</v>
      </c>
      <c r="N591" s="44" t="s">
        <v>826</v>
      </c>
    </row>
    <row r="592" spans="13:14" x14ac:dyDescent="0.2">
      <c r="M592" s="102">
        <v>7170098142</v>
      </c>
      <c r="N592" s="44" t="s">
        <v>827</v>
      </c>
    </row>
    <row r="593" spans="13:14" x14ac:dyDescent="0.2">
      <c r="M593" s="102">
        <v>6480287601</v>
      </c>
      <c r="N593" s="44" t="s">
        <v>828</v>
      </c>
    </row>
    <row r="594" spans="13:14" x14ac:dyDescent="0.2">
      <c r="M594" s="102">
        <v>32003262086</v>
      </c>
      <c r="N594" s="44" t="s">
        <v>829</v>
      </c>
    </row>
    <row r="595" spans="13:14" x14ac:dyDescent="0.2">
      <c r="M595" s="102">
        <v>6081294363</v>
      </c>
      <c r="N595" s="44" t="s">
        <v>830</v>
      </c>
    </row>
    <row r="596" spans="13:14" x14ac:dyDescent="0.2">
      <c r="M596" s="102">
        <v>11498494448</v>
      </c>
      <c r="N596" s="44" t="s">
        <v>831</v>
      </c>
    </row>
    <row r="597" spans="13:14" x14ac:dyDescent="0.2">
      <c r="M597" s="102">
        <v>50440228588</v>
      </c>
      <c r="N597" s="44" t="s">
        <v>832</v>
      </c>
    </row>
    <row r="598" spans="13:14" x14ac:dyDescent="0.2">
      <c r="M598" s="102">
        <v>1660575575</v>
      </c>
      <c r="N598" s="44" t="s">
        <v>833</v>
      </c>
    </row>
    <row r="599" spans="13:14" x14ac:dyDescent="0.2">
      <c r="M599" s="102">
        <v>13337421936</v>
      </c>
      <c r="N599" s="44" t="s">
        <v>834</v>
      </c>
    </row>
    <row r="600" spans="13:14" x14ac:dyDescent="0.2">
      <c r="M600" s="102">
        <v>27451618240</v>
      </c>
      <c r="N600" s="44" t="s">
        <v>835</v>
      </c>
    </row>
    <row r="601" spans="13:14" x14ac:dyDescent="0.2">
      <c r="M601" s="102">
        <v>8580635400</v>
      </c>
      <c r="N601" s="46" t="s">
        <v>257</v>
      </c>
    </row>
    <row r="602" spans="13:14" x14ac:dyDescent="0.2">
      <c r="M602" s="102">
        <v>2920007483</v>
      </c>
      <c r="N602" s="44" t="s">
        <v>836</v>
      </c>
    </row>
    <row r="603" spans="13:14" x14ac:dyDescent="0.2">
      <c r="M603" s="102">
        <v>6400307180</v>
      </c>
      <c r="N603" s="44" t="s">
        <v>837</v>
      </c>
    </row>
    <row r="604" spans="13:14" x14ac:dyDescent="0.2">
      <c r="M604" s="102">
        <v>6100028247</v>
      </c>
      <c r="N604" s="44" t="s">
        <v>838</v>
      </c>
    </row>
    <row r="605" spans="13:14" x14ac:dyDescent="0.2">
      <c r="M605" s="102">
        <v>1790385346</v>
      </c>
      <c r="N605" s="44" t="s">
        <v>839</v>
      </c>
    </row>
    <row r="606" spans="13:14" x14ac:dyDescent="0.2">
      <c r="M606" s="102">
        <v>3880817394</v>
      </c>
      <c r="N606" s="44" t="s">
        <v>840</v>
      </c>
    </row>
    <row r="607" spans="13:14" x14ac:dyDescent="0.2">
      <c r="M607" s="102">
        <v>6300545195</v>
      </c>
      <c r="N607" s="44" t="s">
        <v>841</v>
      </c>
    </row>
    <row r="608" spans="13:14" x14ac:dyDescent="0.2">
      <c r="M608" s="102">
        <v>43015556728</v>
      </c>
      <c r="N608" s="44" t="s">
        <v>842</v>
      </c>
    </row>
    <row r="609" spans="13:14" x14ac:dyDescent="0.2">
      <c r="M609" s="102">
        <v>4540470277</v>
      </c>
      <c r="N609" s="44" t="s">
        <v>843</v>
      </c>
    </row>
    <row r="610" spans="13:14" x14ac:dyDescent="0.2">
      <c r="M610" s="117">
        <v>11225102</v>
      </c>
      <c r="N610" s="44" t="s">
        <v>846</v>
      </c>
    </row>
    <row r="611" spans="13:14" x14ac:dyDescent="0.2">
      <c r="M611" s="102">
        <v>5170012279</v>
      </c>
      <c r="N611" s="44" t="s">
        <v>847</v>
      </c>
    </row>
    <row r="612" spans="13:14" x14ac:dyDescent="0.2">
      <c r="M612" s="102">
        <v>17662958396</v>
      </c>
      <c r="N612" s="44" t="s">
        <v>848</v>
      </c>
    </row>
    <row r="613" spans="13:14" x14ac:dyDescent="0.2">
      <c r="M613" s="102">
        <v>4641420249</v>
      </c>
      <c r="N613" s="44" t="s">
        <v>849</v>
      </c>
    </row>
    <row r="614" spans="13:14" x14ac:dyDescent="0.2">
      <c r="M614" s="102">
        <v>34457078008</v>
      </c>
      <c r="N614" s="44" t="s">
        <v>850</v>
      </c>
    </row>
    <row r="615" spans="13:14" x14ac:dyDescent="0.2">
      <c r="M615" s="102">
        <v>7352170974</v>
      </c>
      <c r="N615" s="44" t="s">
        <v>851</v>
      </c>
    </row>
    <row r="616" spans="13:14" x14ac:dyDescent="0.2">
      <c r="M616" s="102">
        <v>56164089672</v>
      </c>
      <c r="N616" s="44" t="s">
        <v>852</v>
      </c>
    </row>
    <row r="617" spans="13:14" x14ac:dyDescent="0.2">
      <c r="M617" s="102">
        <v>2800491312</v>
      </c>
      <c r="N617" s="44" t="s">
        <v>853</v>
      </c>
    </row>
    <row r="618" spans="13:14" x14ac:dyDescent="0.2">
      <c r="M618" s="102">
        <v>20060553124</v>
      </c>
      <c r="N618" s="44" t="s">
        <v>854</v>
      </c>
    </row>
    <row r="619" spans="13:14" x14ac:dyDescent="0.2">
      <c r="M619" s="102">
        <v>63637180330</v>
      </c>
      <c r="N619" s="44" t="s">
        <v>855</v>
      </c>
    </row>
    <row r="620" spans="13:14" x14ac:dyDescent="0.2">
      <c r="M620" s="102">
        <v>34387768512</v>
      </c>
      <c r="N620" s="44" t="s">
        <v>856</v>
      </c>
    </row>
    <row r="621" spans="13:14" x14ac:dyDescent="0.2">
      <c r="M621" s="102">
        <v>7441159532</v>
      </c>
      <c r="N621" s="44" t="s">
        <v>857</v>
      </c>
    </row>
    <row r="622" spans="13:14" x14ac:dyDescent="0.2">
      <c r="M622" s="102">
        <v>30328525862</v>
      </c>
      <c r="N622" s="44" t="s">
        <v>858</v>
      </c>
    </row>
    <row r="623" spans="13:14" x14ac:dyDescent="0.2">
      <c r="M623" s="102">
        <v>1650068570</v>
      </c>
      <c r="N623" s="44" t="s">
        <v>859</v>
      </c>
    </row>
    <row r="624" spans="13:14" x14ac:dyDescent="0.2">
      <c r="M624" s="102">
        <v>3020549020</v>
      </c>
      <c r="N624" s="44" t="s">
        <v>860</v>
      </c>
    </row>
    <row r="625" spans="13:18" x14ac:dyDescent="0.2">
      <c r="M625" s="102">
        <v>60574142346</v>
      </c>
      <c r="N625" s="44" t="s">
        <v>861</v>
      </c>
    </row>
    <row r="626" spans="13:18" x14ac:dyDescent="0.2">
      <c r="M626" s="102">
        <v>6121314901</v>
      </c>
      <c r="N626" s="44" t="s">
        <v>862</v>
      </c>
      <c r="R626" s="102"/>
    </row>
    <row r="627" spans="13:18" x14ac:dyDescent="0.2">
      <c r="M627" s="102">
        <v>1871682852</v>
      </c>
      <c r="N627" s="44" t="s">
        <v>863</v>
      </c>
    </row>
    <row r="628" spans="13:18" x14ac:dyDescent="0.2">
      <c r="M628" s="102">
        <v>86110342871</v>
      </c>
      <c r="N628" s="44" t="s">
        <v>343</v>
      </c>
    </row>
    <row r="629" spans="13:18" x14ac:dyDescent="0.2">
      <c r="M629" s="102">
        <v>32564141264</v>
      </c>
      <c r="N629" s="44" t="s">
        <v>864</v>
      </c>
    </row>
    <row r="630" spans="13:18" x14ac:dyDescent="0.2">
      <c r="M630" s="102">
        <v>2890876536</v>
      </c>
      <c r="N630" s="44" t="s">
        <v>865</v>
      </c>
    </row>
    <row r="631" spans="13:18" x14ac:dyDescent="0.2">
      <c r="M631" s="102">
        <v>9530907813</v>
      </c>
      <c r="N631" s="44" t="s">
        <v>866</v>
      </c>
    </row>
    <row r="632" spans="13:18" x14ac:dyDescent="0.2">
      <c r="M632" s="102">
        <v>42601660870</v>
      </c>
      <c r="N632" s="44" t="s">
        <v>867</v>
      </c>
    </row>
    <row r="633" spans="13:18" x14ac:dyDescent="0.2">
      <c r="M633" s="102">
        <v>6270921313</v>
      </c>
      <c r="N633" s="44" t="s">
        <v>868</v>
      </c>
    </row>
    <row r="634" spans="13:18" x14ac:dyDescent="0.2">
      <c r="M634" s="117" t="s">
        <v>869</v>
      </c>
      <c r="N634" s="44" t="s">
        <v>870</v>
      </c>
    </row>
    <row r="635" spans="13:18" x14ac:dyDescent="0.2">
      <c r="M635" s="102">
        <v>6200522704</v>
      </c>
      <c r="N635" s="44" t="s">
        <v>880</v>
      </c>
    </row>
    <row r="636" spans="13:18" x14ac:dyDescent="0.2">
      <c r="M636" s="102">
        <v>7590500562</v>
      </c>
      <c r="N636" s="44" t="s">
        <v>872</v>
      </c>
    </row>
    <row r="637" spans="13:18" x14ac:dyDescent="0.2">
      <c r="M637" s="102">
        <v>37685033566</v>
      </c>
      <c r="N637" s="44" t="s">
        <v>873</v>
      </c>
    </row>
    <row r="638" spans="13:18" x14ac:dyDescent="0.2">
      <c r="M638" s="102">
        <v>4090449051</v>
      </c>
      <c r="N638" s="44" t="s">
        <v>874</v>
      </c>
    </row>
    <row r="639" spans="13:18" x14ac:dyDescent="0.2">
      <c r="M639" s="102">
        <v>14719633374</v>
      </c>
      <c r="N639" s="44" t="s">
        <v>876</v>
      </c>
    </row>
    <row r="640" spans="13:18" x14ac:dyDescent="0.2">
      <c r="M640" s="102">
        <v>45352399280</v>
      </c>
      <c r="N640" s="44" t="s">
        <v>877</v>
      </c>
    </row>
    <row r="641" spans="13:14" x14ac:dyDescent="0.2">
      <c r="M641" s="102">
        <v>4630013518</v>
      </c>
      <c r="N641" s="44" t="s">
        <v>878</v>
      </c>
    </row>
    <row r="642" spans="13:14" x14ac:dyDescent="0.2">
      <c r="M642" s="102">
        <v>7881114162</v>
      </c>
      <c r="N642" s="44" t="s">
        <v>879</v>
      </c>
    </row>
    <row r="643" spans="13:14" x14ac:dyDescent="0.2">
      <c r="M643" s="102">
        <v>4100089376</v>
      </c>
      <c r="N643" s="44" t="s">
        <v>881</v>
      </c>
    </row>
    <row r="644" spans="13:14" x14ac:dyDescent="0.2">
      <c r="M644" s="102">
        <v>9040037940</v>
      </c>
      <c r="N644" s="44" t="s">
        <v>882</v>
      </c>
    </row>
    <row r="645" spans="13:14" x14ac:dyDescent="0.2">
      <c r="M645" s="102">
        <v>30862052220</v>
      </c>
      <c r="N645" s="44" t="s">
        <v>883</v>
      </c>
    </row>
    <row r="646" spans="13:14" x14ac:dyDescent="0.2">
      <c r="M646" s="102">
        <v>3130616101</v>
      </c>
      <c r="N646" s="44" t="s">
        <v>884</v>
      </c>
    </row>
    <row r="647" spans="13:14" x14ac:dyDescent="0.2">
      <c r="M647" s="102">
        <v>3952142486</v>
      </c>
      <c r="N647" s="44" t="s">
        <v>886</v>
      </c>
    </row>
    <row r="648" spans="13:14" x14ac:dyDescent="0.2">
      <c r="M648" s="102">
        <v>24445615360</v>
      </c>
      <c r="N648" s="44" t="s">
        <v>887</v>
      </c>
    </row>
    <row r="649" spans="13:14" x14ac:dyDescent="0.2">
      <c r="M649" s="102">
        <v>3340905360</v>
      </c>
      <c r="N649" s="44" t="s">
        <v>888</v>
      </c>
    </row>
    <row r="650" spans="13:14" x14ac:dyDescent="0.2">
      <c r="M650" s="102">
        <v>4740408788</v>
      </c>
      <c r="N650" s="44" t="s">
        <v>889</v>
      </c>
    </row>
    <row r="651" spans="13:14" x14ac:dyDescent="0.2">
      <c r="M651" s="102">
        <v>25061397722</v>
      </c>
      <c r="N651" s="44" t="s">
        <v>891</v>
      </c>
    </row>
    <row r="652" spans="13:14" x14ac:dyDescent="0.2">
      <c r="M652" s="102">
        <v>9810002871</v>
      </c>
      <c r="N652" s="44" t="s">
        <v>892</v>
      </c>
    </row>
    <row r="653" spans="13:14" x14ac:dyDescent="0.2">
      <c r="M653" s="102">
        <v>6210085059</v>
      </c>
      <c r="N653" s="44" t="s">
        <v>893</v>
      </c>
    </row>
    <row r="654" spans="13:14" x14ac:dyDescent="0.2">
      <c r="M654" s="102">
        <v>6150399462</v>
      </c>
      <c r="N654" s="44" t="s">
        <v>894</v>
      </c>
    </row>
    <row r="655" spans="13:14" x14ac:dyDescent="0.2">
      <c r="M655" s="102">
        <v>24358415866</v>
      </c>
      <c r="N655" s="44" t="s">
        <v>895</v>
      </c>
    </row>
    <row r="656" spans="13:14" x14ac:dyDescent="0.2">
      <c r="M656" s="102">
        <v>28430341982</v>
      </c>
      <c r="N656" s="44" t="s">
        <v>896</v>
      </c>
    </row>
    <row r="657" spans="13:14" x14ac:dyDescent="0.2">
      <c r="M657" s="102">
        <v>7290015043</v>
      </c>
      <c r="N657" s="44" t="s">
        <v>897</v>
      </c>
    </row>
    <row r="658" spans="13:14" x14ac:dyDescent="0.2">
      <c r="M658" s="102">
        <v>1780245808</v>
      </c>
      <c r="N658" s="44" t="s">
        <v>898</v>
      </c>
    </row>
    <row r="659" spans="13:14" x14ac:dyDescent="0.2">
      <c r="M659" s="102">
        <v>1630248598</v>
      </c>
      <c r="N659" s="44" t="s">
        <v>899</v>
      </c>
    </row>
    <row r="660" spans="13:14" x14ac:dyDescent="0.2">
      <c r="M660" s="102">
        <v>13805010884</v>
      </c>
      <c r="N660" s="44" t="s">
        <v>900</v>
      </c>
    </row>
    <row r="661" spans="13:14" x14ac:dyDescent="0.2">
      <c r="M661" s="102">
        <v>7030735912</v>
      </c>
      <c r="N661" s="44" t="s">
        <v>901</v>
      </c>
    </row>
    <row r="662" spans="13:14" x14ac:dyDescent="0.2">
      <c r="M662" s="117" t="s">
        <v>902</v>
      </c>
      <c r="N662" s="44" t="s">
        <v>903</v>
      </c>
    </row>
    <row r="663" spans="13:14" x14ac:dyDescent="0.2">
      <c r="M663" s="102">
        <v>3950832889</v>
      </c>
      <c r="N663" s="44" t="s">
        <v>904</v>
      </c>
    </row>
    <row r="664" spans="13:14" x14ac:dyDescent="0.2">
      <c r="M664" s="102">
        <v>6070586630</v>
      </c>
      <c r="N664" s="44" t="s">
        <v>905</v>
      </c>
    </row>
    <row r="665" spans="13:14" x14ac:dyDescent="0.2">
      <c r="M665" s="102">
        <v>9330985905</v>
      </c>
      <c r="N665" s="44" t="s">
        <v>906</v>
      </c>
    </row>
    <row r="666" spans="13:14" x14ac:dyDescent="0.2">
      <c r="M666" s="102">
        <v>6200507239</v>
      </c>
      <c r="N666" s="44" t="s">
        <v>907</v>
      </c>
    </row>
    <row r="667" spans="13:14" x14ac:dyDescent="0.2">
      <c r="M667" s="102">
        <v>3961324714</v>
      </c>
      <c r="N667" s="44" t="s">
        <v>908</v>
      </c>
    </row>
    <row r="668" spans="13:14" x14ac:dyDescent="0.2">
      <c r="M668" s="102">
        <v>35291130600</v>
      </c>
      <c r="N668" s="44" t="s">
        <v>909</v>
      </c>
    </row>
    <row r="669" spans="13:14" x14ac:dyDescent="0.2">
      <c r="M669" s="102">
        <v>7830300811</v>
      </c>
      <c r="N669" s="44" t="s">
        <v>910</v>
      </c>
    </row>
    <row r="670" spans="13:14" x14ac:dyDescent="0.2">
      <c r="M670" s="102">
        <v>9000663247</v>
      </c>
      <c r="N670" s="44" t="s">
        <v>911</v>
      </c>
    </row>
    <row r="671" spans="13:14" x14ac:dyDescent="0.2">
      <c r="M671" s="102">
        <v>5200830209</v>
      </c>
      <c r="N671" s="44" t="s">
        <v>912</v>
      </c>
    </row>
    <row r="672" spans="13:14" x14ac:dyDescent="0.2">
      <c r="M672" s="102">
        <v>17218188062</v>
      </c>
      <c r="N672" s="44" t="s">
        <v>913</v>
      </c>
    </row>
    <row r="673" spans="13:14" x14ac:dyDescent="0.2">
      <c r="M673" s="102">
        <v>22327592822</v>
      </c>
      <c r="N673" s="44" t="s">
        <v>914</v>
      </c>
    </row>
    <row r="674" spans="13:14" x14ac:dyDescent="0.2">
      <c r="M674" s="102">
        <v>7340766543</v>
      </c>
      <c r="N674" s="44" t="s">
        <v>915</v>
      </c>
    </row>
    <row r="675" spans="13:14" x14ac:dyDescent="0.2">
      <c r="M675" s="102">
        <v>6221199491</v>
      </c>
      <c r="N675" s="44" t="s">
        <v>916</v>
      </c>
    </row>
    <row r="676" spans="13:14" x14ac:dyDescent="0.2">
      <c r="M676" s="102">
        <v>4630600401</v>
      </c>
      <c r="N676" s="44" t="s">
        <v>917</v>
      </c>
    </row>
    <row r="677" spans="13:14" x14ac:dyDescent="0.2">
      <c r="M677" s="102">
        <v>6610391140</v>
      </c>
      <c r="N677" s="44" t="s">
        <v>918</v>
      </c>
    </row>
    <row r="678" spans="13:14" x14ac:dyDescent="0.2">
      <c r="M678" s="102">
        <v>14753838728</v>
      </c>
      <c r="N678" s="44" t="s">
        <v>919</v>
      </c>
    </row>
    <row r="679" spans="13:14" x14ac:dyDescent="0.2">
      <c r="M679" s="102">
        <v>16955486936</v>
      </c>
      <c r="N679" s="44" t="s">
        <v>921</v>
      </c>
    </row>
    <row r="680" spans="13:14" x14ac:dyDescent="0.2">
      <c r="M680" s="102">
        <v>5120125452</v>
      </c>
      <c r="N680" s="44" t="s">
        <v>922</v>
      </c>
    </row>
    <row r="681" spans="13:14" x14ac:dyDescent="0.2">
      <c r="M681" s="102">
        <v>3021139943</v>
      </c>
      <c r="N681" s="44" t="s">
        <v>923</v>
      </c>
    </row>
    <row r="682" spans="13:14" x14ac:dyDescent="0.2">
      <c r="M682" s="102">
        <v>9060337535</v>
      </c>
      <c r="N682" s="44" t="s">
        <v>924</v>
      </c>
    </row>
    <row r="683" spans="13:14" x14ac:dyDescent="0.2">
      <c r="M683" s="102">
        <v>3980657307</v>
      </c>
      <c r="N683" s="44" t="s">
        <v>925</v>
      </c>
    </row>
    <row r="684" spans="13:14" x14ac:dyDescent="0.2">
      <c r="M684" s="102">
        <v>1790582235</v>
      </c>
      <c r="N684" s="44" t="s">
        <v>926</v>
      </c>
    </row>
    <row r="685" spans="13:14" x14ac:dyDescent="0.2">
      <c r="M685" s="102">
        <v>4260555487</v>
      </c>
      <c r="N685" s="44" t="s">
        <v>928</v>
      </c>
    </row>
    <row r="686" spans="13:14" x14ac:dyDescent="0.2">
      <c r="M686" s="102">
        <v>56890240958</v>
      </c>
      <c r="N686" s="44" t="s">
        <v>930</v>
      </c>
    </row>
    <row r="687" spans="13:14" x14ac:dyDescent="0.2">
      <c r="M687" s="102">
        <v>11615988188</v>
      </c>
      <c r="N687" s="44" t="s">
        <v>931</v>
      </c>
    </row>
    <row r="688" spans="13:14" x14ac:dyDescent="0.2">
      <c r="M688" s="102">
        <v>9040663057</v>
      </c>
      <c r="N688" s="44" t="s">
        <v>932</v>
      </c>
    </row>
    <row r="689" spans="13:14" x14ac:dyDescent="0.2">
      <c r="M689" s="102">
        <v>11834272020</v>
      </c>
      <c r="N689" s="44" t="s">
        <v>933</v>
      </c>
    </row>
    <row r="690" spans="13:14" x14ac:dyDescent="0.2">
      <c r="M690" s="102">
        <v>22915027446</v>
      </c>
      <c r="N690" s="44" t="s">
        <v>934</v>
      </c>
    </row>
    <row r="691" spans="13:14" x14ac:dyDescent="0.2">
      <c r="M691" s="102">
        <v>9650607127</v>
      </c>
      <c r="N691" s="44" t="s">
        <v>935</v>
      </c>
    </row>
    <row r="692" spans="13:14" x14ac:dyDescent="0.2">
      <c r="M692" s="102">
        <v>1660293378</v>
      </c>
      <c r="N692" s="44" t="s">
        <v>936</v>
      </c>
    </row>
    <row r="693" spans="13:14" x14ac:dyDescent="0.2">
      <c r="M693" s="102">
        <v>3891692966</v>
      </c>
      <c r="N693" s="44" t="s">
        <v>937</v>
      </c>
    </row>
    <row r="694" spans="13:14" x14ac:dyDescent="0.2">
      <c r="M694" s="102">
        <v>9870587680</v>
      </c>
      <c r="N694" s="44" t="s">
        <v>938</v>
      </c>
    </row>
    <row r="695" spans="13:14" x14ac:dyDescent="0.2">
      <c r="M695" s="102">
        <v>8541205336</v>
      </c>
      <c r="N695" s="44" t="s">
        <v>939</v>
      </c>
    </row>
    <row r="696" spans="13:14" x14ac:dyDescent="0.2">
      <c r="M696" s="102">
        <v>3851970478</v>
      </c>
      <c r="N696" s="44" t="s">
        <v>940</v>
      </c>
    </row>
    <row r="697" spans="13:14" x14ac:dyDescent="0.2">
      <c r="M697" s="102">
        <v>2931005569</v>
      </c>
      <c r="N697" s="44" t="s">
        <v>941</v>
      </c>
    </row>
    <row r="698" spans="13:14" x14ac:dyDescent="0.2">
      <c r="M698" s="102">
        <v>7280714781</v>
      </c>
      <c r="N698" s="44" t="s">
        <v>942</v>
      </c>
    </row>
    <row r="699" spans="13:14" x14ac:dyDescent="0.2">
      <c r="M699" s="102">
        <v>7770669506</v>
      </c>
      <c r="N699" s="44" t="s">
        <v>943</v>
      </c>
    </row>
    <row r="700" spans="13:14" x14ac:dyDescent="0.2">
      <c r="M700" s="102">
        <v>1871680663</v>
      </c>
      <c r="N700" s="44" t="s">
        <v>944</v>
      </c>
    </row>
    <row r="701" spans="13:14" x14ac:dyDescent="0.2">
      <c r="M701" s="102">
        <v>7342092685</v>
      </c>
      <c r="N701" s="44" t="s">
        <v>945</v>
      </c>
    </row>
    <row r="702" spans="13:14" x14ac:dyDescent="0.2">
      <c r="M702" s="102">
        <v>7611097047</v>
      </c>
      <c r="N702" s="44" t="s">
        <v>946</v>
      </c>
    </row>
    <row r="703" spans="13:14" x14ac:dyDescent="0.2">
      <c r="M703" s="102">
        <v>4780543580</v>
      </c>
      <c r="N703" s="44" t="s">
        <v>947</v>
      </c>
    </row>
    <row r="704" spans="13:14" x14ac:dyDescent="0.2">
      <c r="M704" s="102">
        <v>62125363446</v>
      </c>
      <c r="N704" s="44" t="s">
        <v>948</v>
      </c>
    </row>
    <row r="705" spans="13:14" x14ac:dyDescent="0.2">
      <c r="M705" s="102">
        <v>7351615152</v>
      </c>
      <c r="N705" s="44" t="s">
        <v>949</v>
      </c>
    </row>
    <row r="706" spans="13:14" x14ac:dyDescent="0.2">
      <c r="M706" s="102">
        <v>51409248104</v>
      </c>
      <c r="N706" s="44" t="s">
        <v>951</v>
      </c>
    </row>
    <row r="707" spans="13:14" x14ac:dyDescent="0.2">
      <c r="M707" s="102">
        <v>7340396995</v>
      </c>
      <c r="N707" s="44" t="s">
        <v>952</v>
      </c>
    </row>
    <row r="708" spans="13:14" x14ac:dyDescent="0.2">
      <c r="M708" s="102">
        <v>20864266374</v>
      </c>
      <c r="N708" s="44" t="s">
        <v>953</v>
      </c>
    </row>
    <row r="709" spans="13:14" x14ac:dyDescent="0.2">
      <c r="M709" s="102">
        <v>26705071480</v>
      </c>
      <c r="N709" s="44" t="s">
        <v>954</v>
      </c>
    </row>
    <row r="710" spans="13:14" x14ac:dyDescent="0.2">
      <c r="M710" s="102">
        <v>4581858520</v>
      </c>
      <c r="N710" s="44" t="s">
        <v>955</v>
      </c>
    </row>
    <row r="711" spans="13:14" x14ac:dyDescent="0.2">
      <c r="M711" s="102">
        <v>2470347957</v>
      </c>
      <c r="N711" s="44" t="s">
        <v>956</v>
      </c>
    </row>
    <row r="712" spans="13:14" x14ac:dyDescent="0.2">
      <c r="M712" s="102">
        <v>19769863672</v>
      </c>
      <c r="N712" s="44" t="s">
        <v>957</v>
      </c>
    </row>
    <row r="713" spans="13:14" x14ac:dyDescent="0.2">
      <c r="M713" s="102">
        <v>9380492010</v>
      </c>
      <c r="N713" s="44" t="s">
        <v>958</v>
      </c>
    </row>
    <row r="714" spans="13:14" x14ac:dyDescent="0.2">
      <c r="M714" s="102">
        <v>41101591530</v>
      </c>
      <c r="N714" s="44" t="s">
        <v>959</v>
      </c>
    </row>
    <row r="715" spans="13:14" x14ac:dyDescent="0.2">
      <c r="M715" s="102">
        <v>4810557424</v>
      </c>
      <c r="N715" s="44" t="s">
        <v>960</v>
      </c>
    </row>
    <row r="716" spans="13:14" x14ac:dyDescent="0.2">
      <c r="M716" s="117" t="s">
        <v>962</v>
      </c>
      <c r="N716" s="44" t="s">
        <v>961</v>
      </c>
    </row>
    <row r="717" spans="13:14" x14ac:dyDescent="0.2">
      <c r="M717" s="102">
        <v>4610399686</v>
      </c>
      <c r="N717" s="44" t="s">
        <v>963</v>
      </c>
    </row>
    <row r="718" spans="13:14" x14ac:dyDescent="0.2">
      <c r="M718" s="99">
        <v>4940070745</v>
      </c>
      <c r="N718" s="44" t="s">
        <v>964</v>
      </c>
    </row>
    <row r="719" spans="13:14" x14ac:dyDescent="0.2">
      <c r="M719" s="102">
        <v>5630636664</v>
      </c>
      <c r="N719" s="44" t="s">
        <v>965</v>
      </c>
    </row>
  </sheetData>
  <sortState xmlns:xlrd2="http://schemas.microsoft.com/office/spreadsheetml/2017/richdata2" ref="M2:N428">
    <sortCondition ref="N2:N42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6B80-D035-4A46-B707-E14F082F44AC}">
  <sheetPr>
    <pageSetUpPr fitToPage="1"/>
  </sheetPr>
  <dimension ref="A1:W82"/>
  <sheetViews>
    <sheetView tabSelected="1" zoomScale="85" zoomScaleNormal="85" workbookViewId="0">
      <pane ySplit="3" topLeftCell="A4" activePane="bottomLeft" state="frozen"/>
      <selection pane="bottomLeft" activeCell="G18" sqref="G18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83" t="s">
        <v>875</v>
      </c>
      <c r="I2" s="184">
        <f>SUBTOTAL(9,H4:H52)</f>
        <v>3701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5270388270</v>
      </c>
      <c r="C4" s="100" t="str">
        <f>+VLOOKUP(B4,'VERİ BANKASI'!M:N,2,0)</f>
        <v>KASIMPAŞA SPOR KULÜBÜ DER.İKT.İŞL.</v>
      </c>
      <c r="D4" s="54" t="s">
        <v>94</v>
      </c>
      <c r="E4" s="57">
        <v>35</v>
      </c>
      <c r="F4" s="59">
        <v>46099</v>
      </c>
      <c r="G4" s="61">
        <v>20</v>
      </c>
      <c r="H4" s="63">
        <v>260</v>
      </c>
      <c r="I4" s="65" t="s">
        <v>68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78</v>
      </c>
      <c r="M4" s="7">
        <f>+H4-L4</f>
        <v>182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151.66666666666669</v>
      </c>
      <c r="U4" s="92">
        <f>+T4*0.2</f>
        <v>30.333333333333339</v>
      </c>
      <c r="V4" s="95">
        <f>+N4+P4+R4+T4</f>
        <v>151.66666666666669</v>
      </c>
      <c r="W4" s="7">
        <f>+O4+Q4+S4+U4</f>
        <v>30.333333333333339</v>
      </c>
    </row>
    <row r="5" spans="1:23" s="6" customFormat="1" ht="19.899999999999999" customHeight="1" x14ac:dyDescent="0.2">
      <c r="A5" s="51">
        <v>2</v>
      </c>
      <c r="B5" s="97">
        <v>3020249812</v>
      </c>
      <c r="C5" s="100" t="str">
        <f>+VLOOKUP(B5,'VERİ BANKASI'!M:N,2,0)</f>
        <v>DOCO PETROL VE DANIŞMANLIK A.Ş.</v>
      </c>
      <c r="D5" s="54" t="s">
        <v>844</v>
      </c>
      <c r="E5" s="57">
        <v>451</v>
      </c>
      <c r="F5" s="59">
        <v>46101</v>
      </c>
      <c r="G5" s="61">
        <v>1</v>
      </c>
      <c r="H5" s="63">
        <v>126</v>
      </c>
      <c r="I5" s="65" t="s">
        <v>120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126</v>
      </c>
      <c r="N5" s="69">
        <f>+IF(G5=$N$2,M5,0)</f>
        <v>0</v>
      </c>
      <c r="O5" s="76">
        <f>+N5*0/100</f>
        <v>0</v>
      </c>
      <c r="P5" s="74">
        <f>+IF(G5=$P$2,M5/1.01,0)</f>
        <v>124.75247524752476</v>
      </c>
      <c r="Q5" s="82">
        <f>+P5*0.01</f>
        <v>1.2475247524752475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124.75247524752476</v>
      </c>
      <c r="W5" s="7">
        <f>+O5+Q5+S5+U5</f>
        <v>1.2475247524752475</v>
      </c>
    </row>
    <row r="6" spans="1:23" s="6" customFormat="1" ht="19.899999999999999" customHeight="1" x14ac:dyDescent="0.2">
      <c r="A6" s="51">
        <v>3</v>
      </c>
      <c r="B6" s="116"/>
      <c r="C6" s="100"/>
      <c r="D6" s="54"/>
      <c r="E6" s="57"/>
      <c r="F6" s="59"/>
      <c r="G6" s="61"/>
      <c r="H6" s="63"/>
      <c r="I6" s="65"/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1" si="0">+N6+P6+R6+T6</f>
        <v>0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116">
        <v>6370192467</v>
      </c>
      <c r="C7" s="100" t="str">
        <f>+VLOOKUP(B7,'VERİ BANKASI'!M:N,2,0)</f>
        <v>OKAY GİYİM İNŞ.GIDA SAN.TİC.LTD.ŞTİ.</v>
      </c>
      <c r="D7" s="54" t="s">
        <v>844</v>
      </c>
      <c r="E7" s="57">
        <v>191</v>
      </c>
      <c r="F7" s="59">
        <v>46106</v>
      </c>
      <c r="G7" s="61">
        <v>10</v>
      </c>
      <c r="H7" s="63">
        <v>200</v>
      </c>
      <c r="I7" s="65" t="s">
        <v>751</v>
      </c>
      <c r="J7" s="61" t="s">
        <v>65</v>
      </c>
      <c r="K7" s="65"/>
      <c r="L7" s="67">
        <f t="shared" ref="L7:L50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0" si="2">+H7-L7</f>
        <v>200</v>
      </c>
      <c r="N7" s="69">
        <f t="shared" ref="N7:N50" si="3">+IF(G7=$N$2,M7,0)</f>
        <v>0</v>
      </c>
      <c r="O7" s="76">
        <f t="shared" ref="O7:O50" si="4">+N7*0/100</f>
        <v>0</v>
      </c>
      <c r="P7" s="74">
        <f t="shared" ref="P7:P50" si="5">+IF(G7=$P$2,M7/1.01,0)</f>
        <v>0</v>
      </c>
      <c r="Q7" s="82">
        <f t="shared" ref="Q7:Q50" si="6">+P7*0.01</f>
        <v>0</v>
      </c>
      <c r="R7" s="80">
        <f t="shared" ref="R7:R50" si="7">+IF(G7=$R$2,M7/1.1,0)</f>
        <v>181.81818181818181</v>
      </c>
      <c r="S7" s="86">
        <f t="shared" ref="S7:S50" si="8">+R7*0.1</f>
        <v>18.181818181818183</v>
      </c>
      <c r="T7" s="90">
        <f t="shared" ref="T7:T50" si="9">+IF(G7=$T$2,M7/1.2,0)</f>
        <v>0</v>
      </c>
      <c r="U7" s="92">
        <f t="shared" ref="U7:U50" si="10">+T7*0.2</f>
        <v>0</v>
      </c>
      <c r="V7" s="95">
        <f t="shared" si="0"/>
        <v>181.81818181818181</v>
      </c>
      <c r="W7" s="7">
        <f t="shared" si="0"/>
        <v>18.181818181818183</v>
      </c>
    </row>
    <row r="8" spans="1:23" s="6" customFormat="1" ht="19.899999999999999" customHeight="1" x14ac:dyDescent="0.2">
      <c r="A8" s="51">
        <v>6</v>
      </c>
      <c r="B8" s="97">
        <v>4940070745</v>
      </c>
      <c r="C8" s="100" t="str">
        <f>+VLOOKUP(B8,'VERİ BANKASI'!M:N,2,0)</f>
        <v>KEREM PETROL ÜRÜNLERİ A.Ş.</v>
      </c>
      <c r="D8" s="54" t="s">
        <v>844</v>
      </c>
      <c r="E8" s="57">
        <v>229</v>
      </c>
      <c r="F8" s="59">
        <v>46108</v>
      </c>
      <c r="G8" s="61">
        <v>1</v>
      </c>
      <c r="H8" s="63">
        <v>180</v>
      </c>
      <c r="I8" s="65" t="s">
        <v>751</v>
      </c>
      <c r="J8" s="61" t="s">
        <v>65</v>
      </c>
      <c r="K8" s="65"/>
      <c r="L8" s="67">
        <f t="shared" si="1"/>
        <v>0</v>
      </c>
      <c r="M8" s="7">
        <f t="shared" si="2"/>
        <v>180</v>
      </c>
      <c r="N8" s="69">
        <f t="shared" si="3"/>
        <v>0</v>
      </c>
      <c r="O8" s="76">
        <f t="shared" si="4"/>
        <v>0</v>
      </c>
      <c r="P8" s="74">
        <f t="shared" si="5"/>
        <v>178.21782178217822</v>
      </c>
      <c r="Q8" s="82">
        <f t="shared" si="6"/>
        <v>1.7821782178217822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178.21782178217822</v>
      </c>
      <c r="W8" s="7">
        <f t="shared" si="0"/>
        <v>1.7821782178217822</v>
      </c>
    </row>
    <row r="9" spans="1:23" s="6" customFormat="1" ht="19.899999999999999" customHeight="1" x14ac:dyDescent="0.2">
      <c r="A9" s="51">
        <v>7</v>
      </c>
      <c r="B9" s="97">
        <v>6131687717</v>
      </c>
      <c r="C9" s="100" t="str">
        <f>+VLOOKUP(B9,'VERİ BANKASI'!M:N,2,0)</f>
        <v>MAVİYILDIZ MUHALLEBİCİSİ A.Ş.</v>
      </c>
      <c r="D9" s="54" t="s">
        <v>844</v>
      </c>
      <c r="E9" s="57">
        <v>7</v>
      </c>
      <c r="F9" s="59">
        <v>46112</v>
      </c>
      <c r="G9" s="61">
        <v>10</v>
      </c>
      <c r="H9" s="63">
        <v>1525</v>
      </c>
      <c r="I9" s="65" t="s">
        <v>929</v>
      </c>
      <c r="J9" s="61" t="s">
        <v>65</v>
      </c>
      <c r="K9" s="65"/>
      <c r="L9" s="67">
        <f t="shared" si="1"/>
        <v>0</v>
      </c>
      <c r="M9" s="7">
        <f t="shared" si="2"/>
        <v>1525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1386.3636363636363</v>
      </c>
      <c r="S9" s="86">
        <f t="shared" si="8"/>
        <v>138.63636363636363</v>
      </c>
      <c r="T9" s="90">
        <f t="shared" si="9"/>
        <v>0</v>
      </c>
      <c r="U9" s="92">
        <f t="shared" si="10"/>
        <v>0</v>
      </c>
      <c r="V9" s="95">
        <f t="shared" si="0"/>
        <v>1386.3636363636363</v>
      </c>
      <c r="W9" s="7">
        <f t="shared" si="0"/>
        <v>138.63636363636363</v>
      </c>
    </row>
    <row r="10" spans="1:23" s="6" customFormat="1" ht="19.899999999999999" customHeight="1" x14ac:dyDescent="0.2">
      <c r="A10" s="51">
        <v>8</v>
      </c>
      <c r="B10" s="97">
        <v>5630636664</v>
      </c>
      <c r="C10" s="100" t="str">
        <f>+VLOOKUP(B10,'VERİ BANKASI'!M:N,2,0)</f>
        <v>KİLİSLİ ÖMER USTA GIDA LTD. ŞTİ.</v>
      </c>
      <c r="D10" s="54" t="s">
        <v>844</v>
      </c>
      <c r="E10" s="57">
        <v>17</v>
      </c>
      <c r="F10" s="59">
        <v>46113</v>
      </c>
      <c r="G10" s="61">
        <v>10</v>
      </c>
      <c r="H10" s="63">
        <v>1410</v>
      </c>
      <c r="I10" s="65" t="s">
        <v>927</v>
      </c>
      <c r="J10" s="61" t="s">
        <v>65</v>
      </c>
      <c r="K10" s="65"/>
      <c r="L10" s="67">
        <f t="shared" si="1"/>
        <v>0</v>
      </c>
      <c r="M10" s="7">
        <f t="shared" si="2"/>
        <v>1410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1281.8181818181818</v>
      </c>
      <c r="S10" s="86">
        <f t="shared" si="8"/>
        <v>128.18181818181819</v>
      </c>
      <c r="T10" s="90">
        <f t="shared" si="9"/>
        <v>0</v>
      </c>
      <c r="U10" s="92">
        <f t="shared" si="10"/>
        <v>0</v>
      </c>
      <c r="V10" s="95">
        <f t="shared" si="0"/>
        <v>1281.8181818181818</v>
      </c>
      <c r="W10" s="7">
        <f t="shared" si="0"/>
        <v>128.18181818181819</v>
      </c>
    </row>
    <row r="11" spans="1:23" s="6" customFormat="1" ht="19.899999999999999" customHeight="1" x14ac:dyDescent="0.2">
      <c r="A11" s="51">
        <v>9</v>
      </c>
      <c r="B11" s="97"/>
      <c r="C11" s="100"/>
      <c r="D11" s="54"/>
      <c r="E11" s="57"/>
      <c r="F11" s="59"/>
      <c r="G11" s="61"/>
      <c r="H11" s="63"/>
      <c r="I11" s="65"/>
      <c r="J11" s="61" t="s">
        <v>65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12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65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14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65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15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16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17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18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19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20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21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22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23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ref="V22:W50" si="11">+N22+P22+R22+T22</f>
        <v>0</v>
      </c>
      <c r="W22" s="7">
        <f t="shared" si="11"/>
        <v>0</v>
      </c>
    </row>
    <row r="23" spans="1:23" s="6" customFormat="1" ht="19.899999999999999" customHeight="1" x14ac:dyDescent="0.2">
      <c r="A23" s="51">
        <v>24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si="11"/>
        <v>0</v>
      </c>
      <c r="W23" s="7">
        <f t="shared" si="11"/>
        <v>0</v>
      </c>
    </row>
    <row r="24" spans="1:23" s="6" customFormat="1" ht="19.899999999999999" customHeight="1" x14ac:dyDescent="0.2">
      <c r="A24" s="51">
        <v>25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26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27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28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29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65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30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31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32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33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34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35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36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37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38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39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40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41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42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43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44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45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46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47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48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49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50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51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ht="19.899999999999999" customHeight="1" thickBot="1" x14ac:dyDescent="0.25">
      <c r="A51" s="52"/>
      <c r="B51" s="55"/>
      <c r="C51" s="55"/>
      <c r="D51" s="55"/>
      <c r="E51" s="58"/>
      <c r="F51" s="60"/>
      <c r="G51" s="62"/>
      <c r="H51" s="64"/>
      <c r="I51" s="62"/>
      <c r="J51" s="62"/>
      <c r="K51" s="101"/>
      <c r="L51" s="71"/>
      <c r="M51" s="72"/>
      <c r="N51" s="77"/>
      <c r="O51" s="78"/>
      <c r="P51" s="83"/>
      <c r="Q51" s="84"/>
      <c r="R51" s="87"/>
      <c r="S51" s="88"/>
      <c r="T51" s="93"/>
      <c r="U51" s="94"/>
      <c r="V51" s="96"/>
      <c r="W51" s="72"/>
    </row>
    <row r="52" spans="1:23" ht="19.899999999999999" customHeight="1" thickBot="1" x14ac:dyDescent="0.25">
      <c r="C52" s="4"/>
      <c r="D52" s="4"/>
      <c r="E52" s="70"/>
      <c r="F52" s="7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9.899999999999999" customHeight="1" thickBot="1" x14ac:dyDescent="0.25">
      <c r="A53" s="47"/>
      <c r="B53" s="47"/>
      <c r="C53" s="8" t="s">
        <v>53</v>
      </c>
      <c r="D53" s="9"/>
      <c r="E53" s="9"/>
      <c r="F53" s="9"/>
      <c r="G53" s="9"/>
      <c r="H53" s="10">
        <f>SUBTOTAL(9,H4:H52)</f>
        <v>3701</v>
      </c>
      <c r="I53" s="109"/>
      <c r="J53" s="109"/>
      <c r="K53" s="11"/>
      <c r="L53" s="12">
        <f t="shared" ref="L53:W53" si="12">+SUBTOTAL(9,L4:L51)</f>
        <v>78</v>
      </c>
      <c r="M53" s="12">
        <f t="shared" si="12"/>
        <v>3623</v>
      </c>
      <c r="N53" s="13">
        <f t="shared" si="12"/>
        <v>0</v>
      </c>
      <c r="O53" s="13">
        <f t="shared" si="12"/>
        <v>0</v>
      </c>
      <c r="P53" s="14">
        <f t="shared" si="12"/>
        <v>302.97029702970298</v>
      </c>
      <c r="Q53" s="14">
        <f t="shared" si="12"/>
        <v>3.0297029702970297</v>
      </c>
      <c r="R53" s="15">
        <f t="shared" si="12"/>
        <v>2850</v>
      </c>
      <c r="S53" s="15">
        <f t="shared" si="12"/>
        <v>285</v>
      </c>
      <c r="T53" s="16">
        <f t="shared" si="12"/>
        <v>151.66666666666669</v>
      </c>
      <c r="U53" s="16">
        <f t="shared" si="12"/>
        <v>30.333333333333339</v>
      </c>
      <c r="V53" s="12">
        <f t="shared" si="12"/>
        <v>3304.6369636963691</v>
      </c>
      <c r="W53" s="12">
        <f t="shared" si="12"/>
        <v>318.36303630363034</v>
      </c>
    </row>
    <row r="54" spans="1:23" ht="19.899999999999999" customHeight="1" thickBot="1" x14ac:dyDescent="0.25">
      <c r="A54" s="48"/>
      <c r="B54" s="4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9.899999999999999" customHeight="1" thickBot="1" x14ac:dyDescent="0.25">
      <c r="A55" s="17" t="s">
        <v>95</v>
      </c>
      <c r="B55" s="17" t="s">
        <v>51</v>
      </c>
      <c r="C55" s="18" t="s">
        <v>54</v>
      </c>
      <c r="D55" s="18" t="s">
        <v>52</v>
      </c>
      <c r="E55" s="18" t="s">
        <v>5</v>
      </c>
      <c r="F55" s="18" t="s">
        <v>28</v>
      </c>
      <c r="G55" s="18" t="s">
        <v>79</v>
      </c>
      <c r="H55" s="18" t="s">
        <v>80</v>
      </c>
      <c r="I55" s="18" t="s">
        <v>81</v>
      </c>
      <c r="J55" s="18" t="s">
        <v>82</v>
      </c>
      <c r="K55" s="19" t="s">
        <v>50</v>
      </c>
      <c r="L55" s="20" t="s">
        <v>9</v>
      </c>
      <c r="M55" s="112" t="s">
        <v>656</v>
      </c>
      <c r="N55" s="21"/>
      <c r="O55" s="2" t="s">
        <v>72</v>
      </c>
      <c r="P55" s="198" t="s">
        <v>24</v>
      </c>
      <c r="Q55" s="198"/>
      <c r="R55" s="198"/>
      <c r="S55" s="21"/>
      <c r="T55" s="199" t="s">
        <v>6</v>
      </c>
      <c r="U55" s="200"/>
      <c r="V55" s="200"/>
      <c r="W55" s="22">
        <v>0</v>
      </c>
    </row>
    <row r="56" spans="1:23" ht="19.899999999999999" customHeight="1" thickBot="1" x14ac:dyDescent="0.25">
      <c r="A56" s="49">
        <v>1</v>
      </c>
      <c r="B56" s="23" t="str">
        <f>+'VERİ BANKASI'!B2</f>
        <v>ARAÇ YAKIT GİDERİ</v>
      </c>
      <c r="C56" s="24">
        <f t="shared" ref="C56:C81" si="13">SUMIF($D$4:$D$51,B56,$N$4:$N$51)</f>
        <v>0</v>
      </c>
      <c r="D56" s="24">
        <f t="shared" ref="D56:D81" si="14">SUMIF($D$4:$D$51,B56,$O$4:$O$51)</f>
        <v>0</v>
      </c>
      <c r="E56" s="24">
        <f t="shared" ref="E56:E81" si="15">SUMIF($D$4:$D$51,B56,$P$4:$P$51)</f>
        <v>0</v>
      </c>
      <c r="F56" s="24">
        <f t="shared" ref="F56:F81" si="16">SUMIF($D$4:$D$51,B56,$Q$4:$Q$51)</f>
        <v>0</v>
      </c>
      <c r="G56" s="24">
        <f t="shared" ref="G56:G81" si="17">SUMIF($D$4:$D$51,B56,$R$4:$R$51)</f>
        <v>0</v>
      </c>
      <c r="H56" s="24">
        <f t="shared" ref="H56:H81" si="18">SUMIF($D$4:$D$51,B56,$S$4:$S$51)</f>
        <v>0</v>
      </c>
      <c r="I56" s="24">
        <f t="shared" ref="I56:I81" si="19">SUMIF($D$4:$D$51,B56,$T$4:$T$51)</f>
        <v>0</v>
      </c>
      <c r="J56" s="24">
        <f t="shared" ref="J56:J81" si="20">SUMIF($D$4:$D$51,B56,$U$4:$U$51)</f>
        <v>0</v>
      </c>
      <c r="K56" s="24">
        <f t="shared" ref="K56:K81" si="21">SUMIF($D$4:$D$51,B56,$L$4:$L$51)</f>
        <v>0</v>
      </c>
      <c r="L56" s="25">
        <f t="shared" ref="L56:L81" si="22">+SUM(C56:K56)</f>
        <v>0</v>
      </c>
      <c r="M56" s="113">
        <f>+COUNTIF($D$4:D49,B56)</f>
        <v>0</v>
      </c>
      <c r="N56" s="26"/>
      <c r="O56" s="2" t="s">
        <v>0</v>
      </c>
      <c r="P56" s="198" t="s">
        <v>27</v>
      </c>
      <c r="Q56" s="198"/>
      <c r="R56" s="198"/>
      <c r="S56" s="26"/>
      <c r="T56" s="181"/>
      <c r="U56" s="181"/>
      <c r="V56" s="181"/>
      <c r="W56" s="181"/>
    </row>
    <row r="57" spans="1:23" ht="19.899999999999999" customHeight="1" thickBot="1" x14ac:dyDescent="0.25">
      <c r="A57" s="49">
        <v>2</v>
      </c>
      <c r="B57" s="23" t="str">
        <f>+'VERİ BANKASI'!B3</f>
        <v>ARAÇ OTOPARK VE VALE GİDERLERİ</v>
      </c>
      <c r="C57" s="24">
        <f t="shared" si="13"/>
        <v>0</v>
      </c>
      <c r="D57" s="24">
        <f t="shared" si="14"/>
        <v>0</v>
      </c>
      <c r="E57" s="24">
        <f t="shared" si="15"/>
        <v>0</v>
      </c>
      <c r="F57" s="24">
        <f t="shared" si="16"/>
        <v>0</v>
      </c>
      <c r="G57" s="24">
        <f t="shared" si="17"/>
        <v>0</v>
      </c>
      <c r="H57" s="24">
        <f t="shared" si="18"/>
        <v>0</v>
      </c>
      <c r="I57" s="24">
        <f t="shared" si="19"/>
        <v>151.66666666666669</v>
      </c>
      <c r="J57" s="24">
        <f t="shared" si="20"/>
        <v>30.333333333333339</v>
      </c>
      <c r="K57" s="24">
        <f t="shared" si="21"/>
        <v>78</v>
      </c>
      <c r="L57" s="25">
        <f t="shared" si="22"/>
        <v>260</v>
      </c>
      <c r="M57" s="113">
        <f>+COUNTIF($D$4:D51,B57)</f>
        <v>1</v>
      </c>
      <c r="N57" s="26"/>
      <c r="O57" s="2" t="s">
        <v>1</v>
      </c>
      <c r="P57" s="198" t="s">
        <v>2</v>
      </c>
      <c r="Q57" s="198"/>
      <c r="R57" s="198"/>
      <c r="S57" s="26"/>
      <c r="T57" s="199" t="s">
        <v>7</v>
      </c>
      <c r="U57" s="200"/>
      <c r="V57" s="201"/>
      <c r="W57" s="27">
        <f>+L53+V53+W53</f>
        <v>3700.9999999999995</v>
      </c>
    </row>
    <row r="58" spans="1:23" ht="19.899999999999999" customHeight="1" thickBot="1" x14ac:dyDescent="0.25">
      <c r="A58" s="49">
        <v>3</v>
      </c>
      <c r="B58" s="23" t="str">
        <f>+'VERİ BANKASI'!B4</f>
        <v>ARAÇ TAMİR VE BAKIM GİDERLERİ</v>
      </c>
      <c r="C58" s="24">
        <f t="shared" si="13"/>
        <v>0</v>
      </c>
      <c r="D58" s="24">
        <f t="shared" si="14"/>
        <v>0</v>
      </c>
      <c r="E58" s="24">
        <f t="shared" si="15"/>
        <v>0</v>
      </c>
      <c r="F58" s="24">
        <f t="shared" si="16"/>
        <v>0</v>
      </c>
      <c r="G58" s="24">
        <f t="shared" si="17"/>
        <v>0</v>
      </c>
      <c r="H58" s="24">
        <f t="shared" si="18"/>
        <v>0</v>
      </c>
      <c r="I58" s="24">
        <f t="shared" si="19"/>
        <v>0</v>
      </c>
      <c r="J58" s="24">
        <f t="shared" si="20"/>
        <v>0</v>
      </c>
      <c r="K58" s="24">
        <f t="shared" si="21"/>
        <v>0</v>
      </c>
      <c r="L58" s="25">
        <f t="shared" si="22"/>
        <v>0</v>
      </c>
      <c r="M58" s="113">
        <f>+COUNTIF($D$4:D52,B58)</f>
        <v>0</v>
      </c>
      <c r="N58" s="26"/>
      <c r="O58" s="2" t="s">
        <v>73</v>
      </c>
      <c r="P58" s="205">
        <v>2025</v>
      </c>
      <c r="Q58" s="206"/>
      <c r="R58" s="207"/>
      <c r="S58" s="26"/>
      <c r="T58" s="181"/>
      <c r="U58" s="181"/>
      <c r="V58" s="181"/>
      <c r="W58" s="181"/>
    </row>
    <row r="59" spans="1:23" ht="19.899999999999999" customHeight="1" thickBot="1" x14ac:dyDescent="0.25">
      <c r="A59" s="49">
        <v>4</v>
      </c>
      <c r="B59" s="23" t="str">
        <f>+'VERİ BANKASI'!B5</f>
        <v>MUTFAK YİYECEK VE İÇECEK GİDERLERİ</v>
      </c>
      <c r="C59" s="24">
        <f t="shared" si="13"/>
        <v>0</v>
      </c>
      <c r="D59" s="24">
        <f t="shared" si="14"/>
        <v>0</v>
      </c>
      <c r="E59" s="24">
        <f t="shared" si="15"/>
        <v>0</v>
      </c>
      <c r="F59" s="24">
        <f t="shared" si="16"/>
        <v>0</v>
      </c>
      <c r="G59" s="24">
        <f t="shared" si="17"/>
        <v>0</v>
      </c>
      <c r="H59" s="24">
        <f t="shared" si="18"/>
        <v>0</v>
      </c>
      <c r="I59" s="24">
        <f t="shared" si="19"/>
        <v>0</v>
      </c>
      <c r="J59" s="24">
        <f t="shared" si="20"/>
        <v>0</v>
      </c>
      <c r="K59" s="24">
        <f t="shared" si="21"/>
        <v>0</v>
      </c>
      <c r="L59" s="25">
        <f t="shared" si="22"/>
        <v>0</v>
      </c>
      <c r="M59" s="113">
        <f>+COUNTIF($D$4:D53,B59)</f>
        <v>0</v>
      </c>
      <c r="N59" s="26"/>
      <c r="O59" s="2" t="s">
        <v>74</v>
      </c>
      <c r="P59" s="198" t="s">
        <v>21</v>
      </c>
      <c r="Q59" s="198"/>
      <c r="R59" s="198"/>
      <c r="S59" s="26"/>
      <c r="T59" s="199" t="s">
        <v>8</v>
      </c>
      <c r="U59" s="200"/>
      <c r="V59" s="201"/>
      <c r="W59" s="28">
        <f>+W55-W57</f>
        <v>-3700.9999999999995</v>
      </c>
    </row>
    <row r="60" spans="1:23" ht="19.899999999999999" customHeight="1" x14ac:dyDescent="0.2">
      <c r="A60" s="49">
        <v>5</v>
      </c>
      <c r="B60" s="23" t="str">
        <f>+'VERİ BANKASI'!B6</f>
        <v>MUTFAK SARF MALZEME GİDERLERİ</v>
      </c>
      <c r="C60" s="24">
        <f t="shared" si="13"/>
        <v>0</v>
      </c>
      <c r="D60" s="24">
        <f t="shared" si="14"/>
        <v>0</v>
      </c>
      <c r="E60" s="24">
        <f t="shared" si="15"/>
        <v>0</v>
      </c>
      <c r="F60" s="24">
        <f t="shared" si="16"/>
        <v>0</v>
      </c>
      <c r="G60" s="24">
        <f t="shared" si="17"/>
        <v>0</v>
      </c>
      <c r="H60" s="24">
        <f t="shared" si="18"/>
        <v>0</v>
      </c>
      <c r="I60" s="24">
        <f t="shared" si="19"/>
        <v>0</v>
      </c>
      <c r="J60" s="24">
        <f t="shared" si="20"/>
        <v>0</v>
      </c>
      <c r="K60" s="24">
        <f t="shared" si="21"/>
        <v>0</v>
      </c>
      <c r="L60" s="25">
        <f t="shared" si="22"/>
        <v>0</v>
      </c>
      <c r="M60" s="113">
        <f>+COUNTIF($D$4:D54,B60)</f>
        <v>0</v>
      </c>
      <c r="N60" s="26"/>
      <c r="O60" s="2" t="s">
        <v>78</v>
      </c>
      <c r="P60" s="198" t="s">
        <v>75</v>
      </c>
      <c r="Q60" s="198"/>
      <c r="R60" s="198"/>
      <c r="S60" s="26"/>
      <c r="T60" s="26"/>
      <c r="U60" s="26"/>
      <c r="V60" s="26"/>
      <c r="W60" s="26"/>
    </row>
    <row r="61" spans="1:23" ht="19.899999999999999" customHeight="1" x14ac:dyDescent="0.2">
      <c r="A61" s="49">
        <v>6</v>
      </c>
      <c r="B61" s="23" t="str">
        <f>+'VERİ BANKASI'!B7</f>
        <v>YİYECEK-İÇECEK GİDERLERİ</v>
      </c>
      <c r="C61" s="24">
        <f t="shared" si="13"/>
        <v>0</v>
      </c>
      <c r="D61" s="24">
        <f t="shared" si="14"/>
        <v>0</v>
      </c>
      <c r="E61" s="24">
        <f t="shared" si="15"/>
        <v>302.97029702970298</v>
      </c>
      <c r="F61" s="24">
        <f t="shared" si="16"/>
        <v>3.0297029702970297</v>
      </c>
      <c r="G61" s="24">
        <f t="shared" si="17"/>
        <v>2850</v>
      </c>
      <c r="H61" s="24">
        <f t="shared" si="18"/>
        <v>285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3441</v>
      </c>
      <c r="M61" s="113">
        <f>+COUNTIF($D$4:D55,B61)</f>
        <v>5</v>
      </c>
      <c r="N61" s="26"/>
      <c r="O61" s="118"/>
      <c r="P61" s="119"/>
      <c r="Q61" s="119"/>
      <c r="R61" s="119"/>
      <c r="S61" s="26"/>
      <c r="T61" s="26"/>
      <c r="U61" s="26"/>
      <c r="V61" s="26"/>
      <c r="W61" s="26"/>
    </row>
    <row r="62" spans="1:23" ht="19.899999999999999" customHeight="1" x14ac:dyDescent="0.2">
      <c r="A62" s="49">
        <v>7</v>
      </c>
      <c r="B62" s="23" t="str">
        <f>+'VERİ BANKASI'!B8</f>
        <v>TEMSİL İKRAM VE YEMEK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+COUNTIF($D$4:D55,B62)</f>
        <v>0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</row>
    <row r="63" spans="1:23" ht="19.899999999999999" customHeight="1" x14ac:dyDescent="0.2">
      <c r="A63" s="49">
        <v>8</v>
      </c>
      <c r="B63" s="23" t="str">
        <f>+'VERİ BANKASI'!B9</f>
        <v>OFİS MAKİNA TAM.BAK.VE SARF MALZ. GİD.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+COUNTIF($D$4:D56,B63)</f>
        <v>0</v>
      </c>
      <c r="N63" s="26"/>
      <c r="O63" s="202" t="s">
        <v>57</v>
      </c>
      <c r="P63" s="202"/>
      <c r="Q63" s="202"/>
      <c r="R63" s="202"/>
      <c r="S63" s="26"/>
      <c r="T63" s="202" t="s">
        <v>56</v>
      </c>
      <c r="U63" s="202"/>
      <c r="V63" s="202"/>
      <c r="W63" s="202"/>
    </row>
    <row r="64" spans="1:23" ht="19.899999999999999" customHeight="1" thickBot="1" x14ac:dyDescent="0.25">
      <c r="A64" s="49">
        <v>9</v>
      </c>
      <c r="B64" s="23" t="str">
        <f>+'VERİ BANKASI'!B10</f>
        <v>OFİS TAMİR, BAKIM VE ONARIM GİDERİ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+COUNTIF($D$4:D57,B64)</f>
        <v>0</v>
      </c>
      <c r="N64" s="26"/>
      <c r="O64" s="29"/>
      <c r="P64" s="29"/>
      <c r="Q64" s="29"/>
      <c r="R64" s="29"/>
      <c r="S64" s="30"/>
      <c r="T64" s="30"/>
      <c r="U64" s="30"/>
      <c r="V64" s="30"/>
      <c r="W64" s="30"/>
    </row>
    <row r="65" spans="1:23" ht="19.899999999999999" customHeight="1" x14ac:dyDescent="0.2">
      <c r="A65" s="49">
        <v>10</v>
      </c>
      <c r="B65" s="23" t="str">
        <f>+'VERİ BANKASI'!B11</f>
        <v>PTT, KARGO, NAKLİYE VE HAMMALİYE GİD.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+COUNTIF($D$4:D58,B65)</f>
        <v>0</v>
      </c>
      <c r="N65" s="26"/>
      <c r="O65" s="31" t="s">
        <v>58</v>
      </c>
      <c r="P65" s="182" t="str">
        <f>+CONCATENATE(P66,P55)</f>
        <v>: ONUR YILDIRIM</v>
      </c>
      <c r="Q65" s="33"/>
      <c r="R65" s="34"/>
      <c r="S65" s="30"/>
      <c r="T65" s="31" t="s">
        <v>58</v>
      </c>
      <c r="U65" s="203" t="s">
        <v>61</v>
      </c>
      <c r="V65" s="203"/>
      <c r="W65" s="204"/>
    </row>
    <row r="66" spans="1:23" ht="19.899999999999999" customHeight="1" x14ac:dyDescent="0.2">
      <c r="A66" s="49">
        <v>11</v>
      </c>
      <c r="B66" s="23" t="str">
        <f>+'VERİ BANKASI'!B12</f>
        <v>KIRTASİYE VE MATBAA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35" t="s">
        <v>59</v>
      </c>
      <c r="P66" s="180" t="s">
        <v>665</v>
      </c>
      <c r="Q66" s="30"/>
      <c r="R66" s="37"/>
      <c r="S66" s="30"/>
      <c r="T66" s="35" t="s">
        <v>59</v>
      </c>
      <c r="U66" s="185" t="s">
        <v>60</v>
      </c>
      <c r="V66" s="185"/>
      <c r="W66" s="186"/>
    </row>
    <row r="67" spans="1:23" ht="19.899999999999999" customHeight="1" x14ac:dyDescent="0.2">
      <c r="A67" s="49">
        <v>12</v>
      </c>
      <c r="B67" s="23" t="str">
        <f>+'VERİ BANKASI'!B13</f>
        <v>YURTİÇİ SEYAHAT VE KONAKLAMA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187" t="s">
        <v>62</v>
      </c>
      <c r="P67" s="188"/>
      <c r="Q67" s="188"/>
      <c r="R67" s="189"/>
      <c r="S67" s="30"/>
      <c r="T67" s="187" t="s">
        <v>62</v>
      </c>
      <c r="U67" s="188"/>
      <c r="V67" s="188"/>
      <c r="W67" s="189"/>
    </row>
    <row r="68" spans="1:23" ht="19.899999999999999" customHeight="1" x14ac:dyDescent="0.2">
      <c r="A68" s="49">
        <v>13</v>
      </c>
      <c r="B68" s="23" t="str">
        <f>+'VERİ BANKASI'!B14</f>
        <v>YURTDIŞI SEYAHAT VE KONAKLAMA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187"/>
      <c r="P68" s="188"/>
      <c r="Q68" s="188"/>
      <c r="R68" s="189"/>
      <c r="S68" s="30"/>
      <c r="T68" s="187"/>
      <c r="U68" s="188"/>
      <c r="V68" s="188"/>
      <c r="W68" s="189"/>
    </row>
    <row r="69" spans="1:23" ht="19.899999999999999" customHeight="1" x14ac:dyDescent="0.2">
      <c r="A69" s="49">
        <v>14</v>
      </c>
      <c r="B69" s="23" t="str">
        <f>+'VERİ BANKASI'!B15</f>
        <v>TEMİZLİK VE SARF MALZEME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187"/>
      <c r="P69" s="188"/>
      <c r="Q69" s="188"/>
      <c r="R69" s="189"/>
      <c r="S69" s="30"/>
      <c r="T69" s="187"/>
      <c r="U69" s="188"/>
      <c r="V69" s="188"/>
      <c r="W69" s="189"/>
    </row>
    <row r="70" spans="1:23" ht="19.899999999999999" customHeight="1" x14ac:dyDescent="0.2">
      <c r="A70" s="49">
        <v>15</v>
      </c>
      <c r="B70" s="23" t="str">
        <f>+'VERİ BANKASI'!B16</f>
        <v>MUHTELİF VE DIŞARDAN SAĞ.HİZ.GİD.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/>
      <c r="P70" s="188"/>
      <c r="Q70" s="188"/>
      <c r="R70" s="189"/>
      <c r="S70" s="30"/>
      <c r="T70" s="187"/>
      <c r="U70" s="188"/>
      <c r="V70" s="188"/>
      <c r="W70" s="189"/>
    </row>
    <row r="71" spans="1:23" ht="19.899999999999999" customHeight="1" thickBot="1" x14ac:dyDescent="0.25">
      <c r="A71" s="49">
        <v>16</v>
      </c>
      <c r="B71" s="23" t="str">
        <f>+'VERİ BANKASI'!B17</f>
        <v>DİĞER VERGİ RESİM VE HARÇ GİDERLERİ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90"/>
      <c r="P71" s="191"/>
      <c r="Q71" s="191"/>
      <c r="R71" s="192"/>
      <c r="S71" s="30"/>
      <c r="T71" s="190"/>
      <c r="U71" s="191"/>
      <c r="V71" s="191"/>
      <c r="W71" s="192"/>
    </row>
    <row r="72" spans="1:23" ht="19.899999999999999" customHeight="1" x14ac:dyDescent="0.2">
      <c r="A72" s="49">
        <v>17</v>
      </c>
      <c r="B72" s="23" t="str">
        <f>+'VERİ BANKASI'!B18</f>
        <v>NOTER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S72" s="30"/>
      <c r="T72" s="30"/>
      <c r="U72" s="30"/>
    </row>
    <row r="73" spans="1:23" ht="19.899999999999999" customHeight="1" x14ac:dyDescent="0.2">
      <c r="A73" s="49">
        <v>18</v>
      </c>
      <c r="B73" s="23" t="str">
        <f>+'VERİ BANKASI'!B19</f>
        <v>SAĞLIK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</row>
    <row r="74" spans="1:23" ht="19.899999999999999" customHeight="1" x14ac:dyDescent="0.2">
      <c r="A74" s="49">
        <v>19</v>
      </c>
      <c r="B74" s="23" t="str">
        <f>+'VERİ BANKASI'!B20</f>
        <v>689 KANUNEN KABUL EDİLMEYEN 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</row>
    <row r="75" spans="1:23" ht="19.899999999999999" customHeight="1" x14ac:dyDescent="0.2">
      <c r="A75" s="49">
        <v>20</v>
      </c>
      <c r="B75" s="23">
        <f>+'VERİ BANKASI'!B21</f>
        <v>0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/>
      <c r="N75" s="193" t="s">
        <v>55</v>
      </c>
      <c r="O75" s="194" t="s">
        <v>654</v>
      </c>
      <c r="P75" s="195"/>
      <c r="Q75" s="195"/>
      <c r="R75" s="195"/>
      <c r="S75" s="195"/>
      <c r="T75" s="195"/>
      <c r="U75" s="195"/>
      <c r="V75" s="195"/>
      <c r="W75" s="195"/>
    </row>
    <row r="76" spans="1:23" ht="19.899999999999999" customHeight="1" x14ac:dyDescent="0.2">
      <c r="A76" s="49">
        <v>21</v>
      </c>
      <c r="B76" s="23">
        <f>+'VERİ BANKASI'!B22</f>
        <v>0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/>
      <c r="N76" s="193"/>
      <c r="O76" s="194"/>
      <c r="P76" s="195"/>
      <c r="Q76" s="195"/>
      <c r="R76" s="195"/>
      <c r="S76" s="195"/>
      <c r="T76" s="195"/>
      <c r="U76" s="195"/>
      <c r="V76" s="195"/>
      <c r="W76" s="195"/>
    </row>
    <row r="77" spans="1:23" ht="19.899999999999999" customHeight="1" x14ac:dyDescent="0.2">
      <c r="A77" s="49">
        <v>22</v>
      </c>
      <c r="B77" s="23">
        <f>+'VERİ BANKASI'!B23</f>
        <v>0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/>
      <c r="N77" s="193"/>
      <c r="O77" s="194"/>
      <c r="P77" s="195"/>
      <c r="Q77" s="195"/>
      <c r="R77" s="195"/>
      <c r="S77" s="195"/>
      <c r="T77" s="195"/>
      <c r="U77" s="195"/>
      <c r="V77" s="195"/>
      <c r="W77" s="195"/>
    </row>
    <row r="78" spans="1:23" ht="19.899999999999999" customHeight="1" x14ac:dyDescent="0.2">
      <c r="A78" s="49">
        <v>23</v>
      </c>
      <c r="B78" s="23">
        <f>+'VERİ BANKASI'!B24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/>
      <c r="O78" s="196" t="s">
        <v>655</v>
      </c>
      <c r="P78" s="197"/>
      <c r="Q78" s="197"/>
      <c r="R78" s="197"/>
      <c r="S78" s="197"/>
      <c r="T78" s="197"/>
      <c r="U78" s="197"/>
      <c r="V78" s="197"/>
      <c r="W78" s="197"/>
    </row>
    <row r="79" spans="1:23" ht="19.899999999999999" customHeight="1" x14ac:dyDescent="0.2">
      <c r="A79" s="49">
        <v>24</v>
      </c>
      <c r="B79" s="23">
        <f>+'VERİ BANKASI'!B25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6"/>
      <c r="P79" s="197"/>
      <c r="Q79" s="197"/>
      <c r="R79" s="197"/>
      <c r="S79" s="197"/>
      <c r="T79" s="197"/>
      <c r="U79" s="197"/>
      <c r="V79" s="197"/>
      <c r="W79" s="197"/>
    </row>
    <row r="80" spans="1:23" ht="19.899999999999999" customHeight="1" x14ac:dyDescent="0.2">
      <c r="A80" s="49">
        <v>25</v>
      </c>
      <c r="B80" s="23">
        <f>+'VERİ BANKASI'!B26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</row>
    <row r="81" spans="1:23" ht="19.899999999999999" customHeight="1" thickBot="1" x14ac:dyDescent="0.25">
      <c r="A81" s="49">
        <v>26</v>
      </c>
      <c r="B81" s="23">
        <f>+'VERİ BANKASI'!B27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R81" s="108" t="s">
        <v>657</v>
      </c>
      <c r="S81" s="108" t="s">
        <v>727</v>
      </c>
      <c r="T81" s="108" t="s">
        <v>50</v>
      </c>
      <c r="U81" s="108" t="s">
        <v>29</v>
      </c>
      <c r="V81" s="108" t="s">
        <v>33</v>
      </c>
      <c r="W81" s="108" t="s">
        <v>658</v>
      </c>
    </row>
    <row r="82" spans="1:23" ht="19.899999999999999" customHeight="1" thickBot="1" x14ac:dyDescent="0.25">
      <c r="A82" s="17"/>
      <c r="B82" s="38" t="s">
        <v>23</v>
      </c>
      <c r="C82" s="39">
        <f t="shared" ref="C82:K82" si="23">SUM(C56:C79)</f>
        <v>0</v>
      </c>
      <c r="D82" s="39">
        <f t="shared" si="23"/>
        <v>0</v>
      </c>
      <c r="E82" s="39">
        <f t="shared" si="23"/>
        <v>302.97029702970298</v>
      </c>
      <c r="F82" s="39">
        <f t="shared" si="23"/>
        <v>3.0297029702970297</v>
      </c>
      <c r="G82" s="39">
        <f t="shared" si="23"/>
        <v>2850</v>
      </c>
      <c r="H82" s="39">
        <f t="shared" si="23"/>
        <v>285</v>
      </c>
      <c r="I82" s="39">
        <f t="shared" si="23"/>
        <v>151.66666666666669</v>
      </c>
      <c r="J82" s="39">
        <f t="shared" si="23"/>
        <v>30.333333333333339</v>
      </c>
      <c r="K82" s="40">
        <f t="shared" si="23"/>
        <v>78</v>
      </c>
      <c r="L82" s="40">
        <f>SUM(L56:L79)</f>
        <v>3701</v>
      </c>
      <c r="M82" s="114">
        <f>+SUM(M56:M81)</f>
        <v>6</v>
      </c>
      <c r="R82" s="106" t="s">
        <v>658</v>
      </c>
      <c r="S82" s="111">
        <f>+M82</f>
        <v>6</v>
      </c>
      <c r="T82" s="107">
        <f>+K82</f>
        <v>78</v>
      </c>
      <c r="U82" s="107">
        <f>+C82+E82+G82+I82</f>
        <v>3304.6369636963695</v>
      </c>
      <c r="V82" s="107">
        <f>+D82+F82+H82+J82</f>
        <v>318.36303630363034</v>
      </c>
      <c r="W82" s="107">
        <f>+T82+U82+V82</f>
        <v>3701</v>
      </c>
    </row>
  </sheetData>
  <autoFilter ref="A3:W50" xr:uid="{00000000-0009-0000-0000-000002000000}">
    <sortState xmlns:xlrd2="http://schemas.microsoft.com/office/spreadsheetml/2017/richdata2" ref="A4:W25">
      <sortCondition ref="F3:F25"/>
    </sortState>
  </autoFilter>
  <mergeCells count="26">
    <mergeCell ref="U66:W66"/>
    <mergeCell ref="O67:R71"/>
    <mergeCell ref="T67:W71"/>
    <mergeCell ref="N75:N79"/>
    <mergeCell ref="O75:W77"/>
    <mergeCell ref="O78:W79"/>
    <mergeCell ref="P59:R59"/>
    <mergeCell ref="T59:V59"/>
    <mergeCell ref="P60:R60"/>
    <mergeCell ref="O63:R63"/>
    <mergeCell ref="T63:W63"/>
    <mergeCell ref="U65:W65"/>
    <mergeCell ref="P55:R55"/>
    <mergeCell ref="T55:V55"/>
    <mergeCell ref="P56:R56"/>
    <mergeCell ref="P57:R57"/>
    <mergeCell ref="T57:V57"/>
    <mergeCell ref="P58:R58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1" xr:uid="{9CA48782-916A-47E6-801E-78D8C773BC9C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5EB3A085-1985-4AF7-A5A5-CF621D00FB7A}">
          <x14:formula1>
            <xm:f>'VERİ BANKASI'!$D$1:$D$19</xm:f>
          </x14:formula1>
          <xm:sqref>P58:R58</xm:sqref>
        </x14:dataValidation>
        <x14:dataValidation type="list" allowBlank="1" showInputMessage="1" showErrorMessage="1" xr:uid="{59E44A0B-D8AD-4357-8D09-A631776104B4}">
          <x14:formula1>
            <xm:f>'VERİ BANKASI'!$F$1:$F$4</xm:f>
          </x14:formula1>
          <xm:sqref>P56</xm:sqref>
        </x14:dataValidation>
        <x14:dataValidation type="list" allowBlank="1" showInputMessage="1" showErrorMessage="1" xr:uid="{D50B4980-7FE6-4B86-9530-ACB990132B33}">
          <x14:formula1>
            <xm:f>'VERİ BANKASI'!$E$1:$E$13</xm:f>
          </x14:formula1>
          <xm:sqref>P59</xm:sqref>
        </x14:dataValidation>
        <x14:dataValidation type="list" allowBlank="1" showInputMessage="1" showErrorMessage="1" xr:uid="{5F2D7C8B-6902-496D-8076-ED372C79EFC9}">
          <x14:formula1>
            <xm:f>'VERİ BANKASI'!$L$1:$L$4</xm:f>
          </x14:formula1>
          <xm:sqref>P60:R61</xm:sqref>
        </x14:dataValidation>
        <x14:dataValidation type="list" allowBlank="1" showInputMessage="1" showErrorMessage="1" xr:uid="{2C64F61B-ADC8-4A2F-AB35-0FF032DD7E57}">
          <x14:formula1>
            <xm:f>'VERİ BANKASI'!$G$1:$G$4</xm:f>
          </x14:formula1>
          <xm:sqref>P57</xm:sqref>
        </x14:dataValidation>
        <x14:dataValidation type="list" allowBlank="1" showInputMessage="1" showErrorMessage="1" xr:uid="{AED71728-94E2-4E21-B056-6836896EFEA6}">
          <x14:formula1>
            <xm:f>'VERİ BANKASI'!$C$1:$C$5</xm:f>
          </x14:formula1>
          <xm:sqref>G51</xm:sqref>
        </x14:dataValidation>
        <x14:dataValidation type="list" allowBlank="1" showInputMessage="1" showErrorMessage="1" xr:uid="{CF805746-189F-431A-87C0-9F41451494B3}">
          <x14:formula1>
            <xm:f>'VERİ BANKASI'!$N$1:$N$1</xm:f>
          </x14:formula1>
          <xm:sqref>K51</xm:sqref>
        </x14:dataValidation>
        <x14:dataValidation type="list" allowBlank="1" showInputMessage="1" showErrorMessage="1" xr:uid="{F25DC90A-3BB2-42FC-9B20-9FD43962DC37}">
          <x14:formula1>
            <xm:f>'VERİ BANKASI'!$H$1:$H$9</xm:f>
          </x14:formula1>
          <xm:sqref>P55:R55</xm:sqref>
        </x14:dataValidation>
        <x14:dataValidation type="list" allowBlank="1" showInputMessage="1" showErrorMessage="1" xr:uid="{7A0553E5-27E2-4E01-9465-AC1A5878AEE9}">
          <x14:formula1>
            <xm:f>'VERİ BANKASI'!$I$1:$I$49</xm:f>
          </x14:formula1>
          <xm:sqref>I4:I51</xm:sqref>
        </x14:dataValidation>
        <x14:dataValidation type="list" allowBlank="1" showInputMessage="1" showErrorMessage="1" xr:uid="{46C1CE7A-EAE3-4E75-B8B3-08A09B00AFAC}">
          <x14:formula1>
            <xm:f>'VERİ BANKASI'!$C$1:$C$8</xm:f>
          </x14:formula1>
          <xm:sqref>G4:G50</xm:sqref>
        </x14:dataValidation>
        <x14:dataValidation type="list" allowBlank="1" showInputMessage="1" showErrorMessage="1" xr:uid="{A369DB02-0CCF-4885-B21A-75473BC49428}">
          <x14:formula1>
            <xm:f>'VERİ BANKASI'!$J$1:$J$10</xm:f>
          </x14:formula1>
          <xm:sqref>K4:K50</xm:sqref>
        </x14:dataValidation>
        <x14:dataValidation type="list" allowBlank="1" showInputMessage="1" showErrorMessage="1" xr:uid="{ED12F03D-277B-46EC-95EF-68ACCC0CE325}">
          <x14:formula1>
            <xm:f>'VERİ BANKASI'!$K$1:$K$3</xm:f>
          </x14:formula1>
          <xm:sqref>J4:J51</xm:sqref>
        </x14:dataValidation>
        <x14:dataValidation type="list" allowBlank="1" showInputMessage="1" showErrorMessage="1" xr:uid="{AE9563B1-D639-46DE-978E-B05E767AFAE5}">
          <x14:formula1>
            <xm:f>'VERİ BANKASI'!$B$1:$B$27</xm:f>
          </x14:formula1>
          <xm:sqref>D4:D50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F2D06-59D6-44A8-A8AD-833D97E567D8}">
  <sheetPr>
    <pageSetUpPr fitToPage="1"/>
  </sheetPr>
  <dimension ref="A1:W82"/>
  <sheetViews>
    <sheetView zoomScale="85" zoomScaleNormal="85" workbookViewId="0">
      <pane ySplit="3" topLeftCell="A4" activePane="bottomLeft" state="frozen"/>
      <selection pane="bottomLeft" activeCell="D14" sqref="D14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78" t="s">
        <v>875</v>
      </c>
      <c r="I2" s="179">
        <f>SUBTOTAL(9,H4:H52)</f>
        <v>6159.39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2911768928</v>
      </c>
      <c r="C4" s="100" t="str">
        <f>+VLOOKUP(B4,'VERİ BANKASI'!M:N,2,0)</f>
        <v>DENİZ POLAT TUR.VE EĞ.HİZ.TİC.LTD.ŞTİ.</v>
      </c>
      <c r="D4" s="54" t="s">
        <v>844</v>
      </c>
      <c r="E4" s="57">
        <v>4</v>
      </c>
      <c r="F4" s="59">
        <v>46037</v>
      </c>
      <c r="G4" s="61">
        <v>10</v>
      </c>
      <c r="H4" s="63">
        <v>2850</v>
      </c>
      <c r="I4" s="65" t="s">
        <v>929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2850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2590.9090909090905</v>
      </c>
      <c r="S4" s="86">
        <f>+R4*0.1</f>
        <v>259.09090909090907</v>
      </c>
      <c r="T4" s="90">
        <f>+IF(G4=$T$2,M4/1.2,0)</f>
        <v>0</v>
      </c>
      <c r="U4" s="92">
        <f>+T4*0.2</f>
        <v>0</v>
      </c>
      <c r="V4" s="95">
        <f>+N4+P4+R4+T4</f>
        <v>2590.9090909090905</v>
      </c>
      <c r="W4" s="7">
        <f>+O4+Q4+S4+U4</f>
        <v>259.09090909090907</v>
      </c>
    </row>
    <row r="5" spans="1:23" s="6" customFormat="1" ht="19.899999999999999" customHeight="1" x14ac:dyDescent="0.2">
      <c r="A5" s="51">
        <v>2</v>
      </c>
      <c r="B5" s="97">
        <v>8400052427</v>
      </c>
      <c r="C5" s="100" t="str">
        <f>+VLOOKUP(B5,'VERİ BANKASI'!M:N,2,0)</f>
        <v>TEŞVİKİYE SARAY GIDA A.Ş.(SARAY MUHALLEBİCİSİ)</v>
      </c>
      <c r="D5" s="54" t="s">
        <v>844</v>
      </c>
      <c r="E5" s="57">
        <v>23</v>
      </c>
      <c r="F5" s="59">
        <v>46036</v>
      </c>
      <c r="G5" s="61">
        <v>10</v>
      </c>
      <c r="H5" s="63">
        <v>825</v>
      </c>
      <c r="I5" s="65" t="s">
        <v>929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825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749.99999999999989</v>
      </c>
      <c r="S5" s="86">
        <f>+R5*0.1</f>
        <v>74.999999999999986</v>
      </c>
      <c r="T5" s="90">
        <f>+IF(G5=$T$2,M5/1.2,0)</f>
        <v>0</v>
      </c>
      <c r="U5" s="92">
        <f>+T5*0.2</f>
        <v>0</v>
      </c>
      <c r="V5" s="95">
        <f>+N5+P5+R5+T5</f>
        <v>749.99999999999989</v>
      </c>
      <c r="W5" s="7">
        <f>+O5+Q5+S5+U5</f>
        <v>74.999999999999986</v>
      </c>
    </row>
    <row r="6" spans="1:23" s="6" customFormat="1" ht="19.899999999999999" customHeight="1" x14ac:dyDescent="0.2">
      <c r="A6" s="51">
        <v>3</v>
      </c>
      <c r="B6" s="116"/>
      <c r="C6" s="100" t="e">
        <f>+VLOOKUP(B6,'VERİ BANKASI'!M:N,2,0)</f>
        <v>#N/A</v>
      </c>
      <c r="D6" s="54" t="s">
        <v>99</v>
      </c>
      <c r="E6" s="57">
        <v>1422</v>
      </c>
      <c r="F6" s="59">
        <v>46036</v>
      </c>
      <c r="G6" s="61"/>
      <c r="H6" s="63">
        <v>563.88</v>
      </c>
      <c r="I6" s="65" t="s">
        <v>929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563.88</v>
      </c>
      <c r="N6" s="69">
        <f>+IF(G6=$N$2,M6,0)</f>
        <v>563.88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1" si="0">+N6+P6+R6+T6</f>
        <v>563.88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/>
      <c r="C7" s="100" t="e">
        <f>+VLOOKUP(B7,'VERİ BANKASI'!M:N,2,0)</f>
        <v>#N/A</v>
      </c>
      <c r="D7" s="54" t="s">
        <v>99</v>
      </c>
      <c r="E7" s="57">
        <v>1144</v>
      </c>
      <c r="F7" s="59">
        <v>46035</v>
      </c>
      <c r="G7" s="61"/>
      <c r="H7" s="63">
        <v>195.99</v>
      </c>
      <c r="I7" s="65" t="s">
        <v>929</v>
      </c>
      <c r="J7" s="61" t="s">
        <v>65</v>
      </c>
      <c r="K7" s="65"/>
      <c r="L7" s="67">
        <f t="shared" ref="L7:L50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0" si="2">+H7-L7</f>
        <v>195.99</v>
      </c>
      <c r="N7" s="69">
        <f t="shared" ref="N7:N50" si="3">+IF(G7=$N$2,M7,0)</f>
        <v>195.99</v>
      </c>
      <c r="O7" s="76">
        <f t="shared" ref="O7:O50" si="4">+N7*0/100</f>
        <v>0</v>
      </c>
      <c r="P7" s="74">
        <f t="shared" ref="P7:P50" si="5">+IF(G7=$P$2,M7/1.01,0)</f>
        <v>0</v>
      </c>
      <c r="Q7" s="82">
        <f t="shared" ref="Q7:Q50" si="6">+P7*0.01</f>
        <v>0</v>
      </c>
      <c r="R7" s="80">
        <f t="shared" ref="R7:R50" si="7">+IF(G7=$R$2,M7/1.1,0)</f>
        <v>0</v>
      </c>
      <c r="S7" s="86">
        <f t="shared" ref="S7:S50" si="8">+R7*0.1</f>
        <v>0</v>
      </c>
      <c r="T7" s="90">
        <f t="shared" ref="T7:T50" si="9">+IF(G7=$T$2,M7/1.2,0)</f>
        <v>0</v>
      </c>
      <c r="U7" s="92">
        <f t="shared" ref="U7:U50" si="10">+T7*0.2</f>
        <v>0</v>
      </c>
      <c r="V7" s="95">
        <f t="shared" si="0"/>
        <v>195.99</v>
      </c>
      <c r="W7" s="7">
        <f t="shared" si="0"/>
        <v>0</v>
      </c>
    </row>
    <row r="8" spans="1:23" s="6" customFormat="1" ht="19.899999999999999" customHeight="1" x14ac:dyDescent="0.2">
      <c r="A8" s="51">
        <v>6</v>
      </c>
      <c r="B8" s="97"/>
      <c r="C8" s="100" t="e">
        <f>+VLOOKUP(B8,'VERİ BANKASI'!M:N,2,0)</f>
        <v>#N/A</v>
      </c>
      <c r="D8" s="54" t="s">
        <v>99</v>
      </c>
      <c r="E8" s="57">
        <v>926</v>
      </c>
      <c r="F8" s="59">
        <v>46035</v>
      </c>
      <c r="G8" s="61"/>
      <c r="H8" s="63">
        <v>327.43</v>
      </c>
      <c r="I8" s="65" t="s">
        <v>929</v>
      </c>
      <c r="J8" s="61" t="s">
        <v>65</v>
      </c>
      <c r="K8" s="65"/>
      <c r="L8" s="67">
        <f t="shared" si="1"/>
        <v>0</v>
      </c>
      <c r="M8" s="7">
        <f t="shared" si="2"/>
        <v>327.43</v>
      </c>
      <c r="N8" s="69">
        <f t="shared" si="3"/>
        <v>327.43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327.43</v>
      </c>
      <c r="W8" s="7">
        <f t="shared" si="0"/>
        <v>0</v>
      </c>
    </row>
    <row r="9" spans="1:23" s="6" customFormat="1" ht="19.899999999999999" customHeight="1" x14ac:dyDescent="0.2">
      <c r="A9" s="51">
        <v>7</v>
      </c>
      <c r="B9" s="97">
        <v>4810557424</v>
      </c>
      <c r="C9" s="100" t="str">
        <f>+VLOOKUP(B9,'VERİ BANKASI'!M:N,2,0)</f>
        <v>İSTANBUL ŞEHİR HATLARI TUR. TİC. A.Ş.</v>
      </c>
      <c r="D9" s="54" t="s">
        <v>844</v>
      </c>
      <c r="E9" s="57">
        <v>52</v>
      </c>
      <c r="F9" s="59">
        <v>46033</v>
      </c>
      <c r="G9" s="61">
        <v>10</v>
      </c>
      <c r="H9" s="63">
        <v>15</v>
      </c>
      <c r="I9" s="65" t="s">
        <v>643</v>
      </c>
      <c r="J9" s="61" t="s">
        <v>65</v>
      </c>
      <c r="K9" s="65"/>
      <c r="L9" s="67">
        <f t="shared" si="1"/>
        <v>0</v>
      </c>
      <c r="M9" s="7">
        <f t="shared" si="2"/>
        <v>15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13.636363636363635</v>
      </c>
      <c r="S9" s="86">
        <f t="shared" si="8"/>
        <v>1.3636363636363635</v>
      </c>
      <c r="T9" s="90">
        <f t="shared" si="9"/>
        <v>0</v>
      </c>
      <c r="U9" s="92">
        <f t="shared" si="10"/>
        <v>0</v>
      </c>
      <c r="V9" s="95">
        <f t="shared" si="0"/>
        <v>13.636363636363635</v>
      </c>
      <c r="W9" s="7">
        <f t="shared" si="0"/>
        <v>1.3636363636363635</v>
      </c>
    </row>
    <row r="10" spans="1:23" s="6" customFormat="1" ht="19.899999999999999" customHeight="1" x14ac:dyDescent="0.2">
      <c r="A10" s="51">
        <v>8</v>
      </c>
      <c r="B10" s="97"/>
      <c r="C10" s="100" t="e">
        <f>+VLOOKUP(B10,'VERİ BANKASI'!M:N,2,0)</f>
        <v>#N/A</v>
      </c>
      <c r="D10" s="54" t="s">
        <v>99</v>
      </c>
      <c r="E10" s="57">
        <v>1795</v>
      </c>
      <c r="F10" s="59">
        <v>46033</v>
      </c>
      <c r="G10" s="61"/>
      <c r="H10" s="63">
        <v>687.09</v>
      </c>
      <c r="I10" s="65" t="s">
        <v>929</v>
      </c>
      <c r="J10" s="61" t="s">
        <v>65</v>
      </c>
      <c r="K10" s="65"/>
      <c r="L10" s="67">
        <f t="shared" si="1"/>
        <v>0</v>
      </c>
      <c r="M10" s="7">
        <f t="shared" si="2"/>
        <v>687.09</v>
      </c>
      <c r="N10" s="69">
        <f t="shared" si="3"/>
        <v>687.09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687.09</v>
      </c>
      <c r="W10" s="7">
        <f t="shared" si="0"/>
        <v>0</v>
      </c>
    </row>
    <row r="11" spans="1:23" s="6" customFormat="1" ht="19.899999999999999" customHeight="1" x14ac:dyDescent="0.2">
      <c r="A11" s="51">
        <v>9</v>
      </c>
      <c r="B11" s="97">
        <v>7690007614</v>
      </c>
      <c r="C11" s="100" t="str">
        <f>+VLOOKUP(B11,'VERİ BANKASI'!M:N,2,0)</f>
        <v>SHELL PETROL A.Ş.</v>
      </c>
      <c r="D11" s="54" t="s">
        <v>844</v>
      </c>
      <c r="E11" s="57">
        <v>65</v>
      </c>
      <c r="F11" s="59">
        <v>46039</v>
      </c>
      <c r="G11" s="61">
        <v>1</v>
      </c>
      <c r="H11" s="63">
        <v>155</v>
      </c>
      <c r="I11" s="65" t="s">
        <v>751</v>
      </c>
      <c r="J11" s="61" t="s">
        <v>65</v>
      </c>
      <c r="K11" s="65"/>
      <c r="L11" s="67">
        <f t="shared" si="1"/>
        <v>0</v>
      </c>
      <c r="M11" s="7">
        <f t="shared" si="2"/>
        <v>155</v>
      </c>
      <c r="N11" s="69">
        <f t="shared" si="3"/>
        <v>0</v>
      </c>
      <c r="O11" s="76">
        <f t="shared" si="4"/>
        <v>0</v>
      </c>
      <c r="P11" s="74">
        <f t="shared" si="5"/>
        <v>153.46534653465346</v>
      </c>
      <c r="Q11" s="82">
        <f t="shared" si="6"/>
        <v>1.5346534653465347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153.46534653465346</v>
      </c>
      <c r="W11" s="7">
        <f t="shared" si="0"/>
        <v>1.5346534653465347</v>
      </c>
    </row>
    <row r="12" spans="1:23" s="6" customFormat="1" ht="19.899999999999999" customHeight="1" x14ac:dyDescent="0.2">
      <c r="A12" s="51">
        <v>12</v>
      </c>
      <c r="B12" s="97">
        <v>7342092685</v>
      </c>
      <c r="C12" s="100" t="str">
        <f>+VLOOKUP(B12,'VERİ BANKASI'!M:N,2,0)</f>
        <v>RAZPOL PETROLCÜLÜK A.Ş.</v>
      </c>
      <c r="D12" s="54" t="s">
        <v>844</v>
      </c>
      <c r="E12" s="57">
        <v>551</v>
      </c>
      <c r="F12" s="59">
        <v>46041</v>
      </c>
      <c r="G12" s="61">
        <v>1</v>
      </c>
      <c r="H12" s="63">
        <v>190</v>
      </c>
      <c r="I12" s="65" t="s">
        <v>68</v>
      </c>
      <c r="J12" s="61" t="s">
        <v>65</v>
      </c>
      <c r="K12" s="65"/>
      <c r="L12" s="67">
        <f t="shared" si="1"/>
        <v>0</v>
      </c>
      <c r="M12" s="7">
        <f t="shared" si="2"/>
        <v>190</v>
      </c>
      <c r="N12" s="69">
        <f t="shared" si="3"/>
        <v>0</v>
      </c>
      <c r="O12" s="76">
        <f t="shared" si="4"/>
        <v>0</v>
      </c>
      <c r="P12" s="74">
        <f t="shared" si="5"/>
        <v>188.11881188118812</v>
      </c>
      <c r="Q12" s="82">
        <f t="shared" si="6"/>
        <v>1.8811881188118813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188.11881188118812</v>
      </c>
      <c r="W12" s="7">
        <f t="shared" si="0"/>
        <v>1.8811881188118813</v>
      </c>
    </row>
    <row r="13" spans="1:23" s="6" customFormat="1" ht="19.899999999999999" customHeight="1" x14ac:dyDescent="0.2">
      <c r="A13" s="51">
        <v>14</v>
      </c>
      <c r="B13" s="97">
        <v>7290015043</v>
      </c>
      <c r="C13" s="100" t="str">
        <f>+VLOOKUP(B13,'VERİ BANKASI'!M:N,2,0)</f>
        <v>PETROL OFİSİ A.Ş.</v>
      </c>
      <c r="D13" s="54" t="s">
        <v>844</v>
      </c>
      <c r="E13" s="57">
        <v>75</v>
      </c>
      <c r="F13" s="59">
        <v>46042</v>
      </c>
      <c r="G13" s="61">
        <v>10</v>
      </c>
      <c r="H13" s="63">
        <v>20</v>
      </c>
      <c r="I13" s="65" t="s">
        <v>929</v>
      </c>
      <c r="J13" s="61" t="s">
        <v>65</v>
      </c>
      <c r="K13" s="65"/>
      <c r="L13" s="67">
        <f t="shared" si="1"/>
        <v>0</v>
      </c>
      <c r="M13" s="7">
        <f t="shared" si="2"/>
        <v>20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18.18181818181818</v>
      </c>
      <c r="S13" s="86">
        <f t="shared" si="8"/>
        <v>1.8181818181818181</v>
      </c>
      <c r="T13" s="90">
        <f t="shared" si="9"/>
        <v>0</v>
      </c>
      <c r="U13" s="92">
        <f t="shared" si="10"/>
        <v>0</v>
      </c>
      <c r="V13" s="95">
        <f t="shared" si="0"/>
        <v>18.18181818181818</v>
      </c>
      <c r="W13" s="7">
        <f t="shared" si="0"/>
        <v>1.8181818181818181</v>
      </c>
    </row>
    <row r="14" spans="1:23" s="6" customFormat="1" ht="19.899999999999999" customHeight="1" x14ac:dyDescent="0.2">
      <c r="A14" s="51">
        <v>15</v>
      </c>
      <c r="B14" s="97">
        <v>7290015043</v>
      </c>
      <c r="C14" s="100" t="str">
        <f>+VLOOKUP(B14,'VERİ BANKASI'!M:N,2,0)</f>
        <v>PETROL OFİSİ A.Ş.</v>
      </c>
      <c r="D14" s="54" t="s">
        <v>844</v>
      </c>
      <c r="E14" s="57">
        <v>274</v>
      </c>
      <c r="F14" s="59">
        <v>46037</v>
      </c>
      <c r="G14" s="61">
        <v>10</v>
      </c>
      <c r="H14" s="63">
        <v>20</v>
      </c>
      <c r="I14" s="65" t="s">
        <v>929</v>
      </c>
      <c r="J14" s="61" t="s">
        <v>65</v>
      </c>
      <c r="K14" s="65"/>
      <c r="L14" s="67">
        <f t="shared" si="1"/>
        <v>0</v>
      </c>
      <c r="M14" s="7">
        <f t="shared" si="2"/>
        <v>20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18.18181818181818</v>
      </c>
      <c r="S14" s="86">
        <f t="shared" si="8"/>
        <v>1.8181818181818181</v>
      </c>
      <c r="T14" s="90">
        <f t="shared" si="9"/>
        <v>0</v>
      </c>
      <c r="U14" s="92">
        <f t="shared" si="10"/>
        <v>0</v>
      </c>
      <c r="V14" s="95">
        <f t="shared" si="0"/>
        <v>18.18181818181818</v>
      </c>
      <c r="W14" s="7">
        <f t="shared" si="0"/>
        <v>1.8181818181818181</v>
      </c>
    </row>
    <row r="15" spans="1:23" s="6" customFormat="1" ht="19.899999999999999" customHeight="1" x14ac:dyDescent="0.2">
      <c r="A15" s="51">
        <v>16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17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18</v>
      </c>
      <c r="B17" s="97">
        <v>5270388270</v>
      </c>
      <c r="C17" s="100" t="str">
        <f>+VLOOKUP(B17,'VERİ BANKASI'!M:N,2,0)</f>
        <v>KASIMPAŞA SPOR KULÜBÜ DER.İKT.İŞL.</v>
      </c>
      <c r="D17" s="54" t="s">
        <v>94</v>
      </c>
      <c r="E17" s="57">
        <v>71</v>
      </c>
      <c r="F17" s="59">
        <v>46036</v>
      </c>
      <c r="G17" s="61">
        <v>20</v>
      </c>
      <c r="H17" s="63">
        <v>310</v>
      </c>
      <c r="I17" s="65" t="s">
        <v>68</v>
      </c>
      <c r="J17" s="61" t="s">
        <v>65</v>
      </c>
      <c r="K17" s="65"/>
      <c r="L17" s="67">
        <f t="shared" si="1"/>
        <v>93</v>
      </c>
      <c r="M17" s="7">
        <f t="shared" si="2"/>
        <v>217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180.83333333333334</v>
      </c>
      <c r="U17" s="92">
        <f t="shared" si="10"/>
        <v>36.166666666666671</v>
      </c>
      <c r="V17" s="95">
        <f t="shared" si="0"/>
        <v>180.83333333333334</v>
      </c>
      <c r="W17" s="7">
        <f t="shared" si="0"/>
        <v>36.166666666666671</v>
      </c>
    </row>
    <row r="18" spans="1:23" s="6" customFormat="1" ht="19.899999999999999" customHeight="1" x14ac:dyDescent="0.2">
      <c r="A18" s="51">
        <v>19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20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21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22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23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ref="V22:W50" si="11">+N22+P22+R22+T22</f>
        <v>0</v>
      </c>
      <c r="W22" s="7">
        <f t="shared" si="11"/>
        <v>0</v>
      </c>
    </row>
    <row r="23" spans="1:23" s="6" customFormat="1" ht="19.899999999999999" customHeight="1" x14ac:dyDescent="0.2">
      <c r="A23" s="51">
        <v>24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si="11"/>
        <v>0</v>
      </c>
      <c r="W23" s="7">
        <f t="shared" si="11"/>
        <v>0</v>
      </c>
    </row>
    <row r="24" spans="1:23" s="6" customFormat="1" ht="19.899999999999999" customHeight="1" x14ac:dyDescent="0.2">
      <c r="A24" s="51">
        <v>25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26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27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28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29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65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30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31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32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33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34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35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36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37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38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39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40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41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42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43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44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45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46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47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48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49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50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51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ht="19.899999999999999" customHeight="1" thickBot="1" x14ac:dyDescent="0.25">
      <c r="A51" s="52"/>
      <c r="B51" s="55"/>
      <c r="C51" s="55"/>
      <c r="D51" s="55"/>
      <c r="E51" s="58"/>
      <c r="F51" s="60"/>
      <c r="G51" s="62"/>
      <c r="H51" s="64"/>
      <c r="I51" s="62"/>
      <c r="J51" s="62"/>
      <c r="K51" s="101"/>
      <c r="L51" s="71"/>
      <c r="M51" s="72"/>
      <c r="N51" s="77"/>
      <c r="O51" s="78"/>
      <c r="P51" s="83"/>
      <c r="Q51" s="84"/>
      <c r="R51" s="87"/>
      <c r="S51" s="88"/>
      <c r="T51" s="93"/>
      <c r="U51" s="94"/>
      <c r="V51" s="96"/>
      <c r="W51" s="72"/>
    </row>
    <row r="52" spans="1:23" ht="19.899999999999999" customHeight="1" thickBot="1" x14ac:dyDescent="0.25">
      <c r="C52" s="4"/>
      <c r="D52" s="4"/>
      <c r="E52" s="70"/>
      <c r="F52" s="7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9.899999999999999" customHeight="1" thickBot="1" x14ac:dyDescent="0.25">
      <c r="A53" s="47"/>
      <c r="B53" s="47"/>
      <c r="C53" s="8" t="s">
        <v>53</v>
      </c>
      <c r="D53" s="9"/>
      <c r="E53" s="9"/>
      <c r="F53" s="9"/>
      <c r="G53" s="9"/>
      <c r="H53" s="10">
        <f>SUBTOTAL(9,H4:H52)</f>
        <v>6159.39</v>
      </c>
      <c r="I53" s="109"/>
      <c r="J53" s="109"/>
      <c r="K53" s="11"/>
      <c r="L53" s="12">
        <f t="shared" ref="L53:W53" si="12">+SUBTOTAL(9,L4:L51)</f>
        <v>93</v>
      </c>
      <c r="M53" s="12">
        <f t="shared" si="12"/>
        <v>6066.39</v>
      </c>
      <c r="N53" s="13">
        <f t="shared" si="12"/>
        <v>1774.3899999999999</v>
      </c>
      <c r="O53" s="13">
        <f t="shared" si="12"/>
        <v>0</v>
      </c>
      <c r="P53" s="14">
        <f t="shared" si="12"/>
        <v>341.58415841584156</v>
      </c>
      <c r="Q53" s="14">
        <f t="shared" si="12"/>
        <v>3.4158415841584162</v>
      </c>
      <c r="R53" s="15">
        <f t="shared" si="12"/>
        <v>3390.9090909090901</v>
      </c>
      <c r="S53" s="15">
        <f t="shared" si="12"/>
        <v>339.09090909090907</v>
      </c>
      <c r="T53" s="16">
        <f t="shared" si="12"/>
        <v>180.83333333333334</v>
      </c>
      <c r="U53" s="16">
        <f t="shared" si="12"/>
        <v>36.166666666666671</v>
      </c>
      <c r="V53" s="12">
        <f t="shared" si="12"/>
        <v>5687.7165826582659</v>
      </c>
      <c r="W53" s="12">
        <f t="shared" si="12"/>
        <v>378.67341734173419</v>
      </c>
    </row>
    <row r="54" spans="1:23" ht="19.899999999999999" customHeight="1" thickBot="1" x14ac:dyDescent="0.25">
      <c r="A54" s="48"/>
      <c r="B54" s="4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9.899999999999999" customHeight="1" thickBot="1" x14ac:dyDescent="0.25">
      <c r="A55" s="17" t="s">
        <v>95</v>
      </c>
      <c r="B55" s="17" t="s">
        <v>51</v>
      </c>
      <c r="C55" s="18" t="s">
        <v>54</v>
      </c>
      <c r="D55" s="18" t="s">
        <v>52</v>
      </c>
      <c r="E55" s="18" t="s">
        <v>5</v>
      </c>
      <c r="F55" s="18" t="s">
        <v>28</v>
      </c>
      <c r="G55" s="18" t="s">
        <v>79</v>
      </c>
      <c r="H55" s="18" t="s">
        <v>80</v>
      </c>
      <c r="I55" s="18" t="s">
        <v>81</v>
      </c>
      <c r="J55" s="18" t="s">
        <v>82</v>
      </c>
      <c r="K55" s="19" t="s">
        <v>50</v>
      </c>
      <c r="L55" s="20" t="s">
        <v>9</v>
      </c>
      <c r="M55" s="112" t="s">
        <v>656</v>
      </c>
      <c r="N55" s="21"/>
      <c r="O55" s="2" t="s">
        <v>72</v>
      </c>
      <c r="P55" s="198" t="s">
        <v>24</v>
      </c>
      <c r="Q55" s="198"/>
      <c r="R55" s="198"/>
      <c r="S55" s="21"/>
      <c r="T55" s="199" t="s">
        <v>6</v>
      </c>
      <c r="U55" s="200"/>
      <c r="V55" s="200"/>
      <c r="W55" s="22">
        <v>0</v>
      </c>
    </row>
    <row r="56" spans="1:23" ht="19.899999999999999" customHeight="1" thickBot="1" x14ac:dyDescent="0.25">
      <c r="A56" s="49">
        <v>1</v>
      </c>
      <c r="B56" s="23" t="str">
        <f>+'VERİ BANKASI'!B2</f>
        <v>ARAÇ YAKIT GİDERİ</v>
      </c>
      <c r="C56" s="24">
        <f t="shared" ref="C56:C81" si="13">SUMIF($D$4:$D$51,B56,$N$4:$N$51)</f>
        <v>0</v>
      </c>
      <c r="D56" s="24">
        <f t="shared" ref="D56:D81" si="14">SUMIF($D$4:$D$51,B56,$O$4:$O$51)</f>
        <v>0</v>
      </c>
      <c r="E56" s="24">
        <f t="shared" ref="E56:E81" si="15">SUMIF($D$4:$D$51,B56,$P$4:$P$51)</f>
        <v>0</v>
      </c>
      <c r="F56" s="24">
        <f t="shared" ref="F56:F81" si="16">SUMIF($D$4:$D$51,B56,$Q$4:$Q$51)</f>
        <v>0</v>
      </c>
      <c r="G56" s="24">
        <f t="shared" ref="G56:G81" si="17">SUMIF($D$4:$D$51,B56,$R$4:$R$51)</f>
        <v>0</v>
      </c>
      <c r="H56" s="24">
        <f t="shared" ref="H56:H81" si="18">SUMIF($D$4:$D$51,B56,$S$4:$S$51)</f>
        <v>0</v>
      </c>
      <c r="I56" s="24">
        <f t="shared" ref="I56:I81" si="19">SUMIF($D$4:$D$51,B56,$T$4:$T$51)</f>
        <v>0</v>
      </c>
      <c r="J56" s="24">
        <f t="shared" ref="J56:J81" si="20">SUMIF($D$4:$D$51,B56,$U$4:$U$51)</f>
        <v>0</v>
      </c>
      <c r="K56" s="24">
        <f t="shared" ref="K56:K81" si="21">SUMIF($D$4:$D$51,B56,$L$4:$L$51)</f>
        <v>0</v>
      </c>
      <c r="L56" s="25">
        <f t="shared" ref="L56:L81" si="22">+SUM(C56:K56)</f>
        <v>0</v>
      </c>
      <c r="M56" s="113">
        <f>+COUNTIF($D$4:D49,B56)</f>
        <v>0</v>
      </c>
      <c r="N56" s="26"/>
      <c r="O56" s="2" t="s">
        <v>0</v>
      </c>
      <c r="P56" s="198" t="s">
        <v>27</v>
      </c>
      <c r="Q56" s="198"/>
      <c r="R56" s="198"/>
      <c r="S56" s="26"/>
      <c r="T56" s="176"/>
      <c r="U56" s="176"/>
      <c r="V56" s="176"/>
      <c r="W56" s="176"/>
    </row>
    <row r="57" spans="1:23" ht="19.899999999999999" customHeight="1" thickBot="1" x14ac:dyDescent="0.25">
      <c r="A57" s="49">
        <v>2</v>
      </c>
      <c r="B57" s="23" t="str">
        <f>+'VERİ BANKASI'!B3</f>
        <v>ARAÇ OTOPARK VE VALE GİDERLERİ</v>
      </c>
      <c r="C57" s="24">
        <f t="shared" si="13"/>
        <v>0</v>
      </c>
      <c r="D57" s="24">
        <f t="shared" si="14"/>
        <v>0</v>
      </c>
      <c r="E57" s="24">
        <f t="shared" si="15"/>
        <v>0</v>
      </c>
      <c r="F57" s="24">
        <f t="shared" si="16"/>
        <v>0</v>
      </c>
      <c r="G57" s="24">
        <f t="shared" si="17"/>
        <v>0</v>
      </c>
      <c r="H57" s="24">
        <f t="shared" si="18"/>
        <v>0</v>
      </c>
      <c r="I57" s="24">
        <f t="shared" si="19"/>
        <v>180.83333333333334</v>
      </c>
      <c r="J57" s="24">
        <f t="shared" si="20"/>
        <v>36.166666666666671</v>
      </c>
      <c r="K57" s="24">
        <f t="shared" si="21"/>
        <v>93</v>
      </c>
      <c r="L57" s="25">
        <f t="shared" si="22"/>
        <v>310</v>
      </c>
      <c r="M57" s="113">
        <f>+COUNTIF($D$4:D51,B57)</f>
        <v>1</v>
      </c>
      <c r="N57" s="26"/>
      <c r="O57" s="2" t="s">
        <v>1</v>
      </c>
      <c r="P57" s="198" t="s">
        <v>2</v>
      </c>
      <c r="Q57" s="198"/>
      <c r="R57" s="198"/>
      <c r="S57" s="26"/>
      <c r="T57" s="199" t="s">
        <v>7</v>
      </c>
      <c r="U57" s="200"/>
      <c r="V57" s="201"/>
      <c r="W57" s="27">
        <f>+L53+V53+W53</f>
        <v>6159.39</v>
      </c>
    </row>
    <row r="58" spans="1:23" ht="19.899999999999999" customHeight="1" thickBot="1" x14ac:dyDescent="0.25">
      <c r="A58" s="49">
        <v>3</v>
      </c>
      <c r="B58" s="23" t="str">
        <f>+'VERİ BANKASI'!B4</f>
        <v>ARAÇ TAMİR VE BAKIM GİDERLERİ</v>
      </c>
      <c r="C58" s="24">
        <f t="shared" si="13"/>
        <v>0</v>
      </c>
      <c r="D58" s="24">
        <f t="shared" si="14"/>
        <v>0</v>
      </c>
      <c r="E58" s="24">
        <f t="shared" si="15"/>
        <v>0</v>
      </c>
      <c r="F58" s="24">
        <f t="shared" si="16"/>
        <v>0</v>
      </c>
      <c r="G58" s="24">
        <f t="shared" si="17"/>
        <v>0</v>
      </c>
      <c r="H58" s="24">
        <f t="shared" si="18"/>
        <v>0</v>
      </c>
      <c r="I58" s="24">
        <f t="shared" si="19"/>
        <v>0</v>
      </c>
      <c r="J58" s="24">
        <f t="shared" si="20"/>
        <v>0</v>
      </c>
      <c r="K58" s="24">
        <f t="shared" si="21"/>
        <v>0</v>
      </c>
      <c r="L58" s="25">
        <f t="shared" si="22"/>
        <v>0</v>
      </c>
      <c r="M58" s="113">
        <f>+COUNTIF($D$4:D52,B58)</f>
        <v>0</v>
      </c>
      <c r="N58" s="26"/>
      <c r="O58" s="2" t="s">
        <v>73</v>
      </c>
      <c r="P58" s="205">
        <v>2025</v>
      </c>
      <c r="Q58" s="206"/>
      <c r="R58" s="207"/>
      <c r="S58" s="26"/>
      <c r="T58" s="176"/>
      <c r="U58" s="176"/>
      <c r="V58" s="176"/>
      <c r="W58" s="176"/>
    </row>
    <row r="59" spans="1:23" ht="19.899999999999999" customHeight="1" thickBot="1" x14ac:dyDescent="0.25">
      <c r="A59" s="49">
        <v>4</v>
      </c>
      <c r="B59" s="23" t="str">
        <f>+'VERİ BANKASI'!B5</f>
        <v>MUTFAK YİYECEK VE İÇECEK GİDERLERİ</v>
      </c>
      <c r="C59" s="24">
        <f t="shared" si="13"/>
        <v>0</v>
      </c>
      <c r="D59" s="24">
        <f t="shared" si="14"/>
        <v>0</v>
      </c>
      <c r="E59" s="24">
        <f t="shared" si="15"/>
        <v>0</v>
      </c>
      <c r="F59" s="24">
        <f t="shared" si="16"/>
        <v>0</v>
      </c>
      <c r="G59" s="24">
        <f t="shared" si="17"/>
        <v>0</v>
      </c>
      <c r="H59" s="24">
        <f t="shared" si="18"/>
        <v>0</v>
      </c>
      <c r="I59" s="24">
        <f t="shared" si="19"/>
        <v>0</v>
      </c>
      <c r="J59" s="24">
        <f t="shared" si="20"/>
        <v>0</v>
      </c>
      <c r="K59" s="24">
        <f t="shared" si="21"/>
        <v>0</v>
      </c>
      <c r="L59" s="25">
        <f t="shared" si="22"/>
        <v>0</v>
      </c>
      <c r="M59" s="113">
        <f>+COUNTIF($D$4:D53,B59)</f>
        <v>0</v>
      </c>
      <c r="N59" s="26"/>
      <c r="O59" s="2" t="s">
        <v>74</v>
      </c>
      <c r="P59" s="198" t="s">
        <v>21</v>
      </c>
      <c r="Q59" s="198"/>
      <c r="R59" s="198"/>
      <c r="S59" s="26"/>
      <c r="T59" s="199" t="s">
        <v>8</v>
      </c>
      <c r="U59" s="200"/>
      <c r="V59" s="201"/>
      <c r="W59" s="28">
        <f>+W55-W57</f>
        <v>-6159.39</v>
      </c>
    </row>
    <row r="60" spans="1:23" ht="19.899999999999999" customHeight="1" x14ac:dyDescent="0.2">
      <c r="A60" s="49">
        <v>5</v>
      </c>
      <c r="B60" s="23" t="str">
        <f>+'VERİ BANKASI'!B6</f>
        <v>MUTFAK SARF MALZEME GİDERLERİ</v>
      </c>
      <c r="C60" s="24">
        <f t="shared" si="13"/>
        <v>0</v>
      </c>
      <c r="D60" s="24">
        <f t="shared" si="14"/>
        <v>0</v>
      </c>
      <c r="E60" s="24">
        <f t="shared" si="15"/>
        <v>0</v>
      </c>
      <c r="F60" s="24">
        <f t="shared" si="16"/>
        <v>0</v>
      </c>
      <c r="G60" s="24">
        <f t="shared" si="17"/>
        <v>0</v>
      </c>
      <c r="H60" s="24">
        <f t="shared" si="18"/>
        <v>0</v>
      </c>
      <c r="I60" s="24">
        <f t="shared" si="19"/>
        <v>0</v>
      </c>
      <c r="J60" s="24">
        <f t="shared" si="20"/>
        <v>0</v>
      </c>
      <c r="K60" s="24">
        <f t="shared" si="21"/>
        <v>0</v>
      </c>
      <c r="L60" s="25">
        <f t="shared" si="22"/>
        <v>0</v>
      </c>
      <c r="M60" s="113">
        <f>+COUNTIF($D$4:D54,B60)</f>
        <v>0</v>
      </c>
      <c r="N60" s="26"/>
      <c r="O60" s="2" t="s">
        <v>78</v>
      </c>
      <c r="P60" s="198" t="s">
        <v>75</v>
      </c>
      <c r="Q60" s="198"/>
      <c r="R60" s="198"/>
      <c r="S60" s="26"/>
      <c r="T60" s="26"/>
      <c r="U60" s="26"/>
      <c r="V60" s="26"/>
      <c r="W60" s="26"/>
    </row>
    <row r="61" spans="1:23" ht="19.899999999999999" customHeight="1" x14ac:dyDescent="0.2">
      <c r="A61" s="49">
        <v>6</v>
      </c>
      <c r="B61" s="23" t="str">
        <f>+'VERİ BANKASI'!B7</f>
        <v>YİYECEK-İÇECEK GİDERLERİ</v>
      </c>
      <c r="C61" s="24">
        <f t="shared" si="13"/>
        <v>0</v>
      </c>
      <c r="D61" s="24">
        <f t="shared" si="14"/>
        <v>0</v>
      </c>
      <c r="E61" s="24">
        <f t="shared" si="15"/>
        <v>341.58415841584156</v>
      </c>
      <c r="F61" s="24">
        <f t="shared" si="16"/>
        <v>3.4158415841584162</v>
      </c>
      <c r="G61" s="24">
        <f t="shared" si="17"/>
        <v>3390.9090909090901</v>
      </c>
      <c r="H61" s="24">
        <f t="shared" si="18"/>
        <v>339.09090909090907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4074.9999999999991</v>
      </c>
      <c r="M61" s="113">
        <f>+COUNTIF($D$4:D55,B61)</f>
        <v>7</v>
      </c>
      <c r="N61" s="26"/>
      <c r="O61" s="118"/>
      <c r="P61" s="119"/>
      <c r="Q61" s="119"/>
      <c r="R61" s="119"/>
      <c r="S61" s="26"/>
      <c r="T61" s="26"/>
      <c r="U61" s="26"/>
      <c r="V61" s="26"/>
      <c r="W61" s="26"/>
    </row>
    <row r="62" spans="1:23" ht="19.899999999999999" customHeight="1" x14ac:dyDescent="0.2">
      <c r="A62" s="49">
        <v>7</v>
      </c>
      <c r="B62" s="23" t="str">
        <f>+'VERİ BANKASI'!B8</f>
        <v>TEMSİL İKRAM VE YEMEK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+COUNTIF($D$4:D55,B62)</f>
        <v>0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</row>
    <row r="63" spans="1:23" ht="19.899999999999999" customHeight="1" x14ac:dyDescent="0.2">
      <c r="A63" s="49">
        <v>8</v>
      </c>
      <c r="B63" s="23" t="str">
        <f>+'VERİ BANKASI'!B9</f>
        <v>OFİS MAKİNA TAM.BAK.VE SARF MALZ. GİD.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+COUNTIF($D$4:D56,B63)</f>
        <v>0</v>
      </c>
      <c r="N63" s="26"/>
      <c r="O63" s="202" t="s">
        <v>57</v>
      </c>
      <c r="P63" s="202"/>
      <c r="Q63" s="202"/>
      <c r="R63" s="202"/>
      <c r="S63" s="26"/>
      <c r="T63" s="202" t="s">
        <v>56</v>
      </c>
      <c r="U63" s="202"/>
      <c r="V63" s="202"/>
      <c r="W63" s="202"/>
    </row>
    <row r="64" spans="1:23" ht="19.899999999999999" customHeight="1" thickBot="1" x14ac:dyDescent="0.25">
      <c r="A64" s="49">
        <v>9</v>
      </c>
      <c r="B64" s="23" t="str">
        <f>+'VERİ BANKASI'!B10</f>
        <v>OFİS TAMİR, BAKIM VE ONARIM GİDERİ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+COUNTIF($D$4:D57,B64)</f>
        <v>0</v>
      </c>
      <c r="N64" s="26"/>
      <c r="O64" s="29"/>
      <c r="P64" s="29"/>
      <c r="Q64" s="29"/>
      <c r="R64" s="29"/>
      <c r="S64" s="30"/>
      <c r="T64" s="30"/>
      <c r="U64" s="30"/>
      <c r="V64" s="30"/>
      <c r="W64" s="30"/>
    </row>
    <row r="65" spans="1:23" ht="19.899999999999999" customHeight="1" x14ac:dyDescent="0.2">
      <c r="A65" s="49">
        <v>10</v>
      </c>
      <c r="B65" s="23" t="str">
        <f>+'VERİ BANKASI'!B11</f>
        <v>PTT, KARGO, NAKLİYE VE HAMMALİYE GİD.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+COUNTIF($D$4:D58,B65)</f>
        <v>0</v>
      </c>
      <c r="N65" s="26"/>
      <c r="O65" s="31" t="s">
        <v>58</v>
      </c>
      <c r="P65" s="177" t="str">
        <f>+CONCATENATE(P66,P55)</f>
        <v>: ONUR YILDIRIM</v>
      </c>
      <c r="Q65" s="33"/>
      <c r="R65" s="34"/>
      <c r="S65" s="30"/>
      <c r="T65" s="31" t="s">
        <v>58</v>
      </c>
      <c r="U65" s="203" t="s">
        <v>61</v>
      </c>
      <c r="V65" s="203"/>
      <c r="W65" s="204"/>
    </row>
    <row r="66" spans="1:23" ht="19.899999999999999" customHeight="1" x14ac:dyDescent="0.2">
      <c r="A66" s="49">
        <v>11</v>
      </c>
      <c r="B66" s="23" t="str">
        <f>+'VERİ BANKASI'!B12</f>
        <v>KIRTASİYE VE MATBAA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35" t="s">
        <v>59</v>
      </c>
      <c r="P66" s="175" t="s">
        <v>665</v>
      </c>
      <c r="Q66" s="30"/>
      <c r="R66" s="37"/>
      <c r="S66" s="30"/>
      <c r="T66" s="35" t="s">
        <v>59</v>
      </c>
      <c r="U66" s="185" t="s">
        <v>60</v>
      </c>
      <c r="V66" s="185"/>
      <c r="W66" s="186"/>
    </row>
    <row r="67" spans="1:23" ht="19.899999999999999" customHeight="1" x14ac:dyDescent="0.2">
      <c r="A67" s="49">
        <v>12</v>
      </c>
      <c r="B67" s="23" t="str">
        <f>+'VERİ BANKASI'!B13</f>
        <v>YURTİÇİ SEYAHAT VE KONAKLAMA GİD.</v>
      </c>
      <c r="C67" s="24">
        <f t="shared" si="13"/>
        <v>1774.3899999999999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1774.3899999999999</v>
      </c>
      <c r="M67" s="113">
        <f>+COUNTIF($D$4:D60,B67)</f>
        <v>4</v>
      </c>
      <c r="N67" s="26"/>
      <c r="O67" s="187" t="s">
        <v>62</v>
      </c>
      <c r="P67" s="188"/>
      <c r="Q67" s="188"/>
      <c r="R67" s="189"/>
      <c r="S67" s="30"/>
      <c r="T67" s="187" t="s">
        <v>62</v>
      </c>
      <c r="U67" s="188"/>
      <c r="V67" s="188"/>
      <c r="W67" s="189"/>
    </row>
    <row r="68" spans="1:23" ht="19.899999999999999" customHeight="1" x14ac:dyDescent="0.2">
      <c r="A68" s="49">
        <v>13</v>
      </c>
      <c r="B68" s="23" t="str">
        <f>+'VERİ BANKASI'!B14</f>
        <v>YURTDIŞI SEYAHAT VE KONAKLAMA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187"/>
      <c r="P68" s="188"/>
      <c r="Q68" s="188"/>
      <c r="R68" s="189"/>
      <c r="S68" s="30"/>
      <c r="T68" s="187"/>
      <c r="U68" s="188"/>
      <c r="V68" s="188"/>
      <c r="W68" s="189"/>
    </row>
    <row r="69" spans="1:23" ht="19.899999999999999" customHeight="1" x14ac:dyDescent="0.2">
      <c r="A69" s="49">
        <v>14</v>
      </c>
      <c r="B69" s="23" t="str">
        <f>+'VERİ BANKASI'!B15</f>
        <v>TEMİZLİK VE SARF MALZEME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187"/>
      <c r="P69" s="188"/>
      <c r="Q69" s="188"/>
      <c r="R69" s="189"/>
      <c r="S69" s="30"/>
      <c r="T69" s="187"/>
      <c r="U69" s="188"/>
      <c r="V69" s="188"/>
      <c r="W69" s="189"/>
    </row>
    <row r="70" spans="1:23" ht="19.899999999999999" customHeight="1" x14ac:dyDescent="0.2">
      <c r="A70" s="49">
        <v>15</v>
      </c>
      <c r="B70" s="23" t="str">
        <f>+'VERİ BANKASI'!B16</f>
        <v>MUHTELİF VE DIŞARDAN SAĞ.HİZ.GİD.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/>
      <c r="P70" s="188"/>
      <c r="Q70" s="188"/>
      <c r="R70" s="189"/>
      <c r="S70" s="30"/>
      <c r="T70" s="187"/>
      <c r="U70" s="188"/>
      <c r="V70" s="188"/>
      <c r="W70" s="189"/>
    </row>
    <row r="71" spans="1:23" ht="19.899999999999999" customHeight="1" thickBot="1" x14ac:dyDescent="0.25">
      <c r="A71" s="49">
        <v>16</v>
      </c>
      <c r="B71" s="23" t="str">
        <f>+'VERİ BANKASI'!B17</f>
        <v>DİĞER VERGİ RESİM VE HARÇ GİDERLERİ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90"/>
      <c r="P71" s="191"/>
      <c r="Q71" s="191"/>
      <c r="R71" s="192"/>
      <c r="S71" s="30"/>
      <c r="T71" s="190"/>
      <c r="U71" s="191"/>
      <c r="V71" s="191"/>
      <c r="W71" s="192"/>
    </row>
    <row r="72" spans="1:23" ht="19.899999999999999" customHeight="1" x14ac:dyDescent="0.2">
      <c r="A72" s="49">
        <v>17</v>
      </c>
      <c r="B72" s="23" t="str">
        <f>+'VERİ BANKASI'!B18</f>
        <v>NOTER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S72" s="30"/>
      <c r="T72" s="30"/>
      <c r="U72" s="30"/>
    </row>
    <row r="73" spans="1:23" ht="19.899999999999999" customHeight="1" x14ac:dyDescent="0.2">
      <c r="A73" s="49">
        <v>18</v>
      </c>
      <c r="B73" s="23" t="str">
        <f>+'VERİ BANKASI'!B19</f>
        <v>SAĞLIK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</row>
    <row r="74" spans="1:23" ht="19.899999999999999" customHeight="1" x14ac:dyDescent="0.2">
      <c r="A74" s="49">
        <v>19</v>
      </c>
      <c r="B74" s="23" t="str">
        <f>+'VERİ BANKASI'!B20</f>
        <v>689 KANUNEN KABUL EDİLMEYEN 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</row>
    <row r="75" spans="1:23" ht="19.899999999999999" customHeight="1" x14ac:dyDescent="0.2">
      <c r="A75" s="49">
        <v>20</v>
      </c>
      <c r="B75" s="23">
        <f>+'VERİ BANKASI'!B21</f>
        <v>0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/>
      <c r="N75" s="193" t="s">
        <v>55</v>
      </c>
      <c r="O75" s="194" t="s">
        <v>654</v>
      </c>
      <c r="P75" s="195"/>
      <c r="Q75" s="195"/>
      <c r="R75" s="195"/>
      <c r="S75" s="195"/>
      <c r="T75" s="195"/>
      <c r="U75" s="195"/>
      <c r="V75" s="195"/>
      <c r="W75" s="195"/>
    </row>
    <row r="76" spans="1:23" ht="19.899999999999999" customHeight="1" x14ac:dyDescent="0.2">
      <c r="A76" s="49">
        <v>21</v>
      </c>
      <c r="B76" s="23">
        <f>+'VERİ BANKASI'!B22</f>
        <v>0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/>
      <c r="N76" s="193"/>
      <c r="O76" s="194"/>
      <c r="P76" s="195"/>
      <c r="Q76" s="195"/>
      <c r="R76" s="195"/>
      <c r="S76" s="195"/>
      <c r="T76" s="195"/>
      <c r="U76" s="195"/>
      <c r="V76" s="195"/>
      <c r="W76" s="195"/>
    </row>
    <row r="77" spans="1:23" ht="19.899999999999999" customHeight="1" x14ac:dyDescent="0.2">
      <c r="A77" s="49">
        <v>22</v>
      </c>
      <c r="B77" s="23">
        <f>+'VERİ BANKASI'!B23</f>
        <v>0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/>
      <c r="N77" s="193"/>
      <c r="O77" s="194"/>
      <c r="P77" s="195"/>
      <c r="Q77" s="195"/>
      <c r="R77" s="195"/>
      <c r="S77" s="195"/>
      <c r="T77" s="195"/>
      <c r="U77" s="195"/>
      <c r="V77" s="195"/>
      <c r="W77" s="195"/>
    </row>
    <row r="78" spans="1:23" ht="19.899999999999999" customHeight="1" x14ac:dyDescent="0.2">
      <c r="A78" s="49">
        <v>23</v>
      </c>
      <c r="B78" s="23">
        <f>+'VERİ BANKASI'!B24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/>
      <c r="O78" s="196" t="s">
        <v>655</v>
      </c>
      <c r="P78" s="197"/>
      <c r="Q78" s="197"/>
      <c r="R78" s="197"/>
      <c r="S78" s="197"/>
      <c r="T78" s="197"/>
      <c r="U78" s="197"/>
      <c r="V78" s="197"/>
      <c r="W78" s="197"/>
    </row>
    <row r="79" spans="1:23" ht="19.899999999999999" customHeight="1" x14ac:dyDescent="0.2">
      <c r="A79" s="49">
        <v>24</v>
      </c>
      <c r="B79" s="23">
        <f>+'VERİ BANKASI'!B25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6"/>
      <c r="P79" s="197"/>
      <c r="Q79" s="197"/>
      <c r="R79" s="197"/>
      <c r="S79" s="197"/>
      <c r="T79" s="197"/>
      <c r="U79" s="197"/>
      <c r="V79" s="197"/>
      <c r="W79" s="197"/>
    </row>
    <row r="80" spans="1:23" ht="19.899999999999999" customHeight="1" x14ac:dyDescent="0.2">
      <c r="A80" s="49">
        <v>25</v>
      </c>
      <c r="B80" s="23">
        <f>+'VERİ BANKASI'!B26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</row>
    <row r="81" spans="1:23" ht="19.899999999999999" customHeight="1" thickBot="1" x14ac:dyDescent="0.25">
      <c r="A81" s="49">
        <v>26</v>
      </c>
      <c r="B81" s="23">
        <f>+'VERİ BANKASI'!B27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R81" s="108" t="s">
        <v>657</v>
      </c>
      <c r="S81" s="108" t="s">
        <v>727</v>
      </c>
      <c r="T81" s="108" t="s">
        <v>50</v>
      </c>
      <c r="U81" s="108" t="s">
        <v>29</v>
      </c>
      <c r="V81" s="108" t="s">
        <v>33</v>
      </c>
      <c r="W81" s="108" t="s">
        <v>658</v>
      </c>
    </row>
    <row r="82" spans="1:23" ht="19.899999999999999" customHeight="1" thickBot="1" x14ac:dyDescent="0.25">
      <c r="A82" s="17"/>
      <c r="B82" s="38" t="s">
        <v>23</v>
      </c>
      <c r="C82" s="39">
        <f t="shared" ref="C82:K82" si="23">SUM(C56:C79)</f>
        <v>1774.3899999999999</v>
      </c>
      <c r="D82" s="39">
        <f t="shared" si="23"/>
        <v>0</v>
      </c>
      <c r="E82" s="39">
        <f t="shared" si="23"/>
        <v>341.58415841584156</v>
      </c>
      <c r="F82" s="39">
        <f t="shared" si="23"/>
        <v>3.4158415841584162</v>
      </c>
      <c r="G82" s="39">
        <f t="shared" si="23"/>
        <v>3390.9090909090901</v>
      </c>
      <c r="H82" s="39">
        <f t="shared" si="23"/>
        <v>339.09090909090907</v>
      </c>
      <c r="I82" s="39">
        <f t="shared" si="23"/>
        <v>180.83333333333334</v>
      </c>
      <c r="J82" s="39">
        <f t="shared" si="23"/>
        <v>36.166666666666671</v>
      </c>
      <c r="K82" s="40">
        <f t="shared" si="23"/>
        <v>93</v>
      </c>
      <c r="L82" s="40">
        <f>SUM(L56:L79)</f>
        <v>6159.3899999999994</v>
      </c>
      <c r="M82" s="114">
        <f>+SUM(M56:M81)</f>
        <v>12</v>
      </c>
      <c r="R82" s="106" t="s">
        <v>658</v>
      </c>
      <c r="S82" s="111">
        <f>+M82</f>
        <v>12</v>
      </c>
      <c r="T82" s="107">
        <f>+K82</f>
        <v>93</v>
      </c>
      <c r="U82" s="107">
        <f>+C82+E82+G82+I82</f>
        <v>5687.716582658265</v>
      </c>
      <c r="V82" s="107">
        <f>+D82+F82+H82+J82</f>
        <v>378.67341734173419</v>
      </c>
      <c r="W82" s="107">
        <f>+T82+U82+V82</f>
        <v>6159.3899999999994</v>
      </c>
    </row>
  </sheetData>
  <autoFilter ref="A3:W50" xr:uid="{00000000-0009-0000-0000-000002000000}">
    <sortState xmlns:xlrd2="http://schemas.microsoft.com/office/spreadsheetml/2017/richdata2" ref="A4:W25">
      <sortCondition ref="F3:F25"/>
    </sortState>
  </autoFilter>
  <mergeCells count="26">
    <mergeCell ref="A1:W1"/>
    <mergeCell ref="A2:C2"/>
    <mergeCell ref="E2:G2"/>
    <mergeCell ref="N2:O2"/>
    <mergeCell ref="P2:Q2"/>
    <mergeCell ref="R2:S2"/>
    <mergeCell ref="T2:U2"/>
    <mergeCell ref="V2:W2"/>
    <mergeCell ref="U65:W65"/>
    <mergeCell ref="P55:R55"/>
    <mergeCell ref="T55:V55"/>
    <mergeCell ref="P56:R56"/>
    <mergeCell ref="P57:R57"/>
    <mergeCell ref="T57:V57"/>
    <mergeCell ref="P58:R58"/>
    <mergeCell ref="P59:R59"/>
    <mergeCell ref="T59:V59"/>
    <mergeCell ref="P60:R60"/>
    <mergeCell ref="O63:R63"/>
    <mergeCell ref="T63:W63"/>
    <mergeCell ref="U66:W66"/>
    <mergeCell ref="O67:R71"/>
    <mergeCell ref="T67:W71"/>
    <mergeCell ref="N75:N79"/>
    <mergeCell ref="O75:W77"/>
    <mergeCell ref="O78:W79"/>
  </mergeCells>
  <dataValidations count="1">
    <dataValidation type="list" allowBlank="1" showInputMessage="1" showErrorMessage="1" sqref="D51" xr:uid="{608FCAE9-023F-4ABF-BAE1-D94F1901B6D2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D96179F1-BB95-4BEB-A487-DAC3838D54BF}">
          <x14:formula1>
            <xm:f>'VERİ BANKASI'!$B$1:$B$27</xm:f>
          </x14:formula1>
          <xm:sqref>D4:D50</xm:sqref>
        </x14:dataValidation>
        <x14:dataValidation type="list" allowBlank="1" showInputMessage="1" showErrorMessage="1" xr:uid="{C9283E2F-8C48-40DA-A821-897F8162DD11}">
          <x14:formula1>
            <xm:f>'VERİ BANKASI'!$K$1:$K$3</xm:f>
          </x14:formula1>
          <xm:sqref>J4:J51</xm:sqref>
        </x14:dataValidation>
        <x14:dataValidation type="list" allowBlank="1" showInputMessage="1" showErrorMessage="1" xr:uid="{A48F8213-39A8-4FB4-BC5F-1861ECBE8425}">
          <x14:formula1>
            <xm:f>'VERİ BANKASI'!$J$1:$J$10</xm:f>
          </x14:formula1>
          <xm:sqref>K4:K50</xm:sqref>
        </x14:dataValidation>
        <x14:dataValidation type="list" allowBlank="1" showInputMessage="1" showErrorMessage="1" xr:uid="{B5475C6C-EF32-446F-A7CF-768C6779F044}">
          <x14:formula1>
            <xm:f>'VERİ BANKASI'!$C$1:$C$8</xm:f>
          </x14:formula1>
          <xm:sqref>G4:G50</xm:sqref>
        </x14:dataValidation>
        <x14:dataValidation type="list" allowBlank="1" showInputMessage="1" showErrorMessage="1" xr:uid="{C3DDCFC4-2952-46CC-A7E8-90FDAA6AF44F}">
          <x14:formula1>
            <xm:f>'VERİ BANKASI'!$I$1:$I$49</xm:f>
          </x14:formula1>
          <xm:sqref>I4:I51</xm:sqref>
        </x14:dataValidation>
        <x14:dataValidation type="list" allowBlank="1" showInputMessage="1" showErrorMessage="1" xr:uid="{068B9AA0-E97E-45C3-A636-1E7B9C3C8534}">
          <x14:formula1>
            <xm:f>'VERİ BANKASI'!$H$1:$H$9</xm:f>
          </x14:formula1>
          <xm:sqref>P55:R55</xm:sqref>
        </x14:dataValidation>
        <x14:dataValidation type="list" allowBlank="1" showInputMessage="1" showErrorMessage="1" xr:uid="{5B006EBD-7F5F-4E92-A0E8-18C9167B2F64}">
          <x14:formula1>
            <xm:f>'VERİ BANKASI'!$N$1:$N$1</xm:f>
          </x14:formula1>
          <xm:sqref>K51</xm:sqref>
        </x14:dataValidation>
        <x14:dataValidation type="list" allowBlank="1" showInputMessage="1" showErrorMessage="1" xr:uid="{423BECDD-E0BF-42A3-B040-9B789C731B65}">
          <x14:formula1>
            <xm:f>'VERİ BANKASI'!$C$1:$C$5</xm:f>
          </x14:formula1>
          <xm:sqref>G51</xm:sqref>
        </x14:dataValidation>
        <x14:dataValidation type="list" allowBlank="1" showInputMessage="1" showErrorMessage="1" xr:uid="{3FC211A6-C7DD-44CA-87BA-18B77B7742D0}">
          <x14:formula1>
            <xm:f>'VERİ BANKASI'!$G$1:$G$4</xm:f>
          </x14:formula1>
          <xm:sqref>P57</xm:sqref>
        </x14:dataValidation>
        <x14:dataValidation type="list" allowBlank="1" showInputMessage="1" showErrorMessage="1" xr:uid="{0629E9CB-77B0-4507-8721-3AC27A217088}">
          <x14:formula1>
            <xm:f>'VERİ BANKASI'!$L$1:$L$4</xm:f>
          </x14:formula1>
          <xm:sqref>P60:R61</xm:sqref>
        </x14:dataValidation>
        <x14:dataValidation type="list" allowBlank="1" showInputMessage="1" showErrorMessage="1" xr:uid="{54EEB8EF-809F-4860-92AB-2D36581DD4B1}">
          <x14:formula1>
            <xm:f>'VERİ BANKASI'!$E$1:$E$13</xm:f>
          </x14:formula1>
          <xm:sqref>P59</xm:sqref>
        </x14:dataValidation>
        <x14:dataValidation type="list" allowBlank="1" showInputMessage="1" showErrorMessage="1" xr:uid="{9778F82B-CE6D-4D21-96CC-8DEB7C153723}">
          <x14:formula1>
            <xm:f>'VERİ BANKASI'!$F$1:$F$4</xm:f>
          </x14:formula1>
          <xm:sqref>P56</xm:sqref>
        </x14:dataValidation>
        <x14:dataValidation type="list" allowBlank="1" showInputMessage="1" showErrorMessage="1" promptTitle="YILLAR" xr:uid="{EDB4CFB7-D878-4C32-A672-73B4664E3F25}">
          <x14:formula1>
            <xm:f>'VERİ BANKASI'!$D$1:$D$19</xm:f>
          </x14:formula1>
          <xm:sqref>P58:R58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96D9-D0CC-429C-87A0-1DB10551BA69}">
  <sheetPr>
    <pageSetUpPr fitToPage="1"/>
  </sheetPr>
  <dimension ref="A1:W82"/>
  <sheetViews>
    <sheetView zoomScale="85" zoomScaleNormal="85" workbookViewId="0">
      <pane ySplit="3" topLeftCell="A4" activePane="bottomLeft" state="frozen"/>
      <selection pane="bottomLeft" activeCell="I12" sqref="I12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78" t="s">
        <v>875</v>
      </c>
      <c r="I2" s="179">
        <f>SUBTOTAL(9,H4:H52)</f>
        <v>952.95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/>
      <c r="C4" s="100" t="e">
        <f>+VLOOKUP(B4,'VERİ BANKASI'!M:N,2,0)</f>
        <v>#N/A</v>
      </c>
      <c r="D4" s="54" t="s">
        <v>99</v>
      </c>
      <c r="E4" s="57">
        <v>1</v>
      </c>
      <c r="F4" s="59">
        <v>46031</v>
      </c>
      <c r="G4" s="61"/>
      <c r="H4" s="63">
        <v>192.95</v>
      </c>
      <c r="I4" s="65" t="s">
        <v>929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192.95</v>
      </c>
      <c r="N4" s="69">
        <f>+IF(G4=$N$2,M4,0)</f>
        <v>192.95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192.95</v>
      </c>
      <c r="W4" s="7">
        <f>+O4+Q4+S4+U4</f>
        <v>0</v>
      </c>
    </row>
    <row r="5" spans="1:23" s="6" customFormat="1" ht="19.899999999999999" customHeight="1" x14ac:dyDescent="0.2">
      <c r="A5" s="51">
        <v>2</v>
      </c>
      <c r="B5" s="97">
        <v>4810557424</v>
      </c>
      <c r="C5" s="100" t="str">
        <f>+VLOOKUP(B5,'VERİ BANKASI'!M:N,2,0)</f>
        <v>İSTANBUL ŞEHİR HATLARI TUR. TİC. A.Ş.</v>
      </c>
      <c r="D5" s="54" t="s">
        <v>844</v>
      </c>
      <c r="E5" s="57">
        <v>36</v>
      </c>
      <c r="F5" s="59">
        <v>46032</v>
      </c>
      <c r="G5" s="61">
        <v>10</v>
      </c>
      <c r="H5" s="63">
        <v>15</v>
      </c>
      <c r="I5" s="65" t="s">
        <v>929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15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13.636363636363635</v>
      </c>
      <c r="S5" s="86">
        <f>+R5*0.1</f>
        <v>1.3636363636363635</v>
      </c>
      <c r="T5" s="90">
        <f>+IF(G5=$T$2,M5/1.2,0)</f>
        <v>0</v>
      </c>
      <c r="U5" s="92">
        <f>+T5*0.2</f>
        <v>0</v>
      </c>
      <c r="V5" s="95">
        <f>+N5+P5+R5+T5</f>
        <v>13.636363636363635</v>
      </c>
      <c r="W5" s="7">
        <f>+O5+Q5+S5+U5</f>
        <v>1.3636363636363635</v>
      </c>
    </row>
    <row r="6" spans="1:23" s="6" customFormat="1" ht="19.899999999999999" customHeight="1" x14ac:dyDescent="0.2">
      <c r="A6" s="51">
        <v>3</v>
      </c>
      <c r="B6" s="116" t="s">
        <v>962</v>
      </c>
      <c r="C6" s="100" t="str">
        <f>+VLOOKUP(B6,'VERİ BANKASI'!M:N,2,0)</f>
        <v>FUSKA - ANKA GIDA LTD. ŞTİ.</v>
      </c>
      <c r="D6" s="54" t="s">
        <v>844</v>
      </c>
      <c r="E6" s="57">
        <v>21</v>
      </c>
      <c r="F6" s="59">
        <v>46032</v>
      </c>
      <c r="G6" s="61">
        <v>10</v>
      </c>
      <c r="H6" s="63">
        <v>200</v>
      </c>
      <c r="I6" s="65" t="s">
        <v>929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200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181.81818181818181</v>
      </c>
      <c r="S6" s="86">
        <f>+R6*0.1</f>
        <v>18.181818181818183</v>
      </c>
      <c r="T6" s="90">
        <f>+IF(G6=$T$2,M6/1.2,0)</f>
        <v>0</v>
      </c>
      <c r="U6" s="92">
        <f>+T6*0.2</f>
        <v>0</v>
      </c>
      <c r="V6" s="95">
        <f t="shared" ref="V6:W21" si="0">+N6+P6+R6+T6</f>
        <v>181.81818181818181</v>
      </c>
      <c r="W6" s="7">
        <f t="shared" si="0"/>
        <v>18.181818181818183</v>
      </c>
    </row>
    <row r="7" spans="1:23" s="6" customFormat="1" ht="19.899999999999999" customHeight="1" x14ac:dyDescent="0.2">
      <c r="A7" s="51">
        <v>4</v>
      </c>
      <c r="B7" s="97">
        <v>7690007614</v>
      </c>
      <c r="C7" s="100" t="str">
        <f>+VLOOKUP(B7,'VERİ BANKASI'!M:N,2,0)</f>
        <v>SHELL PETROL A.Ş.</v>
      </c>
      <c r="D7" s="54" t="s">
        <v>844</v>
      </c>
      <c r="E7" s="57">
        <v>45</v>
      </c>
      <c r="F7" s="59">
        <v>46028</v>
      </c>
      <c r="G7" s="61">
        <v>1</v>
      </c>
      <c r="H7" s="63">
        <v>90</v>
      </c>
      <c r="I7" s="65" t="s">
        <v>751</v>
      </c>
      <c r="J7" s="61" t="s">
        <v>65</v>
      </c>
      <c r="K7" s="65"/>
      <c r="L7" s="67">
        <f t="shared" ref="L7:L50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0" si="2">+H7-L7</f>
        <v>90</v>
      </c>
      <c r="N7" s="69">
        <f t="shared" ref="N7:N50" si="3">+IF(G7=$N$2,M7,0)</f>
        <v>0</v>
      </c>
      <c r="O7" s="76">
        <f t="shared" ref="O7:O50" si="4">+N7*0/100</f>
        <v>0</v>
      </c>
      <c r="P7" s="74">
        <f t="shared" ref="P7:P50" si="5">+IF(G7=$P$2,M7/1.01,0)</f>
        <v>89.10891089108911</v>
      </c>
      <c r="Q7" s="82">
        <f t="shared" ref="Q7:Q50" si="6">+P7*0.01</f>
        <v>0.8910891089108911</v>
      </c>
      <c r="R7" s="80">
        <f t="shared" ref="R7:R50" si="7">+IF(G7=$R$2,M7/1.1,0)</f>
        <v>0</v>
      </c>
      <c r="S7" s="86">
        <f t="shared" ref="S7:S50" si="8">+R7*0.1</f>
        <v>0</v>
      </c>
      <c r="T7" s="90">
        <f t="shared" ref="T7:T50" si="9">+IF(G7=$T$2,M7/1.2,0)</f>
        <v>0</v>
      </c>
      <c r="U7" s="92">
        <f t="shared" ref="U7:U50" si="10">+T7*0.2</f>
        <v>0</v>
      </c>
      <c r="V7" s="95">
        <f t="shared" si="0"/>
        <v>89.10891089108911</v>
      </c>
      <c r="W7" s="7">
        <f t="shared" si="0"/>
        <v>0.8910891089108911</v>
      </c>
    </row>
    <row r="8" spans="1:23" s="6" customFormat="1" ht="19.899999999999999" customHeight="1" x14ac:dyDescent="0.2">
      <c r="A8" s="51">
        <v>6</v>
      </c>
      <c r="B8" s="97">
        <v>4610399686</v>
      </c>
      <c r="C8" s="100" t="str">
        <f>+VLOOKUP(B8,'VERİ BANKASI'!M:N,2,0)</f>
        <v>HELVACILAR GIDA LTD. ŞTİ.</v>
      </c>
      <c r="D8" s="54" t="s">
        <v>844</v>
      </c>
      <c r="E8" s="57">
        <v>109</v>
      </c>
      <c r="F8" s="59">
        <v>46032</v>
      </c>
      <c r="G8" s="61">
        <v>1</v>
      </c>
      <c r="H8" s="63">
        <v>395</v>
      </c>
      <c r="I8" s="65" t="s">
        <v>929</v>
      </c>
      <c r="J8" s="61" t="s">
        <v>65</v>
      </c>
      <c r="K8" s="65"/>
      <c r="L8" s="67">
        <f t="shared" si="1"/>
        <v>0</v>
      </c>
      <c r="M8" s="7">
        <f t="shared" si="2"/>
        <v>395</v>
      </c>
      <c r="N8" s="69">
        <f t="shared" si="3"/>
        <v>0</v>
      </c>
      <c r="O8" s="76">
        <f t="shared" si="4"/>
        <v>0</v>
      </c>
      <c r="P8" s="74">
        <f t="shared" si="5"/>
        <v>391.08910891089107</v>
      </c>
      <c r="Q8" s="82">
        <f t="shared" si="6"/>
        <v>3.9108910891089108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391.08910891089107</v>
      </c>
      <c r="W8" s="7">
        <f t="shared" si="0"/>
        <v>3.9108910891089108</v>
      </c>
    </row>
    <row r="9" spans="1:23" s="6" customFormat="1" ht="19.899999999999999" customHeight="1" x14ac:dyDescent="0.2">
      <c r="A9" s="51">
        <v>7</v>
      </c>
      <c r="B9" s="97">
        <v>7290015043</v>
      </c>
      <c r="C9" s="100" t="str">
        <f>+VLOOKUP(B9,'VERİ BANKASI'!M:N,2,0)</f>
        <v>PETROL OFİSİ A.Ş.</v>
      </c>
      <c r="D9" s="54" t="s">
        <v>844</v>
      </c>
      <c r="E9" s="57">
        <v>292</v>
      </c>
      <c r="F9" s="59">
        <v>46031</v>
      </c>
      <c r="G9" s="61">
        <v>10</v>
      </c>
      <c r="H9" s="63">
        <v>20</v>
      </c>
      <c r="I9" s="65" t="s">
        <v>929</v>
      </c>
      <c r="J9" s="61" t="s">
        <v>65</v>
      </c>
      <c r="K9" s="65"/>
      <c r="L9" s="67">
        <f t="shared" si="1"/>
        <v>0</v>
      </c>
      <c r="M9" s="7">
        <f t="shared" si="2"/>
        <v>20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18.18181818181818</v>
      </c>
      <c r="S9" s="86">
        <f t="shared" si="8"/>
        <v>1.8181818181818181</v>
      </c>
      <c r="T9" s="90">
        <f t="shared" si="9"/>
        <v>0</v>
      </c>
      <c r="U9" s="92">
        <f t="shared" si="10"/>
        <v>0</v>
      </c>
      <c r="V9" s="95">
        <f t="shared" si="0"/>
        <v>18.18181818181818</v>
      </c>
      <c r="W9" s="7">
        <f t="shared" si="0"/>
        <v>1.8181818181818181</v>
      </c>
    </row>
    <row r="10" spans="1:23" s="6" customFormat="1" ht="19.899999999999999" customHeight="1" x14ac:dyDescent="0.2">
      <c r="A10" s="51">
        <v>8</v>
      </c>
      <c r="B10" s="97">
        <v>7290015043</v>
      </c>
      <c r="C10" s="100" t="str">
        <f>+VLOOKUP(B10,'VERİ BANKASI'!M:N,2,0)</f>
        <v>PETROL OFİSİ A.Ş.</v>
      </c>
      <c r="D10" s="54" t="s">
        <v>844</v>
      </c>
      <c r="E10" s="57">
        <v>280</v>
      </c>
      <c r="F10" s="59">
        <v>46024</v>
      </c>
      <c r="G10" s="61">
        <v>10</v>
      </c>
      <c r="H10" s="63">
        <v>20</v>
      </c>
      <c r="I10" s="65" t="s">
        <v>927</v>
      </c>
      <c r="J10" s="61" t="s">
        <v>65</v>
      </c>
      <c r="K10" s="65"/>
      <c r="L10" s="67">
        <f t="shared" si="1"/>
        <v>0</v>
      </c>
      <c r="M10" s="7">
        <f t="shared" si="2"/>
        <v>20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18.18181818181818</v>
      </c>
      <c r="S10" s="86">
        <f t="shared" si="8"/>
        <v>1.8181818181818181</v>
      </c>
      <c r="T10" s="90">
        <f t="shared" si="9"/>
        <v>0</v>
      </c>
      <c r="U10" s="92">
        <f t="shared" si="10"/>
        <v>0</v>
      </c>
      <c r="V10" s="95">
        <f t="shared" si="0"/>
        <v>18.18181818181818</v>
      </c>
      <c r="W10" s="7">
        <f t="shared" si="0"/>
        <v>1.8181818181818181</v>
      </c>
    </row>
    <row r="11" spans="1:23" s="6" customFormat="1" ht="19.899999999999999" customHeight="1" x14ac:dyDescent="0.2">
      <c r="A11" s="51">
        <v>9</v>
      </c>
      <c r="B11" s="97">
        <v>7290015043</v>
      </c>
      <c r="C11" s="100" t="str">
        <f>+VLOOKUP(B11,'VERİ BANKASI'!M:N,2,0)</f>
        <v>PETROL OFİSİ A.Ş.</v>
      </c>
      <c r="D11" s="54" t="s">
        <v>844</v>
      </c>
      <c r="E11" s="57">
        <v>130</v>
      </c>
      <c r="F11" s="59">
        <v>46030</v>
      </c>
      <c r="G11" s="61">
        <v>10</v>
      </c>
      <c r="H11" s="63">
        <v>20</v>
      </c>
      <c r="I11" s="65" t="s">
        <v>927</v>
      </c>
      <c r="J11" s="61" t="s">
        <v>65</v>
      </c>
      <c r="K11" s="65"/>
      <c r="L11" s="67">
        <f t="shared" si="1"/>
        <v>0</v>
      </c>
      <c r="M11" s="7">
        <f t="shared" si="2"/>
        <v>20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18.18181818181818</v>
      </c>
      <c r="S11" s="86">
        <f t="shared" si="8"/>
        <v>1.8181818181818181</v>
      </c>
      <c r="T11" s="90">
        <f t="shared" si="9"/>
        <v>0</v>
      </c>
      <c r="U11" s="92">
        <f t="shared" si="10"/>
        <v>0</v>
      </c>
      <c r="V11" s="95">
        <f t="shared" si="0"/>
        <v>18.18181818181818</v>
      </c>
      <c r="W11" s="7">
        <f t="shared" si="0"/>
        <v>1.8181818181818181</v>
      </c>
    </row>
    <row r="12" spans="1:23" s="6" customFormat="1" ht="19.899999999999999" customHeight="1" x14ac:dyDescent="0.2">
      <c r="A12" s="51">
        <v>12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65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14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65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15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16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17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18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19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20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21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22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23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ref="V22:W50" si="11">+N22+P22+R22+T22</f>
        <v>0</v>
      </c>
      <c r="W22" s="7">
        <f t="shared" si="11"/>
        <v>0</v>
      </c>
    </row>
    <row r="23" spans="1:23" s="6" customFormat="1" ht="19.899999999999999" customHeight="1" x14ac:dyDescent="0.2">
      <c r="A23" s="51">
        <v>24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si="11"/>
        <v>0</v>
      </c>
      <c r="W23" s="7">
        <f t="shared" si="11"/>
        <v>0</v>
      </c>
    </row>
    <row r="24" spans="1:23" s="6" customFormat="1" ht="19.899999999999999" customHeight="1" x14ac:dyDescent="0.2">
      <c r="A24" s="51">
        <v>25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26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27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28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29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65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30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31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32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33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34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35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36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37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38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39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40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41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42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43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44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45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46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47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48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49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50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51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ht="19.899999999999999" customHeight="1" thickBot="1" x14ac:dyDescent="0.25">
      <c r="A51" s="52"/>
      <c r="B51" s="55"/>
      <c r="C51" s="55"/>
      <c r="D51" s="55"/>
      <c r="E51" s="58"/>
      <c r="F51" s="60"/>
      <c r="G51" s="62"/>
      <c r="H51" s="64"/>
      <c r="I51" s="62"/>
      <c r="J51" s="62"/>
      <c r="K51" s="101"/>
      <c r="L51" s="71"/>
      <c r="M51" s="72"/>
      <c r="N51" s="77"/>
      <c r="O51" s="78"/>
      <c r="P51" s="83"/>
      <c r="Q51" s="84"/>
      <c r="R51" s="87"/>
      <c r="S51" s="88"/>
      <c r="T51" s="93"/>
      <c r="U51" s="94"/>
      <c r="V51" s="96"/>
      <c r="W51" s="72"/>
    </row>
    <row r="52" spans="1:23" ht="19.899999999999999" customHeight="1" thickBot="1" x14ac:dyDescent="0.25">
      <c r="C52" s="4"/>
      <c r="D52" s="4"/>
      <c r="E52" s="70"/>
      <c r="F52" s="7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9.899999999999999" customHeight="1" thickBot="1" x14ac:dyDescent="0.25">
      <c r="A53" s="47"/>
      <c r="B53" s="47"/>
      <c r="C53" s="8" t="s">
        <v>53</v>
      </c>
      <c r="D53" s="9"/>
      <c r="E53" s="9"/>
      <c r="F53" s="9"/>
      <c r="G53" s="9"/>
      <c r="H53" s="10">
        <f>SUBTOTAL(9,H4:H52)</f>
        <v>952.95</v>
      </c>
      <c r="I53" s="109"/>
      <c r="J53" s="109"/>
      <c r="K53" s="11"/>
      <c r="L53" s="12">
        <f t="shared" ref="L53:W53" si="12">+SUBTOTAL(9,L4:L51)</f>
        <v>0</v>
      </c>
      <c r="M53" s="12">
        <f t="shared" si="12"/>
        <v>952.95</v>
      </c>
      <c r="N53" s="13">
        <f t="shared" si="12"/>
        <v>192.95</v>
      </c>
      <c r="O53" s="13">
        <f t="shared" si="12"/>
        <v>0</v>
      </c>
      <c r="P53" s="14">
        <f t="shared" si="12"/>
        <v>480.19801980198019</v>
      </c>
      <c r="Q53" s="14">
        <f t="shared" si="12"/>
        <v>4.8019801980198018</v>
      </c>
      <c r="R53" s="15">
        <f t="shared" si="12"/>
        <v>250</v>
      </c>
      <c r="S53" s="15">
        <f t="shared" si="12"/>
        <v>24.999999999999996</v>
      </c>
      <c r="T53" s="16">
        <f t="shared" si="12"/>
        <v>0</v>
      </c>
      <c r="U53" s="16">
        <f t="shared" si="12"/>
        <v>0</v>
      </c>
      <c r="V53" s="12">
        <f t="shared" si="12"/>
        <v>923.14801980198001</v>
      </c>
      <c r="W53" s="12">
        <f t="shared" si="12"/>
        <v>29.801980198019798</v>
      </c>
    </row>
    <row r="54" spans="1:23" ht="19.899999999999999" customHeight="1" thickBot="1" x14ac:dyDescent="0.25">
      <c r="A54" s="48"/>
      <c r="B54" s="4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9.899999999999999" customHeight="1" thickBot="1" x14ac:dyDescent="0.25">
      <c r="A55" s="17" t="s">
        <v>95</v>
      </c>
      <c r="B55" s="17" t="s">
        <v>51</v>
      </c>
      <c r="C55" s="18" t="s">
        <v>54</v>
      </c>
      <c r="D55" s="18" t="s">
        <v>52</v>
      </c>
      <c r="E55" s="18" t="s">
        <v>5</v>
      </c>
      <c r="F55" s="18" t="s">
        <v>28</v>
      </c>
      <c r="G55" s="18" t="s">
        <v>79</v>
      </c>
      <c r="H55" s="18" t="s">
        <v>80</v>
      </c>
      <c r="I55" s="18" t="s">
        <v>81</v>
      </c>
      <c r="J55" s="18" t="s">
        <v>82</v>
      </c>
      <c r="K55" s="19" t="s">
        <v>50</v>
      </c>
      <c r="L55" s="20" t="s">
        <v>9</v>
      </c>
      <c r="M55" s="112" t="s">
        <v>656</v>
      </c>
      <c r="N55" s="21"/>
      <c r="O55" s="2" t="s">
        <v>72</v>
      </c>
      <c r="P55" s="198" t="s">
        <v>24</v>
      </c>
      <c r="Q55" s="198"/>
      <c r="R55" s="198"/>
      <c r="S55" s="21"/>
      <c r="T55" s="199" t="s">
        <v>6</v>
      </c>
      <c r="U55" s="200"/>
      <c r="V55" s="200"/>
      <c r="W55" s="22">
        <v>0</v>
      </c>
    </row>
    <row r="56" spans="1:23" ht="19.899999999999999" customHeight="1" thickBot="1" x14ac:dyDescent="0.25">
      <c r="A56" s="49">
        <v>1</v>
      </c>
      <c r="B56" s="23" t="str">
        <f>+'VERİ BANKASI'!B2</f>
        <v>ARAÇ YAKIT GİDERİ</v>
      </c>
      <c r="C56" s="24">
        <f t="shared" ref="C56:C81" si="13">SUMIF($D$4:$D$51,B56,$N$4:$N$51)</f>
        <v>0</v>
      </c>
      <c r="D56" s="24">
        <f t="shared" ref="D56:D81" si="14">SUMIF($D$4:$D$51,B56,$O$4:$O$51)</f>
        <v>0</v>
      </c>
      <c r="E56" s="24">
        <f t="shared" ref="E56:E81" si="15">SUMIF($D$4:$D$51,B56,$P$4:$P$51)</f>
        <v>0</v>
      </c>
      <c r="F56" s="24">
        <f t="shared" ref="F56:F81" si="16">SUMIF($D$4:$D$51,B56,$Q$4:$Q$51)</f>
        <v>0</v>
      </c>
      <c r="G56" s="24">
        <f t="shared" ref="G56:G81" si="17">SUMIF($D$4:$D$51,B56,$R$4:$R$51)</f>
        <v>0</v>
      </c>
      <c r="H56" s="24">
        <f t="shared" ref="H56:H81" si="18">SUMIF($D$4:$D$51,B56,$S$4:$S$51)</f>
        <v>0</v>
      </c>
      <c r="I56" s="24">
        <f t="shared" ref="I56:I81" si="19">SUMIF($D$4:$D$51,B56,$T$4:$T$51)</f>
        <v>0</v>
      </c>
      <c r="J56" s="24">
        <f t="shared" ref="J56:J81" si="20">SUMIF($D$4:$D$51,B56,$U$4:$U$51)</f>
        <v>0</v>
      </c>
      <c r="K56" s="24">
        <f t="shared" ref="K56:K81" si="21">SUMIF($D$4:$D$51,B56,$L$4:$L$51)</f>
        <v>0</v>
      </c>
      <c r="L56" s="25">
        <f t="shared" ref="L56:L81" si="22">+SUM(C56:K56)</f>
        <v>0</v>
      </c>
      <c r="M56" s="113">
        <f>+COUNTIF($D$4:D49,B56)</f>
        <v>0</v>
      </c>
      <c r="N56" s="26"/>
      <c r="O56" s="2" t="s">
        <v>0</v>
      </c>
      <c r="P56" s="198" t="s">
        <v>27</v>
      </c>
      <c r="Q56" s="198"/>
      <c r="R56" s="198"/>
      <c r="S56" s="26"/>
      <c r="T56" s="176"/>
      <c r="U56" s="176"/>
      <c r="V56" s="176"/>
      <c r="W56" s="176"/>
    </row>
    <row r="57" spans="1:23" ht="19.899999999999999" customHeight="1" thickBot="1" x14ac:dyDescent="0.25">
      <c r="A57" s="49">
        <v>2</v>
      </c>
      <c r="B57" s="23" t="str">
        <f>+'VERİ BANKASI'!B3</f>
        <v>ARAÇ OTOPARK VE VALE GİDERLERİ</v>
      </c>
      <c r="C57" s="24">
        <f t="shared" si="13"/>
        <v>0</v>
      </c>
      <c r="D57" s="24">
        <f t="shared" si="14"/>
        <v>0</v>
      </c>
      <c r="E57" s="24">
        <f t="shared" si="15"/>
        <v>0</v>
      </c>
      <c r="F57" s="24">
        <f t="shared" si="16"/>
        <v>0</v>
      </c>
      <c r="G57" s="24">
        <f t="shared" si="17"/>
        <v>0</v>
      </c>
      <c r="H57" s="24">
        <f t="shared" si="18"/>
        <v>0</v>
      </c>
      <c r="I57" s="24">
        <f t="shared" si="19"/>
        <v>0</v>
      </c>
      <c r="J57" s="24">
        <f t="shared" si="20"/>
        <v>0</v>
      </c>
      <c r="K57" s="24">
        <f t="shared" si="21"/>
        <v>0</v>
      </c>
      <c r="L57" s="25">
        <f t="shared" si="22"/>
        <v>0</v>
      </c>
      <c r="M57" s="113">
        <f>+COUNTIF($D$4:D51,B57)</f>
        <v>0</v>
      </c>
      <c r="N57" s="26"/>
      <c r="O57" s="2" t="s">
        <v>1</v>
      </c>
      <c r="P57" s="198" t="s">
        <v>2</v>
      </c>
      <c r="Q57" s="198"/>
      <c r="R57" s="198"/>
      <c r="S57" s="26"/>
      <c r="T57" s="199" t="s">
        <v>7</v>
      </c>
      <c r="U57" s="200"/>
      <c r="V57" s="201"/>
      <c r="W57" s="27">
        <f>+L53+V53+W53</f>
        <v>952.94999999999982</v>
      </c>
    </row>
    <row r="58" spans="1:23" ht="19.899999999999999" customHeight="1" thickBot="1" x14ac:dyDescent="0.25">
      <c r="A58" s="49">
        <v>3</v>
      </c>
      <c r="B58" s="23" t="str">
        <f>+'VERİ BANKASI'!B4</f>
        <v>ARAÇ TAMİR VE BAKIM GİDERLERİ</v>
      </c>
      <c r="C58" s="24">
        <f t="shared" si="13"/>
        <v>0</v>
      </c>
      <c r="D58" s="24">
        <f t="shared" si="14"/>
        <v>0</v>
      </c>
      <c r="E58" s="24">
        <f t="shared" si="15"/>
        <v>0</v>
      </c>
      <c r="F58" s="24">
        <f t="shared" si="16"/>
        <v>0</v>
      </c>
      <c r="G58" s="24">
        <f t="shared" si="17"/>
        <v>0</v>
      </c>
      <c r="H58" s="24">
        <f t="shared" si="18"/>
        <v>0</v>
      </c>
      <c r="I58" s="24">
        <f t="shared" si="19"/>
        <v>0</v>
      </c>
      <c r="J58" s="24">
        <f t="shared" si="20"/>
        <v>0</v>
      </c>
      <c r="K58" s="24">
        <f t="shared" si="21"/>
        <v>0</v>
      </c>
      <c r="L58" s="25">
        <f t="shared" si="22"/>
        <v>0</v>
      </c>
      <c r="M58" s="113">
        <f>+COUNTIF($D$4:D52,B58)</f>
        <v>0</v>
      </c>
      <c r="N58" s="26"/>
      <c r="O58" s="2" t="s">
        <v>73</v>
      </c>
      <c r="P58" s="205">
        <v>2025</v>
      </c>
      <c r="Q58" s="206"/>
      <c r="R58" s="207"/>
      <c r="S58" s="26"/>
      <c r="T58" s="176"/>
      <c r="U58" s="176"/>
      <c r="V58" s="176"/>
      <c r="W58" s="176"/>
    </row>
    <row r="59" spans="1:23" ht="19.899999999999999" customHeight="1" thickBot="1" x14ac:dyDescent="0.25">
      <c r="A59" s="49">
        <v>4</v>
      </c>
      <c r="B59" s="23" t="str">
        <f>+'VERİ BANKASI'!B5</f>
        <v>MUTFAK YİYECEK VE İÇECEK GİDERLERİ</v>
      </c>
      <c r="C59" s="24">
        <f t="shared" si="13"/>
        <v>0</v>
      </c>
      <c r="D59" s="24">
        <f t="shared" si="14"/>
        <v>0</v>
      </c>
      <c r="E59" s="24">
        <f t="shared" si="15"/>
        <v>0</v>
      </c>
      <c r="F59" s="24">
        <f t="shared" si="16"/>
        <v>0</v>
      </c>
      <c r="G59" s="24">
        <f t="shared" si="17"/>
        <v>0</v>
      </c>
      <c r="H59" s="24">
        <f t="shared" si="18"/>
        <v>0</v>
      </c>
      <c r="I59" s="24">
        <f t="shared" si="19"/>
        <v>0</v>
      </c>
      <c r="J59" s="24">
        <f t="shared" si="20"/>
        <v>0</v>
      </c>
      <c r="K59" s="24">
        <f t="shared" si="21"/>
        <v>0</v>
      </c>
      <c r="L59" s="25">
        <f t="shared" si="22"/>
        <v>0</v>
      </c>
      <c r="M59" s="113">
        <f>+COUNTIF($D$4:D53,B59)</f>
        <v>0</v>
      </c>
      <c r="N59" s="26"/>
      <c r="O59" s="2" t="s">
        <v>74</v>
      </c>
      <c r="P59" s="198" t="s">
        <v>21</v>
      </c>
      <c r="Q59" s="198"/>
      <c r="R59" s="198"/>
      <c r="S59" s="26"/>
      <c r="T59" s="199" t="s">
        <v>8</v>
      </c>
      <c r="U59" s="200"/>
      <c r="V59" s="201"/>
      <c r="W59" s="28">
        <f>+W55-W57</f>
        <v>-952.94999999999982</v>
      </c>
    </row>
    <row r="60" spans="1:23" ht="19.899999999999999" customHeight="1" x14ac:dyDescent="0.2">
      <c r="A60" s="49">
        <v>5</v>
      </c>
      <c r="B60" s="23" t="str">
        <f>+'VERİ BANKASI'!B6</f>
        <v>MUTFAK SARF MALZEME GİDERLERİ</v>
      </c>
      <c r="C60" s="24">
        <f t="shared" si="13"/>
        <v>0</v>
      </c>
      <c r="D60" s="24">
        <f t="shared" si="14"/>
        <v>0</v>
      </c>
      <c r="E60" s="24">
        <f t="shared" si="15"/>
        <v>0</v>
      </c>
      <c r="F60" s="24">
        <f t="shared" si="16"/>
        <v>0</v>
      </c>
      <c r="G60" s="24">
        <f t="shared" si="17"/>
        <v>0</v>
      </c>
      <c r="H60" s="24">
        <f t="shared" si="18"/>
        <v>0</v>
      </c>
      <c r="I60" s="24">
        <f t="shared" si="19"/>
        <v>0</v>
      </c>
      <c r="J60" s="24">
        <f t="shared" si="20"/>
        <v>0</v>
      </c>
      <c r="K60" s="24">
        <f t="shared" si="21"/>
        <v>0</v>
      </c>
      <c r="L60" s="25">
        <f t="shared" si="22"/>
        <v>0</v>
      </c>
      <c r="M60" s="113">
        <f>+COUNTIF($D$4:D54,B60)</f>
        <v>0</v>
      </c>
      <c r="N60" s="26"/>
      <c r="O60" s="2" t="s">
        <v>78</v>
      </c>
      <c r="P60" s="198" t="s">
        <v>75</v>
      </c>
      <c r="Q60" s="198"/>
      <c r="R60" s="198"/>
      <c r="S60" s="26"/>
      <c r="T60" s="26"/>
      <c r="U60" s="26"/>
      <c r="V60" s="26"/>
      <c r="W60" s="26"/>
    </row>
    <row r="61" spans="1:23" ht="19.899999999999999" customHeight="1" x14ac:dyDescent="0.2">
      <c r="A61" s="49">
        <v>6</v>
      </c>
      <c r="B61" s="23" t="str">
        <f>+'VERİ BANKASI'!B7</f>
        <v>YİYECEK-İÇECEK GİDERLERİ</v>
      </c>
      <c r="C61" s="24">
        <f t="shared" si="13"/>
        <v>0</v>
      </c>
      <c r="D61" s="24">
        <f t="shared" si="14"/>
        <v>0</v>
      </c>
      <c r="E61" s="24">
        <f t="shared" si="15"/>
        <v>480.19801980198019</v>
      </c>
      <c r="F61" s="24">
        <f t="shared" si="16"/>
        <v>4.8019801980198018</v>
      </c>
      <c r="G61" s="24">
        <f t="shared" si="17"/>
        <v>250</v>
      </c>
      <c r="H61" s="24">
        <f t="shared" si="18"/>
        <v>24.999999999999996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760</v>
      </c>
      <c r="M61" s="113">
        <f>+COUNTIF($D$4:D55,B61)</f>
        <v>7</v>
      </c>
      <c r="N61" s="26"/>
      <c r="O61" s="118"/>
      <c r="P61" s="119"/>
      <c r="Q61" s="119"/>
      <c r="R61" s="119"/>
      <c r="S61" s="26"/>
      <c r="T61" s="26"/>
      <c r="U61" s="26"/>
      <c r="V61" s="26"/>
      <c r="W61" s="26"/>
    </row>
    <row r="62" spans="1:23" ht="19.899999999999999" customHeight="1" x14ac:dyDescent="0.2">
      <c r="A62" s="49">
        <v>7</v>
      </c>
      <c r="B62" s="23" t="str">
        <f>+'VERİ BANKASI'!B8</f>
        <v>TEMSİL İKRAM VE YEMEK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+COUNTIF($D$4:D55,B62)</f>
        <v>0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</row>
    <row r="63" spans="1:23" ht="19.899999999999999" customHeight="1" x14ac:dyDescent="0.2">
      <c r="A63" s="49">
        <v>8</v>
      </c>
      <c r="B63" s="23" t="str">
        <f>+'VERİ BANKASI'!B9</f>
        <v>OFİS MAKİNA TAM.BAK.VE SARF MALZ. GİD.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+COUNTIF($D$4:D56,B63)</f>
        <v>0</v>
      </c>
      <c r="N63" s="26"/>
      <c r="O63" s="202" t="s">
        <v>57</v>
      </c>
      <c r="P63" s="202"/>
      <c r="Q63" s="202"/>
      <c r="R63" s="202"/>
      <c r="S63" s="26"/>
      <c r="T63" s="202" t="s">
        <v>56</v>
      </c>
      <c r="U63" s="202"/>
      <c r="V63" s="202"/>
      <c r="W63" s="202"/>
    </row>
    <row r="64" spans="1:23" ht="19.899999999999999" customHeight="1" thickBot="1" x14ac:dyDescent="0.25">
      <c r="A64" s="49">
        <v>9</v>
      </c>
      <c r="B64" s="23" t="str">
        <f>+'VERİ BANKASI'!B10</f>
        <v>OFİS TAMİR, BAKIM VE ONARIM GİDERİ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+COUNTIF($D$4:D57,B64)</f>
        <v>0</v>
      </c>
      <c r="N64" s="26"/>
      <c r="O64" s="29"/>
      <c r="P64" s="29"/>
      <c r="Q64" s="29"/>
      <c r="R64" s="29"/>
      <c r="S64" s="30"/>
      <c r="T64" s="30"/>
      <c r="U64" s="30"/>
      <c r="V64" s="30"/>
      <c r="W64" s="30"/>
    </row>
    <row r="65" spans="1:23" ht="19.899999999999999" customHeight="1" x14ac:dyDescent="0.2">
      <c r="A65" s="49">
        <v>10</v>
      </c>
      <c r="B65" s="23" t="str">
        <f>+'VERİ BANKASI'!B11</f>
        <v>PTT, KARGO, NAKLİYE VE HAMMALİYE GİD.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+COUNTIF($D$4:D58,B65)</f>
        <v>0</v>
      </c>
      <c r="N65" s="26"/>
      <c r="O65" s="31" t="s">
        <v>58</v>
      </c>
      <c r="P65" s="177" t="str">
        <f>+CONCATENATE(P66,P55)</f>
        <v>: ONUR YILDIRIM</v>
      </c>
      <c r="Q65" s="33"/>
      <c r="R65" s="34"/>
      <c r="S65" s="30"/>
      <c r="T65" s="31" t="s">
        <v>58</v>
      </c>
      <c r="U65" s="203" t="s">
        <v>61</v>
      </c>
      <c r="V65" s="203"/>
      <c r="W65" s="204"/>
    </row>
    <row r="66" spans="1:23" ht="19.899999999999999" customHeight="1" x14ac:dyDescent="0.2">
      <c r="A66" s="49">
        <v>11</v>
      </c>
      <c r="B66" s="23" t="str">
        <f>+'VERİ BANKASI'!B12</f>
        <v>KIRTASİYE VE MATBAA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35" t="s">
        <v>59</v>
      </c>
      <c r="P66" s="175" t="s">
        <v>665</v>
      </c>
      <c r="Q66" s="30"/>
      <c r="R66" s="37"/>
      <c r="S66" s="30"/>
      <c r="T66" s="35" t="s">
        <v>59</v>
      </c>
      <c r="U66" s="185" t="s">
        <v>60</v>
      </c>
      <c r="V66" s="185"/>
      <c r="W66" s="186"/>
    </row>
    <row r="67" spans="1:23" ht="19.899999999999999" customHeight="1" x14ac:dyDescent="0.2">
      <c r="A67" s="49">
        <v>12</v>
      </c>
      <c r="B67" s="23" t="str">
        <f>+'VERİ BANKASI'!B13</f>
        <v>YURTİÇİ SEYAHAT VE KONAKLAMA GİD.</v>
      </c>
      <c r="C67" s="24">
        <f t="shared" si="13"/>
        <v>192.95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192.95</v>
      </c>
      <c r="M67" s="113">
        <f>+COUNTIF($D$4:D60,B67)</f>
        <v>1</v>
      </c>
      <c r="N67" s="26"/>
      <c r="O67" s="187" t="s">
        <v>62</v>
      </c>
      <c r="P67" s="188"/>
      <c r="Q67" s="188"/>
      <c r="R67" s="189"/>
      <c r="S67" s="30"/>
      <c r="T67" s="187" t="s">
        <v>62</v>
      </c>
      <c r="U67" s="188"/>
      <c r="V67" s="188"/>
      <c r="W67" s="189"/>
    </row>
    <row r="68" spans="1:23" ht="19.899999999999999" customHeight="1" x14ac:dyDescent="0.2">
      <c r="A68" s="49">
        <v>13</v>
      </c>
      <c r="B68" s="23" t="str">
        <f>+'VERİ BANKASI'!B14</f>
        <v>YURTDIŞI SEYAHAT VE KONAKLAMA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187"/>
      <c r="P68" s="188"/>
      <c r="Q68" s="188"/>
      <c r="R68" s="189"/>
      <c r="S68" s="30"/>
      <c r="T68" s="187"/>
      <c r="U68" s="188"/>
      <c r="V68" s="188"/>
      <c r="W68" s="189"/>
    </row>
    <row r="69" spans="1:23" ht="19.899999999999999" customHeight="1" x14ac:dyDescent="0.2">
      <c r="A69" s="49">
        <v>14</v>
      </c>
      <c r="B69" s="23" t="str">
        <f>+'VERİ BANKASI'!B15</f>
        <v>TEMİZLİK VE SARF MALZEME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187"/>
      <c r="P69" s="188"/>
      <c r="Q69" s="188"/>
      <c r="R69" s="189"/>
      <c r="S69" s="30"/>
      <c r="T69" s="187"/>
      <c r="U69" s="188"/>
      <c r="V69" s="188"/>
      <c r="W69" s="189"/>
    </row>
    <row r="70" spans="1:23" ht="19.899999999999999" customHeight="1" x14ac:dyDescent="0.2">
      <c r="A70" s="49">
        <v>15</v>
      </c>
      <c r="B70" s="23" t="str">
        <f>+'VERİ BANKASI'!B16</f>
        <v>MUHTELİF VE DIŞARDAN SAĞ.HİZ.GİD.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/>
      <c r="P70" s="188"/>
      <c r="Q70" s="188"/>
      <c r="R70" s="189"/>
      <c r="S70" s="30"/>
      <c r="T70" s="187"/>
      <c r="U70" s="188"/>
      <c r="V70" s="188"/>
      <c r="W70" s="189"/>
    </row>
    <row r="71" spans="1:23" ht="19.899999999999999" customHeight="1" thickBot="1" x14ac:dyDescent="0.25">
      <c r="A71" s="49">
        <v>16</v>
      </c>
      <c r="B71" s="23" t="str">
        <f>+'VERİ BANKASI'!B17</f>
        <v>DİĞER VERGİ RESİM VE HARÇ GİDERLERİ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90"/>
      <c r="P71" s="191"/>
      <c r="Q71" s="191"/>
      <c r="R71" s="192"/>
      <c r="S71" s="30"/>
      <c r="T71" s="190"/>
      <c r="U71" s="191"/>
      <c r="V71" s="191"/>
      <c r="W71" s="192"/>
    </row>
    <row r="72" spans="1:23" ht="19.899999999999999" customHeight="1" x14ac:dyDescent="0.2">
      <c r="A72" s="49">
        <v>17</v>
      </c>
      <c r="B72" s="23" t="str">
        <f>+'VERİ BANKASI'!B18</f>
        <v>NOTER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S72" s="30"/>
      <c r="T72" s="30"/>
      <c r="U72" s="30"/>
    </row>
    <row r="73" spans="1:23" ht="19.899999999999999" customHeight="1" x14ac:dyDescent="0.2">
      <c r="A73" s="49">
        <v>18</v>
      </c>
      <c r="B73" s="23" t="str">
        <f>+'VERİ BANKASI'!B19</f>
        <v>SAĞLIK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</row>
    <row r="74" spans="1:23" ht="19.899999999999999" customHeight="1" x14ac:dyDescent="0.2">
      <c r="A74" s="49">
        <v>19</v>
      </c>
      <c r="B74" s="23" t="str">
        <f>+'VERİ BANKASI'!B20</f>
        <v>689 KANUNEN KABUL EDİLMEYEN 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</row>
    <row r="75" spans="1:23" ht="19.899999999999999" customHeight="1" x14ac:dyDescent="0.2">
      <c r="A75" s="49">
        <v>20</v>
      </c>
      <c r="B75" s="23">
        <f>+'VERİ BANKASI'!B21</f>
        <v>0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/>
      <c r="N75" s="193" t="s">
        <v>55</v>
      </c>
      <c r="O75" s="194" t="s">
        <v>654</v>
      </c>
      <c r="P75" s="195"/>
      <c r="Q75" s="195"/>
      <c r="R75" s="195"/>
      <c r="S75" s="195"/>
      <c r="T75" s="195"/>
      <c r="U75" s="195"/>
      <c r="V75" s="195"/>
      <c r="W75" s="195"/>
    </row>
    <row r="76" spans="1:23" ht="19.899999999999999" customHeight="1" x14ac:dyDescent="0.2">
      <c r="A76" s="49">
        <v>21</v>
      </c>
      <c r="B76" s="23">
        <f>+'VERİ BANKASI'!B22</f>
        <v>0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/>
      <c r="N76" s="193"/>
      <c r="O76" s="194"/>
      <c r="P76" s="195"/>
      <c r="Q76" s="195"/>
      <c r="R76" s="195"/>
      <c r="S76" s="195"/>
      <c r="T76" s="195"/>
      <c r="U76" s="195"/>
      <c r="V76" s="195"/>
      <c r="W76" s="195"/>
    </row>
    <row r="77" spans="1:23" ht="19.899999999999999" customHeight="1" x14ac:dyDescent="0.2">
      <c r="A77" s="49">
        <v>22</v>
      </c>
      <c r="B77" s="23">
        <f>+'VERİ BANKASI'!B23</f>
        <v>0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/>
      <c r="N77" s="193"/>
      <c r="O77" s="194"/>
      <c r="P77" s="195"/>
      <c r="Q77" s="195"/>
      <c r="R77" s="195"/>
      <c r="S77" s="195"/>
      <c r="T77" s="195"/>
      <c r="U77" s="195"/>
      <c r="V77" s="195"/>
      <c r="W77" s="195"/>
    </row>
    <row r="78" spans="1:23" ht="19.899999999999999" customHeight="1" x14ac:dyDescent="0.2">
      <c r="A78" s="49">
        <v>23</v>
      </c>
      <c r="B78" s="23">
        <f>+'VERİ BANKASI'!B24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/>
      <c r="O78" s="196" t="s">
        <v>655</v>
      </c>
      <c r="P78" s="197"/>
      <c r="Q78" s="197"/>
      <c r="R78" s="197"/>
      <c r="S78" s="197"/>
      <c r="T78" s="197"/>
      <c r="U78" s="197"/>
      <c r="V78" s="197"/>
      <c r="W78" s="197"/>
    </row>
    <row r="79" spans="1:23" ht="19.899999999999999" customHeight="1" x14ac:dyDescent="0.2">
      <c r="A79" s="49">
        <v>24</v>
      </c>
      <c r="B79" s="23">
        <f>+'VERİ BANKASI'!B25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6"/>
      <c r="P79" s="197"/>
      <c r="Q79" s="197"/>
      <c r="R79" s="197"/>
      <c r="S79" s="197"/>
      <c r="T79" s="197"/>
      <c r="U79" s="197"/>
      <c r="V79" s="197"/>
      <c r="W79" s="197"/>
    </row>
    <row r="80" spans="1:23" ht="19.899999999999999" customHeight="1" x14ac:dyDescent="0.2">
      <c r="A80" s="49">
        <v>25</v>
      </c>
      <c r="B80" s="23">
        <f>+'VERİ BANKASI'!B26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</row>
    <row r="81" spans="1:23" ht="19.899999999999999" customHeight="1" thickBot="1" x14ac:dyDescent="0.25">
      <c r="A81" s="49">
        <v>26</v>
      </c>
      <c r="B81" s="23">
        <f>+'VERİ BANKASI'!B27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R81" s="108" t="s">
        <v>657</v>
      </c>
      <c r="S81" s="108" t="s">
        <v>727</v>
      </c>
      <c r="T81" s="108" t="s">
        <v>50</v>
      </c>
      <c r="U81" s="108" t="s">
        <v>29</v>
      </c>
      <c r="V81" s="108" t="s">
        <v>33</v>
      </c>
      <c r="W81" s="108" t="s">
        <v>658</v>
      </c>
    </row>
    <row r="82" spans="1:23" ht="19.899999999999999" customHeight="1" thickBot="1" x14ac:dyDescent="0.25">
      <c r="A82" s="17"/>
      <c r="B82" s="38" t="s">
        <v>23</v>
      </c>
      <c r="C82" s="39">
        <f t="shared" ref="C82:K82" si="23">SUM(C56:C79)</f>
        <v>192.95</v>
      </c>
      <c r="D82" s="39">
        <f t="shared" si="23"/>
        <v>0</v>
      </c>
      <c r="E82" s="39">
        <f t="shared" si="23"/>
        <v>480.19801980198019</v>
      </c>
      <c r="F82" s="39">
        <f t="shared" si="23"/>
        <v>4.8019801980198018</v>
      </c>
      <c r="G82" s="39">
        <f t="shared" si="23"/>
        <v>250</v>
      </c>
      <c r="H82" s="39">
        <f t="shared" si="23"/>
        <v>24.999999999999996</v>
      </c>
      <c r="I82" s="39">
        <f t="shared" si="23"/>
        <v>0</v>
      </c>
      <c r="J82" s="39">
        <f t="shared" si="23"/>
        <v>0</v>
      </c>
      <c r="K82" s="40">
        <f t="shared" si="23"/>
        <v>0</v>
      </c>
      <c r="L82" s="40">
        <f>SUM(L56:L79)</f>
        <v>952.95</v>
      </c>
      <c r="M82" s="114">
        <f>+SUM(M56:M81)</f>
        <v>8</v>
      </c>
      <c r="R82" s="106" t="s">
        <v>658</v>
      </c>
      <c r="S82" s="111">
        <f>+M82</f>
        <v>8</v>
      </c>
      <c r="T82" s="107">
        <f>+K82</f>
        <v>0</v>
      </c>
      <c r="U82" s="107">
        <f>+C82+E82+G82+I82</f>
        <v>923.14801980198013</v>
      </c>
      <c r="V82" s="107">
        <f>+D82+F82+H82+J82</f>
        <v>29.801980198019798</v>
      </c>
      <c r="W82" s="107">
        <f>+T82+U82+V82</f>
        <v>952.94999999999993</v>
      </c>
    </row>
  </sheetData>
  <autoFilter ref="A3:W50" xr:uid="{00000000-0009-0000-0000-000002000000}">
    <sortState xmlns:xlrd2="http://schemas.microsoft.com/office/spreadsheetml/2017/richdata2" ref="A4:W25">
      <sortCondition ref="F3:F25"/>
    </sortState>
  </autoFilter>
  <mergeCells count="26">
    <mergeCell ref="A1:W1"/>
    <mergeCell ref="A2:C2"/>
    <mergeCell ref="E2:G2"/>
    <mergeCell ref="N2:O2"/>
    <mergeCell ref="P2:Q2"/>
    <mergeCell ref="R2:S2"/>
    <mergeCell ref="T2:U2"/>
    <mergeCell ref="V2:W2"/>
    <mergeCell ref="U65:W65"/>
    <mergeCell ref="P55:R55"/>
    <mergeCell ref="T55:V55"/>
    <mergeCell ref="P56:R56"/>
    <mergeCell ref="P57:R57"/>
    <mergeCell ref="T57:V57"/>
    <mergeCell ref="P58:R58"/>
    <mergeCell ref="P59:R59"/>
    <mergeCell ref="T59:V59"/>
    <mergeCell ref="P60:R60"/>
    <mergeCell ref="O63:R63"/>
    <mergeCell ref="T63:W63"/>
    <mergeCell ref="U66:W66"/>
    <mergeCell ref="O67:R71"/>
    <mergeCell ref="T67:W71"/>
    <mergeCell ref="N75:N79"/>
    <mergeCell ref="O75:W77"/>
    <mergeCell ref="O78:W79"/>
  </mergeCells>
  <dataValidations count="1">
    <dataValidation type="list" allowBlank="1" showInputMessage="1" showErrorMessage="1" sqref="D51" xr:uid="{859A691D-99B7-4812-8BD2-9A668FA12B68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E4EF2A72-0E51-4FD5-BCFD-B8C58D69F69A}">
          <x14:formula1>
            <xm:f>'VERİ BANKASI'!$D$1:$D$19</xm:f>
          </x14:formula1>
          <xm:sqref>P58:R58</xm:sqref>
        </x14:dataValidation>
        <x14:dataValidation type="list" allowBlank="1" showInputMessage="1" showErrorMessage="1" xr:uid="{FE2B8FBA-087F-4F99-AAAB-77A7A5F647FC}">
          <x14:formula1>
            <xm:f>'VERİ BANKASI'!$F$1:$F$4</xm:f>
          </x14:formula1>
          <xm:sqref>P56</xm:sqref>
        </x14:dataValidation>
        <x14:dataValidation type="list" allowBlank="1" showInputMessage="1" showErrorMessage="1" xr:uid="{CA59AC7A-D2DE-4168-8858-57740D743F7C}">
          <x14:formula1>
            <xm:f>'VERİ BANKASI'!$E$1:$E$13</xm:f>
          </x14:formula1>
          <xm:sqref>P59</xm:sqref>
        </x14:dataValidation>
        <x14:dataValidation type="list" allowBlank="1" showInputMessage="1" showErrorMessage="1" xr:uid="{EF23FD79-31DD-4DD8-9F2F-65BB60CF7897}">
          <x14:formula1>
            <xm:f>'VERİ BANKASI'!$L$1:$L$4</xm:f>
          </x14:formula1>
          <xm:sqref>P60:R61</xm:sqref>
        </x14:dataValidation>
        <x14:dataValidation type="list" allowBlank="1" showInputMessage="1" showErrorMessage="1" xr:uid="{8EB62D10-FB8D-49B1-B4CE-0715F430B770}">
          <x14:formula1>
            <xm:f>'VERİ BANKASI'!$G$1:$G$4</xm:f>
          </x14:formula1>
          <xm:sqref>P57</xm:sqref>
        </x14:dataValidation>
        <x14:dataValidation type="list" allowBlank="1" showInputMessage="1" showErrorMessage="1" xr:uid="{EADF5D73-6E42-422B-9983-3BF33DAC0FD2}">
          <x14:formula1>
            <xm:f>'VERİ BANKASI'!$C$1:$C$5</xm:f>
          </x14:formula1>
          <xm:sqref>G51</xm:sqref>
        </x14:dataValidation>
        <x14:dataValidation type="list" allowBlank="1" showInputMessage="1" showErrorMessage="1" xr:uid="{328498E7-5EC4-4F7D-8467-4263BEFB0D92}">
          <x14:formula1>
            <xm:f>'VERİ BANKASI'!$N$1:$N$1</xm:f>
          </x14:formula1>
          <xm:sqref>K51</xm:sqref>
        </x14:dataValidation>
        <x14:dataValidation type="list" allowBlank="1" showInputMessage="1" showErrorMessage="1" xr:uid="{00818F07-218D-4DB0-9BC4-F703A9D9B705}">
          <x14:formula1>
            <xm:f>'VERİ BANKASI'!$H$1:$H$9</xm:f>
          </x14:formula1>
          <xm:sqref>P55:R55</xm:sqref>
        </x14:dataValidation>
        <x14:dataValidation type="list" allowBlank="1" showInputMessage="1" showErrorMessage="1" xr:uid="{F0303B73-41E4-43A4-A5CB-684B94E9A50B}">
          <x14:formula1>
            <xm:f>'VERİ BANKASI'!$I$1:$I$49</xm:f>
          </x14:formula1>
          <xm:sqref>I4:I51</xm:sqref>
        </x14:dataValidation>
        <x14:dataValidation type="list" allowBlank="1" showInputMessage="1" showErrorMessage="1" xr:uid="{01F57610-8BCA-4C0A-A4F7-FBB1DE4AF861}">
          <x14:formula1>
            <xm:f>'VERİ BANKASI'!$C$1:$C$8</xm:f>
          </x14:formula1>
          <xm:sqref>G4:G50</xm:sqref>
        </x14:dataValidation>
        <x14:dataValidation type="list" allowBlank="1" showInputMessage="1" showErrorMessage="1" xr:uid="{F3D09BB1-9284-445B-916F-3647F51F08AF}">
          <x14:formula1>
            <xm:f>'VERİ BANKASI'!$J$1:$J$10</xm:f>
          </x14:formula1>
          <xm:sqref>K4:K50</xm:sqref>
        </x14:dataValidation>
        <x14:dataValidation type="list" allowBlank="1" showInputMessage="1" showErrorMessage="1" xr:uid="{CFDFED2B-68A4-4693-B6AC-50B50657E2E9}">
          <x14:formula1>
            <xm:f>'VERİ BANKASI'!$K$1:$K$3</xm:f>
          </x14:formula1>
          <xm:sqref>J4:J51</xm:sqref>
        </x14:dataValidation>
        <x14:dataValidation type="list" allowBlank="1" showInputMessage="1" showErrorMessage="1" xr:uid="{8039994F-6CC3-432F-8A94-A41B5A58210F}">
          <x14:formula1>
            <xm:f>'VERİ BANKASI'!$B$1:$B$27</xm:f>
          </x14:formula1>
          <xm:sqref>D4:D50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88AB-59A9-4D74-85D7-56F04CCB7999}">
  <sheetPr>
    <pageSetUpPr fitToPage="1"/>
  </sheetPr>
  <dimension ref="A1:W82"/>
  <sheetViews>
    <sheetView zoomScale="85" zoomScaleNormal="85" workbookViewId="0">
      <pane ySplit="3" topLeftCell="A44" activePane="bottomLeft" state="frozen"/>
      <selection pane="bottomLeft" activeCell="H59" sqref="H59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73" t="s">
        <v>875</v>
      </c>
      <c r="I2" s="174">
        <f>SUBTOTAL(9,H4:H52)</f>
        <v>26200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/>
      <c r="C4" s="100" t="e">
        <f>+VLOOKUP(B4,'VERİ BANKASI'!M:N,2,0)</f>
        <v>#N/A</v>
      </c>
      <c r="D4" s="54"/>
      <c r="E4" s="57"/>
      <c r="F4" s="59"/>
      <c r="G4" s="61"/>
      <c r="H4" s="63"/>
      <c r="I4" s="65"/>
      <c r="J4" s="61"/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0</v>
      </c>
      <c r="W4" s="7">
        <f>+O4+Q4+S4+U4</f>
        <v>0</v>
      </c>
    </row>
    <row r="5" spans="1:23" s="6" customFormat="1" ht="19.899999999999999" customHeight="1" x14ac:dyDescent="0.2">
      <c r="A5" s="51">
        <v>2</v>
      </c>
      <c r="B5" s="97"/>
      <c r="C5" s="100" t="e">
        <f>+VLOOKUP(B5,'VERİ BANKASI'!M:N,2,0)</f>
        <v>#N/A</v>
      </c>
      <c r="D5" s="54"/>
      <c r="E5" s="57"/>
      <c r="F5" s="59"/>
      <c r="G5" s="61"/>
      <c r="H5" s="63"/>
      <c r="I5" s="65"/>
      <c r="J5" s="61"/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0</v>
      </c>
      <c r="W5" s="7">
        <f>+O5+Q5+S5+U5</f>
        <v>0</v>
      </c>
    </row>
    <row r="6" spans="1:23" s="6" customFormat="1" ht="19.899999999999999" customHeight="1" x14ac:dyDescent="0.2">
      <c r="A6" s="51">
        <v>3</v>
      </c>
      <c r="B6" s="97"/>
      <c r="C6" s="100" t="e">
        <f>+VLOOKUP(B6,'VERİ BANKASI'!M:N,2,0)</f>
        <v>#N/A</v>
      </c>
      <c r="D6" s="54"/>
      <c r="E6" s="57"/>
      <c r="F6" s="59"/>
      <c r="G6" s="61"/>
      <c r="H6" s="63"/>
      <c r="I6" s="65"/>
      <c r="J6" s="61"/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1" si="0">+N6+P6+R6+T6</f>
        <v>0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/>
      <c r="C7" s="100" t="e">
        <f>+VLOOKUP(B7,'VERİ BANKASI'!M:N,2,0)</f>
        <v>#N/A</v>
      </c>
      <c r="D7" s="54"/>
      <c r="E7" s="57"/>
      <c r="F7" s="59"/>
      <c r="G7" s="61"/>
      <c r="H7" s="63"/>
      <c r="I7" s="65"/>
      <c r="J7" s="61"/>
      <c r="K7" s="65"/>
      <c r="L7" s="67">
        <f t="shared" ref="L7:L50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0" si="2">+H7-L7</f>
        <v>0</v>
      </c>
      <c r="N7" s="69">
        <f t="shared" ref="N7:N50" si="3">+IF(G7=$N$2,M7,0)</f>
        <v>0</v>
      </c>
      <c r="O7" s="76">
        <f t="shared" ref="O7:O50" si="4">+N7*0/100</f>
        <v>0</v>
      </c>
      <c r="P7" s="74">
        <f t="shared" ref="P7:P50" si="5">+IF(G7=$P$2,M7/1.01,0)</f>
        <v>0</v>
      </c>
      <c r="Q7" s="82">
        <f t="shared" ref="Q7:Q50" si="6">+P7*0.01</f>
        <v>0</v>
      </c>
      <c r="R7" s="80">
        <f t="shared" ref="R7:R50" si="7">+IF(G7=$R$2,M7/1.1,0)</f>
        <v>0</v>
      </c>
      <c r="S7" s="86">
        <f t="shared" ref="S7:S50" si="8">+R7*0.1</f>
        <v>0</v>
      </c>
      <c r="T7" s="90">
        <f t="shared" ref="T7:T50" si="9">+IF(G7=$T$2,M7/1.2,0)</f>
        <v>0</v>
      </c>
      <c r="U7" s="92">
        <f t="shared" ref="U7:U50" si="10">+T7*0.2</f>
        <v>0</v>
      </c>
      <c r="V7" s="95">
        <f t="shared" si="0"/>
        <v>0</v>
      </c>
      <c r="W7" s="7">
        <f t="shared" si="0"/>
        <v>0</v>
      </c>
    </row>
    <row r="8" spans="1:23" s="6" customFormat="1" ht="19.899999999999999" customHeight="1" x14ac:dyDescent="0.2">
      <c r="A8" s="51">
        <v>6</v>
      </c>
      <c r="B8" s="97"/>
      <c r="C8" s="100" t="e">
        <f>+VLOOKUP(B8,'VERİ BANKASI'!M:N,2,0)</f>
        <v>#N/A</v>
      </c>
      <c r="D8" s="54"/>
      <c r="E8" s="57"/>
      <c r="F8" s="59"/>
      <c r="G8" s="61"/>
      <c r="H8" s="63"/>
      <c r="I8" s="65"/>
      <c r="J8" s="61"/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0</v>
      </c>
      <c r="W8" s="7">
        <f t="shared" si="0"/>
        <v>0</v>
      </c>
    </row>
    <row r="9" spans="1:23" s="6" customFormat="1" ht="19.899999999999999" customHeight="1" x14ac:dyDescent="0.2">
      <c r="A9" s="51">
        <v>7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/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8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9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12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14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15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16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17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18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19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20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21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22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23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ref="V22:W50" si="11">+N22+P22+R22+T22</f>
        <v>0</v>
      </c>
      <c r="W22" s="7">
        <f t="shared" si="11"/>
        <v>0</v>
      </c>
    </row>
    <row r="23" spans="1:23" s="6" customFormat="1" ht="19.899999999999999" customHeight="1" x14ac:dyDescent="0.2">
      <c r="A23" s="51">
        <v>24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si="11"/>
        <v>0</v>
      </c>
      <c r="W23" s="7">
        <f t="shared" si="11"/>
        <v>0</v>
      </c>
    </row>
    <row r="24" spans="1:23" s="6" customFormat="1" ht="19.899999999999999" customHeight="1" x14ac:dyDescent="0.2">
      <c r="A24" s="51">
        <v>25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26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27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28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29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30</v>
      </c>
      <c r="B29" s="97">
        <v>51409248104</v>
      </c>
      <c r="C29" s="100" t="str">
        <f>+VLOOKUP(B29,'VERİ BANKASI'!M:N,2,0)</f>
        <v>AVİNÇ PAZARLAMA - ŞEVKİ AVİNÇ</v>
      </c>
      <c r="D29" s="54" t="s">
        <v>844</v>
      </c>
      <c r="E29" s="57">
        <v>84</v>
      </c>
      <c r="F29" s="59">
        <v>46022</v>
      </c>
      <c r="G29" s="61">
        <v>1</v>
      </c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31</v>
      </c>
      <c r="B30" s="97">
        <v>20864266374</v>
      </c>
      <c r="C30" s="100" t="str">
        <f>+VLOOKUP(B30,'VERİ BANKASI'!M:N,2,0)</f>
        <v>İZZET YİĞİTPAŞA</v>
      </c>
      <c r="D30" s="54" t="s">
        <v>844</v>
      </c>
      <c r="E30" s="57">
        <v>43</v>
      </c>
      <c r="F30" s="59">
        <v>46022</v>
      </c>
      <c r="G30" s="61">
        <v>1</v>
      </c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32</v>
      </c>
      <c r="B31" s="97">
        <v>26705071480</v>
      </c>
      <c r="C31" s="100" t="str">
        <f>+VLOOKUP(B31,'VERİ BANKASI'!M:N,2,0)</f>
        <v>ERCAN BAĞ</v>
      </c>
      <c r="D31" s="54" t="s">
        <v>844</v>
      </c>
      <c r="E31" s="57">
        <v>29</v>
      </c>
      <c r="F31" s="59">
        <v>46022</v>
      </c>
      <c r="G31" s="61">
        <v>1</v>
      </c>
      <c r="H31" s="63">
        <v>1600</v>
      </c>
      <c r="I31" s="65"/>
      <c r="J31" s="61" t="s">
        <v>65</v>
      </c>
      <c r="K31" s="65"/>
      <c r="L31" s="67">
        <f t="shared" si="1"/>
        <v>0</v>
      </c>
      <c r="M31" s="7">
        <f t="shared" si="2"/>
        <v>1600</v>
      </c>
      <c r="N31" s="69">
        <f t="shared" si="3"/>
        <v>0</v>
      </c>
      <c r="O31" s="76">
        <f t="shared" si="4"/>
        <v>0</v>
      </c>
      <c r="P31" s="74">
        <f t="shared" si="5"/>
        <v>1584.1584158415842</v>
      </c>
      <c r="Q31" s="82">
        <f t="shared" si="6"/>
        <v>15.841584158415843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1584.1584158415842</v>
      </c>
      <c r="W31" s="7">
        <f t="shared" si="11"/>
        <v>15.841584158415843</v>
      </c>
    </row>
    <row r="32" spans="1:23" s="6" customFormat="1" ht="19.899999999999999" customHeight="1" x14ac:dyDescent="0.2">
      <c r="A32" s="51">
        <v>33</v>
      </c>
      <c r="B32" s="97">
        <v>4230903453</v>
      </c>
      <c r="C32" s="100" t="str">
        <f>+VLOOKUP(B32,'VERİ BANKASI'!M:N,2,0)</f>
        <v>GÜLTEKİN REST.GIDA SAN.VE TİC.LTD.ŞTİ. - 01 OCAKBAŞI ALPER GÜLTEKİN</v>
      </c>
      <c r="D32" s="54" t="s">
        <v>844</v>
      </c>
      <c r="E32" s="57">
        <v>12</v>
      </c>
      <c r="F32" s="59">
        <v>46022</v>
      </c>
      <c r="G32" s="61">
        <v>10</v>
      </c>
      <c r="H32" s="63">
        <v>1650</v>
      </c>
      <c r="I32" s="65"/>
      <c r="J32" s="61" t="s">
        <v>65</v>
      </c>
      <c r="K32" s="65"/>
      <c r="L32" s="67">
        <f t="shared" si="1"/>
        <v>0</v>
      </c>
      <c r="M32" s="7">
        <f t="shared" si="2"/>
        <v>1650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1499.9999999999998</v>
      </c>
      <c r="S32" s="86">
        <f t="shared" si="8"/>
        <v>149.99999999999997</v>
      </c>
      <c r="T32" s="90">
        <f t="shared" si="9"/>
        <v>0</v>
      </c>
      <c r="U32" s="92">
        <f t="shared" si="10"/>
        <v>0</v>
      </c>
      <c r="V32" s="95">
        <f t="shared" si="11"/>
        <v>1499.9999999999998</v>
      </c>
      <c r="W32" s="7">
        <f t="shared" si="11"/>
        <v>149.99999999999997</v>
      </c>
    </row>
    <row r="33" spans="1:23" s="6" customFormat="1" ht="19.899999999999999" customHeight="1" x14ac:dyDescent="0.2">
      <c r="A33" s="51">
        <v>34</v>
      </c>
      <c r="B33" s="97">
        <v>26021094262</v>
      </c>
      <c r="C33" s="100" t="str">
        <f>+VLOOKUP(B33,'VERİ BANKASI'!M:N,2,0)</f>
        <v>ÖZBAĞLAR TİCARET - BÜLENT ÖZBAĞ</v>
      </c>
      <c r="D33" s="54" t="s">
        <v>844</v>
      </c>
      <c r="E33" s="57">
        <v>117</v>
      </c>
      <c r="F33" s="59">
        <v>46022</v>
      </c>
      <c r="G33" s="61">
        <v>1</v>
      </c>
      <c r="H33" s="63">
        <v>1250</v>
      </c>
      <c r="I33" s="65"/>
      <c r="J33" s="61" t="s">
        <v>65</v>
      </c>
      <c r="K33" s="65"/>
      <c r="L33" s="67">
        <f t="shared" si="1"/>
        <v>0</v>
      </c>
      <c r="M33" s="7">
        <f t="shared" si="2"/>
        <v>1250</v>
      </c>
      <c r="N33" s="69">
        <f t="shared" si="3"/>
        <v>0</v>
      </c>
      <c r="O33" s="76">
        <f t="shared" si="4"/>
        <v>0</v>
      </c>
      <c r="P33" s="74">
        <f t="shared" si="5"/>
        <v>1237.6237623762377</v>
      </c>
      <c r="Q33" s="82">
        <f t="shared" si="6"/>
        <v>12.376237623762377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1237.6237623762377</v>
      </c>
      <c r="W33" s="7">
        <f t="shared" si="11"/>
        <v>12.376237623762377</v>
      </c>
    </row>
    <row r="34" spans="1:23" s="6" customFormat="1" ht="19.899999999999999" customHeight="1" x14ac:dyDescent="0.2">
      <c r="A34" s="51">
        <v>35</v>
      </c>
      <c r="B34" s="97">
        <v>26021094262</v>
      </c>
      <c r="C34" s="100" t="str">
        <f>+VLOOKUP(B34,'VERİ BANKASI'!M:N,2,0)</f>
        <v>ÖZBAĞLAR TİCARET - BÜLENT ÖZBAĞ</v>
      </c>
      <c r="D34" s="54" t="s">
        <v>844</v>
      </c>
      <c r="E34" s="57">
        <v>42</v>
      </c>
      <c r="F34" s="59">
        <v>46022</v>
      </c>
      <c r="G34" s="61">
        <v>1</v>
      </c>
      <c r="H34" s="63">
        <v>1400</v>
      </c>
      <c r="I34" s="65"/>
      <c r="J34" s="61" t="s">
        <v>65</v>
      </c>
      <c r="K34" s="65"/>
      <c r="L34" s="67">
        <f t="shared" si="1"/>
        <v>0</v>
      </c>
      <c r="M34" s="7">
        <f t="shared" si="2"/>
        <v>1400</v>
      </c>
      <c r="N34" s="69">
        <f t="shared" si="3"/>
        <v>0</v>
      </c>
      <c r="O34" s="76">
        <f t="shared" si="4"/>
        <v>0</v>
      </c>
      <c r="P34" s="74">
        <f t="shared" si="5"/>
        <v>1386.1386138613861</v>
      </c>
      <c r="Q34" s="82">
        <f t="shared" si="6"/>
        <v>13.861386138613861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1386.1386138613861</v>
      </c>
      <c r="W34" s="7">
        <f t="shared" si="11"/>
        <v>13.861386138613861</v>
      </c>
    </row>
    <row r="35" spans="1:23" s="6" customFormat="1" ht="19.899999999999999" customHeight="1" x14ac:dyDescent="0.2">
      <c r="A35" s="51">
        <v>36</v>
      </c>
      <c r="B35" s="97">
        <v>26021094262</v>
      </c>
      <c r="C35" s="100" t="str">
        <f>+VLOOKUP(B35,'VERİ BANKASI'!M:N,2,0)</f>
        <v>ÖZBAĞLAR TİCARET - BÜLENT ÖZBAĞ</v>
      </c>
      <c r="D35" s="54" t="s">
        <v>844</v>
      </c>
      <c r="E35" s="57">
        <v>40</v>
      </c>
      <c r="F35" s="59">
        <v>46022</v>
      </c>
      <c r="G35" s="61">
        <v>1</v>
      </c>
      <c r="H35" s="63">
        <v>1300</v>
      </c>
      <c r="I35" s="65"/>
      <c r="J35" s="61" t="s">
        <v>65</v>
      </c>
      <c r="K35" s="65"/>
      <c r="L35" s="67">
        <f t="shared" si="1"/>
        <v>0</v>
      </c>
      <c r="M35" s="7">
        <f t="shared" si="2"/>
        <v>1300</v>
      </c>
      <c r="N35" s="69">
        <f t="shared" si="3"/>
        <v>0</v>
      </c>
      <c r="O35" s="76">
        <f t="shared" si="4"/>
        <v>0</v>
      </c>
      <c r="P35" s="74">
        <f t="shared" si="5"/>
        <v>1287.128712871287</v>
      </c>
      <c r="Q35" s="82">
        <f t="shared" si="6"/>
        <v>12.87128712871287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1287.128712871287</v>
      </c>
      <c r="W35" s="7">
        <f t="shared" si="11"/>
        <v>12.87128712871287</v>
      </c>
    </row>
    <row r="36" spans="1:23" s="6" customFormat="1" ht="19.899999999999999" customHeight="1" x14ac:dyDescent="0.2">
      <c r="A36" s="51">
        <v>37</v>
      </c>
      <c r="B36" s="97">
        <v>56164089672</v>
      </c>
      <c r="C36" s="100" t="str">
        <f>+VLOOKUP(B36,'VERİ BANKASI'!M:N,2,0)</f>
        <v>FUAT ÖZVARIŞ</v>
      </c>
      <c r="D36" s="54" t="s">
        <v>844</v>
      </c>
      <c r="E36" s="57">
        <v>76</v>
      </c>
      <c r="F36" s="59">
        <v>46022</v>
      </c>
      <c r="G36" s="61">
        <v>1</v>
      </c>
      <c r="H36" s="63">
        <v>1500</v>
      </c>
      <c r="I36" s="65"/>
      <c r="J36" s="61" t="s">
        <v>65</v>
      </c>
      <c r="K36" s="65"/>
      <c r="L36" s="67">
        <f t="shared" si="1"/>
        <v>0</v>
      </c>
      <c r="M36" s="7">
        <f t="shared" si="2"/>
        <v>1500</v>
      </c>
      <c r="N36" s="69">
        <f t="shared" si="3"/>
        <v>0</v>
      </c>
      <c r="O36" s="76">
        <f t="shared" si="4"/>
        <v>0</v>
      </c>
      <c r="P36" s="74">
        <f t="shared" si="5"/>
        <v>1485.1485148514851</v>
      </c>
      <c r="Q36" s="82">
        <f t="shared" si="6"/>
        <v>14.85148514851485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1485.1485148514851</v>
      </c>
      <c r="W36" s="7">
        <f t="shared" si="11"/>
        <v>14.85148514851485</v>
      </c>
    </row>
    <row r="37" spans="1:23" s="6" customFormat="1" ht="19.899999999999999" customHeight="1" x14ac:dyDescent="0.2">
      <c r="A37" s="51">
        <v>38</v>
      </c>
      <c r="B37" s="97">
        <v>7200416873</v>
      </c>
      <c r="C37" s="100" t="str">
        <f>+VLOOKUP(B37,'VERİ BANKASI'!M:N,2,0)</f>
        <v>DİVAN TURİZM İŞL.A.Ş.</v>
      </c>
      <c r="D37" s="54" t="s">
        <v>844</v>
      </c>
      <c r="E37" s="57">
        <v>190</v>
      </c>
      <c r="F37" s="59">
        <v>46022</v>
      </c>
      <c r="G37" s="61">
        <v>10</v>
      </c>
      <c r="H37" s="63">
        <v>1720</v>
      </c>
      <c r="I37" s="65"/>
      <c r="J37" s="61" t="s">
        <v>65</v>
      </c>
      <c r="K37" s="65"/>
      <c r="L37" s="67">
        <f t="shared" si="1"/>
        <v>0</v>
      </c>
      <c r="M37" s="7">
        <f t="shared" si="2"/>
        <v>1720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1563.6363636363635</v>
      </c>
      <c r="S37" s="86">
        <f t="shared" si="8"/>
        <v>156.36363636363637</v>
      </c>
      <c r="T37" s="90">
        <f t="shared" si="9"/>
        <v>0</v>
      </c>
      <c r="U37" s="92">
        <f t="shared" si="10"/>
        <v>0</v>
      </c>
      <c r="V37" s="95">
        <f t="shared" si="11"/>
        <v>1563.6363636363635</v>
      </c>
      <c r="W37" s="7">
        <f t="shared" si="11"/>
        <v>156.36363636363637</v>
      </c>
    </row>
    <row r="38" spans="1:23" s="6" customFormat="1" ht="19.899999999999999" customHeight="1" x14ac:dyDescent="0.2">
      <c r="A38" s="51">
        <v>39</v>
      </c>
      <c r="B38" s="97">
        <v>4581858520</v>
      </c>
      <c r="C38" s="100" t="str">
        <f>+VLOOKUP(B38,'VERİ BANKASI'!M:N,2,0)</f>
        <v>HAS CAFE REST. LTD. ŞTİ.</v>
      </c>
      <c r="D38" s="54" t="s">
        <v>844</v>
      </c>
      <c r="E38" s="57">
        <v>77</v>
      </c>
      <c r="F38" s="59">
        <v>46022</v>
      </c>
      <c r="G38" s="61">
        <v>10</v>
      </c>
      <c r="H38" s="63">
        <v>3035</v>
      </c>
      <c r="I38" s="65"/>
      <c r="J38" s="61" t="s">
        <v>65</v>
      </c>
      <c r="K38" s="65"/>
      <c r="L38" s="67">
        <f t="shared" si="1"/>
        <v>0</v>
      </c>
      <c r="M38" s="7">
        <f t="shared" si="2"/>
        <v>3035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2759.090909090909</v>
      </c>
      <c r="S38" s="86">
        <f t="shared" si="8"/>
        <v>275.90909090909093</v>
      </c>
      <c r="T38" s="90">
        <f t="shared" si="9"/>
        <v>0</v>
      </c>
      <c r="U38" s="92">
        <f t="shared" si="10"/>
        <v>0</v>
      </c>
      <c r="V38" s="95">
        <f t="shared" si="11"/>
        <v>2759.090909090909</v>
      </c>
      <c r="W38" s="7">
        <f t="shared" si="11"/>
        <v>275.90909090909093</v>
      </c>
    </row>
    <row r="39" spans="1:23" s="6" customFormat="1" ht="19.899999999999999" customHeight="1" x14ac:dyDescent="0.2">
      <c r="A39" s="51">
        <v>40</v>
      </c>
      <c r="B39" s="97">
        <v>7200416873</v>
      </c>
      <c r="C39" s="100" t="str">
        <f>+VLOOKUP(B39,'VERİ BANKASI'!M:N,2,0)</f>
        <v>DİVAN TURİZM İŞL.A.Ş.</v>
      </c>
      <c r="D39" s="54" t="s">
        <v>844</v>
      </c>
      <c r="E39" s="57">
        <v>205</v>
      </c>
      <c r="F39" s="59">
        <v>46022</v>
      </c>
      <c r="G39" s="61">
        <v>10</v>
      </c>
      <c r="H39" s="63">
        <v>3035</v>
      </c>
      <c r="I39" s="65"/>
      <c r="J39" s="61" t="s">
        <v>65</v>
      </c>
      <c r="K39" s="65"/>
      <c r="L39" s="67">
        <f t="shared" si="1"/>
        <v>0</v>
      </c>
      <c r="M39" s="7">
        <f t="shared" si="2"/>
        <v>3035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2759.090909090909</v>
      </c>
      <c r="S39" s="86">
        <f t="shared" si="8"/>
        <v>275.90909090909093</v>
      </c>
      <c r="T39" s="90">
        <f t="shared" si="9"/>
        <v>0</v>
      </c>
      <c r="U39" s="92">
        <f t="shared" si="10"/>
        <v>0</v>
      </c>
      <c r="V39" s="95">
        <f t="shared" si="11"/>
        <v>2759.090909090909</v>
      </c>
      <c r="W39" s="7">
        <f t="shared" si="11"/>
        <v>275.90909090909093</v>
      </c>
    </row>
    <row r="40" spans="1:23" s="6" customFormat="1" ht="19.899999999999999" customHeight="1" x14ac:dyDescent="0.2">
      <c r="A40" s="51">
        <v>41</v>
      </c>
      <c r="B40" s="97">
        <v>2470347957</v>
      </c>
      <c r="C40" s="100" t="str">
        <f>+VLOOKUP(B40,'VERİ BANKASI'!M:N,2,0)</f>
        <v>KONYALI LEZZET USTASI - NAİL -BÜLENT ÇETİNKAYA ORT.</v>
      </c>
      <c r="D40" s="54" t="s">
        <v>844</v>
      </c>
      <c r="E40" s="57">
        <v>67</v>
      </c>
      <c r="F40" s="59">
        <v>46022</v>
      </c>
      <c r="G40" s="61">
        <v>10</v>
      </c>
      <c r="H40" s="63">
        <v>1220</v>
      </c>
      <c r="I40" s="65"/>
      <c r="J40" s="61" t="s">
        <v>65</v>
      </c>
      <c r="K40" s="65"/>
      <c r="L40" s="67">
        <f t="shared" si="1"/>
        <v>0</v>
      </c>
      <c r="M40" s="7">
        <f t="shared" si="2"/>
        <v>1220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1109.090909090909</v>
      </c>
      <c r="S40" s="86">
        <f t="shared" si="8"/>
        <v>110.90909090909091</v>
      </c>
      <c r="T40" s="90">
        <f t="shared" si="9"/>
        <v>0</v>
      </c>
      <c r="U40" s="92">
        <f t="shared" si="10"/>
        <v>0</v>
      </c>
      <c r="V40" s="95">
        <f t="shared" si="11"/>
        <v>1109.090909090909</v>
      </c>
      <c r="W40" s="7">
        <f t="shared" si="11"/>
        <v>110.90909090909091</v>
      </c>
    </row>
    <row r="41" spans="1:23" s="6" customFormat="1" ht="19.899999999999999" customHeight="1" x14ac:dyDescent="0.2">
      <c r="A41" s="51">
        <v>42</v>
      </c>
      <c r="B41" s="97">
        <v>4610072640</v>
      </c>
      <c r="C41" s="100" t="str">
        <f>+VLOOKUP(B41,'VERİ BANKASI'!M:N,2,0)</f>
        <v>HELVACIOĞLU GIDA LTD.</v>
      </c>
      <c r="D41" s="54" t="s">
        <v>844</v>
      </c>
      <c r="E41" s="57">
        <v>35</v>
      </c>
      <c r="F41" s="59">
        <v>46022</v>
      </c>
      <c r="G41" s="61">
        <v>1</v>
      </c>
      <c r="H41" s="63">
        <v>1720</v>
      </c>
      <c r="I41" s="65"/>
      <c r="J41" s="61" t="s">
        <v>65</v>
      </c>
      <c r="K41" s="65"/>
      <c r="L41" s="67">
        <f t="shared" si="1"/>
        <v>0</v>
      </c>
      <c r="M41" s="7">
        <f t="shared" si="2"/>
        <v>1720</v>
      </c>
      <c r="N41" s="69">
        <f t="shared" si="3"/>
        <v>0</v>
      </c>
      <c r="O41" s="76">
        <f t="shared" si="4"/>
        <v>0</v>
      </c>
      <c r="P41" s="74">
        <f t="shared" si="5"/>
        <v>1702.970297029703</v>
      </c>
      <c r="Q41" s="82">
        <f t="shared" si="6"/>
        <v>17.029702970297031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1702.970297029703</v>
      </c>
      <c r="W41" s="7">
        <f t="shared" si="11"/>
        <v>17.029702970297031</v>
      </c>
    </row>
    <row r="42" spans="1:23" s="6" customFormat="1" ht="19.899999999999999" customHeight="1" x14ac:dyDescent="0.2">
      <c r="A42" s="51">
        <v>43</v>
      </c>
      <c r="B42" s="97">
        <v>4690354728</v>
      </c>
      <c r="C42" s="100" t="str">
        <f>+VLOOKUP(B42,'VERİ BANKASI'!M:N,2,0)</f>
        <v>İÇER ET - BEKİR İÇER</v>
      </c>
      <c r="D42" s="54" t="s">
        <v>844</v>
      </c>
      <c r="E42" s="57">
        <v>31</v>
      </c>
      <c r="F42" s="59">
        <v>46022</v>
      </c>
      <c r="G42" s="61">
        <v>1</v>
      </c>
      <c r="H42" s="63">
        <v>3100</v>
      </c>
      <c r="I42" s="65"/>
      <c r="J42" s="61" t="s">
        <v>65</v>
      </c>
      <c r="K42" s="65"/>
      <c r="L42" s="67">
        <f t="shared" si="1"/>
        <v>0</v>
      </c>
      <c r="M42" s="7">
        <f t="shared" si="2"/>
        <v>3100</v>
      </c>
      <c r="N42" s="69">
        <f t="shared" si="3"/>
        <v>0</v>
      </c>
      <c r="O42" s="76">
        <f t="shared" si="4"/>
        <v>0</v>
      </c>
      <c r="P42" s="74">
        <f t="shared" si="5"/>
        <v>3069.3069306930693</v>
      </c>
      <c r="Q42" s="82">
        <f t="shared" si="6"/>
        <v>30.693069306930692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3069.3069306930693</v>
      </c>
      <c r="W42" s="7">
        <f t="shared" si="11"/>
        <v>30.693069306930692</v>
      </c>
    </row>
    <row r="43" spans="1:23" s="6" customFormat="1" ht="19.899999999999999" customHeight="1" x14ac:dyDescent="0.2">
      <c r="A43" s="51">
        <v>44</v>
      </c>
      <c r="B43" s="97">
        <v>36916680920</v>
      </c>
      <c r="C43" s="100" t="str">
        <f>+VLOOKUP(B43,'VERİ BANKASI'!M:N,2,0)</f>
        <v>29 EKİM İŞK.SAL. - İSMAİL KARAKUYU</v>
      </c>
      <c r="D43" s="54" t="s">
        <v>844</v>
      </c>
      <c r="E43" s="57">
        <v>30</v>
      </c>
      <c r="F43" s="59">
        <v>46022</v>
      </c>
      <c r="G43" s="61">
        <v>10</v>
      </c>
      <c r="H43" s="63">
        <v>1170</v>
      </c>
      <c r="I43" s="65"/>
      <c r="J43" s="61" t="s">
        <v>65</v>
      </c>
      <c r="K43" s="65"/>
      <c r="L43" s="67">
        <f t="shared" si="1"/>
        <v>0</v>
      </c>
      <c r="M43" s="7">
        <f t="shared" si="2"/>
        <v>1170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1063.6363636363635</v>
      </c>
      <c r="S43" s="86">
        <f t="shared" si="8"/>
        <v>106.36363636363636</v>
      </c>
      <c r="T43" s="90">
        <f t="shared" si="9"/>
        <v>0</v>
      </c>
      <c r="U43" s="92">
        <f t="shared" si="10"/>
        <v>0</v>
      </c>
      <c r="V43" s="95">
        <f t="shared" si="11"/>
        <v>1063.6363636363635</v>
      </c>
      <c r="W43" s="7">
        <f t="shared" si="11"/>
        <v>106.36363636363636</v>
      </c>
    </row>
    <row r="44" spans="1:23" s="6" customFormat="1" ht="19.899999999999999" customHeight="1" x14ac:dyDescent="0.2">
      <c r="A44" s="51">
        <v>45</v>
      </c>
      <c r="B44" s="97">
        <v>3880627506</v>
      </c>
      <c r="C44" s="100" t="str">
        <f>+VLOOKUP(B44,'VERİ BANKASI'!M:N,2,0)</f>
        <v>BEYLERBEYİ REST.İŞL.TUR.SAN.VE TİC.LTD.ŞTİ.(TİKE)</v>
      </c>
      <c r="D44" s="54" t="s">
        <v>844</v>
      </c>
      <c r="E44" s="57">
        <v>20</v>
      </c>
      <c r="F44" s="59">
        <v>46022</v>
      </c>
      <c r="G44" s="61">
        <v>10</v>
      </c>
      <c r="H44" s="63">
        <v>680</v>
      </c>
      <c r="I44" s="65"/>
      <c r="J44" s="61" t="s">
        <v>65</v>
      </c>
      <c r="K44" s="65"/>
      <c r="L44" s="67">
        <f t="shared" si="1"/>
        <v>0</v>
      </c>
      <c r="M44" s="7">
        <f t="shared" si="2"/>
        <v>680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618.18181818181813</v>
      </c>
      <c r="S44" s="86">
        <f t="shared" si="8"/>
        <v>61.818181818181813</v>
      </c>
      <c r="T44" s="90">
        <f t="shared" si="9"/>
        <v>0</v>
      </c>
      <c r="U44" s="92">
        <f t="shared" si="10"/>
        <v>0</v>
      </c>
      <c r="V44" s="95">
        <f t="shared" si="11"/>
        <v>618.18181818181813</v>
      </c>
      <c r="W44" s="7">
        <f t="shared" si="11"/>
        <v>61.818181818181813</v>
      </c>
    </row>
    <row r="45" spans="1:23" s="6" customFormat="1" ht="19.899999999999999" customHeight="1" x14ac:dyDescent="0.2">
      <c r="A45" s="51">
        <v>46</v>
      </c>
      <c r="B45" s="97">
        <v>19769863672</v>
      </c>
      <c r="C45" s="100" t="str">
        <f>+VLOOKUP(B45,'VERİ BANKASI'!M:N,2,0)</f>
        <v>ARAFAT KÖFTE SALONU - AHMET ÜNAL</v>
      </c>
      <c r="D45" s="54" t="s">
        <v>844</v>
      </c>
      <c r="E45" s="57">
        <v>4</v>
      </c>
      <c r="F45" s="59">
        <v>46022</v>
      </c>
      <c r="G45" s="61">
        <v>10</v>
      </c>
      <c r="H45" s="63">
        <v>520</v>
      </c>
      <c r="I45" s="65"/>
      <c r="J45" s="61" t="s">
        <v>65</v>
      </c>
      <c r="K45" s="65"/>
      <c r="L45" s="67">
        <f t="shared" si="1"/>
        <v>0</v>
      </c>
      <c r="M45" s="7">
        <f t="shared" si="2"/>
        <v>520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472.72727272727269</v>
      </c>
      <c r="S45" s="86">
        <f t="shared" si="8"/>
        <v>47.272727272727273</v>
      </c>
      <c r="T45" s="90">
        <f t="shared" si="9"/>
        <v>0</v>
      </c>
      <c r="U45" s="92">
        <f t="shared" si="10"/>
        <v>0</v>
      </c>
      <c r="V45" s="95">
        <f t="shared" si="11"/>
        <v>472.72727272727269</v>
      </c>
      <c r="W45" s="7">
        <f t="shared" si="11"/>
        <v>47.272727272727273</v>
      </c>
    </row>
    <row r="46" spans="1:23" s="6" customFormat="1" ht="19.899999999999999" customHeight="1" x14ac:dyDescent="0.2">
      <c r="A46" s="51">
        <v>47</v>
      </c>
      <c r="B46" s="97">
        <v>51409248104</v>
      </c>
      <c r="C46" s="100" t="str">
        <f>+VLOOKUP(B46,'VERİ BANKASI'!M:N,2,0)</f>
        <v>AVİNÇ PAZARLAMA - ŞEVKİ AVİNÇ</v>
      </c>
      <c r="D46" s="54" t="s">
        <v>844</v>
      </c>
      <c r="E46" s="57">
        <v>22</v>
      </c>
      <c r="F46" s="59">
        <v>46022</v>
      </c>
      <c r="G46" s="61">
        <v>1</v>
      </c>
      <c r="H46" s="63">
        <v>600</v>
      </c>
      <c r="I46" s="65"/>
      <c r="J46" s="61" t="s">
        <v>65</v>
      </c>
      <c r="K46" s="65"/>
      <c r="L46" s="67">
        <f t="shared" si="1"/>
        <v>0</v>
      </c>
      <c r="M46" s="7">
        <f t="shared" si="2"/>
        <v>600</v>
      </c>
      <c r="N46" s="69">
        <f t="shared" si="3"/>
        <v>0</v>
      </c>
      <c r="O46" s="76">
        <f t="shared" si="4"/>
        <v>0</v>
      </c>
      <c r="P46" s="74">
        <f t="shared" si="5"/>
        <v>594.05940594059405</v>
      </c>
      <c r="Q46" s="82">
        <f t="shared" si="6"/>
        <v>5.9405940594059405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594.05940594059405</v>
      </c>
      <c r="W46" s="7">
        <f t="shared" si="11"/>
        <v>5.9405940594059405</v>
      </c>
    </row>
    <row r="47" spans="1:23" s="6" customFormat="1" ht="19.899999999999999" customHeight="1" x14ac:dyDescent="0.2">
      <c r="A47" s="51">
        <v>48</v>
      </c>
      <c r="B47" s="97">
        <v>41101591530</v>
      </c>
      <c r="C47" s="100" t="str">
        <f>+VLOOKUP(B47,'VERİ BANKASI'!M:N,2,0)</f>
        <v>ABDULKADİR ÖZOLU</v>
      </c>
      <c r="D47" s="54" t="s">
        <v>844</v>
      </c>
      <c r="E47" s="57">
        <v>33</v>
      </c>
      <c r="F47" s="59">
        <v>46022</v>
      </c>
      <c r="G47" s="61">
        <v>1</v>
      </c>
      <c r="H47" s="63">
        <v>700</v>
      </c>
      <c r="I47" s="65"/>
      <c r="J47" s="61" t="s">
        <v>65</v>
      </c>
      <c r="K47" s="65"/>
      <c r="L47" s="67">
        <f t="shared" si="1"/>
        <v>0</v>
      </c>
      <c r="M47" s="7">
        <f t="shared" si="2"/>
        <v>700</v>
      </c>
      <c r="N47" s="69">
        <f t="shared" si="3"/>
        <v>0</v>
      </c>
      <c r="O47" s="76">
        <f t="shared" si="4"/>
        <v>0</v>
      </c>
      <c r="P47" s="74">
        <f t="shared" si="5"/>
        <v>693.06930693069307</v>
      </c>
      <c r="Q47" s="82">
        <f t="shared" si="6"/>
        <v>6.9306930693069306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693.06930693069307</v>
      </c>
      <c r="W47" s="7">
        <f t="shared" si="11"/>
        <v>6.9306930693069306</v>
      </c>
    </row>
    <row r="48" spans="1:23" s="6" customFormat="1" ht="19.899999999999999" customHeight="1" x14ac:dyDescent="0.2">
      <c r="A48" s="51">
        <v>49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50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51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ht="19.899999999999999" customHeight="1" thickBot="1" x14ac:dyDescent="0.25">
      <c r="A51" s="52"/>
      <c r="B51" s="55"/>
      <c r="C51" s="55"/>
      <c r="D51" s="55"/>
      <c r="E51" s="58"/>
      <c r="F51" s="60"/>
      <c r="G51" s="62"/>
      <c r="H51" s="64"/>
      <c r="I51" s="62"/>
      <c r="J51" s="62"/>
      <c r="K51" s="101"/>
      <c r="L51" s="71"/>
      <c r="M51" s="72"/>
      <c r="N51" s="77"/>
      <c r="O51" s="78"/>
      <c r="P51" s="83"/>
      <c r="Q51" s="84"/>
      <c r="R51" s="87"/>
      <c r="S51" s="88"/>
      <c r="T51" s="93"/>
      <c r="U51" s="94"/>
      <c r="V51" s="96"/>
      <c r="W51" s="72"/>
    </row>
    <row r="52" spans="1:23" ht="19.899999999999999" customHeight="1" thickBot="1" x14ac:dyDescent="0.25">
      <c r="C52" s="4"/>
      <c r="D52" s="4"/>
      <c r="E52" s="70"/>
      <c r="F52" s="7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9.899999999999999" customHeight="1" thickBot="1" x14ac:dyDescent="0.25">
      <c r="A53" s="47"/>
      <c r="B53" s="47"/>
      <c r="C53" s="8" t="s">
        <v>53</v>
      </c>
      <c r="D53" s="9"/>
      <c r="E53" s="9"/>
      <c r="F53" s="9"/>
      <c r="G53" s="9"/>
      <c r="H53" s="10">
        <f>SUBTOTAL(9,H4:H52)</f>
        <v>26200</v>
      </c>
      <c r="I53" s="109"/>
      <c r="J53" s="109"/>
      <c r="K53" s="11"/>
      <c r="L53" s="12">
        <f t="shared" ref="L53:W53" si="12">+SUBTOTAL(9,L4:L51)</f>
        <v>0</v>
      </c>
      <c r="M53" s="12">
        <f t="shared" si="12"/>
        <v>26200</v>
      </c>
      <c r="N53" s="13">
        <f t="shared" si="12"/>
        <v>0</v>
      </c>
      <c r="O53" s="13">
        <f t="shared" si="12"/>
        <v>0</v>
      </c>
      <c r="P53" s="14">
        <f t="shared" si="12"/>
        <v>13039.603960396038</v>
      </c>
      <c r="Q53" s="14">
        <f t="shared" si="12"/>
        <v>130.39603960396039</v>
      </c>
      <c r="R53" s="15">
        <f t="shared" si="12"/>
        <v>11845.454545454542</v>
      </c>
      <c r="S53" s="15">
        <f t="shared" si="12"/>
        <v>1184.5454545454545</v>
      </c>
      <c r="T53" s="16">
        <f t="shared" si="12"/>
        <v>0</v>
      </c>
      <c r="U53" s="16">
        <f t="shared" si="12"/>
        <v>0</v>
      </c>
      <c r="V53" s="12">
        <f t="shared" si="12"/>
        <v>24885.058505850589</v>
      </c>
      <c r="W53" s="12">
        <f t="shared" si="12"/>
        <v>1314.9414941494149</v>
      </c>
    </row>
    <row r="54" spans="1:23" ht="19.899999999999999" customHeight="1" thickBot="1" x14ac:dyDescent="0.25">
      <c r="A54" s="48"/>
      <c r="B54" s="4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9.899999999999999" customHeight="1" thickBot="1" x14ac:dyDescent="0.25">
      <c r="A55" s="17" t="s">
        <v>95</v>
      </c>
      <c r="B55" s="17" t="s">
        <v>51</v>
      </c>
      <c r="C55" s="18" t="s">
        <v>54</v>
      </c>
      <c r="D55" s="18" t="s">
        <v>52</v>
      </c>
      <c r="E55" s="18" t="s">
        <v>5</v>
      </c>
      <c r="F55" s="18" t="s">
        <v>28</v>
      </c>
      <c r="G55" s="18" t="s">
        <v>79</v>
      </c>
      <c r="H55" s="18" t="s">
        <v>80</v>
      </c>
      <c r="I55" s="18" t="s">
        <v>81</v>
      </c>
      <c r="J55" s="18" t="s">
        <v>82</v>
      </c>
      <c r="K55" s="19" t="s">
        <v>50</v>
      </c>
      <c r="L55" s="20" t="s">
        <v>9</v>
      </c>
      <c r="M55" s="112" t="s">
        <v>656</v>
      </c>
      <c r="N55" s="21"/>
      <c r="O55" s="2" t="s">
        <v>72</v>
      </c>
      <c r="P55" s="198" t="s">
        <v>24</v>
      </c>
      <c r="Q55" s="198"/>
      <c r="R55" s="198"/>
      <c r="S55" s="21"/>
      <c r="T55" s="199" t="s">
        <v>6</v>
      </c>
      <c r="U55" s="200"/>
      <c r="V55" s="200"/>
      <c r="W55" s="22">
        <v>0</v>
      </c>
    </row>
    <row r="56" spans="1:23" ht="19.899999999999999" customHeight="1" thickBot="1" x14ac:dyDescent="0.25">
      <c r="A56" s="49">
        <v>1</v>
      </c>
      <c r="B56" s="23" t="str">
        <f>+'VERİ BANKASI'!B2</f>
        <v>ARAÇ YAKIT GİDERİ</v>
      </c>
      <c r="C56" s="24">
        <f t="shared" ref="C56:C81" si="13">SUMIF($D$4:$D$51,B56,$N$4:$N$51)</f>
        <v>0</v>
      </c>
      <c r="D56" s="24">
        <f t="shared" ref="D56:D81" si="14">SUMIF($D$4:$D$51,B56,$O$4:$O$51)</f>
        <v>0</v>
      </c>
      <c r="E56" s="24">
        <f t="shared" ref="E56:E81" si="15">SUMIF($D$4:$D$51,B56,$P$4:$P$51)</f>
        <v>0</v>
      </c>
      <c r="F56" s="24">
        <f t="shared" ref="F56:F81" si="16">SUMIF($D$4:$D$51,B56,$Q$4:$Q$51)</f>
        <v>0</v>
      </c>
      <c r="G56" s="24">
        <f t="shared" ref="G56:G81" si="17">SUMIF($D$4:$D$51,B56,$R$4:$R$51)</f>
        <v>0</v>
      </c>
      <c r="H56" s="24">
        <f t="shared" ref="H56:H81" si="18">SUMIF($D$4:$D$51,B56,$S$4:$S$51)</f>
        <v>0</v>
      </c>
      <c r="I56" s="24">
        <f t="shared" ref="I56:I81" si="19">SUMIF($D$4:$D$51,B56,$T$4:$T$51)</f>
        <v>0</v>
      </c>
      <c r="J56" s="24">
        <f t="shared" ref="J56:J81" si="20">SUMIF($D$4:$D$51,B56,$U$4:$U$51)</f>
        <v>0</v>
      </c>
      <c r="K56" s="24">
        <f t="shared" ref="K56:K81" si="21">SUMIF($D$4:$D$51,B56,$L$4:$L$51)</f>
        <v>0</v>
      </c>
      <c r="L56" s="25">
        <f t="shared" ref="L56:L81" si="22">+SUM(C56:K56)</f>
        <v>0</v>
      </c>
      <c r="M56" s="113">
        <f>+COUNTIF($D$4:D49,B56)</f>
        <v>0</v>
      </c>
      <c r="N56" s="26"/>
      <c r="O56" s="2" t="s">
        <v>0</v>
      </c>
      <c r="P56" s="198" t="s">
        <v>27</v>
      </c>
      <c r="Q56" s="198"/>
      <c r="R56" s="198"/>
      <c r="S56" s="26"/>
      <c r="T56" s="171"/>
      <c r="U56" s="171"/>
      <c r="V56" s="171"/>
      <c r="W56" s="171"/>
    </row>
    <row r="57" spans="1:23" ht="19.899999999999999" customHeight="1" thickBot="1" x14ac:dyDescent="0.25">
      <c r="A57" s="49">
        <v>2</v>
      </c>
      <c r="B57" s="23" t="str">
        <f>+'VERİ BANKASI'!B3</f>
        <v>ARAÇ OTOPARK VE VALE GİDERLERİ</v>
      </c>
      <c r="C57" s="24">
        <f t="shared" si="13"/>
        <v>0</v>
      </c>
      <c r="D57" s="24">
        <f t="shared" si="14"/>
        <v>0</v>
      </c>
      <c r="E57" s="24">
        <f t="shared" si="15"/>
        <v>0</v>
      </c>
      <c r="F57" s="24">
        <f t="shared" si="16"/>
        <v>0</v>
      </c>
      <c r="G57" s="24">
        <f t="shared" si="17"/>
        <v>0</v>
      </c>
      <c r="H57" s="24">
        <f t="shared" si="18"/>
        <v>0</v>
      </c>
      <c r="I57" s="24">
        <f t="shared" si="19"/>
        <v>0</v>
      </c>
      <c r="J57" s="24">
        <f t="shared" si="20"/>
        <v>0</v>
      </c>
      <c r="K57" s="24">
        <f t="shared" si="21"/>
        <v>0</v>
      </c>
      <c r="L57" s="25">
        <f t="shared" si="22"/>
        <v>0</v>
      </c>
      <c r="M57" s="113">
        <f>+COUNTIF($D$4:D51,B57)</f>
        <v>0</v>
      </c>
      <c r="N57" s="26"/>
      <c r="O57" s="2" t="s">
        <v>1</v>
      </c>
      <c r="P57" s="198" t="s">
        <v>2</v>
      </c>
      <c r="Q57" s="198"/>
      <c r="R57" s="198"/>
      <c r="S57" s="26"/>
      <c r="T57" s="199" t="s">
        <v>7</v>
      </c>
      <c r="U57" s="200"/>
      <c r="V57" s="201"/>
      <c r="W57" s="27">
        <f>+L53+V53+W53</f>
        <v>26200.000000000004</v>
      </c>
    </row>
    <row r="58" spans="1:23" ht="19.899999999999999" customHeight="1" thickBot="1" x14ac:dyDescent="0.25">
      <c r="A58" s="49">
        <v>3</v>
      </c>
      <c r="B58" s="23" t="str">
        <f>+'VERİ BANKASI'!B4</f>
        <v>ARAÇ TAMİR VE BAKIM GİDERLERİ</v>
      </c>
      <c r="C58" s="24">
        <f t="shared" si="13"/>
        <v>0</v>
      </c>
      <c r="D58" s="24">
        <f t="shared" si="14"/>
        <v>0</v>
      </c>
      <c r="E58" s="24">
        <f t="shared" si="15"/>
        <v>0</v>
      </c>
      <c r="F58" s="24">
        <f t="shared" si="16"/>
        <v>0</v>
      </c>
      <c r="G58" s="24">
        <f t="shared" si="17"/>
        <v>0</v>
      </c>
      <c r="H58" s="24">
        <f t="shared" si="18"/>
        <v>0</v>
      </c>
      <c r="I58" s="24">
        <f t="shared" si="19"/>
        <v>0</v>
      </c>
      <c r="J58" s="24">
        <f t="shared" si="20"/>
        <v>0</v>
      </c>
      <c r="K58" s="24">
        <f t="shared" si="21"/>
        <v>0</v>
      </c>
      <c r="L58" s="25">
        <f t="shared" si="22"/>
        <v>0</v>
      </c>
      <c r="M58" s="113">
        <f>+COUNTIF($D$4:D52,B58)</f>
        <v>0</v>
      </c>
      <c r="N58" s="26"/>
      <c r="O58" s="2" t="s">
        <v>73</v>
      </c>
      <c r="P58" s="205">
        <v>2025</v>
      </c>
      <c r="Q58" s="206"/>
      <c r="R58" s="207"/>
      <c r="S58" s="26"/>
      <c r="T58" s="171"/>
      <c r="U58" s="171"/>
      <c r="V58" s="171"/>
      <c r="W58" s="171"/>
    </row>
    <row r="59" spans="1:23" ht="19.899999999999999" customHeight="1" thickBot="1" x14ac:dyDescent="0.25">
      <c r="A59" s="49">
        <v>4</v>
      </c>
      <c r="B59" s="23" t="str">
        <f>+'VERİ BANKASI'!B5</f>
        <v>MUTFAK YİYECEK VE İÇECEK GİDERLERİ</v>
      </c>
      <c r="C59" s="24">
        <f t="shared" si="13"/>
        <v>0</v>
      </c>
      <c r="D59" s="24">
        <f t="shared" si="14"/>
        <v>0</v>
      </c>
      <c r="E59" s="24">
        <f t="shared" si="15"/>
        <v>0</v>
      </c>
      <c r="F59" s="24">
        <f t="shared" si="16"/>
        <v>0</v>
      </c>
      <c r="G59" s="24">
        <f t="shared" si="17"/>
        <v>0</v>
      </c>
      <c r="H59" s="24">
        <f t="shared" si="18"/>
        <v>0</v>
      </c>
      <c r="I59" s="24">
        <f t="shared" si="19"/>
        <v>0</v>
      </c>
      <c r="J59" s="24">
        <f t="shared" si="20"/>
        <v>0</v>
      </c>
      <c r="K59" s="24">
        <f t="shared" si="21"/>
        <v>0</v>
      </c>
      <c r="L59" s="25">
        <f t="shared" si="22"/>
        <v>0</v>
      </c>
      <c r="M59" s="113">
        <f>+COUNTIF($D$4:D53,B59)</f>
        <v>0</v>
      </c>
      <c r="N59" s="26"/>
      <c r="O59" s="2" t="s">
        <v>74</v>
      </c>
      <c r="P59" s="198" t="s">
        <v>21</v>
      </c>
      <c r="Q59" s="198"/>
      <c r="R59" s="198"/>
      <c r="S59" s="26"/>
      <c r="T59" s="199" t="s">
        <v>8</v>
      </c>
      <c r="U59" s="200"/>
      <c r="V59" s="201"/>
      <c r="W59" s="28">
        <f>+W55-W57</f>
        <v>-26200.000000000004</v>
      </c>
    </row>
    <row r="60" spans="1:23" ht="19.899999999999999" customHeight="1" x14ac:dyDescent="0.2">
      <c r="A60" s="49">
        <v>5</v>
      </c>
      <c r="B60" s="23" t="str">
        <f>+'VERİ BANKASI'!B6</f>
        <v>MUTFAK SARF MALZEME GİDERLERİ</v>
      </c>
      <c r="C60" s="24">
        <f t="shared" si="13"/>
        <v>0</v>
      </c>
      <c r="D60" s="24">
        <f t="shared" si="14"/>
        <v>0</v>
      </c>
      <c r="E60" s="24">
        <f t="shared" si="15"/>
        <v>0</v>
      </c>
      <c r="F60" s="24">
        <f t="shared" si="16"/>
        <v>0</v>
      </c>
      <c r="G60" s="24">
        <f t="shared" si="17"/>
        <v>0</v>
      </c>
      <c r="H60" s="24">
        <f t="shared" si="18"/>
        <v>0</v>
      </c>
      <c r="I60" s="24">
        <f t="shared" si="19"/>
        <v>0</v>
      </c>
      <c r="J60" s="24">
        <f t="shared" si="20"/>
        <v>0</v>
      </c>
      <c r="K60" s="24">
        <f t="shared" si="21"/>
        <v>0</v>
      </c>
      <c r="L60" s="25">
        <f t="shared" si="22"/>
        <v>0</v>
      </c>
      <c r="M60" s="113">
        <f>+COUNTIF($D$4:D54,B60)</f>
        <v>0</v>
      </c>
      <c r="N60" s="26"/>
      <c r="O60" s="2" t="s">
        <v>78</v>
      </c>
      <c r="P60" s="198" t="s">
        <v>75</v>
      </c>
      <c r="Q60" s="198"/>
      <c r="R60" s="198"/>
      <c r="S60" s="26"/>
      <c r="T60" s="26"/>
      <c r="U60" s="26"/>
      <c r="V60" s="26"/>
      <c r="W60" s="26"/>
    </row>
    <row r="61" spans="1:23" ht="19.899999999999999" customHeight="1" x14ac:dyDescent="0.2">
      <c r="A61" s="49">
        <v>6</v>
      </c>
      <c r="B61" s="23" t="str">
        <f>+'VERİ BANKASI'!B7</f>
        <v>YİYECEK-İÇECEK GİDERLERİ</v>
      </c>
      <c r="C61" s="24">
        <f t="shared" si="13"/>
        <v>0</v>
      </c>
      <c r="D61" s="24">
        <f t="shared" si="14"/>
        <v>0</v>
      </c>
      <c r="E61" s="24">
        <f t="shared" si="15"/>
        <v>13039.603960396038</v>
      </c>
      <c r="F61" s="24">
        <f t="shared" si="16"/>
        <v>130.39603960396039</v>
      </c>
      <c r="G61" s="24">
        <f t="shared" si="17"/>
        <v>11845.454545454542</v>
      </c>
      <c r="H61" s="24">
        <f t="shared" si="18"/>
        <v>1184.5454545454545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26199.999999999996</v>
      </c>
      <c r="M61" s="113">
        <f>+COUNTIF($D$4:D55,B61)</f>
        <v>19</v>
      </c>
      <c r="N61" s="26"/>
      <c r="O61" s="118"/>
      <c r="P61" s="119"/>
      <c r="Q61" s="119"/>
      <c r="R61" s="119"/>
      <c r="S61" s="26"/>
      <c r="T61" s="26"/>
      <c r="U61" s="26"/>
      <c r="V61" s="26"/>
      <c r="W61" s="26"/>
    </row>
    <row r="62" spans="1:23" ht="19.899999999999999" customHeight="1" x14ac:dyDescent="0.2">
      <c r="A62" s="49">
        <v>7</v>
      </c>
      <c r="B62" s="23" t="str">
        <f>+'VERİ BANKASI'!B8</f>
        <v>TEMSİL İKRAM VE YEMEK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+COUNTIF($D$4:D55,B62)</f>
        <v>0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</row>
    <row r="63" spans="1:23" ht="19.899999999999999" customHeight="1" x14ac:dyDescent="0.2">
      <c r="A63" s="49">
        <v>8</v>
      </c>
      <c r="B63" s="23" t="str">
        <f>+'VERİ BANKASI'!B9</f>
        <v>OFİS MAKİNA TAM.BAK.VE SARF MALZ. GİD.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+COUNTIF($D$4:D56,B63)</f>
        <v>0</v>
      </c>
      <c r="N63" s="26"/>
      <c r="O63" s="202" t="s">
        <v>57</v>
      </c>
      <c r="P63" s="202"/>
      <c r="Q63" s="202"/>
      <c r="R63" s="202"/>
      <c r="S63" s="26"/>
      <c r="T63" s="202" t="s">
        <v>56</v>
      </c>
      <c r="U63" s="202"/>
      <c r="V63" s="202"/>
      <c r="W63" s="202"/>
    </row>
    <row r="64" spans="1:23" ht="19.899999999999999" customHeight="1" thickBot="1" x14ac:dyDescent="0.25">
      <c r="A64" s="49">
        <v>9</v>
      </c>
      <c r="B64" s="23" t="str">
        <f>+'VERİ BANKASI'!B10</f>
        <v>OFİS TAMİR, BAKIM VE ONARIM GİDERİ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+COUNTIF($D$4:D57,B64)</f>
        <v>0</v>
      </c>
      <c r="N64" s="26"/>
      <c r="O64" s="29"/>
      <c r="P64" s="29"/>
      <c r="Q64" s="29"/>
      <c r="R64" s="29"/>
      <c r="S64" s="30"/>
      <c r="T64" s="30"/>
      <c r="U64" s="30"/>
      <c r="V64" s="30"/>
      <c r="W64" s="30"/>
    </row>
    <row r="65" spans="1:23" ht="19.899999999999999" customHeight="1" x14ac:dyDescent="0.2">
      <c r="A65" s="49">
        <v>10</v>
      </c>
      <c r="B65" s="23" t="str">
        <f>+'VERİ BANKASI'!B11</f>
        <v>PTT, KARGO, NAKLİYE VE HAMMALİYE GİD.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+COUNTIF($D$4:D58,B65)</f>
        <v>0</v>
      </c>
      <c r="N65" s="26"/>
      <c r="O65" s="31" t="s">
        <v>58</v>
      </c>
      <c r="P65" s="172" t="str">
        <f>+CONCATENATE(P66,P55)</f>
        <v>: ONUR YILDIRIM</v>
      </c>
      <c r="Q65" s="33"/>
      <c r="R65" s="34"/>
      <c r="S65" s="30"/>
      <c r="T65" s="31" t="s">
        <v>58</v>
      </c>
      <c r="U65" s="203" t="s">
        <v>61</v>
      </c>
      <c r="V65" s="203"/>
      <c r="W65" s="204"/>
    </row>
    <row r="66" spans="1:23" ht="19.899999999999999" customHeight="1" x14ac:dyDescent="0.2">
      <c r="A66" s="49">
        <v>11</v>
      </c>
      <c r="B66" s="23" t="str">
        <f>+'VERİ BANKASI'!B12</f>
        <v>KIRTASİYE VE MATBAA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35" t="s">
        <v>59</v>
      </c>
      <c r="P66" s="170" t="s">
        <v>665</v>
      </c>
      <c r="Q66" s="30"/>
      <c r="R66" s="37"/>
      <c r="S66" s="30"/>
      <c r="T66" s="35" t="s">
        <v>59</v>
      </c>
      <c r="U66" s="185" t="s">
        <v>60</v>
      </c>
      <c r="V66" s="185"/>
      <c r="W66" s="186"/>
    </row>
    <row r="67" spans="1:23" ht="19.899999999999999" customHeight="1" x14ac:dyDescent="0.2">
      <c r="A67" s="49">
        <v>12</v>
      </c>
      <c r="B67" s="23" t="str">
        <f>+'VERİ BANKASI'!B13</f>
        <v>YURTİÇİ SEYAHAT VE KONAKLAMA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187" t="s">
        <v>62</v>
      </c>
      <c r="P67" s="188"/>
      <c r="Q67" s="188"/>
      <c r="R67" s="189"/>
      <c r="S67" s="30"/>
      <c r="T67" s="187" t="s">
        <v>62</v>
      </c>
      <c r="U67" s="188"/>
      <c r="V67" s="188"/>
      <c r="W67" s="189"/>
    </row>
    <row r="68" spans="1:23" ht="19.899999999999999" customHeight="1" x14ac:dyDescent="0.2">
      <c r="A68" s="49">
        <v>13</v>
      </c>
      <c r="B68" s="23" t="str">
        <f>+'VERİ BANKASI'!B14</f>
        <v>YURTDIŞI SEYAHAT VE KONAKLAMA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187"/>
      <c r="P68" s="188"/>
      <c r="Q68" s="188"/>
      <c r="R68" s="189"/>
      <c r="S68" s="30"/>
      <c r="T68" s="187"/>
      <c r="U68" s="188"/>
      <c r="V68" s="188"/>
      <c r="W68" s="189"/>
    </row>
    <row r="69" spans="1:23" ht="19.899999999999999" customHeight="1" x14ac:dyDescent="0.2">
      <c r="A69" s="49">
        <v>14</v>
      </c>
      <c r="B69" s="23" t="str">
        <f>+'VERİ BANKASI'!B15</f>
        <v>TEMİZLİK VE SARF MALZEME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187"/>
      <c r="P69" s="188"/>
      <c r="Q69" s="188"/>
      <c r="R69" s="189"/>
      <c r="S69" s="30"/>
      <c r="T69" s="187"/>
      <c r="U69" s="188"/>
      <c r="V69" s="188"/>
      <c r="W69" s="189"/>
    </row>
    <row r="70" spans="1:23" ht="19.899999999999999" customHeight="1" x14ac:dyDescent="0.2">
      <c r="A70" s="49">
        <v>15</v>
      </c>
      <c r="B70" s="23" t="str">
        <f>+'VERİ BANKASI'!B16</f>
        <v>MUHTELİF VE DIŞARDAN SAĞ.HİZ.GİD.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/>
      <c r="P70" s="188"/>
      <c r="Q70" s="188"/>
      <c r="R70" s="189"/>
      <c r="S70" s="30"/>
      <c r="T70" s="187"/>
      <c r="U70" s="188"/>
      <c r="V70" s="188"/>
      <c r="W70" s="189"/>
    </row>
    <row r="71" spans="1:23" ht="19.899999999999999" customHeight="1" thickBot="1" x14ac:dyDescent="0.25">
      <c r="A71" s="49">
        <v>16</v>
      </c>
      <c r="B71" s="23" t="str">
        <f>+'VERİ BANKASI'!B17</f>
        <v>DİĞER VERGİ RESİM VE HARÇ GİDERLERİ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90"/>
      <c r="P71" s="191"/>
      <c r="Q71" s="191"/>
      <c r="R71" s="192"/>
      <c r="S71" s="30"/>
      <c r="T71" s="190"/>
      <c r="U71" s="191"/>
      <c r="V71" s="191"/>
      <c r="W71" s="192"/>
    </row>
    <row r="72" spans="1:23" ht="19.899999999999999" customHeight="1" x14ac:dyDescent="0.2">
      <c r="A72" s="49">
        <v>17</v>
      </c>
      <c r="B72" s="23" t="str">
        <f>+'VERİ BANKASI'!B18</f>
        <v>NOTER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S72" s="30"/>
      <c r="T72" s="30"/>
      <c r="U72" s="30"/>
    </row>
    <row r="73" spans="1:23" ht="19.899999999999999" customHeight="1" x14ac:dyDescent="0.2">
      <c r="A73" s="49">
        <v>18</v>
      </c>
      <c r="B73" s="23" t="str">
        <f>+'VERİ BANKASI'!B19</f>
        <v>SAĞLIK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</row>
    <row r="74" spans="1:23" ht="19.899999999999999" customHeight="1" x14ac:dyDescent="0.2">
      <c r="A74" s="49">
        <v>19</v>
      </c>
      <c r="B74" s="23" t="str">
        <f>+'VERİ BANKASI'!B20</f>
        <v>689 KANUNEN KABUL EDİLMEYEN 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</row>
    <row r="75" spans="1:23" ht="19.899999999999999" customHeight="1" x14ac:dyDescent="0.2">
      <c r="A75" s="49">
        <v>20</v>
      </c>
      <c r="B75" s="23">
        <f>+'VERİ BANKASI'!B21</f>
        <v>0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/>
      <c r="N75" s="193" t="s">
        <v>55</v>
      </c>
      <c r="O75" s="194" t="s">
        <v>654</v>
      </c>
      <c r="P75" s="195"/>
      <c r="Q75" s="195"/>
      <c r="R75" s="195"/>
      <c r="S75" s="195"/>
      <c r="T75" s="195"/>
      <c r="U75" s="195"/>
      <c r="V75" s="195"/>
      <c r="W75" s="195"/>
    </row>
    <row r="76" spans="1:23" ht="19.899999999999999" customHeight="1" x14ac:dyDescent="0.2">
      <c r="A76" s="49">
        <v>21</v>
      </c>
      <c r="B76" s="23">
        <f>+'VERİ BANKASI'!B22</f>
        <v>0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/>
      <c r="N76" s="193"/>
      <c r="O76" s="194"/>
      <c r="P76" s="195"/>
      <c r="Q76" s="195"/>
      <c r="R76" s="195"/>
      <c r="S76" s="195"/>
      <c r="T76" s="195"/>
      <c r="U76" s="195"/>
      <c r="V76" s="195"/>
      <c r="W76" s="195"/>
    </row>
    <row r="77" spans="1:23" ht="19.899999999999999" customHeight="1" x14ac:dyDescent="0.2">
      <c r="A77" s="49">
        <v>22</v>
      </c>
      <c r="B77" s="23">
        <f>+'VERİ BANKASI'!B23</f>
        <v>0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/>
      <c r="N77" s="193"/>
      <c r="O77" s="194"/>
      <c r="P77" s="195"/>
      <c r="Q77" s="195"/>
      <c r="R77" s="195"/>
      <c r="S77" s="195"/>
      <c r="T77" s="195"/>
      <c r="U77" s="195"/>
      <c r="V77" s="195"/>
      <c r="W77" s="195"/>
    </row>
    <row r="78" spans="1:23" ht="19.899999999999999" customHeight="1" x14ac:dyDescent="0.2">
      <c r="A78" s="49">
        <v>23</v>
      </c>
      <c r="B78" s="23">
        <f>+'VERİ BANKASI'!B24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/>
      <c r="O78" s="196" t="s">
        <v>655</v>
      </c>
      <c r="P78" s="197"/>
      <c r="Q78" s="197"/>
      <c r="R78" s="197"/>
      <c r="S78" s="197"/>
      <c r="T78" s="197"/>
      <c r="U78" s="197"/>
      <c r="V78" s="197"/>
      <c r="W78" s="197"/>
    </row>
    <row r="79" spans="1:23" ht="19.899999999999999" customHeight="1" x14ac:dyDescent="0.2">
      <c r="A79" s="49">
        <v>24</v>
      </c>
      <c r="B79" s="23">
        <f>+'VERİ BANKASI'!B25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6"/>
      <c r="P79" s="197"/>
      <c r="Q79" s="197"/>
      <c r="R79" s="197"/>
      <c r="S79" s="197"/>
      <c r="T79" s="197"/>
      <c r="U79" s="197"/>
      <c r="V79" s="197"/>
      <c r="W79" s="197"/>
    </row>
    <row r="80" spans="1:23" ht="19.899999999999999" customHeight="1" x14ac:dyDescent="0.2">
      <c r="A80" s="49">
        <v>25</v>
      </c>
      <c r="B80" s="23">
        <f>+'VERİ BANKASI'!B26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</row>
    <row r="81" spans="1:23" ht="19.899999999999999" customHeight="1" thickBot="1" x14ac:dyDescent="0.25">
      <c r="A81" s="49">
        <v>26</v>
      </c>
      <c r="B81" s="23">
        <f>+'VERİ BANKASI'!B27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R81" s="108" t="s">
        <v>657</v>
      </c>
      <c r="S81" s="108" t="s">
        <v>727</v>
      </c>
      <c r="T81" s="108" t="s">
        <v>50</v>
      </c>
      <c r="U81" s="108" t="s">
        <v>29</v>
      </c>
      <c r="V81" s="108" t="s">
        <v>33</v>
      </c>
      <c r="W81" s="108" t="s">
        <v>658</v>
      </c>
    </row>
    <row r="82" spans="1:23" ht="19.899999999999999" customHeight="1" thickBot="1" x14ac:dyDescent="0.25">
      <c r="A82" s="17"/>
      <c r="B82" s="38" t="s">
        <v>23</v>
      </c>
      <c r="C82" s="39">
        <f t="shared" ref="C82:K82" si="23">SUM(C56:C79)</f>
        <v>0</v>
      </c>
      <c r="D82" s="39">
        <f t="shared" si="23"/>
        <v>0</v>
      </c>
      <c r="E82" s="39">
        <f t="shared" si="23"/>
        <v>13039.603960396038</v>
      </c>
      <c r="F82" s="39">
        <f t="shared" si="23"/>
        <v>130.39603960396039</v>
      </c>
      <c r="G82" s="39">
        <f t="shared" si="23"/>
        <v>11845.454545454542</v>
      </c>
      <c r="H82" s="39">
        <f t="shared" si="23"/>
        <v>1184.5454545454545</v>
      </c>
      <c r="I82" s="39">
        <f t="shared" si="23"/>
        <v>0</v>
      </c>
      <c r="J82" s="39">
        <f t="shared" si="23"/>
        <v>0</v>
      </c>
      <c r="K82" s="40">
        <f t="shared" si="23"/>
        <v>0</v>
      </c>
      <c r="L82" s="40">
        <f>SUM(L56:L79)</f>
        <v>26199.999999999996</v>
      </c>
      <c r="M82" s="114">
        <f>+SUM(M56:M81)</f>
        <v>19</v>
      </c>
      <c r="R82" s="106" t="s">
        <v>658</v>
      </c>
      <c r="S82" s="111">
        <f>+M82</f>
        <v>19</v>
      </c>
      <c r="T82" s="107">
        <f>+K82</f>
        <v>0</v>
      </c>
      <c r="U82" s="107">
        <f>+C82+E82+G82+I82</f>
        <v>24885.058505850582</v>
      </c>
      <c r="V82" s="107">
        <f>+D82+F82+H82+J82</f>
        <v>1314.9414941494149</v>
      </c>
      <c r="W82" s="107">
        <f>+T82+U82+V82</f>
        <v>26199.999999999996</v>
      </c>
    </row>
  </sheetData>
  <autoFilter ref="A3:W50" xr:uid="{00000000-0009-0000-0000-000002000000}">
    <sortState xmlns:xlrd2="http://schemas.microsoft.com/office/spreadsheetml/2017/richdata2" ref="A4:W25">
      <sortCondition ref="F3:F25"/>
    </sortState>
  </autoFilter>
  <mergeCells count="26">
    <mergeCell ref="U66:W66"/>
    <mergeCell ref="O67:R71"/>
    <mergeCell ref="T67:W71"/>
    <mergeCell ref="N75:N79"/>
    <mergeCell ref="O75:W77"/>
    <mergeCell ref="O78:W79"/>
    <mergeCell ref="U65:W65"/>
    <mergeCell ref="P55:R55"/>
    <mergeCell ref="T55:V55"/>
    <mergeCell ref="P56:R56"/>
    <mergeCell ref="P57:R57"/>
    <mergeCell ref="T57:V57"/>
    <mergeCell ref="P58:R58"/>
    <mergeCell ref="P59:R59"/>
    <mergeCell ref="T59:V59"/>
    <mergeCell ref="P60:R60"/>
    <mergeCell ref="O63:R63"/>
    <mergeCell ref="T63:W63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1" xr:uid="{D1E25919-6E1B-4143-A93E-51BA16405478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15F67BCF-1342-42B1-8CFF-A5590BF16303}">
          <x14:formula1>
            <xm:f>'VERİ BANKASI'!$B$1:$B$27</xm:f>
          </x14:formula1>
          <xm:sqref>D4:D50</xm:sqref>
        </x14:dataValidation>
        <x14:dataValidation type="list" allowBlank="1" showInputMessage="1" showErrorMessage="1" xr:uid="{C9EB7E6A-D3F0-4E24-925C-B05DBEED4771}">
          <x14:formula1>
            <xm:f>'VERİ BANKASI'!$K$1:$K$3</xm:f>
          </x14:formula1>
          <xm:sqref>J4:J51</xm:sqref>
        </x14:dataValidation>
        <x14:dataValidation type="list" allowBlank="1" showInputMessage="1" showErrorMessage="1" xr:uid="{353BA1B6-2F25-4101-8346-85AF5108FED5}">
          <x14:formula1>
            <xm:f>'VERİ BANKASI'!$J$1:$J$10</xm:f>
          </x14:formula1>
          <xm:sqref>K4:K50</xm:sqref>
        </x14:dataValidation>
        <x14:dataValidation type="list" allowBlank="1" showInputMessage="1" showErrorMessage="1" xr:uid="{5E09F3DE-91F5-4A18-B1A0-6EBC64E6B95E}">
          <x14:formula1>
            <xm:f>'VERİ BANKASI'!$C$1:$C$8</xm:f>
          </x14:formula1>
          <xm:sqref>G4:G50</xm:sqref>
        </x14:dataValidation>
        <x14:dataValidation type="list" allowBlank="1" showInputMessage="1" showErrorMessage="1" xr:uid="{2B9040C1-A371-48D7-A203-E8CECBA0449A}">
          <x14:formula1>
            <xm:f>'VERİ BANKASI'!$I$1:$I$49</xm:f>
          </x14:formula1>
          <xm:sqref>I4:I51</xm:sqref>
        </x14:dataValidation>
        <x14:dataValidation type="list" allowBlank="1" showInputMessage="1" showErrorMessage="1" xr:uid="{B30325F8-80C8-47B2-93E6-BEBADD4CB389}">
          <x14:formula1>
            <xm:f>'VERİ BANKASI'!$H$1:$H$9</xm:f>
          </x14:formula1>
          <xm:sqref>P55:R55</xm:sqref>
        </x14:dataValidation>
        <x14:dataValidation type="list" allowBlank="1" showInputMessage="1" showErrorMessage="1" xr:uid="{5A39A607-D99E-4FF4-AF16-E5049445E70A}">
          <x14:formula1>
            <xm:f>'VERİ BANKASI'!$N$1:$N$1</xm:f>
          </x14:formula1>
          <xm:sqref>K51</xm:sqref>
        </x14:dataValidation>
        <x14:dataValidation type="list" allowBlank="1" showInputMessage="1" showErrorMessage="1" xr:uid="{6E7DD156-39EA-463E-92E8-987B98839C4F}">
          <x14:formula1>
            <xm:f>'VERİ BANKASI'!$C$1:$C$5</xm:f>
          </x14:formula1>
          <xm:sqref>G51</xm:sqref>
        </x14:dataValidation>
        <x14:dataValidation type="list" allowBlank="1" showInputMessage="1" showErrorMessage="1" xr:uid="{B45BF2E9-C535-4C98-B977-A74BF4CB7283}">
          <x14:formula1>
            <xm:f>'VERİ BANKASI'!$G$1:$G$4</xm:f>
          </x14:formula1>
          <xm:sqref>P57</xm:sqref>
        </x14:dataValidation>
        <x14:dataValidation type="list" allowBlank="1" showInputMessage="1" showErrorMessage="1" xr:uid="{E6AAC0C1-0281-4EF4-B8F0-4A3927084DB5}">
          <x14:formula1>
            <xm:f>'VERİ BANKASI'!$L$1:$L$4</xm:f>
          </x14:formula1>
          <xm:sqref>P60:R61</xm:sqref>
        </x14:dataValidation>
        <x14:dataValidation type="list" allowBlank="1" showInputMessage="1" showErrorMessage="1" xr:uid="{06BDE444-D9FC-46EE-AAFD-0073F2CE61D0}">
          <x14:formula1>
            <xm:f>'VERİ BANKASI'!$E$1:$E$13</xm:f>
          </x14:formula1>
          <xm:sqref>P59</xm:sqref>
        </x14:dataValidation>
        <x14:dataValidation type="list" allowBlank="1" showInputMessage="1" showErrorMessage="1" xr:uid="{A7FC7589-51EF-4113-8B33-9708454717D1}">
          <x14:formula1>
            <xm:f>'VERİ BANKASI'!$F$1:$F$4</xm:f>
          </x14:formula1>
          <xm:sqref>P56</xm:sqref>
        </x14:dataValidation>
        <x14:dataValidation type="list" allowBlank="1" showInputMessage="1" showErrorMessage="1" promptTitle="YILLAR" xr:uid="{0535C8AC-1B0C-49B0-990C-726912C2385A}">
          <x14:formula1>
            <xm:f>'VERİ BANKASI'!$D$1:$D$19</xm:f>
          </x14:formula1>
          <xm:sqref>P58:R58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C4D1-F2BD-4067-A5A2-CDFE469FF124}">
  <sheetPr>
    <pageSetUpPr fitToPage="1"/>
  </sheetPr>
  <dimension ref="A1:W82"/>
  <sheetViews>
    <sheetView zoomScale="85" zoomScaleNormal="85" workbookViewId="0">
      <pane ySplit="3" topLeftCell="A23" activePane="bottomLeft" state="frozen"/>
      <selection pane="bottomLeft" activeCell="H28" sqref="H28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68" t="s">
        <v>875</v>
      </c>
      <c r="I2" s="169">
        <f>SUBTOTAL(9,H4:H52)</f>
        <v>26706.550000000003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6220529513</v>
      </c>
      <c r="C4" s="100" t="str">
        <f>+VLOOKUP(B4,'VERİ BANKASI'!M:N,2,0)</f>
        <v>MİGROS TİCARET A.Ş.</v>
      </c>
      <c r="D4" s="54" t="s">
        <v>844</v>
      </c>
      <c r="E4" s="57">
        <v>911</v>
      </c>
      <c r="F4" s="59">
        <v>46022</v>
      </c>
      <c r="G4" s="61">
        <v>10</v>
      </c>
      <c r="H4" s="63">
        <v>66</v>
      </c>
      <c r="I4" s="65" t="s">
        <v>751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66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59.999999999999993</v>
      </c>
      <c r="S4" s="86">
        <f>+R4*0.1</f>
        <v>6</v>
      </c>
      <c r="T4" s="90">
        <f>+IF(G4=$T$2,M4/1.2,0)</f>
        <v>0</v>
      </c>
      <c r="U4" s="92">
        <f>+T4*0.2</f>
        <v>0</v>
      </c>
      <c r="V4" s="95">
        <f>+N4+P4+R4+T4</f>
        <v>59.999999999999993</v>
      </c>
      <c r="W4" s="7">
        <f>+O4+Q4+S4+U4</f>
        <v>6</v>
      </c>
    </row>
    <row r="5" spans="1:23" s="6" customFormat="1" ht="19.899999999999999" customHeight="1" x14ac:dyDescent="0.2">
      <c r="A5" s="51">
        <v>2</v>
      </c>
      <c r="B5" s="97">
        <v>6220529513</v>
      </c>
      <c r="C5" s="100" t="str">
        <f>+VLOOKUP(B5,'VERİ BANKASI'!M:N,2,0)</f>
        <v>MİGROS TİCARET A.Ş.</v>
      </c>
      <c r="D5" s="54" t="s">
        <v>844</v>
      </c>
      <c r="E5" s="57">
        <v>911</v>
      </c>
      <c r="F5" s="59">
        <v>46022</v>
      </c>
      <c r="G5" s="61">
        <v>1</v>
      </c>
      <c r="H5" s="63">
        <v>806.7</v>
      </c>
      <c r="I5" s="65" t="s">
        <v>751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806.7</v>
      </c>
      <c r="N5" s="69">
        <f>+IF(G5=$N$2,M5,0)</f>
        <v>0</v>
      </c>
      <c r="O5" s="76">
        <f>+N5*0/100</f>
        <v>0</v>
      </c>
      <c r="P5" s="74">
        <f>+IF(G5=$P$2,M5/1.01,0)</f>
        <v>798.71287128712879</v>
      </c>
      <c r="Q5" s="82">
        <f>+P5*0.01</f>
        <v>7.9871287128712884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798.71287128712879</v>
      </c>
      <c r="W5" s="7">
        <f>+O5+Q5+S5+U5</f>
        <v>7.9871287128712884</v>
      </c>
    </row>
    <row r="6" spans="1:23" s="6" customFormat="1" ht="19.899999999999999" customHeight="1" x14ac:dyDescent="0.2">
      <c r="A6" s="51">
        <v>3</v>
      </c>
      <c r="B6" s="97">
        <v>6220529513</v>
      </c>
      <c r="C6" s="100" t="str">
        <f>+VLOOKUP(B6,'VERİ BANKASI'!M:N,2,0)</f>
        <v>MİGROS TİCARET A.Ş.</v>
      </c>
      <c r="D6" s="54" t="s">
        <v>844</v>
      </c>
      <c r="E6" s="57">
        <v>911</v>
      </c>
      <c r="F6" s="59">
        <v>46022</v>
      </c>
      <c r="G6" s="61">
        <v>20</v>
      </c>
      <c r="H6" s="63">
        <v>439.85</v>
      </c>
      <c r="I6" s="65" t="s">
        <v>751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439.85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366.54166666666669</v>
      </c>
      <c r="U6" s="92">
        <f>+T6*0.2</f>
        <v>73.308333333333337</v>
      </c>
      <c r="V6" s="95">
        <f t="shared" ref="V6:W21" si="0">+N6+P6+R6+T6</f>
        <v>366.54166666666669</v>
      </c>
      <c r="W6" s="7">
        <f t="shared" si="0"/>
        <v>73.308333333333337</v>
      </c>
    </row>
    <row r="7" spans="1:23" s="6" customFormat="1" ht="19.899999999999999" customHeight="1" x14ac:dyDescent="0.2">
      <c r="A7" s="51">
        <v>4</v>
      </c>
      <c r="B7" s="97">
        <v>6220529513</v>
      </c>
      <c r="C7" s="100" t="str">
        <f>+VLOOKUP(B7,'VERİ BANKASI'!M:N,2,0)</f>
        <v>MİGROS TİCARET A.Ş.</v>
      </c>
      <c r="D7" s="54" t="s">
        <v>844</v>
      </c>
      <c r="E7" s="57">
        <v>101</v>
      </c>
      <c r="F7" s="59">
        <v>46022</v>
      </c>
      <c r="G7" s="61">
        <v>1</v>
      </c>
      <c r="H7" s="63">
        <v>1309.8499999999999</v>
      </c>
      <c r="I7" s="65" t="s">
        <v>929</v>
      </c>
      <c r="J7" s="61" t="s">
        <v>65</v>
      </c>
      <c r="K7" s="65"/>
      <c r="L7" s="67">
        <f t="shared" ref="L7:L50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0" si="2">+H7-L7</f>
        <v>1309.8499999999999</v>
      </c>
      <c r="N7" s="69">
        <f t="shared" ref="N7:N50" si="3">+IF(G7=$N$2,M7,0)</f>
        <v>0</v>
      </c>
      <c r="O7" s="76">
        <f t="shared" ref="O7:O50" si="4">+N7*0/100</f>
        <v>0</v>
      </c>
      <c r="P7" s="74">
        <f t="shared" ref="P7:P50" si="5">+IF(G7=$P$2,M7/1.01,0)</f>
        <v>1296.8811881188117</v>
      </c>
      <c r="Q7" s="82">
        <f t="shared" ref="Q7:Q50" si="6">+P7*0.01</f>
        <v>12.968811881188117</v>
      </c>
      <c r="R7" s="80">
        <f t="shared" ref="R7:R50" si="7">+IF(G7=$R$2,M7/1.1,0)</f>
        <v>0</v>
      </c>
      <c r="S7" s="86">
        <f t="shared" ref="S7:S50" si="8">+R7*0.1</f>
        <v>0</v>
      </c>
      <c r="T7" s="90">
        <f t="shared" ref="T7:T50" si="9">+IF(G7=$T$2,M7/1.2,0)</f>
        <v>0</v>
      </c>
      <c r="U7" s="92">
        <f t="shared" ref="U7:U50" si="10">+T7*0.2</f>
        <v>0</v>
      </c>
      <c r="V7" s="95">
        <f t="shared" si="0"/>
        <v>1296.8811881188117</v>
      </c>
      <c r="W7" s="7">
        <f t="shared" si="0"/>
        <v>12.968811881188117</v>
      </c>
    </row>
    <row r="8" spans="1:23" s="6" customFormat="1" ht="19.899999999999999" customHeight="1" x14ac:dyDescent="0.2">
      <c r="A8" s="51">
        <v>6</v>
      </c>
      <c r="B8" s="97">
        <v>51409248104</v>
      </c>
      <c r="C8" s="100" t="str">
        <f>+VLOOKUP(B8,'VERİ BANKASI'!M:N,2,0)</f>
        <v>AVİNÇ PAZARLAMA - ŞEVKİ AVİNÇ</v>
      </c>
      <c r="D8" s="54" t="s">
        <v>844</v>
      </c>
      <c r="E8" s="57">
        <v>92</v>
      </c>
      <c r="F8" s="59">
        <v>46022</v>
      </c>
      <c r="G8" s="61">
        <v>1</v>
      </c>
      <c r="H8" s="63">
        <v>750</v>
      </c>
      <c r="I8" s="65"/>
      <c r="J8" s="61" t="s">
        <v>65</v>
      </c>
      <c r="K8" s="65"/>
      <c r="L8" s="67">
        <f t="shared" si="1"/>
        <v>0</v>
      </c>
      <c r="M8" s="7">
        <f t="shared" si="2"/>
        <v>750</v>
      </c>
      <c r="N8" s="69">
        <f t="shared" si="3"/>
        <v>0</v>
      </c>
      <c r="O8" s="76">
        <f t="shared" si="4"/>
        <v>0</v>
      </c>
      <c r="P8" s="74">
        <f t="shared" si="5"/>
        <v>742.57425742574253</v>
      </c>
      <c r="Q8" s="82">
        <f t="shared" si="6"/>
        <v>7.4257425742574252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742.57425742574253</v>
      </c>
      <c r="W8" s="7">
        <f t="shared" si="0"/>
        <v>7.4257425742574252</v>
      </c>
    </row>
    <row r="9" spans="1:23" s="6" customFormat="1" ht="19.899999999999999" customHeight="1" x14ac:dyDescent="0.2">
      <c r="A9" s="51">
        <v>7</v>
      </c>
      <c r="B9" s="97">
        <v>5270388270</v>
      </c>
      <c r="C9" s="100" t="str">
        <f>+VLOOKUP(B9,'VERİ BANKASI'!M:N,2,0)</f>
        <v>KASIMPAŞA SPOR KULÜBÜ DER.İKT.İŞL.</v>
      </c>
      <c r="D9" s="54" t="s">
        <v>94</v>
      </c>
      <c r="E9" s="57">
        <v>21</v>
      </c>
      <c r="F9" s="59">
        <v>46022</v>
      </c>
      <c r="G9" s="61">
        <v>20</v>
      </c>
      <c r="H9" s="63">
        <v>1000</v>
      </c>
      <c r="I9" s="65"/>
      <c r="J9" s="61" t="s">
        <v>65</v>
      </c>
      <c r="K9" s="65"/>
      <c r="L9" s="67">
        <f t="shared" si="1"/>
        <v>300</v>
      </c>
      <c r="M9" s="7">
        <f t="shared" si="2"/>
        <v>700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583.33333333333337</v>
      </c>
      <c r="U9" s="92">
        <f t="shared" si="10"/>
        <v>116.66666666666669</v>
      </c>
      <c r="V9" s="95">
        <f t="shared" si="0"/>
        <v>583.33333333333337</v>
      </c>
      <c r="W9" s="7">
        <f t="shared" si="0"/>
        <v>116.66666666666669</v>
      </c>
    </row>
    <row r="10" spans="1:23" s="6" customFormat="1" ht="19.899999999999999" customHeight="1" x14ac:dyDescent="0.2">
      <c r="A10" s="51">
        <v>8</v>
      </c>
      <c r="B10" s="97">
        <v>5270388270</v>
      </c>
      <c r="C10" s="100" t="str">
        <f>+VLOOKUP(B10,'VERİ BANKASI'!M:N,2,0)</f>
        <v>KASIMPAŞA SPOR KULÜBÜ DER.İKT.İŞL.</v>
      </c>
      <c r="D10" s="54" t="s">
        <v>94</v>
      </c>
      <c r="E10" s="57">
        <v>30</v>
      </c>
      <c r="F10" s="59">
        <v>46022</v>
      </c>
      <c r="G10" s="61">
        <v>20</v>
      </c>
      <c r="H10" s="63">
        <v>1000</v>
      </c>
      <c r="I10" s="65"/>
      <c r="J10" s="61" t="s">
        <v>65</v>
      </c>
      <c r="K10" s="65"/>
      <c r="L10" s="67">
        <f t="shared" si="1"/>
        <v>300</v>
      </c>
      <c r="M10" s="7">
        <f t="shared" si="2"/>
        <v>700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583.33333333333337</v>
      </c>
      <c r="U10" s="92">
        <f t="shared" si="10"/>
        <v>116.66666666666669</v>
      </c>
      <c r="V10" s="95">
        <f t="shared" si="0"/>
        <v>583.33333333333337</v>
      </c>
      <c r="W10" s="7">
        <f t="shared" si="0"/>
        <v>116.66666666666669</v>
      </c>
    </row>
    <row r="11" spans="1:23" s="6" customFormat="1" ht="19.899999999999999" customHeight="1" x14ac:dyDescent="0.2">
      <c r="A11" s="51">
        <v>9</v>
      </c>
      <c r="B11" s="97">
        <v>5270388270</v>
      </c>
      <c r="C11" s="100" t="str">
        <f>+VLOOKUP(B11,'VERİ BANKASI'!M:N,2,0)</f>
        <v>KASIMPAŞA SPOR KULÜBÜ DER.İKT.İŞL.</v>
      </c>
      <c r="D11" s="54" t="s">
        <v>94</v>
      </c>
      <c r="E11" s="57">
        <v>42</v>
      </c>
      <c r="F11" s="59">
        <v>46022</v>
      </c>
      <c r="G11" s="61">
        <v>20</v>
      </c>
      <c r="H11" s="63">
        <v>1000</v>
      </c>
      <c r="I11" s="65"/>
      <c r="J11" s="61" t="s">
        <v>65</v>
      </c>
      <c r="K11" s="65"/>
      <c r="L11" s="67">
        <f t="shared" si="1"/>
        <v>300</v>
      </c>
      <c r="M11" s="7">
        <f t="shared" si="2"/>
        <v>700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583.33333333333337</v>
      </c>
      <c r="U11" s="92">
        <f t="shared" si="10"/>
        <v>116.66666666666669</v>
      </c>
      <c r="V11" s="95">
        <f t="shared" si="0"/>
        <v>583.33333333333337</v>
      </c>
      <c r="W11" s="7">
        <f t="shared" si="0"/>
        <v>116.66666666666669</v>
      </c>
    </row>
    <row r="12" spans="1:23" s="6" customFormat="1" ht="19.899999999999999" customHeight="1" x14ac:dyDescent="0.2">
      <c r="A12" s="51">
        <v>12</v>
      </c>
      <c r="B12" s="97">
        <v>5270388270</v>
      </c>
      <c r="C12" s="100" t="str">
        <f>+VLOOKUP(B12,'VERİ BANKASI'!M:N,2,0)</f>
        <v>KASIMPAŞA SPOR KULÜBÜ DER.İKT.İŞL.</v>
      </c>
      <c r="D12" s="54" t="s">
        <v>94</v>
      </c>
      <c r="E12" s="57">
        <v>19</v>
      </c>
      <c r="F12" s="59">
        <v>46022</v>
      </c>
      <c r="G12" s="61">
        <v>20</v>
      </c>
      <c r="H12" s="63">
        <v>1000</v>
      </c>
      <c r="I12" s="65"/>
      <c r="J12" s="61" t="s">
        <v>65</v>
      </c>
      <c r="K12" s="65"/>
      <c r="L12" s="67">
        <f t="shared" si="1"/>
        <v>300</v>
      </c>
      <c r="M12" s="7">
        <f t="shared" si="2"/>
        <v>700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583.33333333333337</v>
      </c>
      <c r="U12" s="92">
        <f t="shared" si="10"/>
        <v>116.66666666666669</v>
      </c>
      <c r="V12" s="95">
        <f t="shared" si="0"/>
        <v>583.33333333333337</v>
      </c>
      <c r="W12" s="7">
        <f t="shared" si="0"/>
        <v>116.66666666666669</v>
      </c>
    </row>
    <row r="13" spans="1:23" s="6" customFormat="1" ht="19.899999999999999" customHeight="1" x14ac:dyDescent="0.2">
      <c r="A13" s="51">
        <v>14</v>
      </c>
      <c r="B13" s="97">
        <v>5270388270</v>
      </c>
      <c r="C13" s="100" t="str">
        <f>+VLOOKUP(B13,'VERİ BANKASI'!M:N,2,0)</f>
        <v>KASIMPAŞA SPOR KULÜBÜ DER.İKT.İŞL.</v>
      </c>
      <c r="D13" s="54" t="s">
        <v>94</v>
      </c>
      <c r="E13" s="57">
        <v>20</v>
      </c>
      <c r="F13" s="59">
        <v>46022</v>
      </c>
      <c r="G13" s="61">
        <v>20</v>
      </c>
      <c r="H13" s="63">
        <v>2000</v>
      </c>
      <c r="I13" s="65"/>
      <c r="J13" s="61" t="s">
        <v>65</v>
      </c>
      <c r="K13" s="65"/>
      <c r="L13" s="67">
        <f t="shared" si="1"/>
        <v>600</v>
      </c>
      <c r="M13" s="7">
        <f t="shared" si="2"/>
        <v>1400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1166.6666666666667</v>
      </c>
      <c r="U13" s="92">
        <f t="shared" si="10"/>
        <v>233.33333333333337</v>
      </c>
      <c r="V13" s="95">
        <f t="shared" si="0"/>
        <v>1166.6666666666667</v>
      </c>
      <c r="W13" s="7">
        <f t="shared" si="0"/>
        <v>233.33333333333337</v>
      </c>
    </row>
    <row r="14" spans="1:23" s="6" customFormat="1" ht="19.899999999999999" customHeight="1" x14ac:dyDescent="0.2">
      <c r="A14" s="51">
        <v>15</v>
      </c>
      <c r="B14" s="97">
        <v>5270388270</v>
      </c>
      <c r="C14" s="100" t="str">
        <f>+VLOOKUP(B14,'VERİ BANKASI'!M:N,2,0)</f>
        <v>KASIMPAŞA SPOR KULÜBÜ DER.İKT.İŞL.</v>
      </c>
      <c r="D14" s="54" t="s">
        <v>94</v>
      </c>
      <c r="E14" s="57">
        <v>43</v>
      </c>
      <c r="F14" s="59">
        <v>46022</v>
      </c>
      <c r="G14" s="61">
        <v>20</v>
      </c>
      <c r="H14" s="63">
        <v>1000</v>
      </c>
      <c r="I14" s="65"/>
      <c r="J14" s="61" t="s">
        <v>65</v>
      </c>
      <c r="K14" s="65"/>
      <c r="L14" s="67">
        <f t="shared" si="1"/>
        <v>300</v>
      </c>
      <c r="M14" s="7">
        <f t="shared" si="2"/>
        <v>700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583.33333333333337</v>
      </c>
      <c r="U14" s="92">
        <f t="shared" si="10"/>
        <v>116.66666666666669</v>
      </c>
      <c r="V14" s="95">
        <f t="shared" si="0"/>
        <v>583.33333333333337</v>
      </c>
      <c r="W14" s="7">
        <f t="shared" si="0"/>
        <v>116.66666666666669</v>
      </c>
    </row>
    <row r="15" spans="1:23" s="6" customFormat="1" ht="19.899999999999999" customHeight="1" x14ac:dyDescent="0.2">
      <c r="A15" s="51">
        <v>16</v>
      </c>
      <c r="B15" s="97">
        <v>5270388270</v>
      </c>
      <c r="C15" s="100" t="str">
        <f>+VLOOKUP(B15,'VERİ BANKASI'!M:N,2,0)</f>
        <v>KASIMPAŞA SPOR KULÜBÜ DER.İKT.İŞL.</v>
      </c>
      <c r="D15" s="54" t="s">
        <v>94</v>
      </c>
      <c r="E15" s="57">
        <v>18</v>
      </c>
      <c r="F15" s="59">
        <v>46022</v>
      </c>
      <c r="G15" s="61">
        <v>20</v>
      </c>
      <c r="H15" s="63">
        <v>1000</v>
      </c>
      <c r="I15" s="65"/>
      <c r="J15" s="61" t="s">
        <v>65</v>
      </c>
      <c r="K15" s="65"/>
      <c r="L15" s="67">
        <f t="shared" si="1"/>
        <v>300</v>
      </c>
      <c r="M15" s="7">
        <f t="shared" si="2"/>
        <v>700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583.33333333333337</v>
      </c>
      <c r="U15" s="92">
        <f t="shared" si="10"/>
        <v>116.66666666666669</v>
      </c>
      <c r="V15" s="95">
        <f t="shared" si="0"/>
        <v>583.33333333333337</v>
      </c>
      <c r="W15" s="7">
        <f t="shared" si="0"/>
        <v>116.66666666666669</v>
      </c>
    </row>
    <row r="16" spans="1:23" s="6" customFormat="1" ht="19.899999999999999" customHeight="1" x14ac:dyDescent="0.2">
      <c r="A16" s="51">
        <v>17</v>
      </c>
      <c r="B16" s="97">
        <v>5270388270</v>
      </c>
      <c r="C16" s="100" t="str">
        <f>+VLOOKUP(B16,'VERİ BANKASI'!M:N,2,0)</f>
        <v>KASIMPAŞA SPOR KULÜBÜ DER.İKT.İŞL.</v>
      </c>
      <c r="D16" s="54" t="s">
        <v>94</v>
      </c>
      <c r="E16" s="57">
        <v>31</v>
      </c>
      <c r="F16" s="59">
        <v>46022</v>
      </c>
      <c r="G16" s="61">
        <v>20</v>
      </c>
      <c r="H16" s="63">
        <v>1000</v>
      </c>
      <c r="I16" s="65"/>
      <c r="J16" s="61" t="s">
        <v>65</v>
      </c>
      <c r="K16" s="65"/>
      <c r="L16" s="67">
        <f t="shared" si="1"/>
        <v>300</v>
      </c>
      <c r="M16" s="7">
        <f t="shared" si="2"/>
        <v>700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583.33333333333337</v>
      </c>
      <c r="U16" s="92">
        <f t="shared" si="10"/>
        <v>116.66666666666669</v>
      </c>
      <c r="V16" s="95">
        <f t="shared" si="0"/>
        <v>583.33333333333337</v>
      </c>
      <c r="W16" s="7">
        <f t="shared" si="0"/>
        <v>116.66666666666669</v>
      </c>
    </row>
    <row r="17" spans="1:23" s="6" customFormat="1" ht="19.899999999999999" customHeight="1" x14ac:dyDescent="0.2">
      <c r="A17" s="51">
        <v>18</v>
      </c>
      <c r="B17" s="97">
        <v>5270388270</v>
      </c>
      <c r="C17" s="100" t="str">
        <f>+VLOOKUP(B17,'VERİ BANKASI'!M:N,2,0)</f>
        <v>KASIMPAŞA SPOR KULÜBÜ DER.İKT.İŞL.</v>
      </c>
      <c r="D17" s="54" t="s">
        <v>94</v>
      </c>
      <c r="E17" s="57">
        <v>35</v>
      </c>
      <c r="F17" s="59">
        <v>46022</v>
      </c>
      <c r="G17" s="61">
        <v>20</v>
      </c>
      <c r="H17" s="63">
        <v>4000</v>
      </c>
      <c r="I17" s="65"/>
      <c r="J17" s="61" t="s">
        <v>65</v>
      </c>
      <c r="K17" s="65"/>
      <c r="L17" s="67">
        <f t="shared" si="1"/>
        <v>1200</v>
      </c>
      <c r="M17" s="7">
        <f t="shared" si="2"/>
        <v>2800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2333.3333333333335</v>
      </c>
      <c r="U17" s="92">
        <f t="shared" si="10"/>
        <v>466.66666666666674</v>
      </c>
      <c r="V17" s="95">
        <f t="shared" si="0"/>
        <v>2333.3333333333335</v>
      </c>
      <c r="W17" s="7">
        <f t="shared" si="0"/>
        <v>466.66666666666674</v>
      </c>
    </row>
    <row r="18" spans="1:23" s="6" customFormat="1" ht="19.899999999999999" customHeight="1" x14ac:dyDescent="0.2">
      <c r="A18" s="51">
        <v>19</v>
      </c>
      <c r="B18" s="97">
        <v>5270388270</v>
      </c>
      <c r="C18" s="100" t="str">
        <f>+VLOOKUP(B18,'VERİ BANKASI'!M:N,2,0)</f>
        <v>KASIMPAŞA SPOR KULÜBÜ DER.İKT.İŞL.</v>
      </c>
      <c r="D18" s="54" t="s">
        <v>94</v>
      </c>
      <c r="E18" s="57">
        <v>30</v>
      </c>
      <c r="F18" s="59">
        <v>46022</v>
      </c>
      <c r="G18" s="61">
        <v>20</v>
      </c>
      <c r="H18" s="63">
        <v>1000</v>
      </c>
      <c r="I18" s="65"/>
      <c r="J18" s="61" t="s">
        <v>65</v>
      </c>
      <c r="K18" s="65"/>
      <c r="L18" s="67">
        <f t="shared" si="1"/>
        <v>300</v>
      </c>
      <c r="M18" s="7">
        <f t="shared" si="2"/>
        <v>700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583.33333333333337</v>
      </c>
      <c r="U18" s="92">
        <f t="shared" si="10"/>
        <v>116.66666666666669</v>
      </c>
      <c r="V18" s="95">
        <f t="shared" si="0"/>
        <v>583.33333333333337</v>
      </c>
      <c r="W18" s="7">
        <f t="shared" si="0"/>
        <v>116.66666666666669</v>
      </c>
    </row>
    <row r="19" spans="1:23" s="6" customFormat="1" ht="19.899999999999999" customHeight="1" x14ac:dyDescent="0.2">
      <c r="A19" s="51">
        <v>20</v>
      </c>
      <c r="B19" s="97">
        <v>7340396995</v>
      </c>
      <c r="C19" s="100" t="str">
        <f>+VLOOKUP(B19,'VERİ BANKASI'!M:N,2,0)</f>
        <v>REMOD GIDA LTD. ŞTİ.</v>
      </c>
      <c r="D19" s="54" t="s">
        <v>844</v>
      </c>
      <c r="E19" s="57">
        <v>158</v>
      </c>
      <c r="F19" s="59">
        <v>46022</v>
      </c>
      <c r="G19" s="61">
        <v>10</v>
      </c>
      <c r="H19" s="63">
        <v>980</v>
      </c>
      <c r="I19" s="65"/>
      <c r="J19" s="61" t="s">
        <v>65</v>
      </c>
      <c r="K19" s="65"/>
      <c r="L19" s="67">
        <f t="shared" si="1"/>
        <v>0</v>
      </c>
      <c r="M19" s="7">
        <f t="shared" si="2"/>
        <v>980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890.90909090909088</v>
      </c>
      <c r="S19" s="86">
        <f t="shared" si="8"/>
        <v>89.090909090909093</v>
      </c>
      <c r="T19" s="90">
        <f t="shared" si="9"/>
        <v>0</v>
      </c>
      <c r="U19" s="92">
        <f t="shared" si="10"/>
        <v>0</v>
      </c>
      <c r="V19" s="95">
        <f t="shared" si="0"/>
        <v>890.90909090909088</v>
      </c>
      <c r="W19" s="7">
        <f t="shared" si="0"/>
        <v>89.090909090909093</v>
      </c>
    </row>
    <row r="20" spans="1:23" s="6" customFormat="1" ht="19.899999999999999" customHeight="1" x14ac:dyDescent="0.2">
      <c r="A20" s="51">
        <v>21</v>
      </c>
      <c r="B20" s="97">
        <v>51409248104</v>
      </c>
      <c r="C20" s="100" t="str">
        <f>+VLOOKUP(B20,'VERİ BANKASI'!M:N,2,0)</f>
        <v>AVİNÇ PAZARLAMA - ŞEVKİ AVİNÇ</v>
      </c>
      <c r="D20" s="54" t="s">
        <v>844</v>
      </c>
      <c r="E20" s="57">
        <v>36</v>
      </c>
      <c r="F20" s="59">
        <v>46022</v>
      </c>
      <c r="G20" s="61">
        <v>1</v>
      </c>
      <c r="H20" s="63">
        <v>840</v>
      </c>
      <c r="I20" s="65"/>
      <c r="J20" s="61" t="s">
        <v>65</v>
      </c>
      <c r="K20" s="65"/>
      <c r="L20" s="67">
        <f t="shared" si="1"/>
        <v>0</v>
      </c>
      <c r="M20" s="7">
        <f t="shared" si="2"/>
        <v>840</v>
      </c>
      <c r="N20" s="69">
        <f t="shared" si="3"/>
        <v>0</v>
      </c>
      <c r="O20" s="76">
        <f t="shared" si="4"/>
        <v>0</v>
      </c>
      <c r="P20" s="74">
        <f t="shared" si="5"/>
        <v>831.68316831683171</v>
      </c>
      <c r="Q20" s="82">
        <f t="shared" si="6"/>
        <v>8.3168316831683171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831.68316831683171</v>
      </c>
      <c r="W20" s="7">
        <f t="shared" si="0"/>
        <v>8.3168316831683171</v>
      </c>
    </row>
    <row r="21" spans="1:23" s="6" customFormat="1" ht="19.899999999999999" customHeight="1" x14ac:dyDescent="0.2">
      <c r="A21" s="51">
        <v>22</v>
      </c>
      <c r="B21" s="97">
        <v>8140131899</v>
      </c>
      <c r="C21" s="100" t="str">
        <f>+VLOOKUP(B21,'VERİ BANKASI'!M:N,2,0)</f>
        <v>ŞOK MARKETLER TİC.A.Ş.</v>
      </c>
      <c r="D21" s="54" t="s">
        <v>844</v>
      </c>
      <c r="E21" s="57">
        <v>218</v>
      </c>
      <c r="F21" s="59">
        <v>46022</v>
      </c>
      <c r="G21" s="61">
        <v>1</v>
      </c>
      <c r="H21" s="63">
        <v>966.5</v>
      </c>
      <c r="I21" s="65"/>
      <c r="J21" s="61" t="s">
        <v>65</v>
      </c>
      <c r="K21" s="65"/>
      <c r="L21" s="67">
        <f t="shared" si="1"/>
        <v>0</v>
      </c>
      <c r="M21" s="7">
        <f t="shared" si="2"/>
        <v>966.5</v>
      </c>
      <c r="N21" s="69">
        <f t="shared" si="3"/>
        <v>0</v>
      </c>
      <c r="O21" s="76">
        <f t="shared" si="4"/>
        <v>0</v>
      </c>
      <c r="P21" s="74">
        <f t="shared" si="5"/>
        <v>956.93069306930693</v>
      </c>
      <c r="Q21" s="82">
        <f t="shared" si="6"/>
        <v>9.5693069306930703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956.93069306930693</v>
      </c>
      <c r="W21" s="7">
        <f t="shared" si="0"/>
        <v>9.5693069306930703</v>
      </c>
    </row>
    <row r="22" spans="1:23" s="6" customFormat="1" ht="19.899999999999999" customHeight="1" x14ac:dyDescent="0.2">
      <c r="A22" s="51">
        <v>23</v>
      </c>
      <c r="B22" s="97">
        <v>4690354728</v>
      </c>
      <c r="C22" s="100" t="str">
        <f>+VLOOKUP(B22,'VERİ BANKASI'!M:N,2,0)</f>
        <v>İÇER ET - BEKİR İÇER</v>
      </c>
      <c r="D22" s="54" t="s">
        <v>844</v>
      </c>
      <c r="E22" s="57">
        <v>24</v>
      </c>
      <c r="F22" s="59">
        <v>46022</v>
      </c>
      <c r="G22" s="61">
        <v>1</v>
      </c>
      <c r="H22" s="63">
        <v>772</v>
      </c>
      <c r="I22" s="65"/>
      <c r="J22" s="61" t="s">
        <v>65</v>
      </c>
      <c r="K22" s="65"/>
      <c r="L22" s="67">
        <f t="shared" si="1"/>
        <v>0</v>
      </c>
      <c r="M22" s="7">
        <f t="shared" si="2"/>
        <v>772</v>
      </c>
      <c r="N22" s="69">
        <f t="shared" si="3"/>
        <v>0</v>
      </c>
      <c r="O22" s="76">
        <f t="shared" si="4"/>
        <v>0</v>
      </c>
      <c r="P22" s="74">
        <f t="shared" si="5"/>
        <v>764.3564356435644</v>
      </c>
      <c r="Q22" s="82">
        <f t="shared" si="6"/>
        <v>7.6435643564356441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ref="V22:W50" si="11">+N22+P22+R22+T22</f>
        <v>764.3564356435644</v>
      </c>
      <c r="W22" s="7">
        <f t="shared" si="11"/>
        <v>7.6435643564356441</v>
      </c>
    </row>
    <row r="23" spans="1:23" s="6" customFormat="1" ht="19.899999999999999" customHeight="1" x14ac:dyDescent="0.2">
      <c r="A23" s="51">
        <v>24</v>
      </c>
      <c r="B23" s="97"/>
      <c r="C23" s="100" t="e">
        <f>+VLOOKUP(B23,'VERİ BANKASI'!M:N,2,0)</f>
        <v>#N/A</v>
      </c>
      <c r="D23" s="54" t="s">
        <v>99</v>
      </c>
      <c r="E23" s="57">
        <v>1</v>
      </c>
      <c r="F23" s="59">
        <v>46022</v>
      </c>
      <c r="G23" s="61">
        <v>20</v>
      </c>
      <c r="H23" s="63">
        <v>460.65</v>
      </c>
      <c r="I23" s="65"/>
      <c r="J23" s="61" t="s">
        <v>65</v>
      </c>
      <c r="K23" s="65"/>
      <c r="L23" s="67">
        <f t="shared" si="1"/>
        <v>0</v>
      </c>
      <c r="M23" s="7">
        <f t="shared" si="2"/>
        <v>460.65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383.875</v>
      </c>
      <c r="U23" s="92">
        <f t="shared" si="10"/>
        <v>76.775000000000006</v>
      </c>
      <c r="V23" s="95">
        <f t="shared" si="11"/>
        <v>383.875</v>
      </c>
      <c r="W23" s="7">
        <f t="shared" si="11"/>
        <v>76.775000000000006</v>
      </c>
    </row>
    <row r="24" spans="1:23" s="6" customFormat="1" ht="19.899999999999999" customHeight="1" x14ac:dyDescent="0.2">
      <c r="A24" s="51">
        <v>25</v>
      </c>
      <c r="B24" s="97">
        <v>56164089672</v>
      </c>
      <c r="C24" s="100" t="str">
        <f>+VLOOKUP(B24,'VERİ BANKASI'!M:N,2,0)</f>
        <v>FUAT ÖZVARIŞ</v>
      </c>
      <c r="D24" s="54" t="s">
        <v>844</v>
      </c>
      <c r="E24" s="57">
        <v>18</v>
      </c>
      <c r="F24" s="59">
        <v>46022</v>
      </c>
      <c r="G24" s="61">
        <v>1</v>
      </c>
      <c r="H24" s="63">
        <v>1350</v>
      </c>
      <c r="I24" s="65"/>
      <c r="J24" s="61" t="s">
        <v>65</v>
      </c>
      <c r="K24" s="65"/>
      <c r="L24" s="67">
        <f t="shared" si="1"/>
        <v>0</v>
      </c>
      <c r="M24" s="7">
        <f t="shared" si="2"/>
        <v>1350</v>
      </c>
      <c r="N24" s="69">
        <f t="shared" si="3"/>
        <v>0</v>
      </c>
      <c r="O24" s="76">
        <f t="shared" si="4"/>
        <v>0</v>
      </c>
      <c r="P24" s="74">
        <f t="shared" si="5"/>
        <v>1336.6336633663366</v>
      </c>
      <c r="Q24" s="82">
        <f t="shared" si="6"/>
        <v>13.366336633663366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1336.6336633663366</v>
      </c>
      <c r="W24" s="7">
        <f t="shared" si="11"/>
        <v>13.366336633663366</v>
      </c>
    </row>
    <row r="25" spans="1:23" s="6" customFormat="1" ht="19.899999999999999" customHeight="1" x14ac:dyDescent="0.2">
      <c r="A25" s="51">
        <v>26</v>
      </c>
      <c r="B25" s="97">
        <v>51409248104</v>
      </c>
      <c r="C25" s="100" t="str">
        <f>+VLOOKUP(B25,'VERİ BANKASI'!M:N,2,0)</f>
        <v>AVİNÇ PAZARLAMA - ŞEVKİ AVİNÇ</v>
      </c>
      <c r="D25" s="54" t="s">
        <v>844</v>
      </c>
      <c r="E25" s="57">
        <v>61</v>
      </c>
      <c r="F25" s="59">
        <v>46022</v>
      </c>
      <c r="G25" s="61">
        <v>1</v>
      </c>
      <c r="H25" s="63">
        <v>520</v>
      </c>
      <c r="I25" s="65"/>
      <c r="J25" s="61" t="s">
        <v>65</v>
      </c>
      <c r="K25" s="65"/>
      <c r="L25" s="67">
        <f t="shared" si="1"/>
        <v>0</v>
      </c>
      <c r="M25" s="7">
        <f t="shared" si="2"/>
        <v>520</v>
      </c>
      <c r="N25" s="69">
        <f t="shared" si="3"/>
        <v>0</v>
      </c>
      <c r="O25" s="76">
        <f t="shared" si="4"/>
        <v>0</v>
      </c>
      <c r="P25" s="74">
        <f t="shared" si="5"/>
        <v>514.85148514851483</v>
      </c>
      <c r="Q25" s="82">
        <f t="shared" si="6"/>
        <v>5.1485148514851486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514.85148514851483</v>
      </c>
      <c r="W25" s="7">
        <f t="shared" si="11"/>
        <v>5.1485148514851486</v>
      </c>
    </row>
    <row r="26" spans="1:23" s="6" customFormat="1" ht="19.899999999999999" customHeight="1" x14ac:dyDescent="0.2">
      <c r="A26" s="51">
        <v>27</v>
      </c>
      <c r="B26" s="97">
        <v>51409248104</v>
      </c>
      <c r="C26" s="100" t="str">
        <f>+VLOOKUP(B26,'VERİ BANKASI'!M:N,2,0)</f>
        <v>AVİNÇ PAZARLAMA - ŞEVKİ AVİNÇ</v>
      </c>
      <c r="D26" s="54" t="s">
        <v>844</v>
      </c>
      <c r="E26" s="57">
        <v>106</v>
      </c>
      <c r="F26" s="59">
        <v>46022</v>
      </c>
      <c r="G26" s="61">
        <v>1</v>
      </c>
      <c r="H26" s="63">
        <v>900</v>
      </c>
      <c r="I26" s="65"/>
      <c r="J26" s="61" t="s">
        <v>65</v>
      </c>
      <c r="K26" s="65"/>
      <c r="L26" s="67">
        <f t="shared" si="1"/>
        <v>0</v>
      </c>
      <c r="M26" s="7">
        <f t="shared" si="2"/>
        <v>900</v>
      </c>
      <c r="N26" s="69">
        <f t="shared" si="3"/>
        <v>0</v>
      </c>
      <c r="O26" s="76">
        <f t="shared" si="4"/>
        <v>0</v>
      </c>
      <c r="P26" s="74">
        <f t="shared" si="5"/>
        <v>891.08910891089113</v>
      </c>
      <c r="Q26" s="82">
        <f t="shared" si="6"/>
        <v>8.9108910891089117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891.08910891089113</v>
      </c>
      <c r="W26" s="7">
        <f t="shared" si="11"/>
        <v>8.9108910891089117</v>
      </c>
    </row>
    <row r="27" spans="1:23" s="6" customFormat="1" ht="19.899999999999999" customHeight="1" x14ac:dyDescent="0.2">
      <c r="A27" s="51">
        <v>28</v>
      </c>
      <c r="B27" s="97">
        <v>51409248104</v>
      </c>
      <c r="C27" s="100" t="str">
        <f>+VLOOKUP(B27,'VERİ BANKASI'!M:N,2,0)</f>
        <v>AVİNÇ PAZARLAMA - ŞEVKİ AVİNÇ</v>
      </c>
      <c r="D27" s="54" t="s">
        <v>844</v>
      </c>
      <c r="E27" s="57">
        <v>13</v>
      </c>
      <c r="F27" s="59">
        <v>46022</v>
      </c>
      <c r="G27" s="61">
        <v>1</v>
      </c>
      <c r="H27" s="63">
        <v>1800</v>
      </c>
      <c r="I27" s="65"/>
      <c r="J27" s="61" t="s">
        <v>65</v>
      </c>
      <c r="K27" s="65"/>
      <c r="L27" s="67">
        <f t="shared" si="1"/>
        <v>0</v>
      </c>
      <c r="M27" s="7">
        <f t="shared" si="2"/>
        <v>1800</v>
      </c>
      <c r="N27" s="69">
        <f t="shared" si="3"/>
        <v>0</v>
      </c>
      <c r="O27" s="76">
        <f t="shared" si="4"/>
        <v>0</v>
      </c>
      <c r="P27" s="74">
        <f t="shared" si="5"/>
        <v>1782.1782178217823</v>
      </c>
      <c r="Q27" s="82">
        <f t="shared" si="6"/>
        <v>17.821782178217823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1782.1782178217823</v>
      </c>
      <c r="W27" s="7">
        <f t="shared" si="11"/>
        <v>17.821782178217823</v>
      </c>
    </row>
    <row r="28" spans="1:23" s="6" customFormat="1" ht="19.899999999999999" customHeight="1" x14ac:dyDescent="0.2">
      <c r="A28" s="51">
        <v>29</v>
      </c>
      <c r="B28" s="97">
        <v>26021094262</v>
      </c>
      <c r="C28" s="100" t="str">
        <f>+VLOOKUP(B28,'VERİ BANKASI'!M:N,2,0)</f>
        <v>ÖZBAĞLAR TİCARET - BÜLENT ÖZBAĞ</v>
      </c>
      <c r="D28" s="54" t="s">
        <v>844</v>
      </c>
      <c r="E28" s="57">
        <v>27</v>
      </c>
      <c r="F28" s="59">
        <v>46022</v>
      </c>
      <c r="G28" s="61">
        <v>1</v>
      </c>
      <c r="H28" s="63">
        <v>745</v>
      </c>
      <c r="I28" s="65"/>
      <c r="J28" s="61" t="s">
        <v>65</v>
      </c>
      <c r="K28" s="65"/>
      <c r="L28" s="67">
        <f t="shared" si="1"/>
        <v>0</v>
      </c>
      <c r="M28" s="7">
        <f t="shared" si="2"/>
        <v>745</v>
      </c>
      <c r="N28" s="69">
        <f t="shared" si="3"/>
        <v>0</v>
      </c>
      <c r="O28" s="76">
        <f t="shared" si="4"/>
        <v>0</v>
      </c>
      <c r="P28" s="74">
        <f t="shared" si="5"/>
        <v>737.62376237623766</v>
      </c>
      <c r="Q28" s="82">
        <f t="shared" si="6"/>
        <v>7.3762376237623766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737.62376237623766</v>
      </c>
      <c r="W28" s="7">
        <f t="shared" si="11"/>
        <v>7.3762376237623766</v>
      </c>
    </row>
    <row r="29" spans="1:23" s="6" customFormat="1" ht="19.899999999999999" customHeight="1" x14ac:dyDescent="0.2">
      <c r="A29" s="51">
        <v>30</v>
      </c>
      <c r="B29" s="97">
        <v>51409248104</v>
      </c>
      <c r="C29" s="100" t="str">
        <f>+VLOOKUP(B29,'VERİ BANKASI'!M:N,2,0)</f>
        <v>AVİNÇ PAZARLAMA - ŞEVKİ AVİNÇ</v>
      </c>
      <c r="D29" s="54" t="s">
        <v>844</v>
      </c>
      <c r="E29" s="57">
        <v>84</v>
      </c>
      <c r="F29" s="59">
        <v>46022</v>
      </c>
      <c r="G29" s="61">
        <v>1</v>
      </c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31</v>
      </c>
      <c r="B30" s="97">
        <v>20864266374</v>
      </c>
      <c r="C30" s="100" t="str">
        <f>+VLOOKUP(B30,'VERİ BANKASI'!M:N,2,0)</f>
        <v>İZZET YİĞİTPAŞA</v>
      </c>
      <c r="D30" s="54" t="s">
        <v>844</v>
      </c>
      <c r="E30" s="57">
        <v>43</v>
      </c>
      <c r="F30" s="59">
        <v>46022</v>
      </c>
      <c r="G30" s="61">
        <v>1</v>
      </c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32</v>
      </c>
      <c r="B31" s="97">
        <v>26705071480</v>
      </c>
      <c r="C31" s="100" t="str">
        <f>+VLOOKUP(B31,'VERİ BANKASI'!M:N,2,0)</f>
        <v>ERCAN BAĞ</v>
      </c>
      <c r="D31" s="54" t="s">
        <v>844</v>
      </c>
      <c r="E31" s="57">
        <v>29</v>
      </c>
      <c r="F31" s="59">
        <v>46022</v>
      </c>
      <c r="G31" s="61">
        <v>1</v>
      </c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33</v>
      </c>
      <c r="B32" s="97">
        <v>4230903453</v>
      </c>
      <c r="C32" s="100" t="str">
        <f>+VLOOKUP(B32,'VERİ BANKASI'!M:N,2,0)</f>
        <v>GÜLTEKİN REST.GIDA SAN.VE TİC.LTD.ŞTİ. - 01 OCAKBAŞI ALPER GÜLTEKİN</v>
      </c>
      <c r="D32" s="54" t="s">
        <v>844</v>
      </c>
      <c r="E32" s="57">
        <v>12</v>
      </c>
      <c r="F32" s="59">
        <v>46022</v>
      </c>
      <c r="G32" s="61">
        <v>10</v>
      </c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34</v>
      </c>
      <c r="B33" s="97">
        <v>26021094262</v>
      </c>
      <c r="C33" s="100" t="str">
        <f>+VLOOKUP(B33,'VERİ BANKASI'!M:N,2,0)</f>
        <v>ÖZBAĞLAR TİCARET - BÜLENT ÖZBAĞ</v>
      </c>
      <c r="D33" s="54" t="s">
        <v>844</v>
      </c>
      <c r="E33" s="57">
        <v>117</v>
      </c>
      <c r="F33" s="59">
        <v>46022</v>
      </c>
      <c r="G33" s="61">
        <v>1</v>
      </c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35</v>
      </c>
      <c r="B34" s="97">
        <v>26021094262</v>
      </c>
      <c r="C34" s="100" t="str">
        <f>+VLOOKUP(B34,'VERİ BANKASI'!M:N,2,0)</f>
        <v>ÖZBAĞLAR TİCARET - BÜLENT ÖZBAĞ</v>
      </c>
      <c r="D34" s="54" t="s">
        <v>844</v>
      </c>
      <c r="E34" s="57">
        <v>42</v>
      </c>
      <c r="F34" s="59">
        <v>46022</v>
      </c>
      <c r="G34" s="61">
        <v>1</v>
      </c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36</v>
      </c>
      <c r="B35" s="97">
        <v>26021094262</v>
      </c>
      <c r="C35" s="100" t="str">
        <f>+VLOOKUP(B35,'VERİ BANKASI'!M:N,2,0)</f>
        <v>ÖZBAĞLAR TİCARET - BÜLENT ÖZBAĞ</v>
      </c>
      <c r="D35" s="54" t="s">
        <v>844</v>
      </c>
      <c r="E35" s="57">
        <v>40</v>
      </c>
      <c r="F35" s="59">
        <v>46022</v>
      </c>
      <c r="G35" s="61">
        <v>1</v>
      </c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37</v>
      </c>
      <c r="B36" s="97">
        <v>56164089672</v>
      </c>
      <c r="C36" s="100" t="str">
        <f>+VLOOKUP(B36,'VERİ BANKASI'!M:N,2,0)</f>
        <v>FUAT ÖZVARIŞ</v>
      </c>
      <c r="D36" s="54" t="s">
        <v>844</v>
      </c>
      <c r="E36" s="57">
        <v>76</v>
      </c>
      <c r="F36" s="59">
        <v>46022</v>
      </c>
      <c r="G36" s="61">
        <v>1</v>
      </c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38</v>
      </c>
      <c r="B37" s="97">
        <v>7200416873</v>
      </c>
      <c r="C37" s="100" t="str">
        <f>+VLOOKUP(B37,'VERİ BANKASI'!M:N,2,0)</f>
        <v>DİVAN TURİZM İŞL.A.Ş.</v>
      </c>
      <c r="D37" s="54" t="s">
        <v>844</v>
      </c>
      <c r="E37" s="57">
        <v>190</v>
      </c>
      <c r="F37" s="59">
        <v>46022</v>
      </c>
      <c r="G37" s="61">
        <v>10</v>
      </c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39</v>
      </c>
      <c r="B38" s="97">
        <v>4581858520</v>
      </c>
      <c r="C38" s="100" t="str">
        <f>+VLOOKUP(B38,'VERİ BANKASI'!M:N,2,0)</f>
        <v>HAS CAFE REST. LTD. ŞTİ.</v>
      </c>
      <c r="D38" s="54" t="s">
        <v>844</v>
      </c>
      <c r="E38" s="57">
        <v>77</v>
      </c>
      <c r="F38" s="59">
        <v>46022</v>
      </c>
      <c r="G38" s="61">
        <v>10</v>
      </c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40</v>
      </c>
      <c r="B39" s="97">
        <v>7200416873</v>
      </c>
      <c r="C39" s="100" t="str">
        <f>+VLOOKUP(B39,'VERİ BANKASI'!M:N,2,0)</f>
        <v>DİVAN TURİZM İŞL.A.Ş.</v>
      </c>
      <c r="D39" s="54" t="s">
        <v>844</v>
      </c>
      <c r="E39" s="57">
        <v>205</v>
      </c>
      <c r="F39" s="59">
        <v>46022</v>
      </c>
      <c r="G39" s="61">
        <v>10</v>
      </c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41</v>
      </c>
      <c r="B40" s="97">
        <v>2470347957</v>
      </c>
      <c r="C40" s="100" t="str">
        <f>+VLOOKUP(B40,'VERİ BANKASI'!M:N,2,0)</f>
        <v>KONYALI LEZZET USTASI - NAİL -BÜLENT ÇETİNKAYA ORT.</v>
      </c>
      <c r="D40" s="54" t="s">
        <v>844</v>
      </c>
      <c r="E40" s="57">
        <v>67</v>
      </c>
      <c r="F40" s="59">
        <v>46022</v>
      </c>
      <c r="G40" s="61">
        <v>10</v>
      </c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42</v>
      </c>
      <c r="B41" s="97">
        <v>4610072640</v>
      </c>
      <c r="C41" s="100" t="str">
        <f>+VLOOKUP(B41,'VERİ BANKASI'!M:N,2,0)</f>
        <v>HELVACIOĞLU GIDA LTD.</v>
      </c>
      <c r="D41" s="54" t="s">
        <v>844</v>
      </c>
      <c r="E41" s="57">
        <v>35</v>
      </c>
      <c r="F41" s="59">
        <v>46022</v>
      </c>
      <c r="G41" s="61">
        <v>1</v>
      </c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43</v>
      </c>
      <c r="B42" s="97">
        <v>4690354728</v>
      </c>
      <c r="C42" s="100" t="str">
        <f>+VLOOKUP(B42,'VERİ BANKASI'!M:N,2,0)</f>
        <v>İÇER ET - BEKİR İÇER</v>
      </c>
      <c r="D42" s="54" t="s">
        <v>844</v>
      </c>
      <c r="E42" s="57">
        <v>31</v>
      </c>
      <c r="F42" s="59">
        <v>46022</v>
      </c>
      <c r="G42" s="61">
        <v>1</v>
      </c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44</v>
      </c>
      <c r="B43" s="97">
        <v>36916680920</v>
      </c>
      <c r="C43" s="100" t="str">
        <f>+VLOOKUP(B43,'VERİ BANKASI'!M:N,2,0)</f>
        <v>29 EKİM İŞK.SAL. - İSMAİL KARAKUYU</v>
      </c>
      <c r="D43" s="54" t="s">
        <v>844</v>
      </c>
      <c r="E43" s="57">
        <v>30</v>
      </c>
      <c r="F43" s="59">
        <v>46022</v>
      </c>
      <c r="G43" s="61">
        <v>10</v>
      </c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45</v>
      </c>
      <c r="B44" s="97">
        <v>3880627506</v>
      </c>
      <c r="C44" s="100" t="str">
        <f>+VLOOKUP(B44,'VERİ BANKASI'!M:N,2,0)</f>
        <v>BEYLERBEYİ REST.İŞL.TUR.SAN.VE TİC.LTD.ŞTİ.(TİKE)</v>
      </c>
      <c r="D44" s="54" t="s">
        <v>844</v>
      </c>
      <c r="E44" s="57">
        <v>20</v>
      </c>
      <c r="F44" s="59">
        <v>46022</v>
      </c>
      <c r="G44" s="61">
        <v>10</v>
      </c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46</v>
      </c>
      <c r="B45" s="97">
        <v>19769863672</v>
      </c>
      <c r="C45" s="100" t="str">
        <f>+VLOOKUP(B45,'VERİ BANKASI'!M:N,2,0)</f>
        <v>ARAFAT KÖFTE SALONU - AHMET ÜNAL</v>
      </c>
      <c r="D45" s="54" t="s">
        <v>844</v>
      </c>
      <c r="E45" s="57">
        <v>4</v>
      </c>
      <c r="F45" s="59">
        <v>46022</v>
      </c>
      <c r="G45" s="61">
        <v>10</v>
      </c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47</v>
      </c>
      <c r="B46" s="97">
        <v>51409248104</v>
      </c>
      <c r="C46" s="100" t="str">
        <f>+VLOOKUP(B46,'VERİ BANKASI'!M:N,2,0)</f>
        <v>AVİNÇ PAZARLAMA - ŞEVKİ AVİNÇ</v>
      </c>
      <c r="D46" s="54" t="s">
        <v>844</v>
      </c>
      <c r="E46" s="57">
        <v>22</v>
      </c>
      <c r="F46" s="59">
        <v>46022</v>
      </c>
      <c r="G46" s="61">
        <v>1</v>
      </c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48</v>
      </c>
      <c r="B47" s="97">
        <v>41101591530</v>
      </c>
      <c r="C47" s="100" t="str">
        <f>+VLOOKUP(B47,'VERİ BANKASI'!M:N,2,0)</f>
        <v>ABDULKADİR ÖZOLU</v>
      </c>
      <c r="D47" s="54" t="s">
        <v>844</v>
      </c>
      <c r="E47" s="57">
        <v>33</v>
      </c>
      <c r="F47" s="59">
        <v>46022</v>
      </c>
      <c r="G47" s="61">
        <v>1</v>
      </c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49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50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51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ht="19.899999999999999" customHeight="1" thickBot="1" x14ac:dyDescent="0.25">
      <c r="A51" s="52"/>
      <c r="B51" s="55"/>
      <c r="C51" s="55"/>
      <c r="D51" s="55"/>
      <c r="E51" s="58"/>
      <c r="F51" s="60"/>
      <c r="G51" s="62"/>
      <c r="H51" s="64"/>
      <c r="I51" s="62"/>
      <c r="J51" s="62"/>
      <c r="K51" s="101"/>
      <c r="L51" s="71"/>
      <c r="M51" s="72"/>
      <c r="N51" s="77"/>
      <c r="O51" s="78"/>
      <c r="P51" s="83"/>
      <c r="Q51" s="84"/>
      <c r="R51" s="87"/>
      <c r="S51" s="88"/>
      <c r="T51" s="93"/>
      <c r="U51" s="94"/>
      <c r="V51" s="96"/>
      <c r="W51" s="72"/>
    </row>
    <row r="52" spans="1:23" ht="19.899999999999999" customHeight="1" thickBot="1" x14ac:dyDescent="0.25">
      <c r="C52" s="4"/>
      <c r="D52" s="4"/>
      <c r="E52" s="70"/>
      <c r="F52" s="7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9.899999999999999" customHeight="1" thickBot="1" x14ac:dyDescent="0.25">
      <c r="A53" s="47"/>
      <c r="B53" s="47"/>
      <c r="C53" s="8" t="s">
        <v>53</v>
      </c>
      <c r="D53" s="9"/>
      <c r="E53" s="9"/>
      <c r="F53" s="9"/>
      <c r="G53" s="9"/>
      <c r="H53" s="10">
        <f>SUBTOTAL(9,H4:H52)</f>
        <v>26706.550000000003</v>
      </c>
      <c r="I53" s="109"/>
      <c r="J53" s="109"/>
      <c r="K53" s="11"/>
      <c r="L53" s="12">
        <f t="shared" ref="L53:W53" si="12">+SUBTOTAL(9,L4:L51)</f>
        <v>4200</v>
      </c>
      <c r="M53" s="12">
        <f t="shared" si="12"/>
        <v>22506.550000000003</v>
      </c>
      <c r="N53" s="13">
        <f t="shared" si="12"/>
        <v>0</v>
      </c>
      <c r="O53" s="13">
        <f t="shared" si="12"/>
        <v>0</v>
      </c>
      <c r="P53" s="14">
        <f t="shared" si="12"/>
        <v>10653.514851485148</v>
      </c>
      <c r="Q53" s="14">
        <f t="shared" si="12"/>
        <v>106.53514851485149</v>
      </c>
      <c r="R53" s="15">
        <f t="shared" si="12"/>
        <v>950.90909090909088</v>
      </c>
      <c r="S53" s="15">
        <f t="shared" si="12"/>
        <v>95.090909090909093</v>
      </c>
      <c r="T53" s="16">
        <f t="shared" si="12"/>
        <v>8917.0833333333339</v>
      </c>
      <c r="U53" s="16">
        <f t="shared" si="12"/>
        <v>1783.4166666666672</v>
      </c>
      <c r="V53" s="12">
        <f t="shared" si="12"/>
        <v>20521.507275727578</v>
      </c>
      <c r="W53" s="12">
        <f t="shared" si="12"/>
        <v>1985.0427242724277</v>
      </c>
    </row>
    <row r="54" spans="1:23" ht="19.899999999999999" customHeight="1" thickBot="1" x14ac:dyDescent="0.25">
      <c r="A54" s="48"/>
      <c r="B54" s="4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9.899999999999999" customHeight="1" thickBot="1" x14ac:dyDescent="0.25">
      <c r="A55" s="17" t="s">
        <v>95</v>
      </c>
      <c r="B55" s="17" t="s">
        <v>51</v>
      </c>
      <c r="C55" s="18" t="s">
        <v>54</v>
      </c>
      <c r="D55" s="18" t="s">
        <v>52</v>
      </c>
      <c r="E55" s="18" t="s">
        <v>5</v>
      </c>
      <c r="F55" s="18" t="s">
        <v>28</v>
      </c>
      <c r="G55" s="18" t="s">
        <v>79</v>
      </c>
      <c r="H55" s="18" t="s">
        <v>80</v>
      </c>
      <c r="I55" s="18" t="s">
        <v>81</v>
      </c>
      <c r="J55" s="18" t="s">
        <v>82</v>
      </c>
      <c r="K55" s="19" t="s">
        <v>50</v>
      </c>
      <c r="L55" s="20" t="s">
        <v>9</v>
      </c>
      <c r="M55" s="112" t="s">
        <v>656</v>
      </c>
      <c r="N55" s="21"/>
      <c r="O55" s="2" t="s">
        <v>72</v>
      </c>
      <c r="P55" s="198" t="s">
        <v>24</v>
      </c>
      <c r="Q55" s="198"/>
      <c r="R55" s="198"/>
      <c r="S55" s="21"/>
      <c r="T55" s="199" t="s">
        <v>6</v>
      </c>
      <c r="U55" s="200"/>
      <c r="V55" s="200"/>
      <c r="W55" s="22">
        <v>0</v>
      </c>
    </row>
    <row r="56" spans="1:23" ht="19.899999999999999" customHeight="1" thickBot="1" x14ac:dyDescent="0.25">
      <c r="A56" s="49">
        <v>1</v>
      </c>
      <c r="B56" s="23" t="str">
        <f>+'VERİ BANKASI'!B2</f>
        <v>ARAÇ YAKIT GİDERİ</v>
      </c>
      <c r="C56" s="24">
        <f t="shared" ref="C56:C81" si="13">SUMIF($D$4:$D$51,B56,$N$4:$N$51)</f>
        <v>0</v>
      </c>
      <c r="D56" s="24">
        <f t="shared" ref="D56:D81" si="14">SUMIF($D$4:$D$51,B56,$O$4:$O$51)</f>
        <v>0</v>
      </c>
      <c r="E56" s="24">
        <f t="shared" ref="E56:E81" si="15">SUMIF($D$4:$D$51,B56,$P$4:$P$51)</f>
        <v>0</v>
      </c>
      <c r="F56" s="24">
        <f t="shared" ref="F56:F81" si="16">SUMIF($D$4:$D$51,B56,$Q$4:$Q$51)</f>
        <v>0</v>
      </c>
      <c r="G56" s="24">
        <f t="shared" ref="G56:G81" si="17">SUMIF($D$4:$D$51,B56,$R$4:$R$51)</f>
        <v>0</v>
      </c>
      <c r="H56" s="24">
        <f t="shared" ref="H56:H81" si="18">SUMIF($D$4:$D$51,B56,$S$4:$S$51)</f>
        <v>0</v>
      </c>
      <c r="I56" s="24">
        <f t="shared" ref="I56:I81" si="19">SUMIF($D$4:$D$51,B56,$T$4:$T$51)</f>
        <v>0</v>
      </c>
      <c r="J56" s="24">
        <f t="shared" ref="J56:J81" si="20">SUMIF($D$4:$D$51,B56,$U$4:$U$51)</f>
        <v>0</v>
      </c>
      <c r="K56" s="24">
        <f t="shared" ref="K56:K81" si="21">SUMIF($D$4:$D$51,B56,$L$4:$L$51)</f>
        <v>0</v>
      </c>
      <c r="L56" s="25">
        <f t="shared" ref="L56:L81" si="22">+SUM(C56:K56)</f>
        <v>0</v>
      </c>
      <c r="M56" s="113">
        <f>+COUNTIF($D$4:D49,B56)</f>
        <v>0</v>
      </c>
      <c r="N56" s="26"/>
      <c r="O56" s="2" t="s">
        <v>0</v>
      </c>
      <c r="P56" s="198" t="s">
        <v>27</v>
      </c>
      <c r="Q56" s="198"/>
      <c r="R56" s="198"/>
      <c r="S56" s="26"/>
      <c r="T56" s="167"/>
      <c r="U56" s="167"/>
      <c r="V56" s="167"/>
      <c r="W56" s="167"/>
    </row>
    <row r="57" spans="1:23" ht="19.899999999999999" customHeight="1" thickBot="1" x14ac:dyDescent="0.25">
      <c r="A57" s="49">
        <v>2</v>
      </c>
      <c r="B57" s="23" t="str">
        <f>+'VERİ BANKASI'!B3</f>
        <v>ARAÇ OTOPARK VE VALE GİDERLERİ</v>
      </c>
      <c r="C57" s="24">
        <f t="shared" si="13"/>
        <v>0</v>
      </c>
      <c r="D57" s="24">
        <f t="shared" si="14"/>
        <v>0</v>
      </c>
      <c r="E57" s="24">
        <f t="shared" si="15"/>
        <v>0</v>
      </c>
      <c r="F57" s="24">
        <f t="shared" si="16"/>
        <v>0</v>
      </c>
      <c r="G57" s="24">
        <f t="shared" si="17"/>
        <v>0</v>
      </c>
      <c r="H57" s="24">
        <f t="shared" si="18"/>
        <v>0</v>
      </c>
      <c r="I57" s="24">
        <f t="shared" si="19"/>
        <v>8166.666666666667</v>
      </c>
      <c r="J57" s="24">
        <f t="shared" si="20"/>
        <v>1633.3333333333337</v>
      </c>
      <c r="K57" s="24">
        <f t="shared" si="21"/>
        <v>4200</v>
      </c>
      <c r="L57" s="25">
        <f t="shared" si="22"/>
        <v>14000</v>
      </c>
      <c r="M57" s="113">
        <f>+COUNTIF($D$4:D51,B57)</f>
        <v>10</v>
      </c>
      <c r="N57" s="26"/>
      <c r="O57" s="2" t="s">
        <v>1</v>
      </c>
      <c r="P57" s="198" t="s">
        <v>2</v>
      </c>
      <c r="Q57" s="198"/>
      <c r="R57" s="198"/>
      <c r="S57" s="26"/>
      <c r="T57" s="199" t="s">
        <v>7</v>
      </c>
      <c r="U57" s="200"/>
      <c r="V57" s="201"/>
      <c r="W57" s="27">
        <f>+L53+V53+W53</f>
        <v>26706.550000000007</v>
      </c>
    </row>
    <row r="58" spans="1:23" ht="19.899999999999999" customHeight="1" thickBot="1" x14ac:dyDescent="0.25">
      <c r="A58" s="49">
        <v>3</v>
      </c>
      <c r="B58" s="23" t="str">
        <f>+'VERİ BANKASI'!B4</f>
        <v>ARAÇ TAMİR VE BAKIM GİDERLERİ</v>
      </c>
      <c r="C58" s="24">
        <f t="shared" si="13"/>
        <v>0</v>
      </c>
      <c r="D58" s="24">
        <f t="shared" si="14"/>
        <v>0</v>
      </c>
      <c r="E58" s="24">
        <f t="shared" si="15"/>
        <v>0</v>
      </c>
      <c r="F58" s="24">
        <f t="shared" si="16"/>
        <v>0</v>
      </c>
      <c r="G58" s="24">
        <f t="shared" si="17"/>
        <v>0</v>
      </c>
      <c r="H58" s="24">
        <f t="shared" si="18"/>
        <v>0</v>
      </c>
      <c r="I58" s="24">
        <f t="shared" si="19"/>
        <v>0</v>
      </c>
      <c r="J58" s="24">
        <f t="shared" si="20"/>
        <v>0</v>
      </c>
      <c r="K58" s="24">
        <f t="shared" si="21"/>
        <v>0</v>
      </c>
      <c r="L58" s="25">
        <f t="shared" si="22"/>
        <v>0</v>
      </c>
      <c r="M58" s="113">
        <f>+COUNTIF($D$4:D52,B58)</f>
        <v>0</v>
      </c>
      <c r="N58" s="26"/>
      <c r="O58" s="2" t="s">
        <v>73</v>
      </c>
      <c r="P58" s="205">
        <v>2025</v>
      </c>
      <c r="Q58" s="206"/>
      <c r="R58" s="207"/>
      <c r="S58" s="26"/>
      <c r="T58" s="167"/>
      <c r="U58" s="167"/>
      <c r="V58" s="167"/>
      <c r="W58" s="167"/>
    </row>
    <row r="59" spans="1:23" ht="19.899999999999999" customHeight="1" thickBot="1" x14ac:dyDescent="0.25">
      <c r="A59" s="49">
        <v>4</v>
      </c>
      <c r="B59" s="23" t="str">
        <f>+'VERİ BANKASI'!B5</f>
        <v>MUTFAK YİYECEK VE İÇECEK GİDERLERİ</v>
      </c>
      <c r="C59" s="24">
        <f t="shared" si="13"/>
        <v>0</v>
      </c>
      <c r="D59" s="24">
        <f t="shared" si="14"/>
        <v>0</v>
      </c>
      <c r="E59" s="24">
        <f t="shared" si="15"/>
        <v>0</v>
      </c>
      <c r="F59" s="24">
        <f t="shared" si="16"/>
        <v>0</v>
      </c>
      <c r="G59" s="24">
        <f t="shared" si="17"/>
        <v>0</v>
      </c>
      <c r="H59" s="24">
        <f t="shared" si="18"/>
        <v>0</v>
      </c>
      <c r="I59" s="24">
        <f t="shared" si="19"/>
        <v>0</v>
      </c>
      <c r="J59" s="24">
        <f t="shared" si="20"/>
        <v>0</v>
      </c>
      <c r="K59" s="24">
        <f t="shared" si="21"/>
        <v>0</v>
      </c>
      <c r="L59" s="25">
        <f t="shared" si="22"/>
        <v>0</v>
      </c>
      <c r="M59" s="113">
        <f>+COUNTIF($D$4:D53,B59)</f>
        <v>0</v>
      </c>
      <c r="N59" s="26"/>
      <c r="O59" s="2" t="s">
        <v>74</v>
      </c>
      <c r="P59" s="198" t="s">
        <v>21</v>
      </c>
      <c r="Q59" s="198"/>
      <c r="R59" s="198"/>
      <c r="S59" s="26"/>
      <c r="T59" s="199" t="s">
        <v>8</v>
      </c>
      <c r="U59" s="200"/>
      <c r="V59" s="201"/>
      <c r="W59" s="28">
        <f>+W55-W57</f>
        <v>-26706.550000000007</v>
      </c>
    </row>
    <row r="60" spans="1:23" ht="19.899999999999999" customHeight="1" x14ac:dyDescent="0.2">
      <c r="A60" s="49">
        <v>5</v>
      </c>
      <c r="B60" s="23" t="str">
        <f>+'VERİ BANKASI'!B6</f>
        <v>MUTFAK SARF MALZEME GİDERLERİ</v>
      </c>
      <c r="C60" s="24">
        <f t="shared" si="13"/>
        <v>0</v>
      </c>
      <c r="D60" s="24">
        <f t="shared" si="14"/>
        <v>0</v>
      </c>
      <c r="E60" s="24">
        <f t="shared" si="15"/>
        <v>0</v>
      </c>
      <c r="F60" s="24">
        <f t="shared" si="16"/>
        <v>0</v>
      </c>
      <c r="G60" s="24">
        <f t="shared" si="17"/>
        <v>0</v>
      </c>
      <c r="H60" s="24">
        <f t="shared" si="18"/>
        <v>0</v>
      </c>
      <c r="I60" s="24">
        <f t="shared" si="19"/>
        <v>0</v>
      </c>
      <c r="J60" s="24">
        <f t="shared" si="20"/>
        <v>0</v>
      </c>
      <c r="K60" s="24">
        <f t="shared" si="21"/>
        <v>0</v>
      </c>
      <c r="L60" s="25">
        <f t="shared" si="22"/>
        <v>0</v>
      </c>
      <c r="M60" s="113">
        <f>+COUNTIF($D$4:D54,B60)</f>
        <v>0</v>
      </c>
      <c r="N60" s="26"/>
      <c r="O60" s="2" t="s">
        <v>78</v>
      </c>
      <c r="P60" s="198" t="s">
        <v>75</v>
      </c>
      <c r="Q60" s="198"/>
      <c r="R60" s="198"/>
      <c r="S60" s="26"/>
      <c r="T60" s="26"/>
      <c r="U60" s="26"/>
      <c r="V60" s="26"/>
      <c r="W60" s="26"/>
    </row>
    <row r="61" spans="1:23" ht="19.899999999999999" customHeight="1" x14ac:dyDescent="0.2">
      <c r="A61" s="49">
        <v>6</v>
      </c>
      <c r="B61" s="23" t="str">
        <f>+'VERİ BANKASI'!B7</f>
        <v>YİYECEK-İÇECEK GİDERLERİ</v>
      </c>
      <c r="C61" s="24">
        <f t="shared" si="13"/>
        <v>0</v>
      </c>
      <c r="D61" s="24">
        <f t="shared" si="14"/>
        <v>0</v>
      </c>
      <c r="E61" s="24">
        <f t="shared" si="15"/>
        <v>10653.514851485148</v>
      </c>
      <c r="F61" s="24">
        <f t="shared" si="16"/>
        <v>106.53514851485149</v>
      </c>
      <c r="G61" s="24">
        <f t="shared" si="17"/>
        <v>950.90909090909088</v>
      </c>
      <c r="H61" s="24">
        <f t="shared" si="18"/>
        <v>95.090909090909093</v>
      </c>
      <c r="I61" s="24">
        <f t="shared" si="19"/>
        <v>366.54166666666669</v>
      </c>
      <c r="J61" s="24">
        <f t="shared" si="20"/>
        <v>73.308333333333337</v>
      </c>
      <c r="K61" s="24">
        <f t="shared" si="21"/>
        <v>0</v>
      </c>
      <c r="L61" s="25">
        <f t="shared" si="22"/>
        <v>12245.899999999998</v>
      </c>
      <c r="M61" s="113">
        <f>+COUNTIF($D$4:D55,B61)</f>
        <v>33</v>
      </c>
      <c r="N61" s="26"/>
      <c r="O61" s="118"/>
      <c r="P61" s="119"/>
      <c r="Q61" s="119"/>
      <c r="R61" s="119"/>
      <c r="S61" s="26"/>
      <c r="T61" s="26"/>
      <c r="U61" s="26"/>
      <c r="V61" s="26"/>
      <c r="W61" s="26"/>
    </row>
    <row r="62" spans="1:23" ht="19.899999999999999" customHeight="1" x14ac:dyDescent="0.2">
      <c r="A62" s="49">
        <v>7</v>
      </c>
      <c r="B62" s="23" t="str">
        <f>+'VERİ BANKASI'!B8</f>
        <v>TEMSİL İKRAM VE YEMEK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+COUNTIF($D$4:D55,B62)</f>
        <v>0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</row>
    <row r="63" spans="1:23" ht="19.899999999999999" customHeight="1" x14ac:dyDescent="0.2">
      <c r="A63" s="49">
        <v>8</v>
      </c>
      <c r="B63" s="23" t="str">
        <f>+'VERİ BANKASI'!B9</f>
        <v>OFİS MAKİNA TAM.BAK.VE SARF MALZ. GİD.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+COUNTIF($D$4:D56,B63)</f>
        <v>0</v>
      </c>
      <c r="N63" s="26"/>
      <c r="O63" s="202" t="s">
        <v>57</v>
      </c>
      <c r="P63" s="202"/>
      <c r="Q63" s="202"/>
      <c r="R63" s="202"/>
      <c r="S63" s="26"/>
      <c r="T63" s="202" t="s">
        <v>56</v>
      </c>
      <c r="U63" s="202"/>
      <c r="V63" s="202"/>
      <c r="W63" s="202"/>
    </row>
    <row r="64" spans="1:23" ht="19.899999999999999" customHeight="1" thickBot="1" x14ac:dyDescent="0.25">
      <c r="A64" s="49">
        <v>9</v>
      </c>
      <c r="B64" s="23" t="str">
        <f>+'VERİ BANKASI'!B10</f>
        <v>OFİS TAMİR, BAKIM VE ONARIM GİDERİ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+COUNTIF($D$4:D57,B64)</f>
        <v>0</v>
      </c>
      <c r="N64" s="26"/>
      <c r="O64" s="29"/>
      <c r="P64" s="29"/>
      <c r="Q64" s="29"/>
      <c r="R64" s="29"/>
      <c r="S64" s="30"/>
      <c r="T64" s="30"/>
      <c r="U64" s="30"/>
      <c r="V64" s="30"/>
      <c r="W64" s="30"/>
    </row>
    <row r="65" spans="1:23" ht="19.899999999999999" customHeight="1" x14ac:dyDescent="0.2">
      <c r="A65" s="49">
        <v>10</v>
      </c>
      <c r="B65" s="23" t="str">
        <f>+'VERİ BANKASI'!B11</f>
        <v>PTT, KARGO, NAKLİYE VE HAMMALİYE GİD.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+COUNTIF($D$4:D58,B65)</f>
        <v>0</v>
      </c>
      <c r="N65" s="26"/>
      <c r="O65" s="31" t="s">
        <v>58</v>
      </c>
      <c r="P65" s="166" t="str">
        <f>+CONCATENATE(P66,P55)</f>
        <v>: ONUR YILDIRIM</v>
      </c>
      <c r="Q65" s="33"/>
      <c r="R65" s="34"/>
      <c r="S65" s="30"/>
      <c r="T65" s="31" t="s">
        <v>58</v>
      </c>
      <c r="U65" s="203" t="s">
        <v>61</v>
      </c>
      <c r="V65" s="203"/>
      <c r="W65" s="204"/>
    </row>
    <row r="66" spans="1:23" ht="19.899999999999999" customHeight="1" x14ac:dyDescent="0.2">
      <c r="A66" s="49">
        <v>11</v>
      </c>
      <c r="B66" s="23" t="str">
        <f>+'VERİ BANKASI'!B12</f>
        <v>KIRTASİYE VE MATBAA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35" t="s">
        <v>59</v>
      </c>
      <c r="P66" s="165" t="s">
        <v>665</v>
      </c>
      <c r="Q66" s="30"/>
      <c r="R66" s="37"/>
      <c r="S66" s="30"/>
      <c r="T66" s="35" t="s">
        <v>59</v>
      </c>
      <c r="U66" s="185" t="s">
        <v>60</v>
      </c>
      <c r="V66" s="185"/>
      <c r="W66" s="186"/>
    </row>
    <row r="67" spans="1:23" ht="19.899999999999999" customHeight="1" x14ac:dyDescent="0.2">
      <c r="A67" s="49">
        <v>12</v>
      </c>
      <c r="B67" s="23" t="str">
        <f>+'VERİ BANKASI'!B13</f>
        <v>YURTİÇİ SEYAHAT VE KONAKLAMA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383.875</v>
      </c>
      <c r="J67" s="24">
        <f t="shared" si="20"/>
        <v>76.775000000000006</v>
      </c>
      <c r="K67" s="24">
        <f t="shared" si="21"/>
        <v>0</v>
      </c>
      <c r="L67" s="25">
        <f t="shared" si="22"/>
        <v>460.65</v>
      </c>
      <c r="M67" s="113">
        <f>+COUNTIF($D$4:D60,B67)</f>
        <v>1</v>
      </c>
      <c r="N67" s="26"/>
      <c r="O67" s="187" t="s">
        <v>62</v>
      </c>
      <c r="P67" s="188"/>
      <c r="Q67" s="188"/>
      <c r="R67" s="189"/>
      <c r="S67" s="30"/>
      <c r="T67" s="187" t="s">
        <v>62</v>
      </c>
      <c r="U67" s="188"/>
      <c r="V67" s="188"/>
      <c r="W67" s="189"/>
    </row>
    <row r="68" spans="1:23" ht="19.899999999999999" customHeight="1" x14ac:dyDescent="0.2">
      <c r="A68" s="49">
        <v>13</v>
      </c>
      <c r="B68" s="23" t="str">
        <f>+'VERİ BANKASI'!B14</f>
        <v>YURTDIŞI SEYAHAT VE KONAKLAMA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187"/>
      <c r="P68" s="188"/>
      <c r="Q68" s="188"/>
      <c r="R68" s="189"/>
      <c r="S68" s="30"/>
      <c r="T68" s="187"/>
      <c r="U68" s="188"/>
      <c r="V68" s="188"/>
      <c r="W68" s="189"/>
    </row>
    <row r="69" spans="1:23" ht="19.899999999999999" customHeight="1" x14ac:dyDescent="0.2">
      <c r="A69" s="49">
        <v>14</v>
      </c>
      <c r="B69" s="23" t="str">
        <f>+'VERİ BANKASI'!B15</f>
        <v>TEMİZLİK VE SARF MALZEME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187"/>
      <c r="P69" s="188"/>
      <c r="Q69" s="188"/>
      <c r="R69" s="189"/>
      <c r="S69" s="30"/>
      <c r="T69" s="187"/>
      <c r="U69" s="188"/>
      <c r="V69" s="188"/>
      <c r="W69" s="189"/>
    </row>
    <row r="70" spans="1:23" ht="19.899999999999999" customHeight="1" x14ac:dyDescent="0.2">
      <c r="A70" s="49">
        <v>15</v>
      </c>
      <c r="B70" s="23" t="str">
        <f>+'VERİ BANKASI'!B16</f>
        <v>MUHTELİF VE DIŞARDAN SAĞ.HİZ.GİD.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/>
      <c r="P70" s="188"/>
      <c r="Q70" s="188"/>
      <c r="R70" s="189"/>
      <c r="S70" s="30"/>
      <c r="T70" s="187"/>
      <c r="U70" s="188"/>
      <c r="V70" s="188"/>
      <c r="W70" s="189"/>
    </row>
    <row r="71" spans="1:23" ht="19.899999999999999" customHeight="1" thickBot="1" x14ac:dyDescent="0.25">
      <c r="A71" s="49">
        <v>16</v>
      </c>
      <c r="B71" s="23" t="str">
        <f>+'VERİ BANKASI'!B17</f>
        <v>DİĞER VERGİ RESİM VE HARÇ GİDERLERİ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90"/>
      <c r="P71" s="191"/>
      <c r="Q71" s="191"/>
      <c r="R71" s="192"/>
      <c r="S71" s="30"/>
      <c r="T71" s="190"/>
      <c r="U71" s="191"/>
      <c r="V71" s="191"/>
      <c r="W71" s="192"/>
    </row>
    <row r="72" spans="1:23" ht="19.899999999999999" customHeight="1" x14ac:dyDescent="0.2">
      <c r="A72" s="49">
        <v>17</v>
      </c>
      <c r="B72" s="23" t="str">
        <f>+'VERİ BANKASI'!B18</f>
        <v>NOTER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S72" s="30"/>
      <c r="T72" s="30"/>
      <c r="U72" s="30"/>
    </row>
    <row r="73" spans="1:23" ht="19.899999999999999" customHeight="1" x14ac:dyDescent="0.2">
      <c r="A73" s="49">
        <v>18</v>
      </c>
      <c r="B73" s="23" t="str">
        <f>+'VERİ BANKASI'!B19</f>
        <v>SAĞLIK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</row>
    <row r="74" spans="1:23" ht="19.899999999999999" customHeight="1" x14ac:dyDescent="0.2">
      <c r="A74" s="49">
        <v>19</v>
      </c>
      <c r="B74" s="23" t="str">
        <f>+'VERİ BANKASI'!B20</f>
        <v>689 KANUNEN KABUL EDİLMEYEN 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</row>
    <row r="75" spans="1:23" ht="19.899999999999999" customHeight="1" x14ac:dyDescent="0.2">
      <c r="A75" s="49">
        <v>20</v>
      </c>
      <c r="B75" s="23">
        <f>+'VERİ BANKASI'!B21</f>
        <v>0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/>
      <c r="N75" s="193" t="s">
        <v>55</v>
      </c>
      <c r="O75" s="194" t="s">
        <v>654</v>
      </c>
      <c r="P75" s="195"/>
      <c r="Q75" s="195"/>
      <c r="R75" s="195"/>
      <c r="S75" s="195"/>
      <c r="T75" s="195"/>
      <c r="U75" s="195"/>
      <c r="V75" s="195"/>
      <c r="W75" s="195"/>
    </row>
    <row r="76" spans="1:23" ht="19.899999999999999" customHeight="1" x14ac:dyDescent="0.2">
      <c r="A76" s="49">
        <v>21</v>
      </c>
      <c r="B76" s="23">
        <f>+'VERİ BANKASI'!B22</f>
        <v>0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/>
      <c r="N76" s="193"/>
      <c r="O76" s="194"/>
      <c r="P76" s="195"/>
      <c r="Q76" s="195"/>
      <c r="R76" s="195"/>
      <c r="S76" s="195"/>
      <c r="T76" s="195"/>
      <c r="U76" s="195"/>
      <c r="V76" s="195"/>
      <c r="W76" s="195"/>
    </row>
    <row r="77" spans="1:23" ht="19.899999999999999" customHeight="1" x14ac:dyDescent="0.2">
      <c r="A77" s="49">
        <v>22</v>
      </c>
      <c r="B77" s="23">
        <f>+'VERİ BANKASI'!B23</f>
        <v>0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/>
      <c r="N77" s="193"/>
      <c r="O77" s="194"/>
      <c r="P77" s="195"/>
      <c r="Q77" s="195"/>
      <c r="R77" s="195"/>
      <c r="S77" s="195"/>
      <c r="T77" s="195"/>
      <c r="U77" s="195"/>
      <c r="V77" s="195"/>
      <c r="W77" s="195"/>
    </row>
    <row r="78" spans="1:23" ht="19.899999999999999" customHeight="1" x14ac:dyDescent="0.2">
      <c r="A78" s="49">
        <v>23</v>
      </c>
      <c r="B78" s="23">
        <f>+'VERİ BANKASI'!B24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/>
      <c r="O78" s="196" t="s">
        <v>655</v>
      </c>
      <c r="P78" s="197"/>
      <c r="Q78" s="197"/>
      <c r="R78" s="197"/>
      <c r="S78" s="197"/>
      <c r="T78" s="197"/>
      <c r="U78" s="197"/>
      <c r="V78" s="197"/>
      <c r="W78" s="197"/>
    </row>
    <row r="79" spans="1:23" ht="19.899999999999999" customHeight="1" x14ac:dyDescent="0.2">
      <c r="A79" s="49">
        <v>24</v>
      </c>
      <c r="B79" s="23">
        <f>+'VERİ BANKASI'!B25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6"/>
      <c r="P79" s="197"/>
      <c r="Q79" s="197"/>
      <c r="R79" s="197"/>
      <c r="S79" s="197"/>
      <c r="T79" s="197"/>
      <c r="U79" s="197"/>
      <c r="V79" s="197"/>
      <c r="W79" s="197"/>
    </row>
    <row r="80" spans="1:23" ht="19.899999999999999" customHeight="1" x14ac:dyDescent="0.2">
      <c r="A80" s="49">
        <v>25</v>
      </c>
      <c r="B80" s="23">
        <f>+'VERİ BANKASI'!B26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</row>
    <row r="81" spans="1:23" ht="19.899999999999999" customHeight="1" thickBot="1" x14ac:dyDescent="0.25">
      <c r="A81" s="49">
        <v>26</v>
      </c>
      <c r="B81" s="23">
        <f>+'VERİ BANKASI'!B27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R81" s="108" t="s">
        <v>657</v>
      </c>
      <c r="S81" s="108" t="s">
        <v>727</v>
      </c>
      <c r="T81" s="108" t="s">
        <v>50</v>
      </c>
      <c r="U81" s="108" t="s">
        <v>29</v>
      </c>
      <c r="V81" s="108" t="s">
        <v>33</v>
      </c>
      <c r="W81" s="108" t="s">
        <v>658</v>
      </c>
    </row>
    <row r="82" spans="1:23" ht="19.899999999999999" customHeight="1" thickBot="1" x14ac:dyDescent="0.25">
      <c r="A82" s="17"/>
      <c r="B82" s="38" t="s">
        <v>23</v>
      </c>
      <c r="C82" s="39">
        <f t="shared" ref="C82:K82" si="23">SUM(C56:C79)</f>
        <v>0</v>
      </c>
      <c r="D82" s="39">
        <f t="shared" si="23"/>
        <v>0</v>
      </c>
      <c r="E82" s="39">
        <f t="shared" si="23"/>
        <v>10653.514851485148</v>
      </c>
      <c r="F82" s="39">
        <f t="shared" si="23"/>
        <v>106.53514851485149</v>
      </c>
      <c r="G82" s="39">
        <f t="shared" si="23"/>
        <v>950.90909090909088</v>
      </c>
      <c r="H82" s="39">
        <f t="shared" si="23"/>
        <v>95.090909090909093</v>
      </c>
      <c r="I82" s="39">
        <f t="shared" si="23"/>
        <v>8917.0833333333339</v>
      </c>
      <c r="J82" s="39">
        <f t="shared" si="23"/>
        <v>1783.4166666666672</v>
      </c>
      <c r="K82" s="40">
        <f t="shared" si="23"/>
        <v>4200</v>
      </c>
      <c r="L82" s="40">
        <f>SUM(L56:L79)</f>
        <v>26706.55</v>
      </c>
      <c r="M82" s="114">
        <f>+SUM(M56:M81)</f>
        <v>44</v>
      </c>
      <c r="R82" s="106" t="s">
        <v>658</v>
      </c>
      <c r="S82" s="111">
        <f>+M82</f>
        <v>44</v>
      </c>
      <c r="T82" s="107">
        <f>+K82</f>
        <v>4200</v>
      </c>
      <c r="U82" s="107">
        <f>+C82+E82+G82+I82</f>
        <v>20521.50727572757</v>
      </c>
      <c r="V82" s="107">
        <f>+D82+F82+H82+J82</f>
        <v>1985.0427242724277</v>
      </c>
      <c r="W82" s="107">
        <f>+T82+U82+V82</f>
        <v>26706.55</v>
      </c>
    </row>
  </sheetData>
  <autoFilter ref="A3:W50" xr:uid="{00000000-0009-0000-0000-000002000000}">
    <sortState xmlns:xlrd2="http://schemas.microsoft.com/office/spreadsheetml/2017/richdata2" ref="A4:W25">
      <sortCondition ref="F3:F25"/>
    </sortState>
  </autoFilter>
  <mergeCells count="26">
    <mergeCell ref="A1:W1"/>
    <mergeCell ref="A2:C2"/>
    <mergeCell ref="E2:G2"/>
    <mergeCell ref="N2:O2"/>
    <mergeCell ref="P2:Q2"/>
    <mergeCell ref="R2:S2"/>
    <mergeCell ref="T2:U2"/>
    <mergeCell ref="V2:W2"/>
    <mergeCell ref="U65:W65"/>
    <mergeCell ref="P55:R55"/>
    <mergeCell ref="T55:V55"/>
    <mergeCell ref="P56:R56"/>
    <mergeCell ref="P57:R57"/>
    <mergeCell ref="T57:V57"/>
    <mergeCell ref="P58:R58"/>
    <mergeCell ref="P59:R59"/>
    <mergeCell ref="T59:V59"/>
    <mergeCell ref="P60:R60"/>
    <mergeCell ref="O63:R63"/>
    <mergeCell ref="T63:W63"/>
    <mergeCell ref="U66:W66"/>
    <mergeCell ref="O67:R71"/>
    <mergeCell ref="T67:W71"/>
    <mergeCell ref="N75:N79"/>
    <mergeCell ref="O75:W77"/>
    <mergeCell ref="O78:W79"/>
  </mergeCells>
  <dataValidations count="1">
    <dataValidation type="list" allowBlank="1" showInputMessage="1" showErrorMessage="1" sqref="D51" xr:uid="{3887DFD7-CAF8-4444-B190-25498A86EA5B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5145EDC0-BA63-4FA6-A632-8164555B348D}">
          <x14:formula1>
            <xm:f>'VERİ BANKASI'!$D$1:$D$19</xm:f>
          </x14:formula1>
          <xm:sqref>P58:R58</xm:sqref>
        </x14:dataValidation>
        <x14:dataValidation type="list" allowBlank="1" showInputMessage="1" showErrorMessage="1" xr:uid="{A6D6BA39-5A69-4757-9B57-629EB4D55E4F}">
          <x14:formula1>
            <xm:f>'VERİ BANKASI'!$F$1:$F$4</xm:f>
          </x14:formula1>
          <xm:sqref>P56</xm:sqref>
        </x14:dataValidation>
        <x14:dataValidation type="list" allowBlank="1" showInputMessage="1" showErrorMessage="1" xr:uid="{42188C53-D15F-4844-8C72-31DEC04C410B}">
          <x14:formula1>
            <xm:f>'VERİ BANKASI'!$E$1:$E$13</xm:f>
          </x14:formula1>
          <xm:sqref>P59</xm:sqref>
        </x14:dataValidation>
        <x14:dataValidation type="list" allowBlank="1" showInputMessage="1" showErrorMessage="1" xr:uid="{9AFD6096-537D-4491-A272-6F181C042BAE}">
          <x14:formula1>
            <xm:f>'VERİ BANKASI'!$L$1:$L$4</xm:f>
          </x14:formula1>
          <xm:sqref>P60:R61</xm:sqref>
        </x14:dataValidation>
        <x14:dataValidation type="list" allowBlank="1" showInputMessage="1" showErrorMessage="1" xr:uid="{BDD30788-2C95-4765-9B62-B6A5259B54D9}">
          <x14:formula1>
            <xm:f>'VERİ BANKASI'!$G$1:$G$4</xm:f>
          </x14:formula1>
          <xm:sqref>P57</xm:sqref>
        </x14:dataValidation>
        <x14:dataValidation type="list" allowBlank="1" showInputMessage="1" showErrorMessage="1" xr:uid="{3504856E-42A1-4716-A974-65B1CC8D5E7D}">
          <x14:formula1>
            <xm:f>'VERİ BANKASI'!$C$1:$C$5</xm:f>
          </x14:formula1>
          <xm:sqref>G51</xm:sqref>
        </x14:dataValidation>
        <x14:dataValidation type="list" allowBlank="1" showInputMessage="1" showErrorMessage="1" xr:uid="{94A257A6-782F-40DD-BA0E-47EDA968BEEF}">
          <x14:formula1>
            <xm:f>'VERİ BANKASI'!$N$1:$N$1</xm:f>
          </x14:formula1>
          <xm:sqref>K51</xm:sqref>
        </x14:dataValidation>
        <x14:dataValidation type="list" allowBlank="1" showInputMessage="1" showErrorMessage="1" xr:uid="{64AD3157-C6F1-4C70-A2A3-CF263AB2CB29}">
          <x14:formula1>
            <xm:f>'VERİ BANKASI'!$H$1:$H$9</xm:f>
          </x14:formula1>
          <xm:sqref>P55:R55</xm:sqref>
        </x14:dataValidation>
        <x14:dataValidation type="list" allowBlank="1" showInputMessage="1" showErrorMessage="1" xr:uid="{A2E64339-0F21-4754-8139-2AEF5505C103}">
          <x14:formula1>
            <xm:f>'VERİ BANKASI'!$I$1:$I$49</xm:f>
          </x14:formula1>
          <xm:sqref>I4:I51</xm:sqref>
        </x14:dataValidation>
        <x14:dataValidation type="list" allowBlank="1" showInputMessage="1" showErrorMessage="1" xr:uid="{AB682706-9EAA-49A3-B8FE-708EA244D2E3}">
          <x14:formula1>
            <xm:f>'VERİ BANKASI'!$C$1:$C$8</xm:f>
          </x14:formula1>
          <xm:sqref>G4:G50</xm:sqref>
        </x14:dataValidation>
        <x14:dataValidation type="list" allowBlank="1" showInputMessage="1" showErrorMessage="1" xr:uid="{5299FE5E-51C9-48DB-A22E-56A86D6DC1A4}">
          <x14:formula1>
            <xm:f>'VERİ BANKASI'!$J$1:$J$10</xm:f>
          </x14:formula1>
          <xm:sqref>K4:K50</xm:sqref>
        </x14:dataValidation>
        <x14:dataValidation type="list" allowBlank="1" showInputMessage="1" showErrorMessage="1" xr:uid="{16E93A57-EA6C-4C13-ABF0-6FB03888A93B}">
          <x14:formula1>
            <xm:f>'VERİ BANKASI'!$K$1:$K$3</xm:f>
          </x14:formula1>
          <xm:sqref>J4:J51</xm:sqref>
        </x14:dataValidation>
        <x14:dataValidation type="list" allowBlank="1" showInputMessage="1" showErrorMessage="1" xr:uid="{9B79DD5A-13EF-4394-AD63-394A3F1DFB2D}">
          <x14:formula1>
            <xm:f>'VERİ BANKASI'!$B$1:$B$27</xm:f>
          </x14:formula1>
          <xm:sqref>D4:D50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8942-E8E0-424C-9882-2526E14B909F}">
  <sheetPr>
    <pageSetUpPr fitToPage="1"/>
  </sheetPr>
  <dimension ref="A1:W82"/>
  <sheetViews>
    <sheetView zoomScale="85" zoomScaleNormal="85" workbookViewId="0">
      <pane ySplit="3" topLeftCell="A5" activePane="bottomLeft" state="frozen"/>
      <selection pane="bottomLeft" activeCell="D21" sqref="D21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60" t="s">
        <v>875</v>
      </c>
      <c r="I2" s="161">
        <f>SUBTOTAL(9,H4:H52)</f>
        <v>5425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7290015043</v>
      </c>
      <c r="C4" s="100" t="str">
        <f>+VLOOKUP(B4,'VERİ BANKASI'!M:N,2,0)</f>
        <v>PETROL OFİSİ A.Ş.</v>
      </c>
      <c r="D4" s="54" t="s">
        <v>844</v>
      </c>
      <c r="E4" s="57">
        <v>511</v>
      </c>
      <c r="F4" s="59">
        <v>46020</v>
      </c>
      <c r="G4" s="61">
        <v>10</v>
      </c>
      <c r="H4" s="63">
        <v>140</v>
      </c>
      <c r="I4" s="65" t="s">
        <v>751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140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127.27272727272727</v>
      </c>
      <c r="S4" s="86">
        <f>+R4*0.1</f>
        <v>12.727272727272727</v>
      </c>
      <c r="T4" s="90">
        <f>+IF(G4=$T$2,M4/1.2,0)</f>
        <v>0</v>
      </c>
      <c r="U4" s="92">
        <f>+T4*0.2</f>
        <v>0</v>
      </c>
      <c r="V4" s="95">
        <f>+N4+P4+R4+T4</f>
        <v>127.27272727272727</v>
      </c>
      <c r="W4" s="7">
        <f>+O4+Q4+S4+U4</f>
        <v>12.727272727272727</v>
      </c>
    </row>
    <row r="5" spans="1:23" s="6" customFormat="1" ht="19.899999999999999" customHeight="1" x14ac:dyDescent="0.2">
      <c r="A5" s="51">
        <v>2</v>
      </c>
      <c r="B5" s="97">
        <v>1980020462</v>
      </c>
      <c r="C5" s="100" t="str">
        <f>+VLOOKUP(B5,'VERİ BANKASI'!M:N,2,0)</f>
        <v>CAN PETROL SAN.VE TİC.A.Ş.</v>
      </c>
      <c r="D5" s="54" t="s">
        <v>844</v>
      </c>
      <c r="E5" s="57">
        <v>57</v>
      </c>
      <c r="F5" s="59">
        <v>46016</v>
      </c>
      <c r="G5" s="61">
        <v>1</v>
      </c>
      <c r="H5" s="63">
        <v>155</v>
      </c>
      <c r="I5" s="65" t="s">
        <v>751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155</v>
      </c>
      <c r="N5" s="69">
        <f>+IF(G5=$N$2,M5,0)</f>
        <v>0</v>
      </c>
      <c r="O5" s="76">
        <f>+N5*0/100</f>
        <v>0</v>
      </c>
      <c r="P5" s="74">
        <f>+IF(G5=$P$2,M5/1.01,0)</f>
        <v>153.46534653465346</v>
      </c>
      <c r="Q5" s="82">
        <f>+P5*0.01</f>
        <v>1.5346534653465347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153.46534653465346</v>
      </c>
      <c r="W5" s="7">
        <f>+O5+Q5+S5+U5</f>
        <v>1.5346534653465347</v>
      </c>
    </row>
    <row r="6" spans="1:23" s="6" customFormat="1" ht="19.899999999999999" customHeight="1" x14ac:dyDescent="0.2">
      <c r="A6" s="51">
        <v>3</v>
      </c>
      <c r="B6" s="97">
        <v>1980020462</v>
      </c>
      <c r="C6" s="100" t="str">
        <f>+VLOOKUP(B6,'VERİ BANKASI'!M:N,2,0)</f>
        <v>CAN PETROL SAN.VE TİC.A.Ş.</v>
      </c>
      <c r="D6" s="54" t="s">
        <v>844</v>
      </c>
      <c r="E6" s="57">
        <v>907</v>
      </c>
      <c r="F6" s="59">
        <v>46012</v>
      </c>
      <c r="G6" s="61">
        <v>1</v>
      </c>
      <c r="H6" s="63">
        <v>85</v>
      </c>
      <c r="I6" s="65" t="s">
        <v>751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85</v>
      </c>
      <c r="N6" s="69">
        <f>+IF(G6=$N$2,M6,0)</f>
        <v>0</v>
      </c>
      <c r="O6" s="76">
        <f>+N6*0/100</f>
        <v>0</v>
      </c>
      <c r="P6" s="74">
        <f>+IF(G6=$P$2,M6/1.01,0)</f>
        <v>84.158415841584159</v>
      </c>
      <c r="Q6" s="82">
        <f>+P6*0.01</f>
        <v>0.84158415841584155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1" si="0">+N6+P6+R6+T6</f>
        <v>84.158415841584159</v>
      </c>
      <c r="W6" s="7">
        <f t="shared" si="0"/>
        <v>0.84158415841584155</v>
      </c>
    </row>
    <row r="7" spans="1:23" s="6" customFormat="1" ht="19.899999999999999" customHeight="1" x14ac:dyDescent="0.2">
      <c r="A7" s="51">
        <v>4</v>
      </c>
      <c r="B7" s="97">
        <v>1980020462</v>
      </c>
      <c r="C7" s="100" t="str">
        <f>+VLOOKUP(B7,'VERİ BANKASI'!M:N,2,0)</f>
        <v>CAN PETROL SAN.VE TİC.A.Ş.</v>
      </c>
      <c r="D7" s="54" t="s">
        <v>844</v>
      </c>
      <c r="E7" s="57">
        <v>907</v>
      </c>
      <c r="F7" s="59">
        <v>46012</v>
      </c>
      <c r="G7" s="61">
        <v>10</v>
      </c>
      <c r="H7" s="63">
        <v>25</v>
      </c>
      <c r="I7" s="65" t="s">
        <v>751</v>
      </c>
      <c r="J7" s="61" t="s">
        <v>65</v>
      </c>
      <c r="K7" s="65"/>
      <c r="L7" s="67">
        <f t="shared" ref="L7:L50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0" si="2">+H7-L7</f>
        <v>25</v>
      </c>
      <c r="N7" s="69">
        <f t="shared" ref="N7:N50" si="3">+IF(G7=$N$2,M7,0)</f>
        <v>0</v>
      </c>
      <c r="O7" s="76">
        <f t="shared" ref="O7:O50" si="4">+N7*0/100</f>
        <v>0</v>
      </c>
      <c r="P7" s="74">
        <f t="shared" ref="P7:P50" si="5">+IF(G7=$P$2,M7/1.01,0)</f>
        <v>0</v>
      </c>
      <c r="Q7" s="82">
        <f t="shared" ref="Q7:Q50" si="6">+P7*0.01</f>
        <v>0</v>
      </c>
      <c r="R7" s="80">
        <f t="shared" ref="R7:R50" si="7">+IF(G7=$R$2,M7/1.1,0)</f>
        <v>22.727272727272727</v>
      </c>
      <c r="S7" s="86">
        <f t="shared" ref="S7:S50" si="8">+R7*0.1</f>
        <v>2.2727272727272729</v>
      </c>
      <c r="T7" s="90">
        <f t="shared" ref="T7:T50" si="9">+IF(G7=$T$2,M7/1.2,0)</f>
        <v>0</v>
      </c>
      <c r="U7" s="92">
        <f t="shared" ref="U7:U50" si="10">+T7*0.2</f>
        <v>0</v>
      </c>
      <c r="V7" s="95">
        <f t="shared" si="0"/>
        <v>22.727272727272727</v>
      </c>
      <c r="W7" s="7">
        <f t="shared" si="0"/>
        <v>2.2727272727272729</v>
      </c>
    </row>
    <row r="8" spans="1:23" s="6" customFormat="1" ht="19.899999999999999" customHeight="1" x14ac:dyDescent="0.2">
      <c r="A8" s="51">
        <v>6</v>
      </c>
      <c r="B8" s="97">
        <v>1871680663</v>
      </c>
      <c r="C8" s="100" t="str">
        <f>+VLOOKUP(B8,'VERİ BANKASI'!M:N,2,0)</f>
        <v>BRC MARKET LTD. ŞTİ.</v>
      </c>
      <c r="D8" s="54" t="s">
        <v>844</v>
      </c>
      <c r="E8" s="57">
        <v>86</v>
      </c>
      <c r="F8" s="59">
        <v>46010</v>
      </c>
      <c r="G8" s="61">
        <v>1</v>
      </c>
      <c r="H8" s="63">
        <v>135</v>
      </c>
      <c r="I8" s="65" t="s">
        <v>751</v>
      </c>
      <c r="J8" s="61" t="s">
        <v>65</v>
      </c>
      <c r="K8" s="65"/>
      <c r="L8" s="67">
        <f t="shared" si="1"/>
        <v>0</v>
      </c>
      <c r="M8" s="7">
        <f t="shared" si="2"/>
        <v>135</v>
      </c>
      <c r="N8" s="69">
        <f t="shared" si="3"/>
        <v>0</v>
      </c>
      <c r="O8" s="76">
        <f t="shared" si="4"/>
        <v>0</v>
      </c>
      <c r="P8" s="74">
        <f t="shared" si="5"/>
        <v>133.66336633663366</v>
      </c>
      <c r="Q8" s="82">
        <f t="shared" si="6"/>
        <v>1.3366336633663367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133.66336633663366</v>
      </c>
      <c r="W8" s="7">
        <f t="shared" si="0"/>
        <v>1.3366336633663367</v>
      </c>
    </row>
    <row r="9" spans="1:23" s="6" customFormat="1" ht="19.899999999999999" customHeight="1" x14ac:dyDescent="0.2">
      <c r="A9" s="51">
        <v>7</v>
      </c>
      <c r="B9" s="97">
        <v>8690043572</v>
      </c>
      <c r="C9" s="100" t="str">
        <f>+VLOOKUP(B9,'VERİ BANKASI'!M:N,2,0)</f>
        <v>TUREN TURİZM END.VE SAN.LTD.ŞTİ.</v>
      </c>
      <c r="D9" s="54" t="s">
        <v>844</v>
      </c>
      <c r="E9" s="57">
        <v>803</v>
      </c>
      <c r="F9" s="59">
        <v>46002</v>
      </c>
      <c r="G9" s="61">
        <v>1</v>
      </c>
      <c r="H9" s="63">
        <v>285</v>
      </c>
      <c r="I9" s="65" t="s">
        <v>643</v>
      </c>
      <c r="J9" s="61" t="s">
        <v>65</v>
      </c>
      <c r="K9" s="65"/>
      <c r="L9" s="67">
        <f t="shared" si="1"/>
        <v>0</v>
      </c>
      <c r="M9" s="7">
        <f t="shared" si="2"/>
        <v>285</v>
      </c>
      <c r="N9" s="69">
        <f t="shared" si="3"/>
        <v>0</v>
      </c>
      <c r="O9" s="76">
        <f t="shared" si="4"/>
        <v>0</v>
      </c>
      <c r="P9" s="74">
        <f t="shared" si="5"/>
        <v>282.1782178217822</v>
      </c>
      <c r="Q9" s="82">
        <f t="shared" si="6"/>
        <v>2.8217821782178221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282.1782178217822</v>
      </c>
      <c r="W9" s="7">
        <f t="shared" si="0"/>
        <v>2.8217821782178221</v>
      </c>
    </row>
    <row r="10" spans="1:23" s="6" customFormat="1" ht="19.899999999999999" customHeight="1" x14ac:dyDescent="0.2">
      <c r="A10" s="51">
        <v>8</v>
      </c>
      <c r="B10" s="97">
        <v>3020249812</v>
      </c>
      <c r="C10" s="100" t="str">
        <f>+VLOOKUP(B10,'VERİ BANKASI'!M:N,2,0)</f>
        <v>DOCO PETROL VE DANIŞMANLIK A.Ş.</v>
      </c>
      <c r="D10" s="54" t="s">
        <v>844</v>
      </c>
      <c r="E10" s="57">
        <v>379</v>
      </c>
      <c r="F10" s="59">
        <v>46022</v>
      </c>
      <c r="G10" s="61">
        <v>1</v>
      </c>
      <c r="H10" s="63">
        <v>75</v>
      </c>
      <c r="I10" s="65" t="s">
        <v>751</v>
      </c>
      <c r="J10" s="61" t="s">
        <v>65</v>
      </c>
      <c r="K10" s="65"/>
      <c r="L10" s="67">
        <f t="shared" si="1"/>
        <v>0</v>
      </c>
      <c r="M10" s="7">
        <f t="shared" si="2"/>
        <v>75</v>
      </c>
      <c r="N10" s="69">
        <f t="shared" si="3"/>
        <v>0</v>
      </c>
      <c r="O10" s="76">
        <f t="shared" si="4"/>
        <v>0</v>
      </c>
      <c r="P10" s="74">
        <f t="shared" si="5"/>
        <v>74.257425742574256</v>
      </c>
      <c r="Q10" s="82">
        <f t="shared" si="6"/>
        <v>0.74257425742574257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74.257425742574256</v>
      </c>
      <c r="W10" s="7">
        <f t="shared" si="0"/>
        <v>0.74257425742574257</v>
      </c>
    </row>
    <row r="11" spans="1:23" s="6" customFormat="1" ht="19.899999999999999" customHeight="1" x14ac:dyDescent="0.2">
      <c r="A11" s="51">
        <v>9</v>
      </c>
      <c r="B11" s="97">
        <v>5270388270</v>
      </c>
      <c r="C11" s="100" t="str">
        <f>+VLOOKUP(B11,'VERİ BANKASI'!M:N,2,0)</f>
        <v>KASIMPAŞA SPOR KULÜBÜ DER.İKT.İŞL.</v>
      </c>
      <c r="D11" s="54" t="s">
        <v>94</v>
      </c>
      <c r="E11" s="57">
        <v>51</v>
      </c>
      <c r="F11" s="59">
        <v>46019</v>
      </c>
      <c r="G11" s="61">
        <v>20</v>
      </c>
      <c r="H11" s="63">
        <v>210</v>
      </c>
      <c r="I11" s="65" t="s">
        <v>68</v>
      </c>
      <c r="J11" s="61" t="s">
        <v>65</v>
      </c>
      <c r="K11" s="65"/>
      <c r="L11" s="67">
        <f t="shared" si="1"/>
        <v>63</v>
      </c>
      <c r="M11" s="7">
        <f t="shared" si="2"/>
        <v>147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122.5</v>
      </c>
      <c r="U11" s="92">
        <f t="shared" si="10"/>
        <v>24.5</v>
      </c>
      <c r="V11" s="95">
        <f t="shared" si="0"/>
        <v>122.5</v>
      </c>
      <c r="W11" s="7">
        <f t="shared" si="0"/>
        <v>24.5</v>
      </c>
    </row>
    <row r="12" spans="1:23" s="6" customFormat="1" ht="19.899999999999999" customHeight="1" x14ac:dyDescent="0.2">
      <c r="A12" s="51">
        <v>12</v>
      </c>
      <c r="B12" s="97">
        <v>5270388270</v>
      </c>
      <c r="C12" s="100" t="str">
        <f>+VLOOKUP(B12,'VERİ BANKASI'!M:N,2,0)</f>
        <v>KASIMPAŞA SPOR KULÜBÜ DER.İKT.İŞL.</v>
      </c>
      <c r="D12" s="54" t="s">
        <v>94</v>
      </c>
      <c r="E12" s="57">
        <v>24</v>
      </c>
      <c r="F12" s="59">
        <v>46003</v>
      </c>
      <c r="G12" s="61">
        <v>20</v>
      </c>
      <c r="H12" s="63">
        <v>160</v>
      </c>
      <c r="I12" s="65" t="s">
        <v>68</v>
      </c>
      <c r="J12" s="61" t="s">
        <v>65</v>
      </c>
      <c r="K12" s="65"/>
      <c r="L12" s="67">
        <f t="shared" si="1"/>
        <v>48</v>
      </c>
      <c r="M12" s="7">
        <f t="shared" si="2"/>
        <v>112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93.333333333333343</v>
      </c>
      <c r="U12" s="92">
        <f t="shared" si="10"/>
        <v>18.666666666666668</v>
      </c>
      <c r="V12" s="95">
        <f t="shared" si="0"/>
        <v>93.333333333333343</v>
      </c>
      <c r="W12" s="7">
        <f t="shared" si="0"/>
        <v>18.666666666666668</v>
      </c>
    </row>
    <row r="13" spans="1:23" s="6" customFormat="1" ht="19.899999999999999" customHeight="1" x14ac:dyDescent="0.2">
      <c r="A13" s="51">
        <v>14</v>
      </c>
      <c r="B13" s="97">
        <v>5270388270</v>
      </c>
      <c r="C13" s="100" t="str">
        <f>+VLOOKUP(B13,'VERİ BANKASI'!M:N,2,0)</f>
        <v>KASIMPAŞA SPOR KULÜBÜ DER.İKT.İŞL.</v>
      </c>
      <c r="D13" s="54" t="s">
        <v>94</v>
      </c>
      <c r="E13" s="57">
        <v>41</v>
      </c>
      <c r="F13" s="59">
        <v>46015</v>
      </c>
      <c r="G13" s="61">
        <v>20</v>
      </c>
      <c r="H13" s="63">
        <v>160</v>
      </c>
      <c r="I13" s="65" t="s">
        <v>68</v>
      </c>
      <c r="J13" s="61" t="s">
        <v>65</v>
      </c>
      <c r="K13" s="65"/>
      <c r="L13" s="67">
        <f t="shared" si="1"/>
        <v>48</v>
      </c>
      <c r="M13" s="7">
        <f t="shared" si="2"/>
        <v>112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93.333333333333343</v>
      </c>
      <c r="U13" s="92">
        <f t="shared" si="10"/>
        <v>18.666666666666668</v>
      </c>
      <c r="V13" s="95">
        <f t="shared" si="0"/>
        <v>93.333333333333343</v>
      </c>
      <c r="W13" s="7">
        <f t="shared" si="0"/>
        <v>18.666666666666668</v>
      </c>
    </row>
    <row r="14" spans="1:23" s="6" customFormat="1" ht="19.899999999999999" customHeight="1" x14ac:dyDescent="0.2">
      <c r="A14" s="51">
        <v>15</v>
      </c>
      <c r="B14" s="97">
        <v>7690310116</v>
      </c>
      <c r="C14" s="100" t="str">
        <f>+VLOOKUP(B14,'VERİ BANKASI'!M:N,2,0)</f>
        <v>SHAYA KAHVE SAN.VE TİC.A.Ş.(STARBUCKS COFFEE)</v>
      </c>
      <c r="D14" s="54" t="s">
        <v>844</v>
      </c>
      <c r="E14" s="57">
        <v>216</v>
      </c>
      <c r="F14" s="59">
        <v>46022</v>
      </c>
      <c r="G14" s="61">
        <v>10</v>
      </c>
      <c r="H14" s="63">
        <v>210</v>
      </c>
      <c r="I14" s="65" t="s">
        <v>927</v>
      </c>
      <c r="J14" s="61" t="s">
        <v>65</v>
      </c>
      <c r="K14" s="65"/>
      <c r="L14" s="67">
        <f t="shared" si="1"/>
        <v>0</v>
      </c>
      <c r="M14" s="7">
        <f t="shared" si="2"/>
        <v>210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190.90909090909091</v>
      </c>
      <c r="S14" s="86">
        <f t="shared" si="8"/>
        <v>19.09090909090909</v>
      </c>
      <c r="T14" s="90">
        <f t="shared" si="9"/>
        <v>0</v>
      </c>
      <c r="U14" s="92">
        <f t="shared" si="10"/>
        <v>0</v>
      </c>
      <c r="V14" s="95">
        <f t="shared" si="0"/>
        <v>190.90909090909091</v>
      </c>
      <c r="W14" s="7">
        <f t="shared" si="0"/>
        <v>19.09090909090909</v>
      </c>
    </row>
    <row r="15" spans="1:23" s="6" customFormat="1" ht="19.899999999999999" customHeight="1" x14ac:dyDescent="0.2">
      <c r="A15" s="51">
        <v>16</v>
      </c>
      <c r="B15" s="97">
        <v>7690310116</v>
      </c>
      <c r="C15" s="100" t="str">
        <f>+VLOOKUP(B15,'VERİ BANKASI'!M:N,2,0)</f>
        <v>SHAYA KAHVE SAN.VE TİC.A.Ş.(STARBUCKS COFFEE)</v>
      </c>
      <c r="D15" s="54" t="s">
        <v>844</v>
      </c>
      <c r="E15" s="57">
        <v>125</v>
      </c>
      <c r="F15" s="59">
        <v>46011</v>
      </c>
      <c r="G15" s="61">
        <v>10</v>
      </c>
      <c r="H15" s="63">
        <v>165</v>
      </c>
      <c r="I15" s="65" t="s">
        <v>120</v>
      </c>
      <c r="J15" s="61" t="s">
        <v>65</v>
      </c>
      <c r="K15" s="65"/>
      <c r="L15" s="67">
        <f t="shared" si="1"/>
        <v>0</v>
      </c>
      <c r="M15" s="7">
        <f t="shared" si="2"/>
        <v>165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150</v>
      </c>
      <c r="S15" s="86">
        <f t="shared" si="8"/>
        <v>15</v>
      </c>
      <c r="T15" s="90">
        <f t="shared" si="9"/>
        <v>0</v>
      </c>
      <c r="U15" s="92">
        <f t="shared" si="10"/>
        <v>0</v>
      </c>
      <c r="V15" s="95">
        <f t="shared" si="0"/>
        <v>150</v>
      </c>
      <c r="W15" s="7">
        <f t="shared" si="0"/>
        <v>15</v>
      </c>
    </row>
    <row r="16" spans="1:23" s="6" customFormat="1" ht="19.899999999999999" customHeight="1" x14ac:dyDescent="0.2">
      <c r="A16" s="51">
        <v>17</v>
      </c>
      <c r="B16" s="97">
        <v>7342092685</v>
      </c>
      <c r="C16" s="100" t="str">
        <f>+VLOOKUP(B16,'VERİ BANKASI'!M:N,2,0)</f>
        <v>RAZPOL PETROLCÜLÜK A.Ş.</v>
      </c>
      <c r="D16" s="54" t="s">
        <v>844</v>
      </c>
      <c r="E16" s="57">
        <v>599</v>
      </c>
      <c r="F16" s="59">
        <v>46019</v>
      </c>
      <c r="G16" s="61">
        <v>1</v>
      </c>
      <c r="H16" s="63">
        <v>140</v>
      </c>
      <c r="I16" s="65" t="s">
        <v>120</v>
      </c>
      <c r="J16" s="61" t="s">
        <v>65</v>
      </c>
      <c r="K16" s="65"/>
      <c r="L16" s="67">
        <f t="shared" si="1"/>
        <v>0</v>
      </c>
      <c r="M16" s="7">
        <f t="shared" si="2"/>
        <v>140</v>
      </c>
      <c r="N16" s="69">
        <f t="shared" si="3"/>
        <v>0</v>
      </c>
      <c r="O16" s="76">
        <f t="shared" si="4"/>
        <v>0</v>
      </c>
      <c r="P16" s="74">
        <f t="shared" si="5"/>
        <v>138.61386138613861</v>
      </c>
      <c r="Q16" s="82">
        <f t="shared" si="6"/>
        <v>1.386138613861386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138.61386138613861</v>
      </c>
      <c r="W16" s="7">
        <f t="shared" si="0"/>
        <v>1.386138613861386</v>
      </c>
    </row>
    <row r="17" spans="1:23" s="6" customFormat="1" ht="19.899999999999999" customHeight="1" x14ac:dyDescent="0.2">
      <c r="A17" s="51">
        <v>18</v>
      </c>
      <c r="B17" s="97">
        <v>7611097047</v>
      </c>
      <c r="C17" s="100" t="str">
        <f>+VLOOKUP(B17,'VERİ BANKASI'!M:N,2,0)</f>
        <v>SEOIL AKARYAKIT TURİZM LTD. ŞTİ.</v>
      </c>
      <c r="D17" s="54" t="s">
        <v>844</v>
      </c>
      <c r="E17" s="57">
        <v>283</v>
      </c>
      <c r="F17" s="59">
        <v>46003</v>
      </c>
      <c r="G17" s="61">
        <v>1</v>
      </c>
      <c r="H17" s="63">
        <v>95</v>
      </c>
      <c r="I17" s="65" t="s">
        <v>929</v>
      </c>
      <c r="J17" s="61" t="s">
        <v>65</v>
      </c>
      <c r="K17" s="65"/>
      <c r="L17" s="67">
        <f t="shared" si="1"/>
        <v>0</v>
      </c>
      <c r="M17" s="7">
        <f t="shared" si="2"/>
        <v>95</v>
      </c>
      <c r="N17" s="69">
        <f t="shared" si="3"/>
        <v>0</v>
      </c>
      <c r="O17" s="76">
        <f t="shared" si="4"/>
        <v>0</v>
      </c>
      <c r="P17" s="74">
        <f t="shared" si="5"/>
        <v>94.059405940594061</v>
      </c>
      <c r="Q17" s="82">
        <f t="shared" si="6"/>
        <v>0.94059405940594065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94.059405940594061</v>
      </c>
      <c r="W17" s="7">
        <f t="shared" si="0"/>
        <v>0.94059405940594065</v>
      </c>
    </row>
    <row r="18" spans="1:23" s="6" customFormat="1" ht="19.899999999999999" customHeight="1" x14ac:dyDescent="0.2">
      <c r="A18" s="51">
        <v>19</v>
      </c>
      <c r="B18" s="97">
        <v>4780543580</v>
      </c>
      <c r="C18" s="100" t="str">
        <f>+VLOOKUP(B18,'VERİ BANKASI'!M:N,2,0)</f>
        <v>INTERLAND AÇIKHAVA REKLAMCILIK LTD. ŞTİ.</v>
      </c>
      <c r="D18" s="54" t="s">
        <v>844</v>
      </c>
      <c r="E18" s="57">
        <v>560</v>
      </c>
      <c r="F18" s="59">
        <v>46018</v>
      </c>
      <c r="G18" s="61">
        <v>1</v>
      </c>
      <c r="H18" s="63">
        <v>185</v>
      </c>
      <c r="I18" s="65" t="s">
        <v>120</v>
      </c>
      <c r="J18" s="61" t="s">
        <v>65</v>
      </c>
      <c r="K18" s="65"/>
      <c r="L18" s="67">
        <f t="shared" si="1"/>
        <v>0</v>
      </c>
      <c r="M18" s="7">
        <f t="shared" si="2"/>
        <v>185</v>
      </c>
      <c r="N18" s="69">
        <f t="shared" si="3"/>
        <v>0</v>
      </c>
      <c r="O18" s="76">
        <f t="shared" si="4"/>
        <v>0</v>
      </c>
      <c r="P18" s="74">
        <f t="shared" si="5"/>
        <v>183.16831683168317</v>
      </c>
      <c r="Q18" s="82">
        <f t="shared" si="6"/>
        <v>1.8316831683168318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183.16831683168317</v>
      </c>
      <c r="W18" s="7">
        <f t="shared" si="0"/>
        <v>1.8316831683168318</v>
      </c>
    </row>
    <row r="19" spans="1:23" s="6" customFormat="1" ht="19.899999999999999" customHeight="1" x14ac:dyDescent="0.2">
      <c r="A19" s="51">
        <v>20</v>
      </c>
      <c r="B19" s="97">
        <v>2410310279</v>
      </c>
      <c r="C19" s="100" t="str">
        <f>+VLOOKUP(B19,'VERİ BANKASI'!M:N,2,0)</f>
        <v>LADES REST.- ESRA ÇELİKKOL - İLKER ÇELİKKOL ORT.</v>
      </c>
      <c r="D19" s="54" t="s">
        <v>844</v>
      </c>
      <c r="E19" s="57">
        <v>33</v>
      </c>
      <c r="F19" s="59">
        <v>46012</v>
      </c>
      <c r="G19" s="61">
        <v>10</v>
      </c>
      <c r="H19" s="63">
        <v>740</v>
      </c>
      <c r="I19" s="65" t="s">
        <v>927</v>
      </c>
      <c r="J19" s="61" t="s">
        <v>65</v>
      </c>
      <c r="K19" s="65"/>
      <c r="L19" s="67">
        <f t="shared" si="1"/>
        <v>0</v>
      </c>
      <c r="M19" s="7">
        <f t="shared" si="2"/>
        <v>740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672.72727272727263</v>
      </c>
      <c r="S19" s="86">
        <f t="shared" si="8"/>
        <v>67.272727272727266</v>
      </c>
      <c r="T19" s="90">
        <f t="shared" si="9"/>
        <v>0</v>
      </c>
      <c r="U19" s="92">
        <f t="shared" si="10"/>
        <v>0</v>
      </c>
      <c r="V19" s="95">
        <f t="shared" si="0"/>
        <v>672.72727272727263</v>
      </c>
      <c r="W19" s="7">
        <f t="shared" si="0"/>
        <v>67.272727272727266</v>
      </c>
    </row>
    <row r="20" spans="1:23" s="6" customFormat="1" ht="19.899999999999999" customHeight="1" x14ac:dyDescent="0.2">
      <c r="A20" s="51">
        <v>21</v>
      </c>
      <c r="B20" s="97">
        <v>80050303</v>
      </c>
      <c r="C20" s="100" t="str">
        <f>+VLOOKUP(B20,'VERİ BANKASI'!M:N,2,0)</f>
        <v>AFACAN GIDA MAD.SAN.VE TİC.LTD.ŞTİ.</v>
      </c>
      <c r="D20" s="54" t="s">
        <v>844</v>
      </c>
      <c r="E20" s="57">
        <v>68</v>
      </c>
      <c r="F20" s="59">
        <v>46016</v>
      </c>
      <c r="G20" s="61">
        <v>10</v>
      </c>
      <c r="H20" s="63">
        <v>520</v>
      </c>
      <c r="I20" s="65" t="s">
        <v>120</v>
      </c>
      <c r="J20" s="61" t="s">
        <v>65</v>
      </c>
      <c r="K20" s="65"/>
      <c r="L20" s="67">
        <f t="shared" si="1"/>
        <v>0</v>
      </c>
      <c r="M20" s="7">
        <f t="shared" si="2"/>
        <v>520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472.72727272727269</v>
      </c>
      <c r="S20" s="86">
        <f t="shared" si="8"/>
        <v>47.272727272727273</v>
      </c>
      <c r="T20" s="90">
        <f t="shared" si="9"/>
        <v>0</v>
      </c>
      <c r="U20" s="92">
        <f t="shared" si="10"/>
        <v>0</v>
      </c>
      <c r="V20" s="95">
        <f t="shared" si="0"/>
        <v>472.72727272727269</v>
      </c>
      <c r="W20" s="7">
        <f t="shared" si="0"/>
        <v>47.272727272727273</v>
      </c>
    </row>
    <row r="21" spans="1:23" s="6" customFormat="1" ht="19.899999999999999" customHeight="1" x14ac:dyDescent="0.2">
      <c r="A21" s="51">
        <v>22</v>
      </c>
      <c r="B21" s="97">
        <v>62125363446</v>
      </c>
      <c r="C21" s="100" t="str">
        <f>+VLOOKUP(B21,'VERİ BANKASI'!M:N,2,0)</f>
        <v>BÖREKÇİ ÖMER USTA - RIDVAN DEĞER</v>
      </c>
      <c r="D21" s="54" t="s">
        <v>844</v>
      </c>
      <c r="E21" s="57">
        <v>84</v>
      </c>
      <c r="F21" s="59">
        <v>46017</v>
      </c>
      <c r="G21" s="61">
        <v>10</v>
      </c>
      <c r="H21" s="63">
        <v>220</v>
      </c>
      <c r="I21" s="65" t="s">
        <v>120</v>
      </c>
      <c r="J21" s="61" t="s">
        <v>65</v>
      </c>
      <c r="K21" s="65"/>
      <c r="L21" s="67">
        <f t="shared" si="1"/>
        <v>0</v>
      </c>
      <c r="M21" s="7">
        <f t="shared" si="2"/>
        <v>220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199.99999999999997</v>
      </c>
      <c r="S21" s="86">
        <f t="shared" si="8"/>
        <v>20</v>
      </c>
      <c r="T21" s="90">
        <f t="shared" si="9"/>
        <v>0</v>
      </c>
      <c r="U21" s="92">
        <f t="shared" si="10"/>
        <v>0</v>
      </c>
      <c r="V21" s="95">
        <f t="shared" si="0"/>
        <v>199.99999999999997</v>
      </c>
      <c r="W21" s="7">
        <f t="shared" si="0"/>
        <v>20</v>
      </c>
    </row>
    <row r="22" spans="1:23" s="6" customFormat="1" ht="19.899999999999999" customHeight="1" x14ac:dyDescent="0.2">
      <c r="A22" s="51">
        <v>23</v>
      </c>
      <c r="B22" s="97">
        <v>80050303</v>
      </c>
      <c r="C22" s="100" t="str">
        <f>+VLOOKUP(B22,'VERİ BANKASI'!M:N,2,0)</f>
        <v>AFACAN GIDA MAD.SAN.VE TİC.LTD.ŞTİ.</v>
      </c>
      <c r="D22" s="54" t="s">
        <v>844</v>
      </c>
      <c r="E22" s="57">
        <v>62</v>
      </c>
      <c r="F22" s="59">
        <v>46018</v>
      </c>
      <c r="G22" s="61">
        <v>10</v>
      </c>
      <c r="H22" s="63">
        <v>745</v>
      </c>
      <c r="I22" s="65" t="s">
        <v>120</v>
      </c>
      <c r="J22" s="61" t="s">
        <v>65</v>
      </c>
      <c r="K22" s="65"/>
      <c r="L22" s="67">
        <f t="shared" si="1"/>
        <v>0</v>
      </c>
      <c r="M22" s="7">
        <f t="shared" si="2"/>
        <v>745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677.27272727272725</v>
      </c>
      <c r="S22" s="86">
        <f t="shared" si="8"/>
        <v>67.727272727272734</v>
      </c>
      <c r="T22" s="90">
        <f t="shared" si="9"/>
        <v>0</v>
      </c>
      <c r="U22" s="92">
        <f t="shared" si="10"/>
        <v>0</v>
      </c>
      <c r="V22" s="95">
        <f t="shared" ref="V22:W50" si="11">+N22+P22+R22+T22</f>
        <v>677.27272727272725</v>
      </c>
      <c r="W22" s="7">
        <f t="shared" si="11"/>
        <v>67.727272727272734</v>
      </c>
    </row>
    <row r="23" spans="1:23" s="6" customFormat="1" ht="19.899999999999999" customHeight="1" x14ac:dyDescent="0.2">
      <c r="A23" s="51">
        <v>24</v>
      </c>
      <c r="B23" s="97">
        <v>5790050237</v>
      </c>
      <c r="C23" s="100" t="str">
        <f>+VLOOKUP(B23,'VERİ BANKASI'!M:N,2,0)</f>
        <v>KORT PLASTİK AKARYAKIT ÜRÜN.PAZ.SAN.TİC.A.Ş.</v>
      </c>
      <c r="D23" s="54" t="s">
        <v>844</v>
      </c>
      <c r="E23" s="57">
        <v>346</v>
      </c>
      <c r="F23" s="59">
        <v>45994</v>
      </c>
      <c r="G23" s="61">
        <v>20</v>
      </c>
      <c r="H23" s="63">
        <v>165</v>
      </c>
      <c r="I23" s="65" t="s">
        <v>68</v>
      </c>
      <c r="J23" s="61" t="s">
        <v>65</v>
      </c>
      <c r="K23" s="65"/>
      <c r="L23" s="67">
        <f t="shared" si="1"/>
        <v>0</v>
      </c>
      <c r="M23" s="7">
        <f t="shared" si="2"/>
        <v>165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137.5</v>
      </c>
      <c r="U23" s="92">
        <f t="shared" si="10"/>
        <v>27.5</v>
      </c>
      <c r="V23" s="95">
        <f t="shared" si="11"/>
        <v>137.5</v>
      </c>
      <c r="W23" s="7">
        <f t="shared" si="11"/>
        <v>27.5</v>
      </c>
    </row>
    <row r="24" spans="1:23" s="6" customFormat="1" ht="19.899999999999999" customHeight="1" x14ac:dyDescent="0.2">
      <c r="A24" s="51">
        <v>25</v>
      </c>
      <c r="B24" s="97">
        <v>111193112</v>
      </c>
      <c r="C24" s="100" t="str">
        <f>+VLOOKUP(B24,'VERİ BANKASI'!M:N,2,0)</f>
        <v>AK BÜFE VE KAFE.İŞL.İNŞ.OTO.TİC.PAZ.LTD.ŞTİ.</v>
      </c>
      <c r="D24" s="54" t="s">
        <v>844</v>
      </c>
      <c r="E24" s="57">
        <v>21</v>
      </c>
      <c r="F24" s="59">
        <v>46006</v>
      </c>
      <c r="G24" s="61">
        <v>10</v>
      </c>
      <c r="H24" s="63">
        <v>160</v>
      </c>
      <c r="I24" s="65" t="s">
        <v>751</v>
      </c>
      <c r="J24" s="61" t="s">
        <v>65</v>
      </c>
      <c r="K24" s="65"/>
      <c r="L24" s="67">
        <f t="shared" si="1"/>
        <v>0</v>
      </c>
      <c r="M24" s="7">
        <f t="shared" si="2"/>
        <v>160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145.45454545454544</v>
      </c>
      <c r="S24" s="86">
        <f t="shared" si="8"/>
        <v>14.545454545454545</v>
      </c>
      <c r="T24" s="90">
        <f t="shared" si="9"/>
        <v>0</v>
      </c>
      <c r="U24" s="92">
        <f t="shared" si="10"/>
        <v>0</v>
      </c>
      <c r="V24" s="95">
        <f t="shared" si="11"/>
        <v>145.45454545454544</v>
      </c>
      <c r="W24" s="7">
        <f t="shared" si="11"/>
        <v>14.545454545454545</v>
      </c>
    </row>
    <row r="25" spans="1:23" s="6" customFormat="1" ht="19.899999999999999" customHeight="1" x14ac:dyDescent="0.2">
      <c r="A25" s="51">
        <v>26</v>
      </c>
      <c r="B25" s="97">
        <v>13805010884</v>
      </c>
      <c r="C25" s="100" t="str">
        <f>+VLOOKUP(B25,'VERİ BANKASI'!M:N,2,0)</f>
        <v>BEYOĞLU OTO YIKAMA - SERDAR AĞRI</v>
      </c>
      <c r="D25" s="54" t="s">
        <v>94</v>
      </c>
      <c r="E25" s="57">
        <v>2</v>
      </c>
      <c r="F25" s="59">
        <v>46001</v>
      </c>
      <c r="G25" s="61">
        <v>20</v>
      </c>
      <c r="H25" s="63">
        <v>500</v>
      </c>
      <c r="I25" s="65" t="s">
        <v>68</v>
      </c>
      <c r="J25" s="61" t="s">
        <v>65</v>
      </c>
      <c r="K25" s="65"/>
      <c r="L25" s="67">
        <f t="shared" si="1"/>
        <v>150</v>
      </c>
      <c r="M25" s="7">
        <f t="shared" si="2"/>
        <v>350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291.66666666666669</v>
      </c>
      <c r="U25" s="92">
        <f t="shared" si="10"/>
        <v>58.333333333333343</v>
      </c>
      <c r="V25" s="95">
        <f t="shared" si="11"/>
        <v>291.66666666666669</v>
      </c>
      <c r="W25" s="7">
        <f t="shared" si="11"/>
        <v>58.333333333333343</v>
      </c>
    </row>
    <row r="26" spans="1:23" s="6" customFormat="1" ht="19.899999999999999" customHeight="1" x14ac:dyDescent="0.2">
      <c r="A26" s="51">
        <v>27</v>
      </c>
      <c r="B26" s="97">
        <v>7690007614</v>
      </c>
      <c r="C26" s="100" t="str">
        <f>+VLOOKUP(B26,'VERİ BANKASI'!M:N,2,0)</f>
        <v>SHELL PETROL A.Ş.</v>
      </c>
      <c r="D26" s="54" t="s">
        <v>844</v>
      </c>
      <c r="E26" s="57">
        <v>529</v>
      </c>
      <c r="F26" s="59" t="s">
        <v>950</v>
      </c>
      <c r="G26" s="61">
        <v>20</v>
      </c>
      <c r="H26" s="63">
        <v>150</v>
      </c>
      <c r="I26" s="65" t="s">
        <v>68</v>
      </c>
      <c r="J26" s="61" t="s">
        <v>65</v>
      </c>
      <c r="K26" s="65"/>
      <c r="L26" s="67">
        <f t="shared" si="1"/>
        <v>0</v>
      </c>
      <c r="M26" s="7">
        <f t="shared" si="2"/>
        <v>150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125</v>
      </c>
      <c r="U26" s="92">
        <f t="shared" si="10"/>
        <v>25</v>
      </c>
      <c r="V26" s="95">
        <f t="shared" si="11"/>
        <v>125</v>
      </c>
      <c r="W26" s="7">
        <f t="shared" si="11"/>
        <v>25</v>
      </c>
    </row>
    <row r="27" spans="1:23" s="6" customFormat="1" ht="19.899999999999999" customHeight="1" x14ac:dyDescent="0.2">
      <c r="A27" s="51">
        <v>28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29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65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30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31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32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33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34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35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36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37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38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39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40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41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42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43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44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45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46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47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48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49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50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51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ht="19.899999999999999" customHeight="1" thickBot="1" x14ac:dyDescent="0.25">
      <c r="A51" s="52"/>
      <c r="B51" s="55"/>
      <c r="C51" s="55"/>
      <c r="D51" s="55"/>
      <c r="E51" s="58"/>
      <c r="F51" s="60"/>
      <c r="G51" s="62"/>
      <c r="H51" s="64"/>
      <c r="I51" s="62"/>
      <c r="J51" s="62"/>
      <c r="K51" s="101"/>
      <c r="L51" s="71"/>
      <c r="M51" s="72"/>
      <c r="N51" s="77"/>
      <c r="O51" s="78"/>
      <c r="P51" s="83"/>
      <c r="Q51" s="84"/>
      <c r="R51" s="87"/>
      <c r="S51" s="88"/>
      <c r="T51" s="93"/>
      <c r="U51" s="94"/>
      <c r="V51" s="96"/>
      <c r="W51" s="72"/>
    </row>
    <row r="52" spans="1:23" ht="19.899999999999999" customHeight="1" thickBot="1" x14ac:dyDescent="0.25">
      <c r="C52" s="4"/>
      <c r="D52" s="4"/>
      <c r="E52" s="70"/>
      <c r="F52" s="7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9.899999999999999" customHeight="1" thickBot="1" x14ac:dyDescent="0.25">
      <c r="A53" s="47"/>
      <c r="B53" s="47"/>
      <c r="C53" s="8" t="s">
        <v>53</v>
      </c>
      <c r="D53" s="9"/>
      <c r="E53" s="9"/>
      <c r="F53" s="9"/>
      <c r="G53" s="9"/>
      <c r="H53" s="10">
        <f>SUBTOTAL(9,H4:H52)</f>
        <v>5425</v>
      </c>
      <c r="I53" s="109"/>
      <c r="J53" s="109"/>
      <c r="K53" s="11"/>
      <c r="L53" s="12">
        <f t="shared" ref="L53:W53" si="12">+SUBTOTAL(9,L4:L51)</f>
        <v>309</v>
      </c>
      <c r="M53" s="12">
        <f t="shared" si="12"/>
        <v>5116</v>
      </c>
      <c r="N53" s="13">
        <f t="shared" si="12"/>
        <v>0</v>
      </c>
      <c r="O53" s="13">
        <f t="shared" si="12"/>
        <v>0</v>
      </c>
      <c r="P53" s="14">
        <f t="shared" si="12"/>
        <v>1143.5643564356435</v>
      </c>
      <c r="Q53" s="14">
        <f t="shared" si="12"/>
        <v>11.435643564356436</v>
      </c>
      <c r="R53" s="15">
        <f t="shared" si="12"/>
        <v>2659.090909090909</v>
      </c>
      <c r="S53" s="15">
        <f t="shared" si="12"/>
        <v>265.90909090909093</v>
      </c>
      <c r="T53" s="16">
        <f t="shared" si="12"/>
        <v>863.33333333333337</v>
      </c>
      <c r="U53" s="16">
        <f t="shared" si="12"/>
        <v>172.66666666666669</v>
      </c>
      <c r="V53" s="12">
        <f t="shared" si="12"/>
        <v>4665.9885988598853</v>
      </c>
      <c r="W53" s="12">
        <f t="shared" si="12"/>
        <v>450.011401140114</v>
      </c>
    </row>
    <row r="54" spans="1:23" ht="19.899999999999999" customHeight="1" thickBot="1" x14ac:dyDescent="0.25">
      <c r="A54" s="48"/>
      <c r="B54" s="4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9.899999999999999" customHeight="1" thickBot="1" x14ac:dyDescent="0.25">
      <c r="A55" s="17" t="s">
        <v>95</v>
      </c>
      <c r="B55" s="17" t="s">
        <v>51</v>
      </c>
      <c r="C55" s="18" t="s">
        <v>54</v>
      </c>
      <c r="D55" s="18" t="s">
        <v>52</v>
      </c>
      <c r="E55" s="18" t="s">
        <v>5</v>
      </c>
      <c r="F55" s="18" t="s">
        <v>28</v>
      </c>
      <c r="G55" s="18" t="s">
        <v>79</v>
      </c>
      <c r="H55" s="18" t="s">
        <v>80</v>
      </c>
      <c r="I55" s="18" t="s">
        <v>81</v>
      </c>
      <c r="J55" s="18" t="s">
        <v>82</v>
      </c>
      <c r="K55" s="19" t="s">
        <v>50</v>
      </c>
      <c r="L55" s="20" t="s">
        <v>9</v>
      </c>
      <c r="M55" s="112" t="s">
        <v>656</v>
      </c>
      <c r="N55" s="21"/>
      <c r="O55" s="2" t="s">
        <v>72</v>
      </c>
      <c r="P55" s="198" t="s">
        <v>24</v>
      </c>
      <c r="Q55" s="198"/>
      <c r="R55" s="198"/>
      <c r="S55" s="21"/>
      <c r="T55" s="199" t="s">
        <v>6</v>
      </c>
      <c r="U55" s="200"/>
      <c r="V55" s="200"/>
      <c r="W55" s="22">
        <v>0</v>
      </c>
    </row>
    <row r="56" spans="1:23" ht="19.899999999999999" customHeight="1" thickBot="1" x14ac:dyDescent="0.25">
      <c r="A56" s="49">
        <v>1</v>
      </c>
      <c r="B56" s="23" t="str">
        <f>+'VERİ BANKASI'!B2</f>
        <v>ARAÇ YAKIT GİDERİ</v>
      </c>
      <c r="C56" s="24">
        <f t="shared" ref="C56:C81" si="13">SUMIF($D$4:$D$51,B56,$N$4:$N$51)</f>
        <v>0</v>
      </c>
      <c r="D56" s="24">
        <f t="shared" ref="D56:D81" si="14">SUMIF($D$4:$D$51,B56,$O$4:$O$51)</f>
        <v>0</v>
      </c>
      <c r="E56" s="24">
        <f t="shared" ref="E56:E81" si="15">SUMIF($D$4:$D$51,B56,$P$4:$P$51)</f>
        <v>0</v>
      </c>
      <c r="F56" s="24">
        <f t="shared" ref="F56:F81" si="16">SUMIF($D$4:$D$51,B56,$Q$4:$Q$51)</f>
        <v>0</v>
      </c>
      <c r="G56" s="24">
        <f t="shared" ref="G56:G81" si="17">SUMIF($D$4:$D$51,B56,$R$4:$R$51)</f>
        <v>0</v>
      </c>
      <c r="H56" s="24">
        <f t="shared" ref="H56:H81" si="18">SUMIF($D$4:$D$51,B56,$S$4:$S$51)</f>
        <v>0</v>
      </c>
      <c r="I56" s="24">
        <f t="shared" ref="I56:I81" si="19">SUMIF($D$4:$D$51,B56,$T$4:$T$51)</f>
        <v>0</v>
      </c>
      <c r="J56" s="24">
        <f t="shared" ref="J56:J81" si="20">SUMIF($D$4:$D$51,B56,$U$4:$U$51)</f>
        <v>0</v>
      </c>
      <c r="K56" s="24">
        <f t="shared" ref="K56:K81" si="21">SUMIF($D$4:$D$51,B56,$L$4:$L$51)</f>
        <v>0</v>
      </c>
      <c r="L56" s="25">
        <f t="shared" ref="L56:L81" si="22">+SUM(C56:K56)</f>
        <v>0</v>
      </c>
      <c r="M56" s="113">
        <f>+COUNTIF($D$4:D49,B56)</f>
        <v>0</v>
      </c>
      <c r="N56" s="26"/>
      <c r="O56" s="2" t="s">
        <v>0</v>
      </c>
      <c r="P56" s="198" t="s">
        <v>27</v>
      </c>
      <c r="Q56" s="198"/>
      <c r="R56" s="198"/>
      <c r="S56" s="26"/>
      <c r="T56" s="163"/>
      <c r="U56" s="163"/>
      <c r="V56" s="163"/>
      <c r="W56" s="163"/>
    </row>
    <row r="57" spans="1:23" ht="19.899999999999999" customHeight="1" thickBot="1" x14ac:dyDescent="0.25">
      <c r="A57" s="49">
        <v>2</v>
      </c>
      <c r="B57" s="23" t="str">
        <f>+'VERİ BANKASI'!B3</f>
        <v>ARAÇ OTOPARK VE VALE GİDERLERİ</v>
      </c>
      <c r="C57" s="24">
        <f t="shared" si="13"/>
        <v>0</v>
      </c>
      <c r="D57" s="24">
        <f t="shared" si="14"/>
        <v>0</v>
      </c>
      <c r="E57" s="24">
        <f t="shared" si="15"/>
        <v>0</v>
      </c>
      <c r="F57" s="24">
        <f t="shared" si="16"/>
        <v>0</v>
      </c>
      <c r="G57" s="24">
        <f t="shared" si="17"/>
        <v>0</v>
      </c>
      <c r="H57" s="24">
        <f t="shared" si="18"/>
        <v>0</v>
      </c>
      <c r="I57" s="24">
        <f t="shared" si="19"/>
        <v>600.83333333333337</v>
      </c>
      <c r="J57" s="24">
        <f t="shared" si="20"/>
        <v>120.16666666666669</v>
      </c>
      <c r="K57" s="24">
        <f t="shared" si="21"/>
        <v>309</v>
      </c>
      <c r="L57" s="25">
        <f t="shared" si="22"/>
        <v>1030</v>
      </c>
      <c r="M57" s="113">
        <f>+COUNTIF($D$4:D51,B57)</f>
        <v>4</v>
      </c>
      <c r="N57" s="26"/>
      <c r="O57" s="2" t="s">
        <v>1</v>
      </c>
      <c r="P57" s="198" t="s">
        <v>2</v>
      </c>
      <c r="Q57" s="198"/>
      <c r="R57" s="198"/>
      <c r="S57" s="26"/>
      <c r="T57" s="199" t="s">
        <v>7</v>
      </c>
      <c r="U57" s="200"/>
      <c r="V57" s="201"/>
      <c r="W57" s="27">
        <f>+L53+V53+W53</f>
        <v>5424.9999999999991</v>
      </c>
    </row>
    <row r="58" spans="1:23" ht="19.899999999999999" customHeight="1" thickBot="1" x14ac:dyDescent="0.25">
      <c r="A58" s="49">
        <v>3</v>
      </c>
      <c r="B58" s="23" t="str">
        <f>+'VERİ BANKASI'!B4</f>
        <v>ARAÇ TAMİR VE BAKIM GİDERLERİ</v>
      </c>
      <c r="C58" s="24">
        <f t="shared" si="13"/>
        <v>0</v>
      </c>
      <c r="D58" s="24">
        <f t="shared" si="14"/>
        <v>0</v>
      </c>
      <c r="E58" s="24">
        <f t="shared" si="15"/>
        <v>0</v>
      </c>
      <c r="F58" s="24">
        <f t="shared" si="16"/>
        <v>0</v>
      </c>
      <c r="G58" s="24">
        <f t="shared" si="17"/>
        <v>0</v>
      </c>
      <c r="H58" s="24">
        <f t="shared" si="18"/>
        <v>0</v>
      </c>
      <c r="I58" s="24">
        <f t="shared" si="19"/>
        <v>0</v>
      </c>
      <c r="J58" s="24">
        <f t="shared" si="20"/>
        <v>0</v>
      </c>
      <c r="K58" s="24">
        <f t="shared" si="21"/>
        <v>0</v>
      </c>
      <c r="L58" s="25">
        <f t="shared" si="22"/>
        <v>0</v>
      </c>
      <c r="M58" s="113">
        <f>+COUNTIF($D$4:D52,B58)</f>
        <v>0</v>
      </c>
      <c r="N58" s="26"/>
      <c r="O58" s="2" t="s">
        <v>73</v>
      </c>
      <c r="P58" s="205">
        <v>2025</v>
      </c>
      <c r="Q58" s="206"/>
      <c r="R58" s="207"/>
      <c r="S58" s="26"/>
      <c r="T58" s="163"/>
      <c r="U58" s="163"/>
      <c r="V58" s="163"/>
      <c r="W58" s="163"/>
    </row>
    <row r="59" spans="1:23" ht="19.899999999999999" customHeight="1" thickBot="1" x14ac:dyDescent="0.25">
      <c r="A59" s="49">
        <v>4</v>
      </c>
      <c r="B59" s="23" t="str">
        <f>+'VERİ BANKASI'!B5</f>
        <v>MUTFAK YİYECEK VE İÇECEK GİDERLERİ</v>
      </c>
      <c r="C59" s="24">
        <f t="shared" si="13"/>
        <v>0</v>
      </c>
      <c r="D59" s="24">
        <f t="shared" si="14"/>
        <v>0</v>
      </c>
      <c r="E59" s="24">
        <f t="shared" si="15"/>
        <v>0</v>
      </c>
      <c r="F59" s="24">
        <f t="shared" si="16"/>
        <v>0</v>
      </c>
      <c r="G59" s="24">
        <f t="shared" si="17"/>
        <v>0</v>
      </c>
      <c r="H59" s="24">
        <f t="shared" si="18"/>
        <v>0</v>
      </c>
      <c r="I59" s="24">
        <f t="shared" si="19"/>
        <v>0</v>
      </c>
      <c r="J59" s="24">
        <f t="shared" si="20"/>
        <v>0</v>
      </c>
      <c r="K59" s="24">
        <f t="shared" si="21"/>
        <v>0</v>
      </c>
      <c r="L59" s="25">
        <f t="shared" si="22"/>
        <v>0</v>
      </c>
      <c r="M59" s="113">
        <f>+COUNTIF($D$4:D53,B59)</f>
        <v>0</v>
      </c>
      <c r="N59" s="26"/>
      <c r="O59" s="2" t="s">
        <v>74</v>
      </c>
      <c r="P59" s="198" t="s">
        <v>21</v>
      </c>
      <c r="Q59" s="198"/>
      <c r="R59" s="198"/>
      <c r="S59" s="26"/>
      <c r="T59" s="199" t="s">
        <v>8</v>
      </c>
      <c r="U59" s="200"/>
      <c r="V59" s="201"/>
      <c r="W59" s="28">
        <f>+W55-W57</f>
        <v>-5424.9999999999991</v>
      </c>
    </row>
    <row r="60" spans="1:23" ht="19.899999999999999" customHeight="1" x14ac:dyDescent="0.2">
      <c r="A60" s="49">
        <v>5</v>
      </c>
      <c r="B60" s="23" t="str">
        <f>+'VERİ BANKASI'!B6</f>
        <v>MUTFAK SARF MALZEME GİDERLERİ</v>
      </c>
      <c r="C60" s="24">
        <f t="shared" si="13"/>
        <v>0</v>
      </c>
      <c r="D60" s="24">
        <f t="shared" si="14"/>
        <v>0</v>
      </c>
      <c r="E60" s="24">
        <f t="shared" si="15"/>
        <v>0</v>
      </c>
      <c r="F60" s="24">
        <f t="shared" si="16"/>
        <v>0</v>
      </c>
      <c r="G60" s="24">
        <f t="shared" si="17"/>
        <v>0</v>
      </c>
      <c r="H60" s="24">
        <f t="shared" si="18"/>
        <v>0</v>
      </c>
      <c r="I60" s="24">
        <f t="shared" si="19"/>
        <v>0</v>
      </c>
      <c r="J60" s="24">
        <f t="shared" si="20"/>
        <v>0</v>
      </c>
      <c r="K60" s="24">
        <f t="shared" si="21"/>
        <v>0</v>
      </c>
      <c r="L60" s="25">
        <f t="shared" si="22"/>
        <v>0</v>
      </c>
      <c r="M60" s="113">
        <f>+COUNTIF($D$4:D54,B60)</f>
        <v>0</v>
      </c>
      <c r="N60" s="26"/>
      <c r="O60" s="2" t="s">
        <v>78</v>
      </c>
      <c r="P60" s="198" t="s">
        <v>75</v>
      </c>
      <c r="Q60" s="198"/>
      <c r="R60" s="198"/>
      <c r="S60" s="26"/>
      <c r="T60" s="26"/>
      <c r="U60" s="26"/>
      <c r="V60" s="26"/>
      <c r="W60" s="26"/>
    </row>
    <row r="61" spans="1:23" ht="19.899999999999999" customHeight="1" x14ac:dyDescent="0.2">
      <c r="A61" s="49">
        <v>6</v>
      </c>
      <c r="B61" s="23" t="str">
        <f>+'VERİ BANKASI'!B7</f>
        <v>YİYECEK-İÇECEK GİDERLERİ</v>
      </c>
      <c r="C61" s="24">
        <f t="shared" si="13"/>
        <v>0</v>
      </c>
      <c r="D61" s="24">
        <f t="shared" si="14"/>
        <v>0</v>
      </c>
      <c r="E61" s="24">
        <f t="shared" si="15"/>
        <v>1143.5643564356435</v>
      </c>
      <c r="F61" s="24">
        <f t="shared" si="16"/>
        <v>11.435643564356436</v>
      </c>
      <c r="G61" s="24">
        <f t="shared" si="17"/>
        <v>2659.090909090909</v>
      </c>
      <c r="H61" s="24">
        <f t="shared" si="18"/>
        <v>265.90909090909093</v>
      </c>
      <c r="I61" s="24">
        <f t="shared" si="19"/>
        <v>262.5</v>
      </c>
      <c r="J61" s="24">
        <f t="shared" si="20"/>
        <v>52.5</v>
      </c>
      <c r="K61" s="24">
        <f t="shared" si="21"/>
        <v>0</v>
      </c>
      <c r="L61" s="25">
        <f t="shared" si="22"/>
        <v>4395</v>
      </c>
      <c r="M61" s="113">
        <f>+COUNTIF($D$4:D55,B61)</f>
        <v>19</v>
      </c>
      <c r="N61" s="26"/>
      <c r="O61" s="118"/>
      <c r="P61" s="119"/>
      <c r="Q61" s="119"/>
      <c r="R61" s="119"/>
      <c r="S61" s="26"/>
      <c r="T61" s="26"/>
      <c r="U61" s="26"/>
      <c r="V61" s="26"/>
      <c r="W61" s="26"/>
    </row>
    <row r="62" spans="1:23" ht="19.899999999999999" customHeight="1" x14ac:dyDescent="0.2">
      <c r="A62" s="49">
        <v>7</v>
      </c>
      <c r="B62" s="23" t="str">
        <f>+'VERİ BANKASI'!B8</f>
        <v>TEMSİL İKRAM VE YEMEK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+COUNTIF($D$4:D55,B62)</f>
        <v>0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</row>
    <row r="63" spans="1:23" ht="19.899999999999999" customHeight="1" x14ac:dyDescent="0.2">
      <c r="A63" s="49">
        <v>8</v>
      </c>
      <c r="B63" s="23" t="str">
        <f>+'VERİ BANKASI'!B9</f>
        <v>OFİS MAKİNA TAM.BAK.VE SARF MALZ. GİD.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+COUNTIF($D$4:D56,B63)</f>
        <v>0</v>
      </c>
      <c r="N63" s="26"/>
      <c r="O63" s="202" t="s">
        <v>57</v>
      </c>
      <c r="P63" s="202"/>
      <c r="Q63" s="202"/>
      <c r="R63" s="202"/>
      <c r="S63" s="26"/>
      <c r="T63" s="202" t="s">
        <v>56</v>
      </c>
      <c r="U63" s="202"/>
      <c r="V63" s="202"/>
      <c r="W63" s="202"/>
    </row>
    <row r="64" spans="1:23" ht="19.899999999999999" customHeight="1" thickBot="1" x14ac:dyDescent="0.25">
      <c r="A64" s="49">
        <v>9</v>
      </c>
      <c r="B64" s="23" t="str">
        <f>+'VERİ BANKASI'!B10</f>
        <v>OFİS TAMİR, BAKIM VE ONARIM GİDERİ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+COUNTIF($D$4:D57,B64)</f>
        <v>0</v>
      </c>
      <c r="N64" s="26"/>
      <c r="O64" s="29"/>
      <c r="P64" s="29"/>
      <c r="Q64" s="29"/>
      <c r="R64" s="29"/>
      <c r="S64" s="30"/>
      <c r="T64" s="30"/>
      <c r="U64" s="30"/>
      <c r="V64" s="30"/>
      <c r="W64" s="30"/>
    </row>
    <row r="65" spans="1:23" ht="19.899999999999999" customHeight="1" x14ac:dyDescent="0.2">
      <c r="A65" s="49">
        <v>10</v>
      </c>
      <c r="B65" s="23" t="str">
        <f>+'VERİ BANKASI'!B11</f>
        <v>PTT, KARGO, NAKLİYE VE HAMMALİYE GİD.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+COUNTIF($D$4:D58,B65)</f>
        <v>0</v>
      </c>
      <c r="N65" s="26"/>
      <c r="O65" s="31" t="s">
        <v>58</v>
      </c>
      <c r="P65" s="162" t="str">
        <f>+CONCATENATE(P66,P55)</f>
        <v>: ONUR YILDIRIM</v>
      </c>
      <c r="Q65" s="33"/>
      <c r="R65" s="34"/>
      <c r="S65" s="30"/>
      <c r="T65" s="31" t="s">
        <v>58</v>
      </c>
      <c r="U65" s="203" t="s">
        <v>61</v>
      </c>
      <c r="V65" s="203"/>
      <c r="W65" s="204"/>
    </row>
    <row r="66" spans="1:23" ht="19.899999999999999" customHeight="1" x14ac:dyDescent="0.2">
      <c r="A66" s="49">
        <v>11</v>
      </c>
      <c r="B66" s="23" t="str">
        <f>+'VERİ BANKASI'!B12</f>
        <v>KIRTASİYE VE MATBAA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35" t="s">
        <v>59</v>
      </c>
      <c r="P66" s="164" t="s">
        <v>665</v>
      </c>
      <c r="Q66" s="30"/>
      <c r="R66" s="37"/>
      <c r="S66" s="30"/>
      <c r="T66" s="35" t="s">
        <v>59</v>
      </c>
      <c r="U66" s="185" t="s">
        <v>60</v>
      </c>
      <c r="V66" s="185"/>
      <c r="W66" s="186"/>
    </row>
    <row r="67" spans="1:23" ht="19.899999999999999" customHeight="1" x14ac:dyDescent="0.2">
      <c r="A67" s="49">
        <v>12</v>
      </c>
      <c r="B67" s="23" t="str">
        <f>+'VERİ BANKASI'!B13</f>
        <v>YURTİÇİ SEYAHAT VE KONAKLAMA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187" t="s">
        <v>62</v>
      </c>
      <c r="P67" s="188"/>
      <c r="Q67" s="188"/>
      <c r="R67" s="189"/>
      <c r="S67" s="30"/>
      <c r="T67" s="187" t="s">
        <v>62</v>
      </c>
      <c r="U67" s="188"/>
      <c r="V67" s="188"/>
      <c r="W67" s="189"/>
    </row>
    <row r="68" spans="1:23" ht="19.899999999999999" customHeight="1" x14ac:dyDescent="0.2">
      <c r="A68" s="49">
        <v>13</v>
      </c>
      <c r="B68" s="23" t="str">
        <f>+'VERİ BANKASI'!B14</f>
        <v>YURTDIŞI SEYAHAT VE KONAKLAMA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187"/>
      <c r="P68" s="188"/>
      <c r="Q68" s="188"/>
      <c r="R68" s="189"/>
      <c r="S68" s="30"/>
      <c r="T68" s="187"/>
      <c r="U68" s="188"/>
      <c r="V68" s="188"/>
      <c r="W68" s="189"/>
    </row>
    <row r="69" spans="1:23" ht="19.899999999999999" customHeight="1" x14ac:dyDescent="0.2">
      <c r="A69" s="49">
        <v>14</v>
      </c>
      <c r="B69" s="23" t="str">
        <f>+'VERİ BANKASI'!B15</f>
        <v>TEMİZLİK VE SARF MALZEME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187"/>
      <c r="P69" s="188"/>
      <c r="Q69" s="188"/>
      <c r="R69" s="189"/>
      <c r="S69" s="30"/>
      <c r="T69" s="187"/>
      <c r="U69" s="188"/>
      <c r="V69" s="188"/>
      <c r="W69" s="189"/>
    </row>
    <row r="70" spans="1:23" ht="19.899999999999999" customHeight="1" x14ac:dyDescent="0.2">
      <c r="A70" s="49">
        <v>15</v>
      </c>
      <c r="B70" s="23" t="str">
        <f>+'VERİ BANKASI'!B16</f>
        <v>MUHTELİF VE DIŞARDAN SAĞ.HİZ.GİD.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/>
      <c r="P70" s="188"/>
      <c r="Q70" s="188"/>
      <c r="R70" s="189"/>
      <c r="S70" s="30"/>
      <c r="T70" s="187"/>
      <c r="U70" s="188"/>
      <c r="V70" s="188"/>
      <c r="W70" s="189"/>
    </row>
    <row r="71" spans="1:23" ht="19.899999999999999" customHeight="1" thickBot="1" x14ac:dyDescent="0.25">
      <c r="A71" s="49">
        <v>16</v>
      </c>
      <c r="B71" s="23" t="str">
        <f>+'VERİ BANKASI'!B17</f>
        <v>DİĞER VERGİ RESİM VE HARÇ GİDERLERİ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90"/>
      <c r="P71" s="191"/>
      <c r="Q71" s="191"/>
      <c r="R71" s="192"/>
      <c r="S71" s="30"/>
      <c r="T71" s="190"/>
      <c r="U71" s="191"/>
      <c r="V71" s="191"/>
      <c r="W71" s="192"/>
    </row>
    <row r="72" spans="1:23" ht="19.899999999999999" customHeight="1" x14ac:dyDescent="0.2">
      <c r="A72" s="49">
        <v>17</v>
      </c>
      <c r="B72" s="23" t="str">
        <f>+'VERİ BANKASI'!B18</f>
        <v>NOTER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S72" s="30"/>
      <c r="T72" s="30"/>
      <c r="U72" s="30"/>
    </row>
    <row r="73" spans="1:23" ht="19.899999999999999" customHeight="1" x14ac:dyDescent="0.2">
      <c r="A73" s="49">
        <v>18</v>
      </c>
      <c r="B73" s="23" t="str">
        <f>+'VERİ BANKASI'!B19</f>
        <v>SAĞLIK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</row>
    <row r="74" spans="1:23" ht="19.899999999999999" customHeight="1" x14ac:dyDescent="0.2">
      <c r="A74" s="49">
        <v>19</v>
      </c>
      <c r="B74" s="23" t="str">
        <f>+'VERİ BANKASI'!B20</f>
        <v>689 KANUNEN KABUL EDİLMEYEN 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</row>
    <row r="75" spans="1:23" ht="19.899999999999999" customHeight="1" x14ac:dyDescent="0.2">
      <c r="A75" s="49">
        <v>20</v>
      </c>
      <c r="B75" s="23">
        <f>+'VERİ BANKASI'!B21</f>
        <v>0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/>
      <c r="N75" s="193" t="s">
        <v>55</v>
      </c>
      <c r="O75" s="194" t="s">
        <v>654</v>
      </c>
      <c r="P75" s="195"/>
      <c r="Q75" s="195"/>
      <c r="R75" s="195"/>
      <c r="S75" s="195"/>
      <c r="T75" s="195"/>
      <c r="U75" s="195"/>
      <c r="V75" s="195"/>
      <c r="W75" s="195"/>
    </row>
    <row r="76" spans="1:23" ht="19.899999999999999" customHeight="1" x14ac:dyDescent="0.2">
      <c r="A76" s="49">
        <v>21</v>
      </c>
      <c r="B76" s="23">
        <f>+'VERİ BANKASI'!B22</f>
        <v>0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/>
      <c r="N76" s="193"/>
      <c r="O76" s="194"/>
      <c r="P76" s="195"/>
      <c r="Q76" s="195"/>
      <c r="R76" s="195"/>
      <c r="S76" s="195"/>
      <c r="T76" s="195"/>
      <c r="U76" s="195"/>
      <c r="V76" s="195"/>
      <c r="W76" s="195"/>
    </row>
    <row r="77" spans="1:23" ht="19.899999999999999" customHeight="1" x14ac:dyDescent="0.2">
      <c r="A77" s="49">
        <v>22</v>
      </c>
      <c r="B77" s="23">
        <f>+'VERİ BANKASI'!B23</f>
        <v>0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/>
      <c r="N77" s="193"/>
      <c r="O77" s="194"/>
      <c r="P77" s="195"/>
      <c r="Q77" s="195"/>
      <c r="R77" s="195"/>
      <c r="S77" s="195"/>
      <c r="T77" s="195"/>
      <c r="U77" s="195"/>
      <c r="V77" s="195"/>
      <c r="W77" s="195"/>
    </row>
    <row r="78" spans="1:23" ht="19.899999999999999" customHeight="1" x14ac:dyDescent="0.2">
      <c r="A78" s="49">
        <v>23</v>
      </c>
      <c r="B78" s="23">
        <f>+'VERİ BANKASI'!B24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/>
      <c r="O78" s="196" t="s">
        <v>655</v>
      </c>
      <c r="P78" s="197"/>
      <c r="Q78" s="197"/>
      <c r="R78" s="197"/>
      <c r="S78" s="197"/>
      <c r="T78" s="197"/>
      <c r="U78" s="197"/>
      <c r="V78" s="197"/>
      <c r="W78" s="197"/>
    </row>
    <row r="79" spans="1:23" ht="19.899999999999999" customHeight="1" x14ac:dyDescent="0.2">
      <c r="A79" s="49">
        <v>24</v>
      </c>
      <c r="B79" s="23">
        <f>+'VERİ BANKASI'!B25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6"/>
      <c r="P79" s="197"/>
      <c r="Q79" s="197"/>
      <c r="R79" s="197"/>
      <c r="S79" s="197"/>
      <c r="T79" s="197"/>
      <c r="U79" s="197"/>
      <c r="V79" s="197"/>
      <c r="W79" s="197"/>
    </row>
    <row r="80" spans="1:23" ht="19.899999999999999" customHeight="1" x14ac:dyDescent="0.2">
      <c r="A80" s="49">
        <v>25</v>
      </c>
      <c r="B80" s="23">
        <f>+'VERİ BANKASI'!B26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</row>
    <row r="81" spans="1:23" ht="19.899999999999999" customHeight="1" thickBot="1" x14ac:dyDescent="0.25">
      <c r="A81" s="49">
        <v>26</v>
      </c>
      <c r="B81" s="23">
        <f>+'VERİ BANKASI'!B27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R81" s="108" t="s">
        <v>657</v>
      </c>
      <c r="S81" s="108" t="s">
        <v>727</v>
      </c>
      <c r="T81" s="108" t="s">
        <v>50</v>
      </c>
      <c r="U81" s="108" t="s">
        <v>29</v>
      </c>
      <c r="V81" s="108" t="s">
        <v>33</v>
      </c>
      <c r="W81" s="108" t="s">
        <v>658</v>
      </c>
    </row>
    <row r="82" spans="1:23" ht="19.899999999999999" customHeight="1" thickBot="1" x14ac:dyDescent="0.25">
      <c r="A82" s="17"/>
      <c r="B82" s="38" t="s">
        <v>23</v>
      </c>
      <c r="C82" s="39">
        <f t="shared" ref="C82:K82" si="23">SUM(C56:C79)</f>
        <v>0</v>
      </c>
      <c r="D82" s="39">
        <f t="shared" si="23"/>
        <v>0</v>
      </c>
      <c r="E82" s="39">
        <f t="shared" si="23"/>
        <v>1143.5643564356435</v>
      </c>
      <c r="F82" s="39">
        <f t="shared" si="23"/>
        <v>11.435643564356436</v>
      </c>
      <c r="G82" s="39">
        <f t="shared" si="23"/>
        <v>2659.090909090909</v>
      </c>
      <c r="H82" s="39">
        <f t="shared" si="23"/>
        <v>265.90909090909093</v>
      </c>
      <c r="I82" s="39">
        <f t="shared" si="23"/>
        <v>863.33333333333337</v>
      </c>
      <c r="J82" s="39">
        <f t="shared" si="23"/>
        <v>172.66666666666669</v>
      </c>
      <c r="K82" s="40">
        <f t="shared" si="23"/>
        <v>309</v>
      </c>
      <c r="L82" s="40">
        <f>SUM(L56:L79)</f>
        <v>5425</v>
      </c>
      <c r="M82" s="114">
        <f>+SUM(M56:M81)</f>
        <v>23</v>
      </c>
      <c r="R82" s="106" t="s">
        <v>658</v>
      </c>
      <c r="S82" s="111">
        <f>+M82</f>
        <v>23</v>
      </c>
      <c r="T82" s="107">
        <f>+K82</f>
        <v>309</v>
      </c>
      <c r="U82" s="107">
        <f>+C82+E82+G82+I82</f>
        <v>4665.9885988598853</v>
      </c>
      <c r="V82" s="107">
        <f>+D82+F82+H82+J82</f>
        <v>450.01140114011406</v>
      </c>
      <c r="W82" s="107">
        <f>+T82+U82+V82</f>
        <v>5424.9999999999991</v>
      </c>
    </row>
  </sheetData>
  <autoFilter ref="A3:W50" xr:uid="{00000000-0009-0000-0000-000002000000}">
    <sortState xmlns:xlrd2="http://schemas.microsoft.com/office/spreadsheetml/2017/richdata2" ref="A4:W25">
      <sortCondition ref="F3:F25"/>
    </sortState>
  </autoFilter>
  <mergeCells count="26">
    <mergeCell ref="U66:W66"/>
    <mergeCell ref="O67:R71"/>
    <mergeCell ref="T67:W71"/>
    <mergeCell ref="N75:N79"/>
    <mergeCell ref="O75:W77"/>
    <mergeCell ref="O78:W79"/>
    <mergeCell ref="U65:W65"/>
    <mergeCell ref="P55:R55"/>
    <mergeCell ref="T55:V55"/>
    <mergeCell ref="P56:R56"/>
    <mergeCell ref="P57:R57"/>
    <mergeCell ref="T57:V57"/>
    <mergeCell ref="P58:R58"/>
    <mergeCell ref="P59:R59"/>
    <mergeCell ref="T59:V59"/>
    <mergeCell ref="P60:R60"/>
    <mergeCell ref="O63:R63"/>
    <mergeCell ref="T63:W63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1" xr:uid="{FA79B5CD-B072-4EBB-A593-8DF8D6B64943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BA89AF8F-4C22-4255-B5DD-BD5D6A1C0400}">
          <x14:formula1>
            <xm:f>'VERİ BANKASI'!$B$1:$B$27</xm:f>
          </x14:formula1>
          <xm:sqref>D4:D50</xm:sqref>
        </x14:dataValidation>
        <x14:dataValidation type="list" allowBlank="1" showInputMessage="1" showErrorMessage="1" xr:uid="{44FE3D8C-CD29-459A-932F-27DB24995F4F}">
          <x14:formula1>
            <xm:f>'VERİ BANKASI'!$K$1:$K$3</xm:f>
          </x14:formula1>
          <xm:sqref>J4:J51</xm:sqref>
        </x14:dataValidation>
        <x14:dataValidation type="list" allowBlank="1" showInputMessage="1" showErrorMessage="1" xr:uid="{C3BCBA27-D6DF-49A3-BCD1-68E3CDCDDF63}">
          <x14:formula1>
            <xm:f>'VERİ BANKASI'!$J$1:$J$10</xm:f>
          </x14:formula1>
          <xm:sqref>K4:K50</xm:sqref>
        </x14:dataValidation>
        <x14:dataValidation type="list" allowBlank="1" showInputMessage="1" showErrorMessage="1" xr:uid="{78A1E021-CDE6-4583-B619-B64C9F1CE86C}">
          <x14:formula1>
            <xm:f>'VERİ BANKASI'!$C$1:$C$8</xm:f>
          </x14:formula1>
          <xm:sqref>G4:G50</xm:sqref>
        </x14:dataValidation>
        <x14:dataValidation type="list" allowBlank="1" showInputMessage="1" showErrorMessage="1" xr:uid="{5A5D9B9D-1C0D-4BE6-896E-3A066C8D17C6}">
          <x14:formula1>
            <xm:f>'VERİ BANKASI'!$I$1:$I$49</xm:f>
          </x14:formula1>
          <xm:sqref>I4:I51</xm:sqref>
        </x14:dataValidation>
        <x14:dataValidation type="list" allowBlank="1" showInputMessage="1" showErrorMessage="1" xr:uid="{667B53A5-F12D-4517-B680-ACCB40073EE0}">
          <x14:formula1>
            <xm:f>'VERİ BANKASI'!$H$1:$H$9</xm:f>
          </x14:formula1>
          <xm:sqref>P55:R55</xm:sqref>
        </x14:dataValidation>
        <x14:dataValidation type="list" allowBlank="1" showInputMessage="1" showErrorMessage="1" xr:uid="{30E4387C-7533-471E-A1CB-961678F02F94}">
          <x14:formula1>
            <xm:f>'VERİ BANKASI'!$N$1:$N$1</xm:f>
          </x14:formula1>
          <xm:sqref>K51</xm:sqref>
        </x14:dataValidation>
        <x14:dataValidation type="list" allowBlank="1" showInputMessage="1" showErrorMessage="1" xr:uid="{9CF5CA6E-04E9-450A-A35C-EF7F87E23695}">
          <x14:formula1>
            <xm:f>'VERİ BANKASI'!$C$1:$C$5</xm:f>
          </x14:formula1>
          <xm:sqref>G51</xm:sqref>
        </x14:dataValidation>
        <x14:dataValidation type="list" allowBlank="1" showInputMessage="1" showErrorMessage="1" xr:uid="{B918B9CD-2ABB-461C-92C3-D43C189455D5}">
          <x14:formula1>
            <xm:f>'VERİ BANKASI'!$G$1:$G$4</xm:f>
          </x14:formula1>
          <xm:sqref>P57</xm:sqref>
        </x14:dataValidation>
        <x14:dataValidation type="list" allowBlank="1" showInputMessage="1" showErrorMessage="1" xr:uid="{B6F801F2-557A-435E-9A77-29D5D4BA5473}">
          <x14:formula1>
            <xm:f>'VERİ BANKASI'!$L$1:$L$4</xm:f>
          </x14:formula1>
          <xm:sqref>P60:R61</xm:sqref>
        </x14:dataValidation>
        <x14:dataValidation type="list" allowBlank="1" showInputMessage="1" showErrorMessage="1" xr:uid="{0EE9F036-9366-4BF6-B257-C36972BA6563}">
          <x14:formula1>
            <xm:f>'VERİ BANKASI'!$E$1:$E$13</xm:f>
          </x14:formula1>
          <xm:sqref>P59</xm:sqref>
        </x14:dataValidation>
        <x14:dataValidation type="list" allowBlank="1" showInputMessage="1" showErrorMessage="1" xr:uid="{92F90CCA-F7C6-49F5-8A32-06CE2876DEC5}">
          <x14:formula1>
            <xm:f>'VERİ BANKASI'!$F$1:$F$4</xm:f>
          </x14:formula1>
          <xm:sqref>P56</xm:sqref>
        </x14:dataValidation>
        <x14:dataValidation type="list" allowBlank="1" showInputMessage="1" showErrorMessage="1" promptTitle="YILLAR" xr:uid="{240B2E05-4781-4DF3-9D0A-8BDA29178795}">
          <x14:formula1>
            <xm:f>'VERİ BANKASI'!$D$1:$D$19</xm:f>
          </x14:formula1>
          <xm:sqref>P58:R58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B025-D31F-4EFB-80E3-F01370B04415}">
  <sheetPr>
    <pageSetUpPr fitToPage="1"/>
  </sheetPr>
  <dimension ref="A1:W82"/>
  <sheetViews>
    <sheetView zoomScale="85" zoomScaleNormal="85" workbookViewId="0">
      <pane ySplit="3" topLeftCell="A4" activePane="bottomLeft" state="frozen"/>
      <selection pane="bottomLeft" activeCell="G48" sqref="G48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58" t="s">
        <v>875</v>
      </c>
      <c r="I2" s="159">
        <f>SUBTOTAL(9,H4:H52)</f>
        <v>10670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5270388270</v>
      </c>
      <c r="C4" s="100" t="str">
        <f>+VLOOKUP(B4,'VERİ BANKASI'!M:N,2,0)</f>
        <v>KASIMPAŞA SPOR KULÜBÜ DER.İKT.İŞL.</v>
      </c>
      <c r="D4" s="54" t="s">
        <v>94</v>
      </c>
      <c r="E4" s="57">
        <v>41</v>
      </c>
      <c r="F4" s="59">
        <v>45962</v>
      </c>
      <c r="G4" s="61">
        <v>20</v>
      </c>
      <c r="H4" s="63">
        <v>190</v>
      </c>
      <c r="I4" s="65" t="s">
        <v>68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57</v>
      </c>
      <c r="M4" s="7">
        <f>+H4-L4</f>
        <v>133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110.83333333333334</v>
      </c>
      <c r="U4" s="92">
        <f>+T4*0.2</f>
        <v>22.166666666666671</v>
      </c>
      <c r="V4" s="95">
        <f>+N4+P4+R4+T4</f>
        <v>110.83333333333334</v>
      </c>
      <c r="W4" s="7">
        <f>+O4+Q4+S4+U4</f>
        <v>22.166666666666671</v>
      </c>
    </row>
    <row r="5" spans="1:23" s="6" customFormat="1" ht="19.899999999999999" customHeight="1" x14ac:dyDescent="0.2">
      <c r="A5" s="51">
        <v>2</v>
      </c>
      <c r="B5" s="97">
        <v>7200416873</v>
      </c>
      <c r="C5" s="100" t="str">
        <f>+VLOOKUP(B5,'VERİ BANKASI'!M:N,2,0)</f>
        <v>DİVAN TURİZM İŞL.A.Ş.</v>
      </c>
      <c r="D5" s="54" t="s">
        <v>844</v>
      </c>
      <c r="E5" s="57">
        <v>267</v>
      </c>
      <c r="F5" s="59">
        <v>45962</v>
      </c>
      <c r="G5" s="61">
        <v>10</v>
      </c>
      <c r="H5" s="63">
        <v>140</v>
      </c>
      <c r="I5" s="65" t="s">
        <v>929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140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127.27272727272727</v>
      </c>
      <c r="S5" s="86">
        <f>+R5*0.1</f>
        <v>12.727272727272727</v>
      </c>
      <c r="T5" s="90">
        <f>+IF(G5=$T$2,M5/1.2,0)</f>
        <v>0</v>
      </c>
      <c r="U5" s="92">
        <f>+T5*0.2</f>
        <v>0</v>
      </c>
      <c r="V5" s="95">
        <f>+N5+P5+R5+T5</f>
        <v>127.27272727272727</v>
      </c>
      <c r="W5" s="7">
        <f>+O5+Q5+S5+U5</f>
        <v>12.727272727272727</v>
      </c>
    </row>
    <row r="6" spans="1:23" s="6" customFormat="1" ht="19.899999999999999" customHeight="1" x14ac:dyDescent="0.2">
      <c r="A6" s="51">
        <v>3</v>
      </c>
      <c r="B6" s="97">
        <v>7200416873</v>
      </c>
      <c r="C6" s="100" t="str">
        <f>+VLOOKUP(B6,'VERİ BANKASI'!M:N,2,0)</f>
        <v>DİVAN TURİZM İŞL.A.Ş.</v>
      </c>
      <c r="D6" s="54" t="s">
        <v>844</v>
      </c>
      <c r="E6" s="57">
        <v>254</v>
      </c>
      <c r="F6" s="59">
        <v>45962</v>
      </c>
      <c r="G6" s="61">
        <v>10</v>
      </c>
      <c r="H6" s="63">
        <v>890</v>
      </c>
      <c r="I6" s="65" t="s">
        <v>929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890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809.09090909090901</v>
      </c>
      <c r="S6" s="86">
        <f>+R6*0.1</f>
        <v>80.909090909090907</v>
      </c>
      <c r="T6" s="90">
        <f>+IF(G6=$T$2,M6/1.2,0)</f>
        <v>0</v>
      </c>
      <c r="U6" s="92">
        <f>+T6*0.2</f>
        <v>0</v>
      </c>
      <c r="V6" s="95">
        <f t="shared" ref="V6:W18" si="0">+N6+P6+R6+T6</f>
        <v>809.09090909090901</v>
      </c>
      <c r="W6" s="7">
        <f t="shared" si="0"/>
        <v>80.909090909090907</v>
      </c>
    </row>
    <row r="7" spans="1:23" s="6" customFormat="1" ht="19.899999999999999" customHeight="1" x14ac:dyDescent="0.2">
      <c r="A7" s="51">
        <v>4</v>
      </c>
      <c r="B7" s="97">
        <v>7200416873</v>
      </c>
      <c r="C7" s="100" t="str">
        <f>+VLOOKUP(B7,'VERİ BANKASI'!M:N,2,0)</f>
        <v>DİVAN TURİZM İŞL.A.Ş.</v>
      </c>
      <c r="D7" s="54" t="s">
        <v>844</v>
      </c>
      <c r="E7" s="57">
        <v>378</v>
      </c>
      <c r="F7" s="59">
        <v>45962</v>
      </c>
      <c r="G7" s="61">
        <v>10</v>
      </c>
      <c r="H7" s="63">
        <v>70</v>
      </c>
      <c r="I7" s="65" t="s">
        <v>929</v>
      </c>
      <c r="J7" s="61" t="s">
        <v>65</v>
      </c>
      <c r="K7" s="65"/>
      <c r="L7" s="67">
        <f t="shared" ref="L7:L50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0" si="2">+H7-L7</f>
        <v>70</v>
      </c>
      <c r="N7" s="69">
        <f t="shared" ref="N7:N50" si="3">+IF(G7=$N$2,M7,0)</f>
        <v>0</v>
      </c>
      <c r="O7" s="76">
        <f t="shared" ref="O7:O50" si="4">+N7*0/100</f>
        <v>0</v>
      </c>
      <c r="P7" s="74">
        <f t="shared" ref="P7:P50" si="5">+IF(G7=$P$2,M7/1.01,0)</f>
        <v>0</v>
      </c>
      <c r="Q7" s="82">
        <f t="shared" ref="Q7:Q50" si="6">+P7*0.01</f>
        <v>0</v>
      </c>
      <c r="R7" s="80">
        <f t="shared" ref="R7:R50" si="7">+IF(G7=$R$2,M7/1.1,0)</f>
        <v>63.636363636363633</v>
      </c>
      <c r="S7" s="86">
        <f t="shared" ref="S7:S50" si="8">+R7*0.1</f>
        <v>6.3636363636363633</v>
      </c>
      <c r="T7" s="90">
        <f t="shared" ref="T7:T50" si="9">+IF(G7=$T$2,M7/1.2,0)</f>
        <v>0</v>
      </c>
      <c r="U7" s="92">
        <f t="shared" ref="U7:U50" si="10">+T7*0.2</f>
        <v>0</v>
      </c>
      <c r="V7" s="95">
        <f t="shared" si="0"/>
        <v>63.636363636363633</v>
      </c>
      <c r="W7" s="7">
        <f t="shared" si="0"/>
        <v>6.3636363636363633</v>
      </c>
    </row>
    <row r="8" spans="1:23" s="6" customFormat="1" ht="19.899999999999999" customHeight="1" x14ac:dyDescent="0.2">
      <c r="A8" s="51">
        <v>6</v>
      </c>
      <c r="B8" s="97">
        <v>7690310116</v>
      </c>
      <c r="C8" s="100" t="str">
        <f>+VLOOKUP(B8,'VERİ BANKASI'!M:N,2,0)</f>
        <v>SHAYA KAHVE SAN.VE TİC.A.Ş.(STARBUCKS COFFEE)</v>
      </c>
      <c r="D8" s="54" t="s">
        <v>844</v>
      </c>
      <c r="E8" s="57">
        <v>79</v>
      </c>
      <c r="F8" s="59">
        <v>45962</v>
      </c>
      <c r="G8" s="61">
        <v>10</v>
      </c>
      <c r="H8" s="63">
        <v>165</v>
      </c>
      <c r="I8" s="65" t="s">
        <v>751</v>
      </c>
      <c r="J8" s="61" t="s">
        <v>65</v>
      </c>
      <c r="K8" s="65"/>
      <c r="L8" s="67">
        <f t="shared" si="1"/>
        <v>0</v>
      </c>
      <c r="M8" s="7">
        <f t="shared" si="2"/>
        <v>165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150</v>
      </c>
      <c r="S8" s="86">
        <f t="shared" si="8"/>
        <v>15</v>
      </c>
      <c r="T8" s="90">
        <f t="shared" si="9"/>
        <v>0</v>
      </c>
      <c r="U8" s="92">
        <f t="shared" si="10"/>
        <v>0</v>
      </c>
      <c r="V8" s="95">
        <f t="shared" si="0"/>
        <v>150</v>
      </c>
      <c r="W8" s="7">
        <f t="shared" si="0"/>
        <v>15</v>
      </c>
    </row>
    <row r="9" spans="1:23" s="6" customFormat="1" ht="19.899999999999999" customHeight="1" x14ac:dyDescent="0.2">
      <c r="A9" s="51">
        <v>7</v>
      </c>
      <c r="B9" s="97">
        <v>7690310116</v>
      </c>
      <c r="C9" s="100" t="str">
        <f>+VLOOKUP(B9,'VERİ BANKASI'!M:N,2,0)</f>
        <v>SHAYA KAHVE SAN.VE TİC.A.Ş.(STARBUCKS COFFEE)</v>
      </c>
      <c r="D9" s="54" t="s">
        <v>844</v>
      </c>
      <c r="E9" s="57">
        <v>209</v>
      </c>
      <c r="F9" s="59">
        <v>45962</v>
      </c>
      <c r="G9" s="61">
        <v>10</v>
      </c>
      <c r="H9" s="63">
        <v>165</v>
      </c>
      <c r="I9" s="65" t="s">
        <v>929</v>
      </c>
      <c r="J9" s="61" t="s">
        <v>65</v>
      </c>
      <c r="K9" s="65"/>
      <c r="L9" s="67">
        <f t="shared" si="1"/>
        <v>0</v>
      </c>
      <c r="M9" s="7">
        <f t="shared" si="2"/>
        <v>165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150</v>
      </c>
      <c r="S9" s="86">
        <f t="shared" si="8"/>
        <v>15</v>
      </c>
      <c r="T9" s="90">
        <f t="shared" si="9"/>
        <v>0</v>
      </c>
      <c r="U9" s="92">
        <f t="shared" si="10"/>
        <v>0</v>
      </c>
      <c r="V9" s="95">
        <f t="shared" si="0"/>
        <v>150</v>
      </c>
      <c r="W9" s="7">
        <f t="shared" si="0"/>
        <v>15</v>
      </c>
    </row>
    <row r="10" spans="1:23" s="6" customFormat="1" ht="19.899999999999999" customHeight="1" x14ac:dyDescent="0.2">
      <c r="A10" s="51">
        <v>8</v>
      </c>
      <c r="B10" s="97">
        <v>7200416873</v>
      </c>
      <c r="C10" s="100" t="str">
        <f>+VLOOKUP(B10,'VERİ BANKASI'!M:N,2,0)</f>
        <v>DİVAN TURİZM İŞL.A.Ş.</v>
      </c>
      <c r="D10" s="54" t="s">
        <v>844</v>
      </c>
      <c r="E10" s="57">
        <v>239</v>
      </c>
      <c r="F10" s="59">
        <v>45962</v>
      </c>
      <c r="G10" s="61">
        <v>10</v>
      </c>
      <c r="H10" s="63">
        <v>770</v>
      </c>
      <c r="I10" s="65" t="s">
        <v>929</v>
      </c>
      <c r="J10" s="61" t="s">
        <v>65</v>
      </c>
      <c r="K10" s="65"/>
      <c r="L10" s="67">
        <f t="shared" si="1"/>
        <v>0</v>
      </c>
      <c r="M10" s="7">
        <f t="shared" si="2"/>
        <v>770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700</v>
      </c>
      <c r="S10" s="86">
        <f t="shared" si="8"/>
        <v>70</v>
      </c>
      <c r="T10" s="90">
        <f t="shared" si="9"/>
        <v>0</v>
      </c>
      <c r="U10" s="92">
        <f t="shared" si="10"/>
        <v>0</v>
      </c>
      <c r="V10" s="95">
        <f t="shared" si="0"/>
        <v>700</v>
      </c>
      <c r="W10" s="7">
        <f t="shared" si="0"/>
        <v>70</v>
      </c>
    </row>
    <row r="11" spans="1:23" s="6" customFormat="1" ht="19.899999999999999" customHeight="1" x14ac:dyDescent="0.2">
      <c r="A11" s="51">
        <v>9</v>
      </c>
      <c r="B11" s="97">
        <v>7200416873</v>
      </c>
      <c r="C11" s="100" t="str">
        <f>+VLOOKUP(B11,'VERİ BANKASI'!M:N,2,0)</f>
        <v>DİVAN TURİZM İŞL.A.Ş.</v>
      </c>
      <c r="D11" s="54" t="s">
        <v>844</v>
      </c>
      <c r="E11" s="57">
        <v>152</v>
      </c>
      <c r="F11" s="59">
        <v>45962</v>
      </c>
      <c r="G11" s="61">
        <v>10</v>
      </c>
      <c r="H11" s="63">
        <v>475</v>
      </c>
      <c r="I11" s="65" t="s">
        <v>929</v>
      </c>
      <c r="J11" s="61" t="s">
        <v>65</v>
      </c>
      <c r="K11" s="65"/>
      <c r="L11" s="67">
        <f t="shared" si="1"/>
        <v>0</v>
      </c>
      <c r="M11" s="7">
        <f t="shared" si="2"/>
        <v>475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431.81818181818176</v>
      </c>
      <c r="S11" s="86">
        <f t="shared" si="8"/>
        <v>43.18181818181818</v>
      </c>
      <c r="T11" s="90">
        <f t="shared" si="9"/>
        <v>0</v>
      </c>
      <c r="U11" s="92">
        <f t="shared" si="10"/>
        <v>0</v>
      </c>
      <c r="V11" s="95">
        <f t="shared" si="0"/>
        <v>431.81818181818176</v>
      </c>
      <c r="W11" s="7">
        <f t="shared" si="0"/>
        <v>43.18181818181818</v>
      </c>
    </row>
    <row r="12" spans="1:23" s="6" customFormat="1" ht="19.899999999999999" customHeight="1" x14ac:dyDescent="0.2">
      <c r="A12" s="51">
        <v>12</v>
      </c>
      <c r="B12" s="97">
        <v>1800038392</v>
      </c>
      <c r="C12" s="100" t="str">
        <f>+VLOOKUP(B12,'VERİ BANKASI'!M:N,2,0)</f>
        <v>BORUSAN OTO SERVİS VE TİCARET VAŞ.</v>
      </c>
      <c r="D12" s="54" t="s">
        <v>844</v>
      </c>
      <c r="E12" s="57">
        <v>4</v>
      </c>
      <c r="F12" s="59">
        <v>45962</v>
      </c>
      <c r="G12" s="61">
        <v>10</v>
      </c>
      <c r="H12" s="63">
        <v>340</v>
      </c>
      <c r="I12" s="65" t="s">
        <v>929</v>
      </c>
      <c r="J12" s="61" t="s">
        <v>65</v>
      </c>
      <c r="K12" s="65"/>
      <c r="L12" s="67">
        <f t="shared" si="1"/>
        <v>0</v>
      </c>
      <c r="M12" s="7">
        <f t="shared" si="2"/>
        <v>340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309.09090909090907</v>
      </c>
      <c r="S12" s="86">
        <f t="shared" si="8"/>
        <v>30.909090909090907</v>
      </c>
      <c r="T12" s="90">
        <f t="shared" si="9"/>
        <v>0</v>
      </c>
      <c r="U12" s="92">
        <f t="shared" si="10"/>
        <v>0</v>
      </c>
      <c r="V12" s="95">
        <f t="shared" si="0"/>
        <v>309.09090909090907</v>
      </c>
      <c r="W12" s="7">
        <f t="shared" si="0"/>
        <v>30.909090909090907</v>
      </c>
    </row>
    <row r="13" spans="1:23" s="6" customFormat="1" ht="19.899999999999999" customHeight="1" x14ac:dyDescent="0.2">
      <c r="A13" s="51">
        <v>14</v>
      </c>
      <c r="B13" s="97">
        <v>7690310116</v>
      </c>
      <c r="C13" s="100" t="str">
        <f>+VLOOKUP(B13,'VERİ BANKASI'!M:N,2,0)</f>
        <v>SHAYA KAHVE SAN.VE TİC.A.Ş.(STARBUCKS COFFEE)</v>
      </c>
      <c r="D13" s="54" t="s">
        <v>844</v>
      </c>
      <c r="E13" s="57">
        <v>225</v>
      </c>
      <c r="F13" s="59">
        <v>45962</v>
      </c>
      <c r="G13" s="61">
        <v>10</v>
      </c>
      <c r="H13" s="63">
        <v>165</v>
      </c>
      <c r="I13" s="65" t="s">
        <v>929</v>
      </c>
      <c r="J13" s="61" t="s">
        <v>65</v>
      </c>
      <c r="K13" s="65"/>
      <c r="L13" s="67">
        <f t="shared" si="1"/>
        <v>0</v>
      </c>
      <c r="M13" s="7">
        <f t="shared" si="2"/>
        <v>165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150</v>
      </c>
      <c r="S13" s="86">
        <f t="shared" si="8"/>
        <v>15</v>
      </c>
      <c r="T13" s="90">
        <f t="shared" si="9"/>
        <v>0</v>
      </c>
      <c r="U13" s="92">
        <f t="shared" si="10"/>
        <v>0</v>
      </c>
      <c r="V13" s="95">
        <f t="shared" si="0"/>
        <v>150</v>
      </c>
      <c r="W13" s="7">
        <f t="shared" si="0"/>
        <v>15</v>
      </c>
    </row>
    <row r="14" spans="1:23" s="6" customFormat="1" ht="19.899999999999999" customHeight="1" x14ac:dyDescent="0.2">
      <c r="A14" s="51">
        <v>15</v>
      </c>
      <c r="B14" s="97">
        <v>7200416873</v>
      </c>
      <c r="C14" s="100" t="str">
        <f>+VLOOKUP(B14,'VERİ BANKASI'!M:N,2,0)</f>
        <v>DİVAN TURİZM İŞL.A.Ş.</v>
      </c>
      <c r="D14" s="54" t="s">
        <v>844</v>
      </c>
      <c r="E14" s="57">
        <v>365</v>
      </c>
      <c r="F14" s="59">
        <v>45962</v>
      </c>
      <c r="G14" s="61">
        <v>10</v>
      </c>
      <c r="H14" s="63">
        <v>460</v>
      </c>
      <c r="I14" s="65" t="s">
        <v>929</v>
      </c>
      <c r="J14" s="61" t="s">
        <v>65</v>
      </c>
      <c r="K14" s="65"/>
      <c r="L14" s="67">
        <f t="shared" si="1"/>
        <v>0</v>
      </c>
      <c r="M14" s="7">
        <f t="shared" si="2"/>
        <v>460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418.18181818181813</v>
      </c>
      <c r="S14" s="86">
        <f t="shared" si="8"/>
        <v>41.818181818181813</v>
      </c>
      <c r="T14" s="90">
        <f t="shared" si="9"/>
        <v>0</v>
      </c>
      <c r="U14" s="92">
        <f t="shared" si="10"/>
        <v>0</v>
      </c>
      <c r="V14" s="95">
        <f t="shared" si="0"/>
        <v>418.18181818181813</v>
      </c>
      <c r="W14" s="7">
        <f t="shared" si="0"/>
        <v>41.818181818181813</v>
      </c>
    </row>
    <row r="15" spans="1:23" s="6" customFormat="1" ht="19.899999999999999" customHeight="1" x14ac:dyDescent="0.2">
      <c r="A15" s="51">
        <v>16</v>
      </c>
      <c r="B15" s="97">
        <v>7200416873</v>
      </c>
      <c r="C15" s="100" t="str">
        <f>+VLOOKUP(B15,'VERİ BANKASI'!M:N,2,0)</f>
        <v>DİVAN TURİZM İŞL.A.Ş.</v>
      </c>
      <c r="D15" s="54" t="s">
        <v>844</v>
      </c>
      <c r="E15" s="57">
        <v>5</v>
      </c>
      <c r="F15" s="59">
        <v>45962</v>
      </c>
      <c r="G15" s="61">
        <v>10</v>
      </c>
      <c r="H15" s="63">
        <v>690</v>
      </c>
      <c r="I15" s="65" t="s">
        <v>929</v>
      </c>
      <c r="J15" s="61" t="s">
        <v>65</v>
      </c>
      <c r="K15" s="65"/>
      <c r="L15" s="67">
        <f t="shared" si="1"/>
        <v>0</v>
      </c>
      <c r="M15" s="7">
        <f t="shared" si="2"/>
        <v>690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627.27272727272725</v>
      </c>
      <c r="S15" s="86">
        <f t="shared" si="8"/>
        <v>62.727272727272727</v>
      </c>
      <c r="T15" s="90">
        <f t="shared" si="9"/>
        <v>0</v>
      </c>
      <c r="U15" s="92">
        <f t="shared" si="10"/>
        <v>0</v>
      </c>
      <c r="V15" s="95">
        <f t="shared" si="0"/>
        <v>627.27272727272725</v>
      </c>
      <c r="W15" s="7">
        <f t="shared" si="0"/>
        <v>62.727272727272727</v>
      </c>
    </row>
    <row r="16" spans="1:23" s="6" customFormat="1" ht="19.899999999999999" customHeight="1" x14ac:dyDescent="0.2">
      <c r="A16" s="51">
        <v>17</v>
      </c>
      <c r="B16" s="97">
        <v>7200416873</v>
      </c>
      <c r="C16" s="100" t="str">
        <f>+VLOOKUP(B16,'VERİ BANKASI'!M:N,2,0)</f>
        <v>DİVAN TURİZM İŞL.A.Ş.</v>
      </c>
      <c r="D16" s="54" t="s">
        <v>844</v>
      </c>
      <c r="E16" s="57">
        <v>461</v>
      </c>
      <c r="F16" s="59">
        <v>45962</v>
      </c>
      <c r="G16" s="61">
        <v>10</v>
      </c>
      <c r="H16" s="63">
        <v>1450</v>
      </c>
      <c r="I16" s="65" t="s">
        <v>929</v>
      </c>
      <c r="J16" s="61" t="s">
        <v>65</v>
      </c>
      <c r="K16" s="65"/>
      <c r="L16" s="67">
        <f t="shared" si="1"/>
        <v>0</v>
      </c>
      <c r="M16" s="7">
        <f t="shared" si="2"/>
        <v>1450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1318.181818181818</v>
      </c>
      <c r="S16" s="86">
        <f t="shared" si="8"/>
        <v>131.81818181818181</v>
      </c>
      <c r="T16" s="90">
        <f t="shared" si="9"/>
        <v>0</v>
      </c>
      <c r="U16" s="92">
        <f t="shared" si="10"/>
        <v>0</v>
      </c>
      <c r="V16" s="95">
        <f t="shared" si="0"/>
        <v>1318.181818181818</v>
      </c>
      <c r="W16" s="7">
        <f t="shared" si="0"/>
        <v>131.81818181818181</v>
      </c>
    </row>
    <row r="17" spans="1:23" s="6" customFormat="1" ht="19.899999999999999" customHeight="1" x14ac:dyDescent="0.2">
      <c r="A17" s="51">
        <v>18</v>
      </c>
      <c r="B17" s="97">
        <v>7690007614</v>
      </c>
      <c r="C17" s="100" t="str">
        <f>+VLOOKUP(B17,'VERİ BANKASI'!M:N,2,0)</f>
        <v>SHELL PETROL A.Ş.</v>
      </c>
      <c r="D17" s="54" t="s">
        <v>844</v>
      </c>
      <c r="E17" s="57">
        <v>263</v>
      </c>
      <c r="F17" s="59">
        <v>45962</v>
      </c>
      <c r="G17" s="61">
        <v>1</v>
      </c>
      <c r="H17" s="63">
        <v>70</v>
      </c>
      <c r="I17" s="65" t="s">
        <v>929</v>
      </c>
      <c r="J17" s="61" t="s">
        <v>65</v>
      </c>
      <c r="K17" s="65"/>
      <c r="L17" s="67">
        <f t="shared" si="1"/>
        <v>0</v>
      </c>
      <c r="M17" s="7">
        <f t="shared" si="2"/>
        <v>70</v>
      </c>
      <c r="N17" s="69">
        <f t="shared" si="3"/>
        <v>0</v>
      </c>
      <c r="O17" s="76">
        <f t="shared" si="4"/>
        <v>0</v>
      </c>
      <c r="P17" s="74">
        <f t="shared" si="5"/>
        <v>69.306930693069305</v>
      </c>
      <c r="Q17" s="82">
        <f t="shared" si="6"/>
        <v>0.69306930693069302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69.306930693069305</v>
      </c>
      <c r="W17" s="7">
        <f t="shared" si="0"/>
        <v>0.69306930693069302</v>
      </c>
    </row>
    <row r="18" spans="1:23" s="6" customFormat="1" ht="19.899999999999999" customHeight="1" x14ac:dyDescent="0.2">
      <c r="A18" s="51">
        <v>19</v>
      </c>
      <c r="B18" s="97">
        <v>7690007614</v>
      </c>
      <c r="C18" s="100" t="str">
        <f>+VLOOKUP(B18,'VERİ BANKASI'!M:N,2,0)</f>
        <v>SHELL PETROL A.Ş.</v>
      </c>
      <c r="D18" s="54" t="s">
        <v>844</v>
      </c>
      <c r="E18" s="57">
        <v>264</v>
      </c>
      <c r="F18" s="59">
        <v>45962</v>
      </c>
      <c r="G18" s="61">
        <v>10</v>
      </c>
      <c r="H18" s="63">
        <v>25</v>
      </c>
      <c r="I18" s="65" t="s">
        <v>929</v>
      </c>
      <c r="J18" s="61" t="s">
        <v>65</v>
      </c>
      <c r="K18" s="65"/>
      <c r="L18" s="67">
        <f t="shared" si="1"/>
        <v>0</v>
      </c>
      <c r="M18" s="7">
        <f t="shared" si="2"/>
        <v>25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22.727272727272727</v>
      </c>
      <c r="S18" s="86">
        <f t="shared" si="8"/>
        <v>2.2727272727272729</v>
      </c>
      <c r="T18" s="90">
        <f t="shared" si="9"/>
        <v>0</v>
      </c>
      <c r="U18" s="92">
        <f t="shared" si="10"/>
        <v>0</v>
      </c>
      <c r="V18" s="95">
        <f t="shared" si="0"/>
        <v>22.727272727272727</v>
      </c>
      <c r="W18" s="7">
        <f t="shared" si="0"/>
        <v>2.2727272727272729</v>
      </c>
    </row>
    <row r="19" spans="1:23" s="6" customFormat="1" ht="19.899999999999999" customHeight="1" x14ac:dyDescent="0.2">
      <c r="A19" s="51">
        <v>20</v>
      </c>
      <c r="B19" s="97">
        <v>5790050237</v>
      </c>
      <c r="C19" s="100" t="str">
        <f>+VLOOKUP(B19,'VERİ BANKASI'!M:N,2,0)</f>
        <v>KORT PLASTİK AKARYAKIT ÜRÜN.PAZ.SAN.TİC.A.Ş.</v>
      </c>
      <c r="D19" s="54" t="s">
        <v>844</v>
      </c>
      <c r="E19" s="57">
        <v>262</v>
      </c>
      <c r="F19" s="59">
        <v>45962</v>
      </c>
      <c r="G19" s="61">
        <v>1</v>
      </c>
      <c r="H19" s="63">
        <v>170</v>
      </c>
      <c r="I19" s="65" t="s">
        <v>68</v>
      </c>
      <c r="J19" s="61" t="s">
        <v>65</v>
      </c>
      <c r="K19" s="65"/>
      <c r="L19" s="67">
        <f t="shared" si="1"/>
        <v>0</v>
      </c>
      <c r="M19" s="7">
        <f t="shared" si="2"/>
        <v>170</v>
      </c>
      <c r="N19" s="69">
        <f t="shared" si="3"/>
        <v>0</v>
      </c>
      <c r="O19" s="76">
        <f t="shared" si="4"/>
        <v>0</v>
      </c>
      <c r="P19" s="74">
        <f t="shared" si="5"/>
        <v>168.31683168316832</v>
      </c>
      <c r="Q19" s="82">
        <f t="shared" si="6"/>
        <v>1.6831683168316831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ref="V19:W50" si="11">+N19+P19+R19+T19</f>
        <v>168.31683168316832</v>
      </c>
      <c r="W19" s="7">
        <f t="shared" si="11"/>
        <v>1.6831683168316831</v>
      </c>
    </row>
    <row r="20" spans="1:23" s="6" customFormat="1" ht="19.899999999999999" customHeight="1" x14ac:dyDescent="0.2">
      <c r="A20" s="51">
        <v>21</v>
      </c>
      <c r="B20" s="97">
        <v>7690310116</v>
      </c>
      <c r="C20" s="100" t="str">
        <f>+VLOOKUP(B20,'VERİ BANKASI'!M:N,2,0)</f>
        <v>SHAYA KAHVE SAN.VE TİC.A.Ş.(STARBUCKS COFFEE)</v>
      </c>
      <c r="D20" s="54" t="s">
        <v>844</v>
      </c>
      <c r="E20" s="57">
        <v>165</v>
      </c>
      <c r="F20" s="59">
        <v>45971</v>
      </c>
      <c r="G20" s="61">
        <v>10</v>
      </c>
      <c r="H20" s="63">
        <v>165</v>
      </c>
      <c r="I20" s="65" t="s">
        <v>120</v>
      </c>
      <c r="J20" s="61" t="s">
        <v>65</v>
      </c>
      <c r="K20" s="65"/>
      <c r="L20" s="67">
        <f t="shared" si="1"/>
        <v>0</v>
      </c>
      <c r="M20" s="7">
        <f t="shared" si="2"/>
        <v>165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150</v>
      </c>
      <c r="S20" s="86">
        <f t="shared" si="8"/>
        <v>15</v>
      </c>
      <c r="T20" s="90">
        <f t="shared" si="9"/>
        <v>0</v>
      </c>
      <c r="U20" s="92">
        <f t="shared" si="10"/>
        <v>0</v>
      </c>
      <c r="V20" s="95">
        <f t="shared" si="11"/>
        <v>150</v>
      </c>
      <c r="W20" s="7">
        <f t="shared" si="11"/>
        <v>15</v>
      </c>
    </row>
    <row r="21" spans="1:23" s="6" customFormat="1" ht="19.899999999999999" customHeight="1" x14ac:dyDescent="0.2">
      <c r="A21" s="51">
        <v>22</v>
      </c>
      <c r="B21" s="97">
        <v>3130551631</v>
      </c>
      <c r="C21" s="100" t="str">
        <f>+VLOOKUP(B21,'VERİ BANKASI'!M:N,2,0)</f>
        <v>DRAGOS REST.SPOR TES.VE TUR.LTD.ŞTİ.</v>
      </c>
      <c r="D21" s="54" t="s">
        <v>844</v>
      </c>
      <c r="E21" s="57">
        <v>4</v>
      </c>
      <c r="F21" s="59">
        <v>45962</v>
      </c>
      <c r="G21" s="61">
        <v>10</v>
      </c>
      <c r="H21" s="63">
        <v>1485</v>
      </c>
      <c r="I21" s="65" t="s">
        <v>929</v>
      </c>
      <c r="J21" s="61" t="s">
        <v>65</v>
      </c>
      <c r="K21" s="65"/>
      <c r="L21" s="67">
        <f t="shared" si="1"/>
        <v>0</v>
      </c>
      <c r="M21" s="7">
        <f t="shared" si="2"/>
        <v>1485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1350</v>
      </c>
      <c r="S21" s="86">
        <f t="shared" si="8"/>
        <v>135</v>
      </c>
      <c r="T21" s="90">
        <f t="shared" si="9"/>
        <v>0</v>
      </c>
      <c r="U21" s="92">
        <f t="shared" si="10"/>
        <v>0</v>
      </c>
      <c r="V21" s="95">
        <f t="shared" si="11"/>
        <v>1350</v>
      </c>
      <c r="W21" s="7">
        <f t="shared" si="11"/>
        <v>135</v>
      </c>
    </row>
    <row r="22" spans="1:23" s="6" customFormat="1" ht="19.899999999999999" customHeight="1" x14ac:dyDescent="0.2">
      <c r="A22" s="51">
        <v>23</v>
      </c>
      <c r="B22" s="97">
        <v>7690310116</v>
      </c>
      <c r="C22" s="100" t="str">
        <f>+VLOOKUP(B22,'VERİ BANKASI'!M:N,2,0)</f>
        <v>SHAYA KAHVE SAN.VE TİC.A.Ş.(STARBUCKS COFFEE)</v>
      </c>
      <c r="D22" s="54" t="s">
        <v>844</v>
      </c>
      <c r="E22" s="57">
        <v>241</v>
      </c>
      <c r="F22" s="59">
        <v>45964</v>
      </c>
      <c r="G22" s="61">
        <v>10</v>
      </c>
      <c r="H22" s="63">
        <v>165</v>
      </c>
      <c r="I22" s="65" t="s">
        <v>120</v>
      </c>
      <c r="J22" s="61" t="s">
        <v>65</v>
      </c>
      <c r="K22" s="65"/>
      <c r="L22" s="67">
        <f t="shared" si="1"/>
        <v>0</v>
      </c>
      <c r="M22" s="7">
        <f t="shared" si="2"/>
        <v>165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150</v>
      </c>
      <c r="S22" s="86">
        <f t="shared" si="8"/>
        <v>15</v>
      </c>
      <c r="T22" s="90">
        <f t="shared" si="9"/>
        <v>0</v>
      </c>
      <c r="U22" s="92">
        <f t="shared" si="10"/>
        <v>0</v>
      </c>
      <c r="V22" s="95">
        <f t="shared" si="11"/>
        <v>150</v>
      </c>
      <c r="W22" s="7">
        <f t="shared" si="11"/>
        <v>15</v>
      </c>
    </row>
    <row r="23" spans="1:23" s="6" customFormat="1" ht="19.899999999999999" customHeight="1" x14ac:dyDescent="0.2">
      <c r="A23" s="51">
        <v>24</v>
      </c>
      <c r="B23" s="97">
        <v>7690310116</v>
      </c>
      <c r="C23" s="100" t="str">
        <f>+VLOOKUP(B23,'VERİ BANKASI'!M:N,2,0)</f>
        <v>SHAYA KAHVE SAN.VE TİC.A.Ş.(STARBUCKS COFFEE)</v>
      </c>
      <c r="D23" s="54" t="s">
        <v>844</v>
      </c>
      <c r="E23" s="57">
        <v>134</v>
      </c>
      <c r="F23" s="59">
        <v>45966</v>
      </c>
      <c r="G23" s="61">
        <v>10</v>
      </c>
      <c r="H23" s="63">
        <v>165</v>
      </c>
      <c r="I23" s="65" t="s">
        <v>120</v>
      </c>
      <c r="J23" s="61" t="s">
        <v>65</v>
      </c>
      <c r="K23" s="65"/>
      <c r="L23" s="67">
        <f t="shared" si="1"/>
        <v>0</v>
      </c>
      <c r="M23" s="7">
        <f t="shared" si="2"/>
        <v>165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150</v>
      </c>
      <c r="S23" s="86">
        <f t="shared" si="8"/>
        <v>15</v>
      </c>
      <c r="T23" s="90">
        <f t="shared" si="9"/>
        <v>0</v>
      </c>
      <c r="U23" s="92">
        <f t="shared" si="10"/>
        <v>0</v>
      </c>
      <c r="V23" s="95">
        <f t="shared" si="11"/>
        <v>150</v>
      </c>
      <c r="W23" s="7">
        <f t="shared" si="11"/>
        <v>15</v>
      </c>
    </row>
    <row r="24" spans="1:23" s="6" customFormat="1" ht="19.899999999999999" customHeight="1" x14ac:dyDescent="0.2">
      <c r="A24" s="51">
        <v>25</v>
      </c>
      <c r="B24" s="97">
        <v>7690310116</v>
      </c>
      <c r="C24" s="100" t="str">
        <f>+VLOOKUP(B24,'VERİ BANKASI'!M:N,2,0)</f>
        <v>SHAYA KAHVE SAN.VE TİC.A.Ş.(STARBUCKS COFFEE)</v>
      </c>
      <c r="D24" s="54" t="s">
        <v>844</v>
      </c>
      <c r="E24" s="57">
        <v>144</v>
      </c>
      <c r="F24" s="59">
        <v>45962</v>
      </c>
      <c r="G24" s="61">
        <v>10</v>
      </c>
      <c r="H24" s="63">
        <v>165</v>
      </c>
      <c r="I24" s="65" t="s">
        <v>929</v>
      </c>
      <c r="J24" s="61" t="s">
        <v>65</v>
      </c>
      <c r="K24" s="65"/>
      <c r="L24" s="67">
        <f t="shared" si="1"/>
        <v>0</v>
      </c>
      <c r="M24" s="7">
        <f t="shared" si="2"/>
        <v>165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150</v>
      </c>
      <c r="S24" s="86">
        <f t="shared" si="8"/>
        <v>15</v>
      </c>
      <c r="T24" s="90">
        <f t="shared" si="9"/>
        <v>0</v>
      </c>
      <c r="U24" s="92">
        <f t="shared" si="10"/>
        <v>0</v>
      </c>
      <c r="V24" s="95">
        <f t="shared" si="11"/>
        <v>150</v>
      </c>
      <c r="W24" s="7">
        <f t="shared" si="11"/>
        <v>15</v>
      </c>
    </row>
    <row r="25" spans="1:23" s="6" customFormat="1" ht="19.899999999999999" customHeight="1" x14ac:dyDescent="0.2">
      <c r="A25" s="51">
        <v>26</v>
      </c>
      <c r="B25" s="97">
        <v>4600456091</v>
      </c>
      <c r="C25" s="100" t="str">
        <f>+VLOOKUP(B25,'VERİ BANKASI'!M:N,2,0)</f>
        <v>HAYVORE GIDA TUR.SAN.VE TİC.LTD.ŞTİ.</v>
      </c>
      <c r="D25" s="54" t="s">
        <v>844</v>
      </c>
      <c r="E25" s="57">
        <v>24</v>
      </c>
      <c r="F25" s="59">
        <v>45962</v>
      </c>
      <c r="G25" s="61">
        <v>10</v>
      </c>
      <c r="H25" s="63">
        <v>105</v>
      </c>
      <c r="I25" s="65" t="s">
        <v>929</v>
      </c>
      <c r="J25" s="61" t="s">
        <v>65</v>
      </c>
      <c r="K25" s="65"/>
      <c r="L25" s="67">
        <f t="shared" si="1"/>
        <v>0</v>
      </c>
      <c r="M25" s="7">
        <f t="shared" si="2"/>
        <v>105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95.454545454545453</v>
      </c>
      <c r="S25" s="86">
        <f t="shared" si="8"/>
        <v>9.545454545454545</v>
      </c>
      <c r="T25" s="90">
        <f t="shared" si="9"/>
        <v>0</v>
      </c>
      <c r="U25" s="92">
        <f t="shared" si="10"/>
        <v>0</v>
      </c>
      <c r="V25" s="95">
        <f t="shared" si="11"/>
        <v>95.454545454545453</v>
      </c>
      <c r="W25" s="7">
        <f t="shared" si="11"/>
        <v>9.545454545454545</v>
      </c>
    </row>
    <row r="26" spans="1:23" s="6" customFormat="1" ht="19.899999999999999" customHeight="1" x14ac:dyDescent="0.2">
      <c r="A26" s="51">
        <v>27</v>
      </c>
      <c r="B26" s="97">
        <v>2920007483</v>
      </c>
      <c r="C26" s="100" t="str">
        <f>+VLOOKUP(B26,'VERİ BANKASI'!M:N,2,0)</f>
        <v>GELİK - ASUMAN DENİZER ADİ ORT.</v>
      </c>
      <c r="D26" s="54" t="s">
        <v>844</v>
      </c>
      <c r="E26" s="57">
        <v>23</v>
      </c>
      <c r="F26" s="59">
        <v>45962</v>
      </c>
      <c r="G26" s="61">
        <v>10</v>
      </c>
      <c r="H26" s="63">
        <v>1350</v>
      </c>
      <c r="I26" s="65" t="s">
        <v>929</v>
      </c>
      <c r="J26" s="61" t="s">
        <v>65</v>
      </c>
      <c r="K26" s="65"/>
      <c r="L26" s="67">
        <f t="shared" si="1"/>
        <v>0</v>
      </c>
      <c r="M26" s="7">
        <f t="shared" si="2"/>
        <v>1350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1227.2727272727273</v>
      </c>
      <c r="S26" s="86">
        <f t="shared" si="8"/>
        <v>122.72727272727273</v>
      </c>
      <c r="T26" s="90">
        <f t="shared" si="9"/>
        <v>0</v>
      </c>
      <c r="U26" s="92">
        <f t="shared" si="10"/>
        <v>0</v>
      </c>
      <c r="V26" s="95">
        <f t="shared" si="11"/>
        <v>1227.2727272727273</v>
      </c>
      <c r="W26" s="7">
        <f t="shared" si="11"/>
        <v>122.72727272727273</v>
      </c>
    </row>
    <row r="27" spans="1:23" s="6" customFormat="1" ht="19.899999999999999" customHeight="1" x14ac:dyDescent="0.2">
      <c r="A27" s="51">
        <v>28</v>
      </c>
      <c r="B27" s="97">
        <v>1800038392</v>
      </c>
      <c r="C27" s="100" t="str">
        <f>+VLOOKUP(B27,'VERİ BANKASI'!M:N,2,0)</f>
        <v>BORUSAN OTO SERVİS VE TİCARET VAŞ.</v>
      </c>
      <c r="D27" s="54" t="s">
        <v>844</v>
      </c>
      <c r="E27" s="57">
        <v>6</v>
      </c>
      <c r="F27" s="59">
        <v>45962</v>
      </c>
      <c r="G27" s="61">
        <v>10</v>
      </c>
      <c r="H27" s="63">
        <v>340</v>
      </c>
      <c r="I27" s="65" t="s">
        <v>929</v>
      </c>
      <c r="J27" s="61" t="s">
        <v>65</v>
      </c>
      <c r="K27" s="65"/>
      <c r="L27" s="67">
        <f t="shared" si="1"/>
        <v>0</v>
      </c>
      <c r="M27" s="7">
        <f t="shared" si="2"/>
        <v>340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309.09090909090907</v>
      </c>
      <c r="S27" s="86">
        <f t="shared" si="8"/>
        <v>30.909090909090907</v>
      </c>
      <c r="T27" s="90">
        <f t="shared" si="9"/>
        <v>0</v>
      </c>
      <c r="U27" s="92">
        <f t="shared" si="10"/>
        <v>0</v>
      </c>
      <c r="V27" s="95">
        <f t="shared" si="11"/>
        <v>309.09090909090907</v>
      </c>
      <c r="W27" s="7">
        <f t="shared" si="11"/>
        <v>30.909090909090907</v>
      </c>
    </row>
    <row r="28" spans="1:23" s="6" customFormat="1" ht="19.899999999999999" customHeight="1" x14ac:dyDescent="0.2">
      <c r="A28" s="51">
        <v>29</v>
      </c>
      <c r="B28" s="97">
        <v>3130551631</v>
      </c>
      <c r="C28" s="100" t="str">
        <f>+VLOOKUP(B28,'VERİ BANKASI'!M:N,2,0)</f>
        <v>DRAGOS REST.SPOR TES.VE TUR.LTD.ŞTİ.</v>
      </c>
      <c r="D28" s="54" t="s">
        <v>844</v>
      </c>
      <c r="E28" s="57">
        <v>3</v>
      </c>
      <c r="F28" s="59">
        <v>45962</v>
      </c>
      <c r="G28" s="61">
        <v>10</v>
      </c>
      <c r="H28" s="63">
        <v>495</v>
      </c>
      <c r="I28" s="65" t="s">
        <v>927</v>
      </c>
      <c r="J28" s="61" t="s">
        <v>65</v>
      </c>
      <c r="K28" s="65"/>
      <c r="L28" s="67">
        <f t="shared" si="1"/>
        <v>0</v>
      </c>
      <c r="M28" s="7">
        <f t="shared" si="2"/>
        <v>495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449.99999999999994</v>
      </c>
      <c r="S28" s="86">
        <f t="shared" si="8"/>
        <v>45</v>
      </c>
      <c r="T28" s="90">
        <f t="shared" si="9"/>
        <v>0</v>
      </c>
      <c r="U28" s="92">
        <f t="shared" si="10"/>
        <v>0</v>
      </c>
      <c r="V28" s="95">
        <f t="shared" si="11"/>
        <v>449.99999999999994</v>
      </c>
      <c r="W28" s="7">
        <f t="shared" si="11"/>
        <v>45</v>
      </c>
    </row>
    <row r="29" spans="1:23" s="6" customFormat="1" ht="19.899999999999999" customHeight="1" x14ac:dyDescent="0.2">
      <c r="A29" s="51">
        <v>30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31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32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33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34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35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36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37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38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39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40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41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42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43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44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45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46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47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48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49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50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51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ht="19.899999999999999" customHeight="1" thickBot="1" x14ac:dyDescent="0.25">
      <c r="A51" s="52"/>
      <c r="B51" s="55"/>
      <c r="C51" s="55"/>
      <c r="D51" s="55"/>
      <c r="E51" s="58"/>
      <c r="F51" s="60"/>
      <c r="G51" s="62"/>
      <c r="H51" s="64"/>
      <c r="I51" s="62"/>
      <c r="J51" s="62"/>
      <c r="K51" s="101"/>
      <c r="L51" s="71"/>
      <c r="M51" s="72"/>
      <c r="N51" s="77"/>
      <c r="O51" s="78"/>
      <c r="P51" s="83"/>
      <c r="Q51" s="84"/>
      <c r="R51" s="87"/>
      <c r="S51" s="88"/>
      <c r="T51" s="93"/>
      <c r="U51" s="94"/>
      <c r="V51" s="96"/>
      <c r="W51" s="72"/>
    </row>
    <row r="52" spans="1:23" ht="19.899999999999999" customHeight="1" thickBot="1" x14ac:dyDescent="0.25">
      <c r="C52" s="4"/>
      <c r="D52" s="4"/>
      <c r="E52" s="70"/>
      <c r="F52" s="7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9.899999999999999" customHeight="1" thickBot="1" x14ac:dyDescent="0.25">
      <c r="A53" s="47"/>
      <c r="B53" s="47"/>
      <c r="C53" s="8" t="s">
        <v>53</v>
      </c>
      <c r="D53" s="9"/>
      <c r="E53" s="9"/>
      <c r="F53" s="9"/>
      <c r="G53" s="9"/>
      <c r="H53" s="10">
        <f>SUBTOTAL(9,H4:H52)</f>
        <v>10670</v>
      </c>
      <c r="I53" s="109"/>
      <c r="J53" s="109"/>
      <c r="K53" s="11"/>
      <c r="L53" s="12">
        <f t="shared" ref="L53:W53" si="12">+SUBTOTAL(9,L4:L51)</f>
        <v>57</v>
      </c>
      <c r="M53" s="12">
        <f t="shared" si="12"/>
        <v>10613</v>
      </c>
      <c r="N53" s="13">
        <f t="shared" si="12"/>
        <v>0</v>
      </c>
      <c r="O53" s="13">
        <f t="shared" si="12"/>
        <v>0</v>
      </c>
      <c r="P53" s="14">
        <f t="shared" si="12"/>
        <v>237.62376237623761</v>
      </c>
      <c r="Q53" s="14">
        <f t="shared" si="12"/>
        <v>2.3762376237623761</v>
      </c>
      <c r="R53" s="15">
        <f t="shared" si="12"/>
        <v>9309.0909090909099</v>
      </c>
      <c r="S53" s="15">
        <f t="shared" si="12"/>
        <v>930.90909090909088</v>
      </c>
      <c r="T53" s="16">
        <f t="shared" si="12"/>
        <v>110.83333333333334</v>
      </c>
      <c r="U53" s="16">
        <f t="shared" si="12"/>
        <v>22.166666666666671</v>
      </c>
      <c r="V53" s="12">
        <f t="shared" si="12"/>
        <v>9657.5480048004792</v>
      </c>
      <c r="W53" s="12">
        <f t="shared" si="12"/>
        <v>955.45199519951996</v>
      </c>
    </row>
    <row r="54" spans="1:23" ht="19.899999999999999" customHeight="1" thickBot="1" x14ac:dyDescent="0.25">
      <c r="A54" s="48"/>
      <c r="B54" s="4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9.899999999999999" customHeight="1" thickBot="1" x14ac:dyDescent="0.25">
      <c r="A55" s="17" t="s">
        <v>95</v>
      </c>
      <c r="B55" s="17" t="s">
        <v>51</v>
      </c>
      <c r="C55" s="18" t="s">
        <v>54</v>
      </c>
      <c r="D55" s="18" t="s">
        <v>52</v>
      </c>
      <c r="E55" s="18" t="s">
        <v>5</v>
      </c>
      <c r="F55" s="18" t="s">
        <v>28</v>
      </c>
      <c r="G55" s="18" t="s">
        <v>79</v>
      </c>
      <c r="H55" s="18" t="s">
        <v>80</v>
      </c>
      <c r="I55" s="18" t="s">
        <v>81</v>
      </c>
      <c r="J55" s="18" t="s">
        <v>82</v>
      </c>
      <c r="K55" s="19" t="s">
        <v>50</v>
      </c>
      <c r="L55" s="20" t="s">
        <v>9</v>
      </c>
      <c r="M55" s="112" t="s">
        <v>656</v>
      </c>
      <c r="N55" s="21"/>
      <c r="O55" s="2" t="s">
        <v>72</v>
      </c>
      <c r="P55" s="198" t="s">
        <v>24</v>
      </c>
      <c r="Q55" s="198"/>
      <c r="R55" s="198"/>
      <c r="S55" s="21"/>
      <c r="T55" s="199" t="s">
        <v>6</v>
      </c>
      <c r="U55" s="200"/>
      <c r="V55" s="200"/>
      <c r="W55" s="22">
        <v>0</v>
      </c>
    </row>
    <row r="56" spans="1:23" ht="19.899999999999999" customHeight="1" thickBot="1" x14ac:dyDescent="0.25">
      <c r="A56" s="49">
        <v>1</v>
      </c>
      <c r="B56" s="23" t="str">
        <f>+'VERİ BANKASI'!B2</f>
        <v>ARAÇ YAKIT GİDERİ</v>
      </c>
      <c r="C56" s="24">
        <f t="shared" ref="C56:C81" si="13">SUMIF($D$4:$D$51,B56,$N$4:$N$51)</f>
        <v>0</v>
      </c>
      <c r="D56" s="24">
        <f t="shared" ref="D56:D81" si="14">SUMIF($D$4:$D$51,B56,$O$4:$O$51)</f>
        <v>0</v>
      </c>
      <c r="E56" s="24">
        <f t="shared" ref="E56:E81" si="15">SUMIF($D$4:$D$51,B56,$P$4:$P$51)</f>
        <v>0</v>
      </c>
      <c r="F56" s="24">
        <f t="shared" ref="F56:F81" si="16">SUMIF($D$4:$D$51,B56,$Q$4:$Q$51)</f>
        <v>0</v>
      </c>
      <c r="G56" s="24">
        <f t="shared" ref="G56:G81" si="17">SUMIF($D$4:$D$51,B56,$R$4:$R$51)</f>
        <v>0</v>
      </c>
      <c r="H56" s="24">
        <f t="shared" ref="H56:H81" si="18">SUMIF($D$4:$D$51,B56,$S$4:$S$51)</f>
        <v>0</v>
      </c>
      <c r="I56" s="24">
        <f t="shared" ref="I56:I81" si="19">SUMIF($D$4:$D$51,B56,$T$4:$T$51)</f>
        <v>0</v>
      </c>
      <c r="J56" s="24">
        <f t="shared" ref="J56:J81" si="20">SUMIF($D$4:$D$51,B56,$U$4:$U$51)</f>
        <v>0</v>
      </c>
      <c r="K56" s="24">
        <f t="shared" ref="K56:K81" si="21">SUMIF($D$4:$D$51,B56,$L$4:$L$51)</f>
        <v>0</v>
      </c>
      <c r="L56" s="25">
        <f t="shared" ref="L56:L81" si="22">+SUM(C56:K56)</f>
        <v>0</v>
      </c>
      <c r="M56" s="113">
        <f>+COUNTIF($D$4:D49,B56)</f>
        <v>0</v>
      </c>
      <c r="N56" s="26"/>
      <c r="O56" s="2" t="s">
        <v>0</v>
      </c>
      <c r="P56" s="198" t="s">
        <v>27</v>
      </c>
      <c r="Q56" s="198"/>
      <c r="R56" s="198"/>
      <c r="S56" s="26"/>
      <c r="T56" s="156"/>
      <c r="U56" s="156"/>
      <c r="V56" s="156"/>
      <c r="W56" s="156"/>
    </row>
    <row r="57" spans="1:23" ht="19.899999999999999" customHeight="1" thickBot="1" x14ac:dyDescent="0.25">
      <c r="A57" s="49">
        <v>2</v>
      </c>
      <c r="B57" s="23" t="str">
        <f>+'VERİ BANKASI'!B3</f>
        <v>ARAÇ OTOPARK VE VALE GİDERLERİ</v>
      </c>
      <c r="C57" s="24">
        <f t="shared" si="13"/>
        <v>0</v>
      </c>
      <c r="D57" s="24">
        <f t="shared" si="14"/>
        <v>0</v>
      </c>
      <c r="E57" s="24">
        <f t="shared" si="15"/>
        <v>0</v>
      </c>
      <c r="F57" s="24">
        <f t="shared" si="16"/>
        <v>0</v>
      </c>
      <c r="G57" s="24">
        <f t="shared" si="17"/>
        <v>0</v>
      </c>
      <c r="H57" s="24">
        <f t="shared" si="18"/>
        <v>0</v>
      </c>
      <c r="I57" s="24">
        <f t="shared" si="19"/>
        <v>110.83333333333334</v>
      </c>
      <c r="J57" s="24">
        <f t="shared" si="20"/>
        <v>22.166666666666671</v>
      </c>
      <c r="K57" s="24">
        <f t="shared" si="21"/>
        <v>57</v>
      </c>
      <c r="L57" s="25">
        <f t="shared" si="22"/>
        <v>190</v>
      </c>
      <c r="M57" s="113">
        <f>+COUNTIF($D$4:D51,B57)</f>
        <v>1</v>
      </c>
      <c r="N57" s="26"/>
      <c r="O57" s="2" t="s">
        <v>1</v>
      </c>
      <c r="P57" s="198" t="s">
        <v>2</v>
      </c>
      <c r="Q57" s="198"/>
      <c r="R57" s="198"/>
      <c r="S57" s="26"/>
      <c r="T57" s="199" t="s">
        <v>7</v>
      </c>
      <c r="U57" s="200"/>
      <c r="V57" s="201"/>
      <c r="W57" s="27">
        <f>+L53+V53+W53</f>
        <v>10670</v>
      </c>
    </row>
    <row r="58" spans="1:23" ht="19.899999999999999" customHeight="1" thickBot="1" x14ac:dyDescent="0.25">
      <c r="A58" s="49">
        <v>3</v>
      </c>
      <c r="B58" s="23" t="str">
        <f>+'VERİ BANKASI'!B4</f>
        <v>ARAÇ TAMİR VE BAKIM GİDERLERİ</v>
      </c>
      <c r="C58" s="24">
        <f t="shared" si="13"/>
        <v>0</v>
      </c>
      <c r="D58" s="24">
        <f t="shared" si="14"/>
        <v>0</v>
      </c>
      <c r="E58" s="24">
        <f t="shared" si="15"/>
        <v>0</v>
      </c>
      <c r="F58" s="24">
        <f t="shared" si="16"/>
        <v>0</v>
      </c>
      <c r="G58" s="24">
        <f t="shared" si="17"/>
        <v>0</v>
      </c>
      <c r="H58" s="24">
        <f t="shared" si="18"/>
        <v>0</v>
      </c>
      <c r="I58" s="24">
        <f t="shared" si="19"/>
        <v>0</v>
      </c>
      <c r="J58" s="24">
        <f t="shared" si="20"/>
        <v>0</v>
      </c>
      <c r="K58" s="24">
        <f t="shared" si="21"/>
        <v>0</v>
      </c>
      <c r="L58" s="25">
        <f t="shared" si="22"/>
        <v>0</v>
      </c>
      <c r="M58" s="113">
        <f>+COUNTIF($D$4:D52,B58)</f>
        <v>0</v>
      </c>
      <c r="N58" s="26"/>
      <c r="O58" s="2" t="s">
        <v>73</v>
      </c>
      <c r="P58" s="205">
        <v>2025</v>
      </c>
      <c r="Q58" s="206"/>
      <c r="R58" s="207"/>
      <c r="S58" s="26"/>
      <c r="T58" s="156"/>
      <c r="U58" s="156"/>
      <c r="V58" s="156"/>
      <c r="W58" s="156"/>
    </row>
    <row r="59" spans="1:23" ht="19.899999999999999" customHeight="1" thickBot="1" x14ac:dyDescent="0.25">
      <c r="A59" s="49">
        <v>4</v>
      </c>
      <c r="B59" s="23" t="str">
        <f>+'VERİ BANKASI'!B5</f>
        <v>MUTFAK YİYECEK VE İÇECEK GİDERLERİ</v>
      </c>
      <c r="C59" s="24">
        <f t="shared" si="13"/>
        <v>0</v>
      </c>
      <c r="D59" s="24">
        <f t="shared" si="14"/>
        <v>0</v>
      </c>
      <c r="E59" s="24">
        <f t="shared" si="15"/>
        <v>0</v>
      </c>
      <c r="F59" s="24">
        <f t="shared" si="16"/>
        <v>0</v>
      </c>
      <c r="G59" s="24">
        <f t="shared" si="17"/>
        <v>0</v>
      </c>
      <c r="H59" s="24">
        <f t="shared" si="18"/>
        <v>0</v>
      </c>
      <c r="I59" s="24">
        <f t="shared" si="19"/>
        <v>0</v>
      </c>
      <c r="J59" s="24">
        <f t="shared" si="20"/>
        <v>0</v>
      </c>
      <c r="K59" s="24">
        <f t="shared" si="21"/>
        <v>0</v>
      </c>
      <c r="L59" s="25">
        <f t="shared" si="22"/>
        <v>0</v>
      </c>
      <c r="M59" s="113">
        <f>+COUNTIF($D$4:D53,B59)</f>
        <v>0</v>
      </c>
      <c r="N59" s="26"/>
      <c r="O59" s="2" t="s">
        <v>74</v>
      </c>
      <c r="P59" s="198" t="s">
        <v>21</v>
      </c>
      <c r="Q59" s="198"/>
      <c r="R59" s="198"/>
      <c r="S59" s="26"/>
      <c r="T59" s="199" t="s">
        <v>8</v>
      </c>
      <c r="U59" s="200"/>
      <c r="V59" s="201"/>
      <c r="W59" s="28">
        <f>+W55-W57</f>
        <v>-10670</v>
      </c>
    </row>
    <row r="60" spans="1:23" ht="19.899999999999999" customHeight="1" x14ac:dyDescent="0.2">
      <c r="A60" s="49">
        <v>5</v>
      </c>
      <c r="B60" s="23" t="str">
        <f>+'VERİ BANKASI'!B6</f>
        <v>MUTFAK SARF MALZEME GİDERLERİ</v>
      </c>
      <c r="C60" s="24">
        <f t="shared" si="13"/>
        <v>0</v>
      </c>
      <c r="D60" s="24">
        <f t="shared" si="14"/>
        <v>0</v>
      </c>
      <c r="E60" s="24">
        <f t="shared" si="15"/>
        <v>0</v>
      </c>
      <c r="F60" s="24">
        <f t="shared" si="16"/>
        <v>0</v>
      </c>
      <c r="G60" s="24">
        <f t="shared" si="17"/>
        <v>0</v>
      </c>
      <c r="H60" s="24">
        <f t="shared" si="18"/>
        <v>0</v>
      </c>
      <c r="I60" s="24">
        <f t="shared" si="19"/>
        <v>0</v>
      </c>
      <c r="J60" s="24">
        <f t="shared" si="20"/>
        <v>0</v>
      </c>
      <c r="K60" s="24">
        <f t="shared" si="21"/>
        <v>0</v>
      </c>
      <c r="L60" s="25">
        <f t="shared" si="22"/>
        <v>0</v>
      </c>
      <c r="M60" s="113">
        <f>+COUNTIF($D$4:D54,B60)</f>
        <v>0</v>
      </c>
      <c r="N60" s="26"/>
      <c r="O60" s="2" t="s">
        <v>78</v>
      </c>
      <c r="P60" s="198" t="s">
        <v>75</v>
      </c>
      <c r="Q60" s="198"/>
      <c r="R60" s="198"/>
      <c r="S60" s="26"/>
      <c r="T60" s="26"/>
      <c r="U60" s="26"/>
      <c r="V60" s="26"/>
      <c r="W60" s="26"/>
    </row>
    <row r="61" spans="1:23" ht="19.899999999999999" customHeight="1" x14ac:dyDescent="0.2">
      <c r="A61" s="49">
        <v>6</v>
      </c>
      <c r="B61" s="23" t="str">
        <f>+'VERİ BANKASI'!B7</f>
        <v>YİYECEK-İÇECEK GİDERLERİ</v>
      </c>
      <c r="C61" s="24">
        <f t="shared" si="13"/>
        <v>0</v>
      </c>
      <c r="D61" s="24">
        <f t="shared" si="14"/>
        <v>0</v>
      </c>
      <c r="E61" s="24">
        <f t="shared" si="15"/>
        <v>237.62376237623761</v>
      </c>
      <c r="F61" s="24">
        <f t="shared" si="16"/>
        <v>2.3762376237623761</v>
      </c>
      <c r="G61" s="24">
        <f t="shared" si="17"/>
        <v>9309.0909090909099</v>
      </c>
      <c r="H61" s="24">
        <f t="shared" si="18"/>
        <v>930.90909090909088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10480</v>
      </c>
      <c r="M61" s="113">
        <f>+COUNTIF($D$4:D55,B61)</f>
        <v>24</v>
      </c>
      <c r="N61" s="26"/>
      <c r="O61" s="118"/>
      <c r="P61" s="119"/>
      <c r="Q61" s="119"/>
      <c r="R61" s="119"/>
      <c r="S61" s="26"/>
      <c r="T61" s="26"/>
      <c r="U61" s="26"/>
      <c r="V61" s="26"/>
      <c r="W61" s="26"/>
    </row>
    <row r="62" spans="1:23" ht="19.899999999999999" customHeight="1" x14ac:dyDescent="0.2">
      <c r="A62" s="49">
        <v>7</v>
      </c>
      <c r="B62" s="23" t="str">
        <f>+'VERİ BANKASI'!B8</f>
        <v>TEMSİL İKRAM VE YEMEK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+COUNTIF($D$4:D55,B62)</f>
        <v>0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</row>
    <row r="63" spans="1:23" ht="19.899999999999999" customHeight="1" x14ac:dyDescent="0.2">
      <c r="A63" s="49">
        <v>8</v>
      </c>
      <c r="B63" s="23" t="str">
        <f>+'VERİ BANKASI'!B9</f>
        <v>OFİS MAKİNA TAM.BAK.VE SARF MALZ. GİD.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+COUNTIF($D$4:D56,B63)</f>
        <v>0</v>
      </c>
      <c r="N63" s="26"/>
      <c r="O63" s="202" t="s">
        <v>57</v>
      </c>
      <c r="P63" s="202"/>
      <c r="Q63" s="202"/>
      <c r="R63" s="202"/>
      <c r="S63" s="26"/>
      <c r="T63" s="202" t="s">
        <v>56</v>
      </c>
      <c r="U63" s="202"/>
      <c r="V63" s="202"/>
      <c r="W63" s="202"/>
    </row>
    <row r="64" spans="1:23" ht="19.899999999999999" customHeight="1" thickBot="1" x14ac:dyDescent="0.25">
      <c r="A64" s="49">
        <v>9</v>
      </c>
      <c r="B64" s="23" t="str">
        <f>+'VERİ BANKASI'!B10</f>
        <v>OFİS TAMİR, BAKIM VE ONARIM GİDERİ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+COUNTIF($D$4:D57,B64)</f>
        <v>0</v>
      </c>
      <c r="N64" s="26"/>
      <c r="O64" s="29"/>
      <c r="P64" s="29"/>
      <c r="Q64" s="29"/>
      <c r="R64" s="29"/>
      <c r="S64" s="30"/>
      <c r="T64" s="30"/>
      <c r="U64" s="30"/>
      <c r="V64" s="30"/>
      <c r="W64" s="30"/>
    </row>
    <row r="65" spans="1:23" ht="19.899999999999999" customHeight="1" x14ac:dyDescent="0.2">
      <c r="A65" s="49">
        <v>10</v>
      </c>
      <c r="B65" s="23" t="str">
        <f>+'VERİ BANKASI'!B11</f>
        <v>PTT, KARGO, NAKLİYE VE HAMMALİYE GİD.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+COUNTIF($D$4:D58,B65)</f>
        <v>0</v>
      </c>
      <c r="N65" s="26"/>
      <c r="O65" s="31" t="s">
        <v>58</v>
      </c>
      <c r="P65" s="157" t="str">
        <f>+CONCATENATE(P66,P55)</f>
        <v>: ONUR YILDIRIM</v>
      </c>
      <c r="Q65" s="33"/>
      <c r="R65" s="34"/>
      <c r="S65" s="30"/>
      <c r="T65" s="31" t="s">
        <v>58</v>
      </c>
      <c r="U65" s="203" t="s">
        <v>61</v>
      </c>
      <c r="V65" s="203"/>
      <c r="W65" s="204"/>
    </row>
    <row r="66" spans="1:23" ht="19.899999999999999" customHeight="1" x14ac:dyDescent="0.2">
      <c r="A66" s="49">
        <v>11</v>
      </c>
      <c r="B66" s="23" t="str">
        <f>+'VERİ BANKASI'!B12</f>
        <v>KIRTASİYE VE MATBAA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35" t="s">
        <v>59</v>
      </c>
      <c r="P66" s="155" t="s">
        <v>665</v>
      </c>
      <c r="Q66" s="30"/>
      <c r="R66" s="37"/>
      <c r="S66" s="30"/>
      <c r="T66" s="35" t="s">
        <v>59</v>
      </c>
      <c r="U66" s="185" t="s">
        <v>60</v>
      </c>
      <c r="V66" s="185"/>
      <c r="W66" s="186"/>
    </row>
    <row r="67" spans="1:23" ht="19.899999999999999" customHeight="1" x14ac:dyDescent="0.2">
      <c r="A67" s="49">
        <v>12</v>
      </c>
      <c r="B67" s="23" t="str">
        <f>+'VERİ BANKASI'!B13</f>
        <v>YURTİÇİ SEYAHAT VE KONAKLAMA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187" t="s">
        <v>62</v>
      </c>
      <c r="P67" s="188"/>
      <c r="Q67" s="188"/>
      <c r="R67" s="189"/>
      <c r="S67" s="30"/>
      <c r="T67" s="187" t="s">
        <v>62</v>
      </c>
      <c r="U67" s="188"/>
      <c r="V67" s="188"/>
      <c r="W67" s="189"/>
    </row>
    <row r="68" spans="1:23" ht="19.899999999999999" customHeight="1" x14ac:dyDescent="0.2">
      <c r="A68" s="49">
        <v>13</v>
      </c>
      <c r="B68" s="23" t="str">
        <f>+'VERİ BANKASI'!B14</f>
        <v>YURTDIŞI SEYAHAT VE KONAKLAMA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187"/>
      <c r="P68" s="188"/>
      <c r="Q68" s="188"/>
      <c r="R68" s="189"/>
      <c r="S68" s="30"/>
      <c r="T68" s="187"/>
      <c r="U68" s="188"/>
      <c r="V68" s="188"/>
      <c r="W68" s="189"/>
    </row>
    <row r="69" spans="1:23" ht="19.899999999999999" customHeight="1" x14ac:dyDescent="0.2">
      <c r="A69" s="49">
        <v>14</v>
      </c>
      <c r="B69" s="23" t="str">
        <f>+'VERİ BANKASI'!B15</f>
        <v>TEMİZLİK VE SARF MALZEME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187"/>
      <c r="P69" s="188"/>
      <c r="Q69" s="188"/>
      <c r="R69" s="189"/>
      <c r="S69" s="30"/>
      <c r="T69" s="187"/>
      <c r="U69" s="188"/>
      <c r="V69" s="188"/>
      <c r="W69" s="189"/>
    </row>
    <row r="70" spans="1:23" ht="19.899999999999999" customHeight="1" x14ac:dyDescent="0.2">
      <c r="A70" s="49">
        <v>15</v>
      </c>
      <c r="B70" s="23" t="str">
        <f>+'VERİ BANKASI'!B16</f>
        <v>MUHTELİF VE DIŞARDAN SAĞ.HİZ.GİD.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/>
      <c r="P70" s="188"/>
      <c r="Q70" s="188"/>
      <c r="R70" s="189"/>
      <c r="S70" s="30"/>
      <c r="T70" s="187"/>
      <c r="U70" s="188"/>
      <c r="V70" s="188"/>
      <c r="W70" s="189"/>
    </row>
    <row r="71" spans="1:23" ht="19.899999999999999" customHeight="1" thickBot="1" x14ac:dyDescent="0.25">
      <c r="A71" s="49">
        <v>16</v>
      </c>
      <c r="B71" s="23" t="str">
        <f>+'VERİ BANKASI'!B17</f>
        <v>DİĞER VERGİ RESİM VE HARÇ GİDERLERİ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90"/>
      <c r="P71" s="191"/>
      <c r="Q71" s="191"/>
      <c r="R71" s="192"/>
      <c r="S71" s="30"/>
      <c r="T71" s="190"/>
      <c r="U71" s="191"/>
      <c r="V71" s="191"/>
      <c r="W71" s="192"/>
    </row>
    <row r="72" spans="1:23" ht="19.899999999999999" customHeight="1" x14ac:dyDescent="0.2">
      <c r="A72" s="49">
        <v>17</v>
      </c>
      <c r="B72" s="23" t="str">
        <f>+'VERİ BANKASI'!B18</f>
        <v>NOTER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S72" s="30"/>
      <c r="T72" s="30"/>
      <c r="U72" s="30"/>
    </row>
    <row r="73" spans="1:23" ht="19.899999999999999" customHeight="1" x14ac:dyDescent="0.2">
      <c r="A73" s="49">
        <v>18</v>
      </c>
      <c r="B73" s="23" t="str">
        <f>+'VERİ BANKASI'!B19</f>
        <v>SAĞLIK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</row>
    <row r="74" spans="1:23" ht="19.899999999999999" customHeight="1" x14ac:dyDescent="0.2">
      <c r="A74" s="49">
        <v>19</v>
      </c>
      <c r="B74" s="23" t="str">
        <f>+'VERİ BANKASI'!B20</f>
        <v>689 KANUNEN KABUL EDİLMEYEN 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</row>
    <row r="75" spans="1:23" ht="19.899999999999999" customHeight="1" x14ac:dyDescent="0.2">
      <c r="A75" s="49">
        <v>20</v>
      </c>
      <c r="B75" s="23">
        <f>+'VERİ BANKASI'!B21</f>
        <v>0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/>
      <c r="N75" s="193" t="s">
        <v>55</v>
      </c>
      <c r="O75" s="194" t="s">
        <v>654</v>
      </c>
      <c r="P75" s="195"/>
      <c r="Q75" s="195"/>
      <c r="R75" s="195"/>
      <c r="S75" s="195"/>
      <c r="T75" s="195"/>
      <c r="U75" s="195"/>
      <c r="V75" s="195"/>
      <c r="W75" s="195"/>
    </row>
    <row r="76" spans="1:23" ht="19.899999999999999" customHeight="1" x14ac:dyDescent="0.2">
      <c r="A76" s="49">
        <v>21</v>
      </c>
      <c r="B76" s="23">
        <f>+'VERİ BANKASI'!B22</f>
        <v>0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/>
      <c r="N76" s="193"/>
      <c r="O76" s="194"/>
      <c r="P76" s="195"/>
      <c r="Q76" s="195"/>
      <c r="R76" s="195"/>
      <c r="S76" s="195"/>
      <c r="T76" s="195"/>
      <c r="U76" s="195"/>
      <c r="V76" s="195"/>
      <c r="W76" s="195"/>
    </row>
    <row r="77" spans="1:23" ht="19.899999999999999" customHeight="1" x14ac:dyDescent="0.2">
      <c r="A77" s="49">
        <v>22</v>
      </c>
      <c r="B77" s="23">
        <f>+'VERİ BANKASI'!B23</f>
        <v>0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/>
      <c r="N77" s="193"/>
      <c r="O77" s="194"/>
      <c r="P77" s="195"/>
      <c r="Q77" s="195"/>
      <c r="R77" s="195"/>
      <c r="S77" s="195"/>
      <c r="T77" s="195"/>
      <c r="U77" s="195"/>
      <c r="V77" s="195"/>
      <c r="W77" s="195"/>
    </row>
    <row r="78" spans="1:23" ht="19.899999999999999" customHeight="1" x14ac:dyDescent="0.2">
      <c r="A78" s="49">
        <v>23</v>
      </c>
      <c r="B78" s="23">
        <f>+'VERİ BANKASI'!B24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/>
      <c r="O78" s="196" t="s">
        <v>655</v>
      </c>
      <c r="P78" s="197"/>
      <c r="Q78" s="197"/>
      <c r="R78" s="197"/>
      <c r="S78" s="197"/>
      <c r="T78" s="197"/>
      <c r="U78" s="197"/>
      <c r="V78" s="197"/>
      <c r="W78" s="197"/>
    </row>
    <row r="79" spans="1:23" ht="19.899999999999999" customHeight="1" x14ac:dyDescent="0.2">
      <c r="A79" s="49">
        <v>24</v>
      </c>
      <c r="B79" s="23">
        <f>+'VERİ BANKASI'!B25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6"/>
      <c r="P79" s="197"/>
      <c r="Q79" s="197"/>
      <c r="R79" s="197"/>
      <c r="S79" s="197"/>
      <c r="T79" s="197"/>
      <c r="U79" s="197"/>
      <c r="V79" s="197"/>
      <c r="W79" s="197"/>
    </row>
    <row r="80" spans="1:23" ht="19.899999999999999" customHeight="1" x14ac:dyDescent="0.2">
      <c r="A80" s="49">
        <v>25</v>
      </c>
      <c r="B80" s="23">
        <f>+'VERİ BANKASI'!B26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</row>
    <row r="81" spans="1:23" ht="19.899999999999999" customHeight="1" thickBot="1" x14ac:dyDescent="0.25">
      <c r="A81" s="49">
        <v>26</v>
      </c>
      <c r="B81" s="23">
        <f>+'VERİ BANKASI'!B27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R81" s="108" t="s">
        <v>657</v>
      </c>
      <c r="S81" s="108" t="s">
        <v>727</v>
      </c>
      <c r="T81" s="108" t="s">
        <v>50</v>
      </c>
      <c r="U81" s="108" t="s">
        <v>29</v>
      </c>
      <c r="V81" s="108" t="s">
        <v>33</v>
      </c>
      <c r="W81" s="108" t="s">
        <v>658</v>
      </c>
    </row>
    <row r="82" spans="1:23" ht="19.899999999999999" customHeight="1" thickBot="1" x14ac:dyDescent="0.25">
      <c r="A82" s="17"/>
      <c r="B82" s="38" t="s">
        <v>23</v>
      </c>
      <c r="C82" s="39">
        <f t="shared" ref="C82:K82" si="23">SUM(C56:C79)</f>
        <v>0</v>
      </c>
      <c r="D82" s="39">
        <f t="shared" si="23"/>
        <v>0</v>
      </c>
      <c r="E82" s="39">
        <f t="shared" si="23"/>
        <v>237.62376237623761</v>
      </c>
      <c r="F82" s="39">
        <f t="shared" si="23"/>
        <v>2.3762376237623761</v>
      </c>
      <c r="G82" s="39">
        <f t="shared" si="23"/>
        <v>9309.0909090909099</v>
      </c>
      <c r="H82" s="39">
        <f t="shared" si="23"/>
        <v>930.90909090909088</v>
      </c>
      <c r="I82" s="39">
        <f t="shared" si="23"/>
        <v>110.83333333333334</v>
      </c>
      <c r="J82" s="39">
        <f t="shared" si="23"/>
        <v>22.166666666666671</v>
      </c>
      <c r="K82" s="40">
        <f t="shared" si="23"/>
        <v>57</v>
      </c>
      <c r="L82" s="40">
        <f>SUM(L56:L79)</f>
        <v>10670</v>
      </c>
      <c r="M82" s="114">
        <f>+SUM(M56:M81)</f>
        <v>25</v>
      </c>
      <c r="R82" s="106" t="s">
        <v>658</v>
      </c>
      <c r="S82" s="111">
        <f>+M82</f>
        <v>25</v>
      </c>
      <c r="T82" s="107">
        <f>+K82</f>
        <v>57</v>
      </c>
      <c r="U82" s="107">
        <f>+C82+E82+G82+I82</f>
        <v>9657.5480048004811</v>
      </c>
      <c r="V82" s="107">
        <f>+D82+F82+H82+J82</f>
        <v>955.45199519951984</v>
      </c>
      <c r="W82" s="107">
        <f>+T82+U82+V82</f>
        <v>10670</v>
      </c>
    </row>
  </sheetData>
  <autoFilter ref="A3:W50" xr:uid="{00000000-0009-0000-0000-000002000000}">
    <sortState xmlns:xlrd2="http://schemas.microsoft.com/office/spreadsheetml/2017/richdata2" ref="A4:W25">
      <sortCondition ref="F3:F25"/>
    </sortState>
  </autoFilter>
  <mergeCells count="26">
    <mergeCell ref="A1:W1"/>
    <mergeCell ref="A2:C2"/>
    <mergeCell ref="E2:G2"/>
    <mergeCell ref="N2:O2"/>
    <mergeCell ref="P2:Q2"/>
    <mergeCell ref="R2:S2"/>
    <mergeCell ref="T2:U2"/>
    <mergeCell ref="V2:W2"/>
    <mergeCell ref="U65:W65"/>
    <mergeCell ref="P55:R55"/>
    <mergeCell ref="T55:V55"/>
    <mergeCell ref="P56:R56"/>
    <mergeCell ref="P57:R57"/>
    <mergeCell ref="T57:V57"/>
    <mergeCell ref="P58:R58"/>
    <mergeCell ref="P59:R59"/>
    <mergeCell ref="T59:V59"/>
    <mergeCell ref="P60:R60"/>
    <mergeCell ref="O63:R63"/>
    <mergeCell ref="T63:W63"/>
    <mergeCell ref="U66:W66"/>
    <mergeCell ref="O67:R71"/>
    <mergeCell ref="T67:W71"/>
    <mergeCell ref="N75:N79"/>
    <mergeCell ref="O75:W77"/>
    <mergeCell ref="O78:W79"/>
  </mergeCells>
  <dataValidations count="1">
    <dataValidation type="list" allowBlank="1" showInputMessage="1" showErrorMessage="1" sqref="D51" xr:uid="{30FED565-E0B8-4311-A132-FD70E4C6BD83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08B4A8DE-B724-4490-9001-CF24D564E22E}">
          <x14:formula1>
            <xm:f>'VERİ BANKASI'!$D$1:$D$19</xm:f>
          </x14:formula1>
          <xm:sqref>P58:R58</xm:sqref>
        </x14:dataValidation>
        <x14:dataValidation type="list" allowBlank="1" showInputMessage="1" showErrorMessage="1" xr:uid="{EA53B189-57D1-4978-815A-60E5A6FF4BAC}">
          <x14:formula1>
            <xm:f>'VERİ BANKASI'!$F$1:$F$4</xm:f>
          </x14:formula1>
          <xm:sqref>P56</xm:sqref>
        </x14:dataValidation>
        <x14:dataValidation type="list" allowBlank="1" showInputMessage="1" showErrorMessage="1" xr:uid="{5736426C-D20D-42F1-B880-A91C8E8367FB}">
          <x14:formula1>
            <xm:f>'VERİ BANKASI'!$E$1:$E$13</xm:f>
          </x14:formula1>
          <xm:sqref>P59</xm:sqref>
        </x14:dataValidation>
        <x14:dataValidation type="list" allowBlank="1" showInputMessage="1" showErrorMessage="1" xr:uid="{2BBEDD54-EA22-4132-89C0-BA0ED8EE306E}">
          <x14:formula1>
            <xm:f>'VERİ BANKASI'!$L$1:$L$4</xm:f>
          </x14:formula1>
          <xm:sqref>P60:R61</xm:sqref>
        </x14:dataValidation>
        <x14:dataValidation type="list" allowBlank="1" showInputMessage="1" showErrorMessage="1" xr:uid="{1238EB48-0401-47A7-A484-6DA768DE952A}">
          <x14:formula1>
            <xm:f>'VERİ BANKASI'!$G$1:$G$4</xm:f>
          </x14:formula1>
          <xm:sqref>P57</xm:sqref>
        </x14:dataValidation>
        <x14:dataValidation type="list" allowBlank="1" showInputMessage="1" showErrorMessage="1" xr:uid="{853505CD-31B5-467F-86E6-69CBC1793BC2}">
          <x14:formula1>
            <xm:f>'VERİ BANKASI'!$C$1:$C$5</xm:f>
          </x14:formula1>
          <xm:sqref>G51</xm:sqref>
        </x14:dataValidation>
        <x14:dataValidation type="list" allowBlank="1" showInputMessage="1" showErrorMessage="1" xr:uid="{EFCF8D43-6088-4953-AFF2-B4ABD4601E13}">
          <x14:formula1>
            <xm:f>'VERİ BANKASI'!$N$1:$N$1</xm:f>
          </x14:formula1>
          <xm:sqref>K51</xm:sqref>
        </x14:dataValidation>
        <x14:dataValidation type="list" allowBlank="1" showInputMessage="1" showErrorMessage="1" xr:uid="{04FE1538-8FA7-4DE9-B753-7B6EBA4870B8}">
          <x14:formula1>
            <xm:f>'VERİ BANKASI'!$H$1:$H$9</xm:f>
          </x14:formula1>
          <xm:sqref>P55:R55</xm:sqref>
        </x14:dataValidation>
        <x14:dataValidation type="list" allowBlank="1" showInputMessage="1" showErrorMessage="1" xr:uid="{596D6A3D-BB34-495C-9BB4-15CF7D225FDA}">
          <x14:formula1>
            <xm:f>'VERİ BANKASI'!$I$1:$I$49</xm:f>
          </x14:formula1>
          <xm:sqref>I4:I51</xm:sqref>
        </x14:dataValidation>
        <x14:dataValidation type="list" allowBlank="1" showInputMessage="1" showErrorMessage="1" xr:uid="{9AE79E9F-89E4-40B4-B3D2-49654F6A8DF4}">
          <x14:formula1>
            <xm:f>'VERİ BANKASI'!$C$1:$C$8</xm:f>
          </x14:formula1>
          <xm:sqref>G4:G50</xm:sqref>
        </x14:dataValidation>
        <x14:dataValidation type="list" allowBlank="1" showInputMessage="1" showErrorMessage="1" xr:uid="{613323F0-FB9B-4B41-9BEC-40226C660942}">
          <x14:formula1>
            <xm:f>'VERİ BANKASI'!$J$1:$J$10</xm:f>
          </x14:formula1>
          <xm:sqref>K4:K50</xm:sqref>
        </x14:dataValidation>
        <x14:dataValidation type="list" allowBlank="1" showInputMessage="1" showErrorMessage="1" xr:uid="{ED2BC2B6-99E9-4522-A8DA-7CD15EE1398D}">
          <x14:formula1>
            <xm:f>'VERİ BANKASI'!$K$1:$K$3</xm:f>
          </x14:formula1>
          <xm:sqref>J4:J51</xm:sqref>
        </x14:dataValidation>
        <x14:dataValidation type="list" allowBlank="1" showInputMessage="1" showErrorMessage="1" xr:uid="{A17673E4-0776-4E92-A9F3-759640C8AF7E}">
          <x14:formula1>
            <xm:f>'VERİ BANKASI'!$B$1:$B$27</xm:f>
          </x14:formula1>
          <xm:sqref>D4:D50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1E32-B631-40FF-AD56-02802C78BD24}">
  <sheetPr>
    <pageSetUpPr fitToPage="1"/>
  </sheetPr>
  <dimension ref="A1:W86"/>
  <sheetViews>
    <sheetView zoomScale="85" zoomScaleNormal="85" workbookViewId="0">
      <pane ySplit="3" topLeftCell="A4" activePane="bottomLeft" state="frozen"/>
      <selection pane="bottomLeft" activeCell="E66" sqref="E66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53" t="s">
        <v>875</v>
      </c>
      <c r="I2" s="154">
        <f>SUBTOTAL(9,H4:H56)</f>
        <v>10355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7690310116</v>
      </c>
      <c r="C4" s="100" t="str">
        <f>+VLOOKUP(B4,'VERİ BANKASI'!M:N,2,0)</f>
        <v>SHAYA KAHVE SAN.VE TİC.A.Ş.(STARBUCKS COFFEE)</v>
      </c>
      <c r="D4" s="54" t="s">
        <v>844</v>
      </c>
      <c r="E4" s="57">
        <v>158</v>
      </c>
      <c r="F4" s="59">
        <v>45904</v>
      </c>
      <c r="G4" s="61">
        <v>10</v>
      </c>
      <c r="H4" s="63">
        <v>165</v>
      </c>
      <c r="I4" s="65" t="s">
        <v>120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165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150</v>
      </c>
      <c r="S4" s="86">
        <f>+R4*0.1</f>
        <v>15</v>
      </c>
      <c r="T4" s="90">
        <f>+IF(G4=$T$2,M4/1.2,0)</f>
        <v>0</v>
      </c>
      <c r="U4" s="92">
        <f>+T4*0.2</f>
        <v>0</v>
      </c>
      <c r="V4" s="95">
        <f>+N4+P4+R4+T4</f>
        <v>150</v>
      </c>
      <c r="W4" s="7">
        <f>+O4+Q4+S4+U4</f>
        <v>15</v>
      </c>
    </row>
    <row r="5" spans="1:23" s="6" customFormat="1" ht="19.899999999999999" customHeight="1" x14ac:dyDescent="0.2">
      <c r="A5" s="51">
        <v>2</v>
      </c>
      <c r="B5" s="97">
        <v>1640433218</v>
      </c>
      <c r="C5" s="100" t="str">
        <f>+VLOOKUP(B5,'VERİ BANKASI'!M:N,2,0)</f>
        <v>BERCESTE GRUP İNŞ.TUR.İŞL.AKAR.BAY.SAN.TİC.A.Ş.</v>
      </c>
      <c r="D5" s="54" t="s">
        <v>844</v>
      </c>
      <c r="E5" s="57">
        <v>120</v>
      </c>
      <c r="F5" s="59">
        <v>45902</v>
      </c>
      <c r="G5" s="61">
        <v>10</v>
      </c>
      <c r="H5" s="63">
        <v>40</v>
      </c>
      <c r="I5" s="65" t="s">
        <v>929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40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36.36363636363636</v>
      </c>
      <c r="S5" s="86">
        <f>+R5*0.1</f>
        <v>3.6363636363636362</v>
      </c>
      <c r="T5" s="90">
        <f>+IF(G5=$T$2,M5/1.2,0)</f>
        <v>0</v>
      </c>
      <c r="U5" s="92">
        <f>+T5*0.2</f>
        <v>0</v>
      </c>
      <c r="V5" s="95">
        <f>+N5+P5+R5+T5</f>
        <v>36.36363636363636</v>
      </c>
      <c r="W5" s="7">
        <f>+O5+Q5+S5+U5</f>
        <v>3.6363636363636362</v>
      </c>
    </row>
    <row r="6" spans="1:23" s="6" customFormat="1" ht="19.899999999999999" customHeight="1" x14ac:dyDescent="0.2">
      <c r="A6" s="51">
        <v>3</v>
      </c>
      <c r="B6" s="97">
        <v>1640433218</v>
      </c>
      <c r="C6" s="100" t="str">
        <f>+VLOOKUP(B6,'VERİ BANKASI'!M:N,2,0)</f>
        <v>BERCESTE GRUP İNŞ.TUR.İŞL.AKAR.BAY.SAN.TİC.A.Ş.</v>
      </c>
      <c r="D6" s="54" t="s">
        <v>844</v>
      </c>
      <c r="E6" s="57">
        <v>374</v>
      </c>
      <c r="F6" s="59">
        <v>45902</v>
      </c>
      <c r="G6" s="61">
        <v>10</v>
      </c>
      <c r="H6" s="63">
        <v>150</v>
      </c>
      <c r="I6" s="65" t="s">
        <v>929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150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136.36363636363635</v>
      </c>
      <c r="S6" s="86">
        <f>+R6*0.1</f>
        <v>13.636363636363635</v>
      </c>
      <c r="T6" s="90">
        <f>+IF(G6=$T$2,M6/1.2,0)</f>
        <v>0</v>
      </c>
      <c r="U6" s="92">
        <f>+T6*0.2</f>
        <v>0</v>
      </c>
      <c r="V6" s="95">
        <f t="shared" ref="V6:W22" si="0">+N6+P6+R6+T6</f>
        <v>136.36363636363635</v>
      </c>
      <c r="W6" s="7">
        <f t="shared" si="0"/>
        <v>13.636363636363635</v>
      </c>
    </row>
    <row r="7" spans="1:23" s="6" customFormat="1" ht="19.899999999999999" customHeight="1" x14ac:dyDescent="0.2">
      <c r="A7" s="51">
        <v>4</v>
      </c>
      <c r="B7" s="97">
        <v>1615960958</v>
      </c>
      <c r="C7" s="100" t="str">
        <f>+VLOOKUP(B7,'VERİ BANKASI'!M:N,2,0)</f>
        <v>ACAR RESTAURANT - HAYRİ ACAR</v>
      </c>
      <c r="D7" s="54" t="s">
        <v>844</v>
      </c>
      <c r="E7" s="57">
        <v>4</v>
      </c>
      <c r="F7" s="59">
        <v>45902</v>
      </c>
      <c r="G7" s="61">
        <v>10</v>
      </c>
      <c r="H7" s="63">
        <v>840</v>
      </c>
      <c r="I7" s="65" t="s">
        <v>929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840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763.63636363636363</v>
      </c>
      <c r="S7" s="86">
        <f t="shared" ref="S7:S54" si="8">+R7*0.1</f>
        <v>76.36363636363636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763.63636363636363</v>
      </c>
      <c r="W7" s="7">
        <f t="shared" si="0"/>
        <v>76.36363636363636</v>
      </c>
    </row>
    <row r="8" spans="1:23" s="6" customFormat="1" ht="19.899999999999999" customHeight="1" x14ac:dyDescent="0.2">
      <c r="A8" s="51">
        <v>5</v>
      </c>
      <c r="B8" s="97">
        <v>5270388270</v>
      </c>
      <c r="C8" s="100" t="str">
        <f>+VLOOKUP(B8,'VERİ BANKASI'!M:N,2,0)</f>
        <v>KASIMPAŞA SPOR KULÜBÜ DER.İKT.İŞL.</v>
      </c>
      <c r="D8" s="54" t="s">
        <v>94</v>
      </c>
      <c r="E8" s="57">
        <v>50</v>
      </c>
      <c r="F8" s="59">
        <v>45903</v>
      </c>
      <c r="G8" s="61">
        <v>20</v>
      </c>
      <c r="H8" s="63">
        <v>160</v>
      </c>
      <c r="I8" s="65" t="s">
        <v>68</v>
      </c>
      <c r="J8" s="61" t="s">
        <v>65</v>
      </c>
      <c r="K8" s="65"/>
      <c r="L8" s="67">
        <f t="shared" si="1"/>
        <v>48</v>
      </c>
      <c r="M8" s="7">
        <f t="shared" si="2"/>
        <v>112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93.333333333333343</v>
      </c>
      <c r="U8" s="92">
        <f t="shared" si="10"/>
        <v>18.666666666666668</v>
      </c>
      <c r="V8" s="95">
        <f t="shared" si="0"/>
        <v>93.333333333333343</v>
      </c>
      <c r="W8" s="7">
        <f t="shared" si="0"/>
        <v>18.666666666666668</v>
      </c>
    </row>
    <row r="9" spans="1:23" s="6" customFormat="1" ht="19.899999999999999" customHeight="1" x14ac:dyDescent="0.2">
      <c r="A9" s="51">
        <v>6</v>
      </c>
      <c r="B9" s="97">
        <v>30862052220</v>
      </c>
      <c r="C9" s="100" t="str">
        <f>+VLOOKUP(B9,'VERİ BANKASI'!M:N,2,0)</f>
        <v>OBA 09 RESTAURANT - ÖZNUR YANAR</v>
      </c>
      <c r="D9" s="54" t="s">
        <v>844</v>
      </c>
      <c r="E9" s="57">
        <v>30</v>
      </c>
      <c r="F9" s="59">
        <v>45901</v>
      </c>
      <c r="G9" s="61">
        <v>10</v>
      </c>
      <c r="H9" s="63">
        <v>3250</v>
      </c>
      <c r="I9" s="65" t="s">
        <v>120</v>
      </c>
      <c r="J9" s="61" t="s">
        <v>65</v>
      </c>
      <c r="K9" s="65"/>
      <c r="L9" s="67">
        <f t="shared" si="1"/>
        <v>0</v>
      </c>
      <c r="M9" s="7">
        <f t="shared" si="2"/>
        <v>3250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2954.5454545454545</v>
      </c>
      <c r="S9" s="86">
        <f t="shared" si="8"/>
        <v>295.45454545454544</v>
      </c>
      <c r="T9" s="90">
        <f t="shared" si="9"/>
        <v>0</v>
      </c>
      <c r="U9" s="92">
        <f t="shared" si="10"/>
        <v>0</v>
      </c>
      <c r="V9" s="95">
        <f t="shared" si="0"/>
        <v>2954.5454545454545</v>
      </c>
      <c r="W9" s="7">
        <f t="shared" si="0"/>
        <v>295.45454545454544</v>
      </c>
    </row>
    <row r="10" spans="1:23" s="6" customFormat="1" ht="19.899999999999999" customHeight="1" x14ac:dyDescent="0.2">
      <c r="A10" s="51">
        <v>7</v>
      </c>
      <c r="B10" s="97">
        <v>30862052220</v>
      </c>
      <c r="C10" s="100" t="str">
        <f>+VLOOKUP(B10,'VERİ BANKASI'!M:N,2,0)</f>
        <v>OBA 09 RESTAURANT - ÖZNUR YANAR</v>
      </c>
      <c r="D10" s="54" t="s">
        <v>844</v>
      </c>
      <c r="E10" s="57">
        <v>38</v>
      </c>
      <c r="F10" s="59">
        <v>45901</v>
      </c>
      <c r="G10" s="61">
        <v>10</v>
      </c>
      <c r="H10" s="63">
        <v>2330</v>
      </c>
      <c r="I10" s="65" t="s">
        <v>120</v>
      </c>
      <c r="J10" s="61" t="s">
        <v>65</v>
      </c>
      <c r="K10" s="65"/>
      <c r="L10" s="67">
        <f t="shared" si="1"/>
        <v>0</v>
      </c>
      <c r="M10" s="7">
        <f t="shared" si="2"/>
        <v>2330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2118.181818181818</v>
      </c>
      <c r="S10" s="86">
        <f t="shared" si="8"/>
        <v>211.81818181818181</v>
      </c>
      <c r="T10" s="90">
        <f t="shared" si="9"/>
        <v>0</v>
      </c>
      <c r="U10" s="92">
        <f t="shared" si="10"/>
        <v>0</v>
      </c>
      <c r="V10" s="95">
        <f t="shared" si="0"/>
        <v>2118.181818181818</v>
      </c>
      <c r="W10" s="7">
        <f t="shared" si="0"/>
        <v>211.81818181818181</v>
      </c>
    </row>
    <row r="11" spans="1:23" s="6" customFormat="1" ht="19.899999999999999" customHeight="1" x14ac:dyDescent="0.2">
      <c r="A11" s="51">
        <v>8</v>
      </c>
      <c r="B11" s="97">
        <v>30862052220</v>
      </c>
      <c r="C11" s="100" t="str">
        <f>+VLOOKUP(B11,'VERİ BANKASI'!M:N,2,0)</f>
        <v>OBA 09 RESTAURANT - ÖZNUR YANAR</v>
      </c>
      <c r="D11" s="54" t="s">
        <v>844</v>
      </c>
      <c r="E11" s="57">
        <v>27</v>
      </c>
      <c r="F11" s="59">
        <v>45901</v>
      </c>
      <c r="G11" s="61">
        <v>10</v>
      </c>
      <c r="H11" s="63">
        <v>2300</v>
      </c>
      <c r="I11" s="65" t="s">
        <v>120</v>
      </c>
      <c r="J11" s="61" t="s">
        <v>65</v>
      </c>
      <c r="K11" s="65"/>
      <c r="L11" s="67">
        <f t="shared" si="1"/>
        <v>0</v>
      </c>
      <c r="M11" s="7">
        <f t="shared" si="2"/>
        <v>2300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2090.9090909090905</v>
      </c>
      <c r="S11" s="86">
        <f t="shared" si="8"/>
        <v>209.09090909090907</v>
      </c>
      <c r="T11" s="90">
        <f t="shared" si="9"/>
        <v>0</v>
      </c>
      <c r="U11" s="92">
        <f t="shared" si="10"/>
        <v>0</v>
      </c>
      <c r="V11" s="95">
        <f t="shared" si="0"/>
        <v>2090.9090909090905</v>
      </c>
      <c r="W11" s="7">
        <f t="shared" si="0"/>
        <v>209.09090909090907</v>
      </c>
    </row>
    <row r="12" spans="1:23" s="6" customFormat="1" ht="19.899999999999999" customHeight="1" x14ac:dyDescent="0.2">
      <c r="A12" s="51">
        <v>9</v>
      </c>
      <c r="B12" s="97">
        <v>7280714781</v>
      </c>
      <c r="C12" s="100" t="str">
        <f>+VLOOKUP(B12,'VERİ BANKASI'!M:N,2,0)</f>
        <v>KÖFTECİ RAMİZ - PENNE RESTORAN LTD. ŞTİ.</v>
      </c>
      <c r="D12" s="54" t="s">
        <v>844</v>
      </c>
      <c r="E12" s="57">
        <v>29</v>
      </c>
      <c r="F12" s="59">
        <v>45901</v>
      </c>
      <c r="G12" s="61">
        <v>10</v>
      </c>
      <c r="H12" s="63">
        <v>1120</v>
      </c>
      <c r="I12" s="65" t="s">
        <v>120</v>
      </c>
      <c r="J12" s="61" t="s">
        <v>65</v>
      </c>
      <c r="K12" s="65"/>
      <c r="L12" s="67">
        <f t="shared" si="1"/>
        <v>0</v>
      </c>
      <c r="M12" s="7">
        <f t="shared" si="2"/>
        <v>1120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1018.1818181818181</v>
      </c>
      <c r="S12" s="86">
        <f t="shared" si="8"/>
        <v>101.81818181818181</v>
      </c>
      <c r="T12" s="90">
        <f t="shared" si="9"/>
        <v>0</v>
      </c>
      <c r="U12" s="92">
        <f t="shared" si="10"/>
        <v>0</v>
      </c>
      <c r="V12" s="95">
        <f t="shared" si="0"/>
        <v>1018.1818181818181</v>
      </c>
      <c r="W12" s="7">
        <f t="shared" si="0"/>
        <v>101.81818181818181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65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hidden="1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65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65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65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65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65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10355</v>
      </c>
      <c r="I57" s="109"/>
      <c r="J57" s="109"/>
      <c r="K57" s="11"/>
      <c r="L57" s="12">
        <f t="shared" ref="L57:W57" si="12">+SUBTOTAL(9,L4:L55)</f>
        <v>48</v>
      </c>
      <c r="M57" s="12">
        <f t="shared" si="12"/>
        <v>10307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9268.181818181818</v>
      </c>
      <c r="S57" s="15">
        <f t="shared" si="12"/>
        <v>926.81818181818176</v>
      </c>
      <c r="T57" s="16">
        <f t="shared" si="12"/>
        <v>93.333333333333343</v>
      </c>
      <c r="U57" s="16">
        <f t="shared" si="12"/>
        <v>18.666666666666668</v>
      </c>
      <c r="V57" s="12">
        <f t="shared" si="12"/>
        <v>9361.5151515151501</v>
      </c>
      <c r="W57" s="12">
        <f t="shared" si="12"/>
        <v>945.48484848484827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152"/>
      <c r="U60" s="152"/>
      <c r="V60" s="152"/>
      <c r="W60" s="152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93.333333333333343</v>
      </c>
      <c r="J61" s="24">
        <f t="shared" si="20"/>
        <v>18.666666666666668</v>
      </c>
      <c r="K61" s="24">
        <f t="shared" si="21"/>
        <v>48</v>
      </c>
      <c r="L61" s="25">
        <f t="shared" si="22"/>
        <v>160</v>
      </c>
      <c r="M61" s="113">
        <f>+COUNTIF($D$4:D55,B61)</f>
        <v>1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10354.999999999998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2025</v>
      </c>
      <c r="Q62" s="206"/>
      <c r="R62" s="207"/>
      <c r="S62" s="26"/>
      <c r="T62" s="152"/>
      <c r="U62" s="152"/>
      <c r="V62" s="152"/>
      <c r="W62" s="152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-10354.999999999998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9268.181818181818</v>
      </c>
      <c r="H65" s="24">
        <f t="shared" si="18"/>
        <v>926.81818181818176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10195</v>
      </c>
      <c r="M65" s="113">
        <f>+COUNTIF($D$4:D59,B65)</f>
        <v>8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151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150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0</v>
      </c>
      <c r="F86" s="39">
        <f t="shared" si="23"/>
        <v>0</v>
      </c>
      <c r="G86" s="39">
        <f t="shared" si="23"/>
        <v>9268.181818181818</v>
      </c>
      <c r="H86" s="39">
        <f t="shared" si="23"/>
        <v>926.81818181818176</v>
      </c>
      <c r="I86" s="39">
        <f t="shared" si="23"/>
        <v>93.333333333333343</v>
      </c>
      <c r="J86" s="39">
        <f t="shared" si="23"/>
        <v>18.666666666666668</v>
      </c>
      <c r="K86" s="40">
        <f t="shared" si="23"/>
        <v>48</v>
      </c>
      <c r="L86" s="40">
        <f>SUM(L60:L83)</f>
        <v>10355</v>
      </c>
      <c r="M86" s="114">
        <f>+SUM(M60:M85)</f>
        <v>9</v>
      </c>
      <c r="R86" s="106" t="s">
        <v>658</v>
      </c>
      <c r="S86" s="111">
        <f>+M86</f>
        <v>9</v>
      </c>
      <c r="T86" s="107">
        <f>+K86</f>
        <v>48</v>
      </c>
      <c r="U86" s="107">
        <f>+C86+E86+G86+I86</f>
        <v>9361.515151515152</v>
      </c>
      <c r="V86" s="107">
        <f>+D86+F86+H86+J86</f>
        <v>945.48484848484838</v>
      </c>
      <c r="W86" s="107">
        <f>+T86+U86+V86</f>
        <v>10355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BC03D0D4-E8F9-4A7E-AE92-2F45FF0A782F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146C292D-8046-4991-8304-993DE435ABEF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69D54EAB-7418-4B07-8F4B-594896E4AA9F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60551169-7435-445F-A214-5DD8F7F3E7D9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C24E270F-0504-45CB-81CA-38C950E29EA1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FA77B7CA-3502-4ABE-9BAD-BAC93239A310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C122EC1D-C133-4EB9-A5E2-14FDAAB2EF2F}">
          <x14:formula1>
            <xm:f>'VERİ BANKASI'!$N$1:$N$1</xm:f>
          </x14:formula1>
          <xm:sqref>K55</xm:sqref>
        </x14:dataValidation>
        <x14:dataValidation type="list" allowBlank="1" showInputMessage="1" showErrorMessage="1" xr:uid="{0282F038-08F0-407D-B846-59AA27554C85}">
          <x14:formula1>
            <xm:f>'VERİ BANKASI'!$C$1:$C$5</xm:f>
          </x14:formula1>
          <xm:sqref>G55</xm:sqref>
        </x14:dataValidation>
        <x14:dataValidation type="list" allowBlank="1" showInputMessage="1" showErrorMessage="1" xr:uid="{89B18A7C-D3F8-46E4-AC0C-80DD96330A53}">
          <x14:formula1>
            <xm:f>'VERİ BANKASI'!$G$1:$G$4</xm:f>
          </x14:formula1>
          <xm:sqref>P61</xm:sqref>
        </x14:dataValidation>
        <x14:dataValidation type="list" allowBlank="1" showInputMessage="1" showErrorMessage="1" xr:uid="{EFCA370B-A07B-4B5F-83AE-FB1AAB9EC723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6873C402-925D-41DE-9A19-E48C772EC211}">
          <x14:formula1>
            <xm:f>'VERİ BANKASI'!$E$1:$E$13</xm:f>
          </x14:formula1>
          <xm:sqref>P63</xm:sqref>
        </x14:dataValidation>
        <x14:dataValidation type="list" allowBlank="1" showInputMessage="1" showErrorMessage="1" xr:uid="{8B9E39B6-E6D7-4EEA-8413-15AD916982A0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1B3806C1-4184-47B3-AFC4-CADBF1320F4F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832866C7-181F-42F9-8D5F-8F69C8620563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B6A6-D09E-4CA8-B925-221499015DB6}">
  <sheetPr>
    <pageSetUpPr fitToPage="1"/>
  </sheetPr>
  <dimension ref="A1:W86"/>
  <sheetViews>
    <sheetView zoomScale="85" zoomScaleNormal="85" workbookViewId="0">
      <pane ySplit="3" topLeftCell="A4" activePane="bottomLeft" state="frozen"/>
      <selection pane="bottomLeft" activeCell="F16" sqref="F16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53" t="s">
        <v>875</v>
      </c>
      <c r="I2" s="154">
        <f>SUBTOTAL(9,H4:H56)</f>
        <v>3756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7690310116</v>
      </c>
      <c r="C4" s="100" t="str">
        <f>+VLOOKUP(B4,'VERİ BANKASI'!M:N,2,0)</f>
        <v>SHAYA KAHVE SAN.VE TİC.A.Ş.(STARBUCKS COFFEE)</v>
      </c>
      <c r="D4" s="54" t="s">
        <v>844</v>
      </c>
      <c r="E4" s="57">
        <v>158</v>
      </c>
      <c r="F4" s="59">
        <v>45918</v>
      </c>
      <c r="G4" s="61">
        <v>10</v>
      </c>
      <c r="H4" s="63">
        <v>165</v>
      </c>
      <c r="I4" s="65" t="s">
        <v>120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165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150</v>
      </c>
      <c r="S4" s="86">
        <f>+R4*0.1</f>
        <v>15</v>
      </c>
      <c r="T4" s="90">
        <f>+IF(G4=$T$2,M4/1.2,0)</f>
        <v>0</v>
      </c>
      <c r="U4" s="92">
        <f>+T4*0.2</f>
        <v>0</v>
      </c>
      <c r="V4" s="95">
        <f>+N4+P4+R4+T4</f>
        <v>150</v>
      </c>
      <c r="W4" s="7">
        <f>+O4+Q4+S4+U4</f>
        <v>15</v>
      </c>
    </row>
    <row r="5" spans="1:23" s="6" customFormat="1" ht="19.899999999999999" customHeight="1" x14ac:dyDescent="0.2">
      <c r="A5" s="51">
        <v>2</v>
      </c>
      <c r="B5" s="97">
        <v>7690310116</v>
      </c>
      <c r="C5" s="100" t="str">
        <f>+VLOOKUP(B5,'VERİ BANKASI'!M:N,2,0)</f>
        <v>SHAYA KAHVE SAN.VE TİC.A.Ş.(STARBUCKS COFFEE)</v>
      </c>
      <c r="D5" s="54" t="s">
        <v>844</v>
      </c>
      <c r="E5" s="57">
        <v>210</v>
      </c>
      <c r="F5" s="59">
        <v>45901</v>
      </c>
      <c r="G5" s="61">
        <v>10</v>
      </c>
      <c r="H5" s="63">
        <v>165</v>
      </c>
      <c r="I5" s="65" t="s">
        <v>120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165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150</v>
      </c>
      <c r="S5" s="86">
        <f>+R5*0.1</f>
        <v>15</v>
      </c>
      <c r="T5" s="90">
        <f>+IF(G5=$T$2,M5/1.2,0)</f>
        <v>0</v>
      </c>
      <c r="U5" s="92">
        <f>+T5*0.2</f>
        <v>0</v>
      </c>
      <c r="V5" s="95">
        <f>+N5+P5+R5+T5</f>
        <v>150</v>
      </c>
      <c r="W5" s="7">
        <f>+O5+Q5+S5+U5</f>
        <v>15</v>
      </c>
    </row>
    <row r="6" spans="1:23" s="6" customFormat="1" ht="19.899999999999999" customHeight="1" x14ac:dyDescent="0.2">
      <c r="A6" s="51">
        <v>3</v>
      </c>
      <c r="B6" s="97">
        <v>7690310116</v>
      </c>
      <c r="C6" s="100" t="str">
        <f>+VLOOKUP(B6,'VERİ BANKASI'!M:N,2,0)</f>
        <v>SHAYA KAHVE SAN.VE TİC.A.Ş.(STARBUCKS COFFEE)</v>
      </c>
      <c r="D6" s="54" t="s">
        <v>844</v>
      </c>
      <c r="E6" s="57">
        <v>135</v>
      </c>
      <c r="F6" s="59">
        <v>45901</v>
      </c>
      <c r="G6" s="61">
        <v>10</v>
      </c>
      <c r="H6" s="63">
        <v>186</v>
      </c>
      <c r="I6" s="65" t="s">
        <v>751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186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169.09090909090907</v>
      </c>
      <c r="S6" s="86">
        <f>+R6*0.1</f>
        <v>16.909090909090907</v>
      </c>
      <c r="T6" s="90">
        <f>+IF(G6=$T$2,M6/1.2,0)</f>
        <v>0</v>
      </c>
      <c r="U6" s="92">
        <f>+T6*0.2</f>
        <v>0</v>
      </c>
      <c r="V6" s="95">
        <f t="shared" ref="V6:W22" si="0">+N6+P6+R6+T6</f>
        <v>169.09090909090907</v>
      </c>
      <c r="W6" s="7">
        <f t="shared" si="0"/>
        <v>16.909090909090907</v>
      </c>
    </row>
    <row r="7" spans="1:23" s="6" customFormat="1" ht="19.899999999999999" customHeight="1" x14ac:dyDescent="0.2">
      <c r="A7" s="51">
        <v>4</v>
      </c>
      <c r="B7" s="97">
        <v>5270388270</v>
      </c>
      <c r="C7" s="100" t="str">
        <f>+VLOOKUP(B7,'VERİ BANKASI'!M:N,2,0)</f>
        <v>KASIMPAŞA SPOR KULÜBÜ DER.İKT.İŞL.</v>
      </c>
      <c r="D7" s="54" t="s">
        <v>94</v>
      </c>
      <c r="E7" s="57">
        <v>38</v>
      </c>
      <c r="F7" s="59">
        <v>45901</v>
      </c>
      <c r="G7" s="61">
        <v>20</v>
      </c>
      <c r="H7" s="63">
        <v>190</v>
      </c>
      <c r="I7" s="65" t="s">
        <v>68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57</v>
      </c>
      <c r="M7" s="7">
        <f t="shared" ref="M7:M54" si="2">+H7-L7</f>
        <v>133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110.83333333333334</v>
      </c>
      <c r="U7" s="92">
        <f t="shared" ref="U7:U54" si="10">+T7*0.2</f>
        <v>22.166666666666671</v>
      </c>
      <c r="V7" s="95">
        <f t="shared" si="0"/>
        <v>110.83333333333334</v>
      </c>
      <c r="W7" s="7">
        <f t="shared" si="0"/>
        <v>22.166666666666671</v>
      </c>
    </row>
    <row r="8" spans="1:23" s="6" customFormat="1" ht="19.899999999999999" customHeight="1" x14ac:dyDescent="0.2">
      <c r="A8" s="51">
        <v>5</v>
      </c>
      <c r="B8" s="97">
        <v>7770669506</v>
      </c>
      <c r="C8" s="100" t="str">
        <f>+VLOOKUP(B8,'VERİ BANKASI'!M:N,2,0)</f>
        <v>SOYÖZLÜ GLOBAL LTD. ŞTİ.</v>
      </c>
      <c r="D8" s="54" t="s">
        <v>844</v>
      </c>
      <c r="E8" s="57">
        <v>52</v>
      </c>
      <c r="F8" s="59">
        <v>45901</v>
      </c>
      <c r="G8" s="61">
        <v>10</v>
      </c>
      <c r="H8" s="63">
        <v>120</v>
      </c>
      <c r="I8" s="65" t="s">
        <v>638</v>
      </c>
      <c r="J8" s="61" t="s">
        <v>65</v>
      </c>
      <c r="K8" s="65"/>
      <c r="L8" s="67">
        <f t="shared" si="1"/>
        <v>0</v>
      </c>
      <c r="M8" s="7">
        <f t="shared" si="2"/>
        <v>120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109.09090909090908</v>
      </c>
      <c r="S8" s="86">
        <f t="shared" si="8"/>
        <v>10.909090909090908</v>
      </c>
      <c r="T8" s="90">
        <f t="shared" si="9"/>
        <v>0</v>
      </c>
      <c r="U8" s="92">
        <f t="shared" si="10"/>
        <v>0</v>
      </c>
      <c r="V8" s="95">
        <f t="shared" si="0"/>
        <v>109.09090909090908</v>
      </c>
      <c r="W8" s="7">
        <f t="shared" si="0"/>
        <v>10.909090909090908</v>
      </c>
    </row>
    <row r="9" spans="1:23" s="6" customFormat="1" ht="19.899999999999999" customHeight="1" x14ac:dyDescent="0.2">
      <c r="A9" s="51">
        <v>6</v>
      </c>
      <c r="B9" s="97">
        <v>5820492073</v>
      </c>
      <c r="C9" s="100" t="str">
        <f>+VLOOKUP(B9,'VERİ BANKASI'!M:N,2,0)</f>
        <v>KÖFTECİ YUSUF HAZ.YEM.TEM.CANLI HAY.ET ENT.A.Ş.</v>
      </c>
      <c r="D9" s="54" t="s">
        <v>844</v>
      </c>
      <c r="E9" s="57">
        <v>111</v>
      </c>
      <c r="F9" s="59">
        <v>45901</v>
      </c>
      <c r="G9" s="61">
        <v>10</v>
      </c>
      <c r="H9" s="63">
        <v>300</v>
      </c>
      <c r="I9" s="65" t="s">
        <v>751</v>
      </c>
      <c r="J9" s="61" t="s">
        <v>65</v>
      </c>
      <c r="K9" s="65"/>
      <c r="L9" s="67">
        <f t="shared" si="1"/>
        <v>0</v>
      </c>
      <c r="M9" s="7">
        <f t="shared" si="2"/>
        <v>300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272.72727272727269</v>
      </c>
      <c r="S9" s="86">
        <f t="shared" si="8"/>
        <v>27.27272727272727</v>
      </c>
      <c r="T9" s="90">
        <f t="shared" si="9"/>
        <v>0</v>
      </c>
      <c r="U9" s="92">
        <f t="shared" si="10"/>
        <v>0</v>
      </c>
      <c r="V9" s="95">
        <f t="shared" si="0"/>
        <v>272.72727272727269</v>
      </c>
      <c r="W9" s="7">
        <f t="shared" si="0"/>
        <v>27.27272727272727</v>
      </c>
    </row>
    <row r="10" spans="1:23" s="6" customFormat="1" ht="19.899999999999999" customHeight="1" x14ac:dyDescent="0.2">
      <c r="A10" s="51">
        <v>7</v>
      </c>
      <c r="B10" s="97">
        <v>5820492073</v>
      </c>
      <c r="C10" s="100" t="str">
        <f>+VLOOKUP(B10,'VERİ BANKASI'!M:N,2,0)</f>
        <v>KÖFTECİ YUSUF HAZ.YEM.TEM.CANLI HAY.ET ENT.A.Ş.</v>
      </c>
      <c r="D10" s="54" t="s">
        <v>844</v>
      </c>
      <c r="E10" s="57">
        <v>153</v>
      </c>
      <c r="F10" s="59">
        <v>45901</v>
      </c>
      <c r="G10" s="61">
        <v>10</v>
      </c>
      <c r="H10" s="63">
        <v>150</v>
      </c>
      <c r="I10" s="65" t="s">
        <v>751</v>
      </c>
      <c r="J10" s="61" t="s">
        <v>65</v>
      </c>
      <c r="K10" s="65"/>
      <c r="L10" s="67">
        <f t="shared" si="1"/>
        <v>0</v>
      </c>
      <c r="M10" s="7">
        <f t="shared" si="2"/>
        <v>150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136.36363636363635</v>
      </c>
      <c r="S10" s="86">
        <f t="shared" si="8"/>
        <v>13.636363636363635</v>
      </c>
      <c r="T10" s="90">
        <f t="shared" si="9"/>
        <v>0</v>
      </c>
      <c r="U10" s="92">
        <f t="shared" si="10"/>
        <v>0</v>
      </c>
      <c r="V10" s="95">
        <f t="shared" si="0"/>
        <v>136.36363636363635</v>
      </c>
      <c r="W10" s="7">
        <f t="shared" si="0"/>
        <v>13.636363636363635</v>
      </c>
    </row>
    <row r="11" spans="1:23" s="6" customFormat="1" ht="19.899999999999999" customHeight="1" x14ac:dyDescent="0.2">
      <c r="A11" s="51">
        <v>8</v>
      </c>
      <c r="B11" s="97">
        <v>1790385346</v>
      </c>
      <c r="C11" s="100" t="str">
        <f>+VLOOKUP(B11,'VERİ BANKASI'!M:N,2,0)</f>
        <v>BOĞAZİÇİ YAPI SAN. VE TEMİZLİK HİZM. TUR. LTD. ŞTİ.</v>
      </c>
      <c r="D11" s="54" t="s">
        <v>844</v>
      </c>
      <c r="E11" s="57">
        <v>34</v>
      </c>
      <c r="F11" s="59">
        <v>45901</v>
      </c>
      <c r="G11" s="61">
        <v>10</v>
      </c>
      <c r="H11" s="63">
        <v>1040</v>
      </c>
      <c r="I11" s="65" t="s">
        <v>751</v>
      </c>
      <c r="J11" s="61" t="s">
        <v>65</v>
      </c>
      <c r="K11" s="65"/>
      <c r="L11" s="67">
        <f t="shared" si="1"/>
        <v>0</v>
      </c>
      <c r="M11" s="7">
        <f t="shared" si="2"/>
        <v>1040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945.45454545454538</v>
      </c>
      <c r="S11" s="86">
        <f t="shared" si="8"/>
        <v>94.545454545454547</v>
      </c>
      <c r="T11" s="90">
        <f t="shared" si="9"/>
        <v>0</v>
      </c>
      <c r="U11" s="92">
        <f t="shared" si="10"/>
        <v>0</v>
      </c>
      <c r="V11" s="95">
        <f t="shared" si="0"/>
        <v>945.45454545454538</v>
      </c>
      <c r="W11" s="7">
        <f t="shared" si="0"/>
        <v>94.545454545454547</v>
      </c>
    </row>
    <row r="12" spans="1:23" s="6" customFormat="1" ht="19.899999999999999" customHeight="1" x14ac:dyDescent="0.2">
      <c r="A12" s="51">
        <v>9</v>
      </c>
      <c r="B12" s="97">
        <v>1615960958</v>
      </c>
      <c r="C12" s="100" t="str">
        <f>+VLOOKUP(B12,'VERİ BANKASI'!M:N,2,0)</f>
        <v>ACAR RESTAURANT - HAYRİ ACAR</v>
      </c>
      <c r="D12" s="54" t="s">
        <v>844</v>
      </c>
      <c r="E12" s="57">
        <v>3</v>
      </c>
      <c r="F12" s="59">
        <v>45901</v>
      </c>
      <c r="G12" s="61">
        <v>10</v>
      </c>
      <c r="H12" s="63">
        <v>640</v>
      </c>
      <c r="I12" s="65" t="s">
        <v>751</v>
      </c>
      <c r="J12" s="61" t="s">
        <v>65</v>
      </c>
      <c r="K12" s="65"/>
      <c r="L12" s="67">
        <f t="shared" si="1"/>
        <v>0</v>
      </c>
      <c r="M12" s="7">
        <f t="shared" si="2"/>
        <v>640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581.81818181818176</v>
      </c>
      <c r="S12" s="86">
        <f t="shared" si="8"/>
        <v>58.18181818181818</v>
      </c>
      <c r="T12" s="90">
        <f t="shared" si="9"/>
        <v>0</v>
      </c>
      <c r="U12" s="92">
        <f t="shared" si="10"/>
        <v>0</v>
      </c>
      <c r="V12" s="95">
        <f t="shared" si="0"/>
        <v>581.81818181818176</v>
      </c>
      <c r="W12" s="7">
        <f t="shared" si="0"/>
        <v>58.18181818181818</v>
      </c>
    </row>
    <row r="13" spans="1:23" s="6" customFormat="1" ht="19.899999999999999" customHeight="1" x14ac:dyDescent="0.2">
      <c r="A13" s="51">
        <v>10</v>
      </c>
      <c r="B13" s="97">
        <v>5820492073</v>
      </c>
      <c r="C13" s="100" t="str">
        <f>+VLOOKUP(B13,'VERİ BANKASI'!M:N,2,0)</f>
        <v>KÖFTECİ YUSUF HAZ.YEM.TEM.CANLI HAY.ET ENT.A.Ş.</v>
      </c>
      <c r="D13" s="54" t="s">
        <v>844</v>
      </c>
      <c r="E13" s="57">
        <v>126</v>
      </c>
      <c r="F13" s="59">
        <v>45901</v>
      </c>
      <c r="G13" s="61">
        <v>10</v>
      </c>
      <c r="H13" s="63">
        <v>300</v>
      </c>
      <c r="I13" s="65" t="s">
        <v>751</v>
      </c>
      <c r="J13" s="61" t="s">
        <v>65</v>
      </c>
      <c r="K13" s="65"/>
      <c r="L13" s="67">
        <f t="shared" si="1"/>
        <v>0</v>
      </c>
      <c r="M13" s="7">
        <f t="shared" si="2"/>
        <v>300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272.72727272727269</v>
      </c>
      <c r="S13" s="86">
        <f t="shared" si="8"/>
        <v>27.27272727272727</v>
      </c>
      <c r="T13" s="90">
        <f t="shared" si="9"/>
        <v>0</v>
      </c>
      <c r="U13" s="92">
        <f t="shared" si="10"/>
        <v>0</v>
      </c>
      <c r="V13" s="95">
        <f t="shared" si="0"/>
        <v>272.72727272727269</v>
      </c>
      <c r="W13" s="7">
        <f t="shared" si="0"/>
        <v>27.27272727272727</v>
      </c>
    </row>
    <row r="14" spans="1:23" s="6" customFormat="1" ht="19.899999999999999" hidden="1" customHeight="1" x14ac:dyDescent="0.2">
      <c r="A14" s="51">
        <v>11</v>
      </c>
      <c r="B14" s="97"/>
      <c r="C14" s="100" t="e">
        <f>+VLOOKUP(B14,'VERİ BANKASI'!M:N,2,0)</f>
        <v>#N/A</v>
      </c>
      <c r="D14" s="54" t="s">
        <v>844</v>
      </c>
      <c r="E14" s="57"/>
      <c r="F14" s="59">
        <v>45902</v>
      </c>
      <c r="G14" s="61"/>
      <c r="H14" s="63"/>
      <c r="I14" s="65"/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>
        <v>6231351882</v>
      </c>
      <c r="C15" s="100" t="str">
        <f>+VLOOKUP(B15,'VERİ BANKASI'!M:N,2,0)</f>
        <v>YILMAZ USTA KONYA TANDIR MUHAMMED ERBAY VE ORT.</v>
      </c>
      <c r="D15" s="54" t="s">
        <v>844</v>
      </c>
      <c r="E15" s="57">
        <v>52</v>
      </c>
      <c r="F15" s="59">
        <v>45901</v>
      </c>
      <c r="G15" s="61">
        <v>10</v>
      </c>
      <c r="H15" s="63">
        <v>500</v>
      </c>
      <c r="I15" s="65" t="s">
        <v>751</v>
      </c>
      <c r="J15" s="61" t="s">
        <v>65</v>
      </c>
      <c r="K15" s="65"/>
      <c r="L15" s="67">
        <f t="shared" si="1"/>
        <v>0</v>
      </c>
      <c r="M15" s="7">
        <f t="shared" si="2"/>
        <v>500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454.5454545454545</v>
      </c>
      <c r="S15" s="86">
        <f t="shared" si="8"/>
        <v>45.454545454545453</v>
      </c>
      <c r="T15" s="90">
        <f t="shared" si="9"/>
        <v>0</v>
      </c>
      <c r="U15" s="92">
        <f t="shared" si="10"/>
        <v>0</v>
      </c>
      <c r="V15" s="95">
        <f t="shared" si="0"/>
        <v>454.5454545454545</v>
      </c>
      <c r="W15" s="7">
        <f t="shared" si="0"/>
        <v>45.454545454545453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65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65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65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65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65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3756</v>
      </c>
      <c r="I57" s="109"/>
      <c r="J57" s="109"/>
      <c r="K57" s="11"/>
      <c r="L57" s="12">
        <f t="shared" ref="L57:W57" si="12">+SUBTOTAL(9,L4:L55)</f>
        <v>57</v>
      </c>
      <c r="M57" s="12">
        <f t="shared" si="12"/>
        <v>3699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3241.8181818181811</v>
      </c>
      <c r="S57" s="15">
        <f t="shared" si="12"/>
        <v>324.18181818181813</v>
      </c>
      <c r="T57" s="16">
        <f t="shared" si="12"/>
        <v>110.83333333333334</v>
      </c>
      <c r="U57" s="16">
        <f t="shared" si="12"/>
        <v>22.166666666666671</v>
      </c>
      <c r="V57" s="12">
        <f t="shared" si="12"/>
        <v>3352.651515151515</v>
      </c>
      <c r="W57" s="12">
        <f t="shared" si="12"/>
        <v>346.34848484848482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152"/>
      <c r="U60" s="152"/>
      <c r="V60" s="152"/>
      <c r="W60" s="152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110.83333333333334</v>
      </c>
      <c r="J61" s="24">
        <f t="shared" si="20"/>
        <v>22.166666666666671</v>
      </c>
      <c r="K61" s="24">
        <f t="shared" si="21"/>
        <v>57</v>
      </c>
      <c r="L61" s="25">
        <f t="shared" si="22"/>
        <v>190</v>
      </c>
      <c r="M61" s="113">
        <f>+COUNTIF($D$4:D55,B61)</f>
        <v>1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3756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2025</v>
      </c>
      <c r="Q62" s="206"/>
      <c r="R62" s="207"/>
      <c r="S62" s="26"/>
      <c r="T62" s="152"/>
      <c r="U62" s="152"/>
      <c r="V62" s="152"/>
      <c r="W62" s="152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-3756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3241.8181818181811</v>
      </c>
      <c r="H65" s="24">
        <f t="shared" si="18"/>
        <v>324.18181818181813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3565.9999999999991</v>
      </c>
      <c r="M65" s="113">
        <f>+COUNTIF($D$4:D59,B65)</f>
        <v>11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151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150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0</v>
      </c>
      <c r="F86" s="39">
        <f t="shared" si="23"/>
        <v>0</v>
      </c>
      <c r="G86" s="39">
        <f t="shared" si="23"/>
        <v>3241.8181818181811</v>
      </c>
      <c r="H86" s="39">
        <f t="shared" si="23"/>
        <v>324.18181818181813</v>
      </c>
      <c r="I86" s="39">
        <f t="shared" si="23"/>
        <v>110.83333333333334</v>
      </c>
      <c r="J86" s="39">
        <f t="shared" si="23"/>
        <v>22.166666666666671</v>
      </c>
      <c r="K86" s="40">
        <f t="shared" si="23"/>
        <v>57</v>
      </c>
      <c r="L86" s="40">
        <f>SUM(L60:L83)</f>
        <v>3755.9999999999991</v>
      </c>
      <c r="M86" s="114">
        <f>+SUM(M60:M85)</f>
        <v>12</v>
      </c>
      <c r="R86" s="106" t="s">
        <v>658</v>
      </c>
      <c r="S86" s="111">
        <f>+M86</f>
        <v>12</v>
      </c>
      <c r="T86" s="107">
        <f>+K86</f>
        <v>57</v>
      </c>
      <c r="U86" s="107">
        <f>+C86+E86+G86+I86</f>
        <v>3352.6515151515146</v>
      </c>
      <c r="V86" s="107">
        <f>+D86+F86+H86+J86</f>
        <v>346.34848484848482</v>
      </c>
      <c r="W86" s="107">
        <f>+T86+U86+V86</f>
        <v>3755.9999999999995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05D29CD5-8B35-4C00-A6D1-C584074707A9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C611A0AB-148B-4045-BA53-653E71C85EF8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11FA957B-FD4E-45E5-9018-425FDB92A8DD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1034C816-9366-416F-9A79-34AE17145637}">
          <x14:formula1>
            <xm:f>'VERİ BANKASI'!$F$1:$F$4</xm:f>
          </x14:formula1>
          <xm:sqref>P60</xm:sqref>
        </x14:dataValidation>
        <x14:dataValidation type="list" allowBlank="1" showInputMessage="1" showErrorMessage="1" xr:uid="{B6554FB8-843E-4DD6-A12D-667C4EDA7B2C}">
          <x14:formula1>
            <xm:f>'VERİ BANKASI'!$E$1:$E$13</xm:f>
          </x14:formula1>
          <xm:sqref>P63</xm:sqref>
        </x14:dataValidation>
        <x14:dataValidation type="list" allowBlank="1" showInputMessage="1" showErrorMessage="1" xr:uid="{33AFC314-824B-4AF6-8848-55050B380E78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B9C49BA3-1A43-4A09-852F-D064A6001443}">
          <x14:formula1>
            <xm:f>'VERİ BANKASI'!$G$1:$G$4</xm:f>
          </x14:formula1>
          <xm:sqref>P61</xm:sqref>
        </x14:dataValidation>
        <x14:dataValidation type="list" allowBlank="1" showInputMessage="1" showErrorMessage="1" xr:uid="{0A4E8695-719C-482C-8BB0-BE4F27F9FBBB}">
          <x14:formula1>
            <xm:f>'VERİ BANKASI'!$C$1:$C$5</xm:f>
          </x14:formula1>
          <xm:sqref>G55</xm:sqref>
        </x14:dataValidation>
        <x14:dataValidation type="list" allowBlank="1" showInputMessage="1" showErrorMessage="1" xr:uid="{0E138E12-F6D0-4FD7-9869-4AF56D79395F}">
          <x14:formula1>
            <xm:f>'VERİ BANKASI'!$N$1:$N$1</xm:f>
          </x14:formula1>
          <xm:sqref>K55</xm:sqref>
        </x14:dataValidation>
        <x14:dataValidation type="list" allowBlank="1" showInputMessage="1" showErrorMessage="1" xr:uid="{2C037533-DEA5-47A8-9662-7229E352BCA2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2A957115-E9E8-409F-AEAF-F8D479F284C3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1C3A50DB-50FE-47A9-84CC-AA56D72C1403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CEC00667-541B-4205-B33E-BD1EE2706296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8F42B404-F8E1-4F7A-8BA5-D038D294A244}">
          <x14:formula1>
            <xm:f>'VERİ BANKASI'!$B$1:$B$27</xm:f>
          </x14:formula1>
          <xm:sqref>D4:D54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CADC-4C41-4924-8FAE-82F95B88E460}">
  <sheetPr>
    <pageSetUpPr fitToPage="1"/>
  </sheetPr>
  <dimension ref="A1:W86"/>
  <sheetViews>
    <sheetView zoomScale="85" zoomScaleNormal="85" workbookViewId="0">
      <pane ySplit="3" topLeftCell="A4" activePane="bottomLeft" state="frozen"/>
      <selection pane="bottomLeft" activeCell="E24" sqref="E24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53" t="s">
        <v>875</v>
      </c>
      <c r="I2" s="154">
        <f>SUBTOTAL(9,H4:H56)</f>
        <v>4555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5820492073</v>
      </c>
      <c r="C4" s="100" t="str">
        <f>+VLOOKUP(B4,'VERİ BANKASI'!M:N,2,0)</f>
        <v>KÖFTECİ YUSUF HAZ.YEM.TEM.CANLI HAY.ET ENT.A.Ş.</v>
      </c>
      <c r="D4" s="54" t="s">
        <v>844</v>
      </c>
      <c r="E4" s="57">
        <v>87</v>
      </c>
      <c r="F4" s="59">
        <v>45901</v>
      </c>
      <c r="G4" s="61">
        <v>10</v>
      </c>
      <c r="H4" s="63">
        <v>300</v>
      </c>
      <c r="I4" s="65" t="s">
        <v>751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300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272.72727272727269</v>
      </c>
      <c r="S4" s="86">
        <f>+R4*0.1</f>
        <v>27.27272727272727</v>
      </c>
      <c r="T4" s="90">
        <f>+IF(G4=$T$2,M4/1.2,0)</f>
        <v>0</v>
      </c>
      <c r="U4" s="92">
        <f>+T4*0.2</f>
        <v>0</v>
      </c>
      <c r="V4" s="95">
        <f>+N4+P4+R4+T4</f>
        <v>272.72727272727269</v>
      </c>
      <c r="W4" s="7">
        <f>+O4+Q4+S4+U4</f>
        <v>27.27272727272727</v>
      </c>
    </row>
    <row r="5" spans="1:23" s="6" customFormat="1" ht="19.899999999999999" customHeight="1" x14ac:dyDescent="0.2">
      <c r="A5" s="51">
        <v>2</v>
      </c>
      <c r="B5" s="97">
        <v>6621514029</v>
      </c>
      <c r="C5" s="100" t="str">
        <f>+VLOOKUP(B5,'VERİ BANKASI'!M:N,2,0)</f>
        <v>ÖZ BACANAKLAR REST.TİC.SAN.LTD.ŞTİ.(CİĞERCİ BAHAT)</v>
      </c>
      <c r="D5" s="54" t="s">
        <v>844</v>
      </c>
      <c r="E5" s="57">
        <v>19</v>
      </c>
      <c r="F5" s="59">
        <v>45901</v>
      </c>
      <c r="G5" s="61">
        <v>10</v>
      </c>
      <c r="H5" s="63">
        <v>550</v>
      </c>
      <c r="I5" s="65" t="s">
        <v>751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550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499.99999999999994</v>
      </c>
      <c r="S5" s="86">
        <f>+R5*0.1</f>
        <v>50</v>
      </c>
      <c r="T5" s="90">
        <f>+IF(G5=$T$2,M5/1.2,0)</f>
        <v>0</v>
      </c>
      <c r="U5" s="92">
        <f>+T5*0.2</f>
        <v>0</v>
      </c>
      <c r="V5" s="95">
        <f>+N5+P5+R5+T5</f>
        <v>499.99999999999994</v>
      </c>
      <c r="W5" s="7">
        <f>+O5+Q5+S5+U5</f>
        <v>50</v>
      </c>
    </row>
    <row r="6" spans="1:23" s="6" customFormat="1" ht="19.899999999999999" customHeight="1" x14ac:dyDescent="0.2">
      <c r="A6" s="51">
        <v>3</v>
      </c>
      <c r="B6" s="97">
        <v>5820492073</v>
      </c>
      <c r="C6" s="100" t="str">
        <f>+VLOOKUP(B6,'VERİ BANKASI'!M:N,2,0)</f>
        <v>KÖFTECİ YUSUF HAZ.YEM.TEM.CANLI HAY.ET ENT.A.Ş.</v>
      </c>
      <c r="D6" s="54" t="s">
        <v>844</v>
      </c>
      <c r="E6" s="57">
        <v>221</v>
      </c>
      <c r="F6" s="59">
        <v>45901</v>
      </c>
      <c r="G6" s="61">
        <v>10</v>
      </c>
      <c r="H6" s="63">
        <v>300</v>
      </c>
      <c r="I6" s="65" t="s">
        <v>751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300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272.72727272727269</v>
      </c>
      <c r="S6" s="86">
        <f>+R6*0.1</f>
        <v>27.27272727272727</v>
      </c>
      <c r="T6" s="90">
        <f>+IF(G6=$T$2,M6/1.2,0)</f>
        <v>0</v>
      </c>
      <c r="U6" s="92">
        <f>+T6*0.2</f>
        <v>0</v>
      </c>
      <c r="V6" s="95">
        <f t="shared" ref="V6:W22" si="0">+N6+P6+R6+T6</f>
        <v>272.72727272727269</v>
      </c>
      <c r="W6" s="7">
        <f t="shared" si="0"/>
        <v>27.27272727272727</v>
      </c>
    </row>
    <row r="7" spans="1:23" s="6" customFormat="1" ht="19.899999999999999" customHeight="1" x14ac:dyDescent="0.2">
      <c r="A7" s="51">
        <v>4</v>
      </c>
      <c r="B7" s="97">
        <v>1800038392</v>
      </c>
      <c r="C7" s="100" t="str">
        <f>+VLOOKUP(B7,'VERİ BANKASI'!M:N,2,0)</f>
        <v>BORUSAN OTO SERVİS VE TİCARET VAŞ.</v>
      </c>
      <c r="D7" s="54" t="s">
        <v>844</v>
      </c>
      <c r="E7" s="57">
        <v>5</v>
      </c>
      <c r="F7" s="59">
        <v>45901</v>
      </c>
      <c r="G7" s="61">
        <v>10</v>
      </c>
      <c r="H7" s="63">
        <v>340</v>
      </c>
      <c r="I7" s="65" t="s">
        <v>751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340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309.09090909090907</v>
      </c>
      <c r="S7" s="86">
        <f t="shared" ref="S7:S54" si="8">+R7*0.1</f>
        <v>30.909090909090907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309.09090909090907</v>
      </c>
      <c r="W7" s="7">
        <f t="shared" si="0"/>
        <v>30.909090909090907</v>
      </c>
    </row>
    <row r="8" spans="1:23" s="6" customFormat="1" ht="19.899999999999999" customHeight="1" x14ac:dyDescent="0.2">
      <c r="A8" s="51">
        <v>5</v>
      </c>
      <c r="B8" s="97">
        <v>5270388270</v>
      </c>
      <c r="C8" s="100" t="str">
        <f>+VLOOKUP(B8,'VERİ BANKASI'!M:N,2,0)</f>
        <v>KASIMPAŞA SPOR KULÜBÜ DER.İKT.İŞL.</v>
      </c>
      <c r="D8" s="54" t="s">
        <v>94</v>
      </c>
      <c r="E8" s="57">
        <v>28</v>
      </c>
      <c r="F8" s="59">
        <v>45901</v>
      </c>
      <c r="G8" s="61">
        <v>20</v>
      </c>
      <c r="H8" s="63">
        <v>160</v>
      </c>
      <c r="I8" s="65" t="s">
        <v>68</v>
      </c>
      <c r="J8" s="61" t="s">
        <v>65</v>
      </c>
      <c r="K8" s="65"/>
      <c r="L8" s="67">
        <f t="shared" si="1"/>
        <v>48</v>
      </c>
      <c r="M8" s="7">
        <f t="shared" si="2"/>
        <v>112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93.333333333333343</v>
      </c>
      <c r="U8" s="92">
        <f t="shared" si="10"/>
        <v>18.666666666666668</v>
      </c>
      <c r="V8" s="95">
        <f t="shared" si="0"/>
        <v>93.333333333333343</v>
      </c>
      <c r="W8" s="7">
        <f t="shared" si="0"/>
        <v>18.666666666666668</v>
      </c>
    </row>
    <row r="9" spans="1:23" s="6" customFormat="1" ht="19.899999999999999" customHeight="1" x14ac:dyDescent="0.2">
      <c r="A9" s="51">
        <v>6</v>
      </c>
      <c r="B9" s="97">
        <v>5270388270</v>
      </c>
      <c r="C9" s="100" t="str">
        <f>+VLOOKUP(B9,'VERİ BANKASI'!M:N,2,0)</f>
        <v>KASIMPAŞA SPOR KULÜBÜ DER.İKT.İŞL.</v>
      </c>
      <c r="D9" s="54" t="s">
        <v>94</v>
      </c>
      <c r="E9" s="57">
        <v>60</v>
      </c>
      <c r="F9" s="59">
        <v>45925</v>
      </c>
      <c r="G9" s="61">
        <v>20</v>
      </c>
      <c r="H9" s="63">
        <v>160</v>
      </c>
      <c r="I9" s="65" t="s">
        <v>68</v>
      </c>
      <c r="J9" s="61" t="s">
        <v>65</v>
      </c>
      <c r="K9" s="65"/>
      <c r="L9" s="67">
        <f t="shared" si="1"/>
        <v>48</v>
      </c>
      <c r="M9" s="7">
        <f t="shared" si="2"/>
        <v>112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93.333333333333343</v>
      </c>
      <c r="U9" s="92">
        <f t="shared" si="10"/>
        <v>18.666666666666668</v>
      </c>
      <c r="V9" s="95">
        <f t="shared" si="0"/>
        <v>93.333333333333343</v>
      </c>
      <c r="W9" s="7">
        <f t="shared" si="0"/>
        <v>18.666666666666668</v>
      </c>
    </row>
    <row r="10" spans="1:23" s="6" customFormat="1" ht="19.899999999999999" customHeight="1" x14ac:dyDescent="0.2">
      <c r="A10" s="51">
        <v>7</v>
      </c>
      <c r="B10" s="97">
        <v>5260047973</v>
      </c>
      <c r="C10" s="100" t="str">
        <f>+VLOOKUP(B10,'VERİ BANKASI'!M:N,2,0)</f>
        <v>İSTANBUL OTOPARK İŞLETMELERİ A.Ş.(İSPARK)</v>
      </c>
      <c r="D10" s="54" t="s">
        <v>94</v>
      </c>
      <c r="E10" s="57">
        <v>139</v>
      </c>
      <c r="F10" s="59">
        <v>45924</v>
      </c>
      <c r="G10" s="61">
        <v>20</v>
      </c>
      <c r="H10" s="63">
        <v>200</v>
      </c>
      <c r="I10" s="65" t="s">
        <v>751</v>
      </c>
      <c r="J10" s="61" t="s">
        <v>65</v>
      </c>
      <c r="K10" s="65"/>
      <c r="L10" s="67">
        <f t="shared" si="1"/>
        <v>60</v>
      </c>
      <c r="M10" s="7">
        <f t="shared" si="2"/>
        <v>140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116.66666666666667</v>
      </c>
      <c r="U10" s="92">
        <f t="shared" si="10"/>
        <v>23.333333333333336</v>
      </c>
      <c r="V10" s="95">
        <f t="shared" si="0"/>
        <v>116.66666666666667</v>
      </c>
      <c r="W10" s="7">
        <f t="shared" si="0"/>
        <v>23.333333333333336</v>
      </c>
    </row>
    <row r="11" spans="1:23" s="6" customFormat="1" ht="19.899999999999999" customHeight="1" x14ac:dyDescent="0.2">
      <c r="A11" s="51">
        <v>8</v>
      </c>
      <c r="B11" s="97">
        <v>7690310116</v>
      </c>
      <c r="C11" s="100" t="str">
        <f>+VLOOKUP(B11,'VERİ BANKASI'!M:N,2,0)</f>
        <v>SHAYA KAHVE SAN.VE TİC.A.Ş.(STARBUCKS COFFEE)</v>
      </c>
      <c r="D11" s="54" t="s">
        <v>844</v>
      </c>
      <c r="E11" s="57">
        <v>122</v>
      </c>
      <c r="F11" s="59">
        <v>45923</v>
      </c>
      <c r="G11" s="61">
        <v>10</v>
      </c>
      <c r="H11" s="63">
        <v>165</v>
      </c>
      <c r="I11" s="65" t="s">
        <v>120</v>
      </c>
      <c r="J11" s="61" t="s">
        <v>65</v>
      </c>
      <c r="K11" s="65"/>
      <c r="L11" s="67">
        <f t="shared" si="1"/>
        <v>0</v>
      </c>
      <c r="M11" s="7">
        <f t="shared" si="2"/>
        <v>165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150</v>
      </c>
      <c r="S11" s="86">
        <f t="shared" si="8"/>
        <v>15</v>
      </c>
      <c r="T11" s="90">
        <f t="shared" si="9"/>
        <v>0</v>
      </c>
      <c r="U11" s="92">
        <f t="shared" si="10"/>
        <v>0</v>
      </c>
      <c r="V11" s="95">
        <f t="shared" si="0"/>
        <v>150</v>
      </c>
      <c r="W11" s="7">
        <f t="shared" si="0"/>
        <v>15</v>
      </c>
    </row>
    <row r="12" spans="1:23" s="6" customFormat="1" ht="19.899999999999999" customHeight="1" x14ac:dyDescent="0.2">
      <c r="A12" s="51">
        <v>9</v>
      </c>
      <c r="B12" s="97">
        <v>34387768512</v>
      </c>
      <c r="C12" s="100" t="str">
        <f>+VLOOKUP(B12,'VERİ BANKASI'!M:N,2,0)</f>
        <v>ŞEN BALIK LOKANTASI - İBRAHİM UZUN</v>
      </c>
      <c r="D12" s="54" t="s">
        <v>844</v>
      </c>
      <c r="E12" s="57">
        <v>12</v>
      </c>
      <c r="F12" s="59">
        <v>45924</v>
      </c>
      <c r="G12" s="61">
        <v>1</v>
      </c>
      <c r="H12" s="63">
        <v>1880</v>
      </c>
      <c r="I12" s="65" t="s">
        <v>929</v>
      </c>
      <c r="J12" s="61" t="s">
        <v>65</v>
      </c>
      <c r="K12" s="65"/>
      <c r="L12" s="67">
        <f t="shared" si="1"/>
        <v>0</v>
      </c>
      <c r="M12" s="7">
        <f t="shared" si="2"/>
        <v>1880</v>
      </c>
      <c r="N12" s="69">
        <f t="shared" si="3"/>
        <v>0</v>
      </c>
      <c r="O12" s="76">
        <f t="shared" si="4"/>
        <v>0</v>
      </c>
      <c r="P12" s="74">
        <f t="shared" si="5"/>
        <v>1861.3861386138615</v>
      </c>
      <c r="Q12" s="82">
        <f t="shared" si="6"/>
        <v>18.613861386138616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1861.3861386138615</v>
      </c>
      <c r="W12" s="7">
        <f t="shared" si="0"/>
        <v>18.613861386138616</v>
      </c>
    </row>
    <row r="13" spans="1:23" s="6" customFormat="1" ht="19.899999999999999" customHeight="1" x14ac:dyDescent="0.2">
      <c r="A13" s="51">
        <v>10</v>
      </c>
      <c r="B13" s="97">
        <v>34387768512</v>
      </c>
      <c r="C13" s="100" t="str">
        <f>+VLOOKUP(B13,'VERİ BANKASI'!M:N,2,0)</f>
        <v>ŞEN BALIK LOKANTASI - İBRAHİM UZUN</v>
      </c>
      <c r="D13" s="54" t="s">
        <v>844</v>
      </c>
      <c r="E13" s="57">
        <v>13</v>
      </c>
      <c r="F13" s="59">
        <v>45924</v>
      </c>
      <c r="G13" s="61">
        <v>1</v>
      </c>
      <c r="H13" s="63">
        <v>500</v>
      </c>
      <c r="I13" s="65" t="s">
        <v>929</v>
      </c>
      <c r="J13" s="61" t="s">
        <v>65</v>
      </c>
      <c r="K13" s="65"/>
      <c r="L13" s="67">
        <f t="shared" si="1"/>
        <v>0</v>
      </c>
      <c r="M13" s="7">
        <f t="shared" si="2"/>
        <v>500</v>
      </c>
      <c r="N13" s="69">
        <f t="shared" si="3"/>
        <v>0</v>
      </c>
      <c r="O13" s="76">
        <f t="shared" si="4"/>
        <v>0</v>
      </c>
      <c r="P13" s="74">
        <f t="shared" si="5"/>
        <v>495.04950495049502</v>
      </c>
      <c r="Q13" s="82">
        <f t="shared" si="6"/>
        <v>4.9504950495049505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495.04950495049502</v>
      </c>
      <c r="W13" s="7">
        <f t="shared" si="0"/>
        <v>4.9504950495049505</v>
      </c>
    </row>
    <row r="14" spans="1:23" s="6" customFormat="1" ht="19.899999999999999" hidden="1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65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65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65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65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65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4555</v>
      </c>
      <c r="I57" s="109"/>
      <c r="J57" s="109"/>
      <c r="K57" s="11"/>
      <c r="L57" s="12">
        <f t="shared" ref="L57:W57" si="12">+SUBTOTAL(9,L4:L55)</f>
        <v>156</v>
      </c>
      <c r="M57" s="12">
        <f t="shared" si="12"/>
        <v>4399</v>
      </c>
      <c r="N57" s="13">
        <f t="shared" si="12"/>
        <v>0</v>
      </c>
      <c r="O57" s="13">
        <f t="shared" si="12"/>
        <v>0</v>
      </c>
      <c r="P57" s="14">
        <f>+SUBTOTAL(9,P4:P55)</f>
        <v>2356.4356435643567</v>
      </c>
      <c r="Q57" s="14">
        <f t="shared" si="12"/>
        <v>23.564356435643568</v>
      </c>
      <c r="R57" s="15">
        <f t="shared" si="12"/>
        <v>1504.5454545454543</v>
      </c>
      <c r="S57" s="15">
        <f t="shared" si="12"/>
        <v>150.45454545454544</v>
      </c>
      <c r="T57" s="16">
        <f t="shared" si="12"/>
        <v>303.33333333333337</v>
      </c>
      <c r="U57" s="16">
        <f t="shared" si="12"/>
        <v>60.666666666666671</v>
      </c>
      <c r="V57" s="12">
        <f t="shared" si="12"/>
        <v>4164.3144314431438</v>
      </c>
      <c r="W57" s="12">
        <f t="shared" si="12"/>
        <v>234.68556855685566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152"/>
      <c r="U60" s="152"/>
      <c r="V60" s="152"/>
      <c r="W60" s="152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303.33333333333337</v>
      </c>
      <c r="J61" s="24">
        <f t="shared" si="20"/>
        <v>60.666666666666671</v>
      </c>
      <c r="K61" s="24">
        <f t="shared" si="21"/>
        <v>156</v>
      </c>
      <c r="L61" s="25">
        <f t="shared" si="22"/>
        <v>520</v>
      </c>
      <c r="M61" s="113">
        <f>+COUNTIF($D$4:D55,B61)</f>
        <v>3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4554.9999999999991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2025</v>
      </c>
      <c r="Q62" s="206"/>
      <c r="R62" s="207"/>
      <c r="S62" s="26"/>
      <c r="T62" s="152"/>
      <c r="U62" s="152"/>
      <c r="V62" s="152"/>
      <c r="W62" s="152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-4554.9999999999991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2356.4356435643567</v>
      </c>
      <c r="F65" s="24">
        <f t="shared" si="16"/>
        <v>23.564356435643568</v>
      </c>
      <c r="G65" s="24">
        <f t="shared" si="17"/>
        <v>1504.5454545454543</v>
      </c>
      <c r="H65" s="24">
        <f t="shared" si="18"/>
        <v>150.45454545454544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4035.0000000000005</v>
      </c>
      <c r="M65" s="113">
        <f>+COUNTIF($D$4:D59,B65)</f>
        <v>7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151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150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2356.4356435643567</v>
      </c>
      <c r="F86" s="39">
        <f t="shared" si="23"/>
        <v>23.564356435643568</v>
      </c>
      <c r="G86" s="39">
        <f t="shared" si="23"/>
        <v>1504.5454545454543</v>
      </c>
      <c r="H86" s="39">
        <f t="shared" si="23"/>
        <v>150.45454545454544</v>
      </c>
      <c r="I86" s="39">
        <f t="shared" si="23"/>
        <v>303.33333333333337</v>
      </c>
      <c r="J86" s="39">
        <f t="shared" si="23"/>
        <v>60.666666666666671</v>
      </c>
      <c r="K86" s="40">
        <f t="shared" si="23"/>
        <v>156</v>
      </c>
      <c r="L86" s="40">
        <f>SUM(L60:L83)</f>
        <v>4555</v>
      </c>
      <c r="M86" s="114">
        <f>+SUM(M60:M85)</f>
        <v>10</v>
      </c>
      <c r="R86" s="106" t="s">
        <v>658</v>
      </c>
      <c r="S86" s="111">
        <f>+M86</f>
        <v>10</v>
      </c>
      <c r="T86" s="107">
        <f>+K86</f>
        <v>156</v>
      </c>
      <c r="U86" s="107">
        <f>+C86+E86+G86+I86</f>
        <v>4164.3144314431438</v>
      </c>
      <c r="V86" s="107">
        <f>+D86+F86+H86+J86</f>
        <v>234.68556855685569</v>
      </c>
      <c r="W86" s="107">
        <f>+T86+U86+V86</f>
        <v>4554.9999999999991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05998861-BB16-4E3D-9535-E2CA8924B57C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D7678938-5AD9-42D5-85F0-CEA1C84B6A5E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A67E1F78-9F08-4C63-9796-D794B0D5F1BB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22ED1DFC-7872-44D9-BB08-BC068EA6A09B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37001DEE-D271-4A81-B9BE-20FEDB99C217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C1FCBDA1-2A7B-4566-8765-1ED8C7F4C2D6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509455A0-4756-4D2B-BA0B-C1E15810D648}">
          <x14:formula1>
            <xm:f>'VERİ BANKASI'!$N$1:$N$1</xm:f>
          </x14:formula1>
          <xm:sqref>K55</xm:sqref>
        </x14:dataValidation>
        <x14:dataValidation type="list" allowBlank="1" showInputMessage="1" showErrorMessage="1" xr:uid="{E99D36F1-562B-4AD2-8F8F-7644AED09E9C}">
          <x14:formula1>
            <xm:f>'VERİ BANKASI'!$C$1:$C$5</xm:f>
          </x14:formula1>
          <xm:sqref>G55</xm:sqref>
        </x14:dataValidation>
        <x14:dataValidation type="list" allowBlank="1" showInputMessage="1" showErrorMessage="1" xr:uid="{CF68E526-2E1D-4007-9C23-2ABE44D45B47}">
          <x14:formula1>
            <xm:f>'VERİ BANKASI'!$G$1:$G$4</xm:f>
          </x14:formula1>
          <xm:sqref>P61</xm:sqref>
        </x14:dataValidation>
        <x14:dataValidation type="list" allowBlank="1" showInputMessage="1" showErrorMessage="1" xr:uid="{BDD65A38-B1D1-4D16-BA73-21D5F246617E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5A5738D5-FB19-424F-A3FC-F12CD9A438E2}">
          <x14:formula1>
            <xm:f>'VERİ BANKASI'!$E$1:$E$13</xm:f>
          </x14:formula1>
          <xm:sqref>P63</xm:sqref>
        </x14:dataValidation>
        <x14:dataValidation type="list" allowBlank="1" showInputMessage="1" showErrorMessage="1" xr:uid="{8ED48364-54AA-4148-B3D1-C5F9327A7CD6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87A754B7-7B5F-44D2-A737-E07435A26515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58236487-CF6E-4484-892D-BF679A8D7FFE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E5BA-6647-41E1-A4D6-6A6DBB7D89EA}">
  <sheetPr>
    <pageSetUpPr fitToPage="1"/>
  </sheetPr>
  <dimension ref="A1:W86"/>
  <sheetViews>
    <sheetView zoomScale="85" zoomScaleNormal="85" workbookViewId="0">
      <pane ySplit="3" topLeftCell="A4" activePane="bottomLeft" state="frozen"/>
      <selection pane="bottomLeft" activeCell="G17" sqref="G17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45" t="s">
        <v>875</v>
      </c>
      <c r="I2" s="146">
        <f>SUBTOTAL(9,H4:H56)</f>
        <v>5645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8541205336</v>
      </c>
      <c r="C4" s="100" t="str">
        <f>+VLOOKUP(B4,'VERİ BANKASI'!M:N,2,0)</f>
        <v>TOPRAK TEK. TUR. GIDA. YAP. TAR. LTD. ŞTİ.</v>
      </c>
      <c r="D4" s="54" t="s">
        <v>844</v>
      </c>
      <c r="E4" s="57">
        <v>103</v>
      </c>
      <c r="F4" s="59">
        <v>45841</v>
      </c>
      <c r="G4" s="61">
        <v>10</v>
      </c>
      <c r="H4" s="63">
        <v>1430</v>
      </c>
      <c r="I4" s="65" t="s">
        <v>751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1430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1300</v>
      </c>
      <c r="S4" s="86">
        <f>+R4*0.1</f>
        <v>130</v>
      </c>
      <c r="T4" s="90">
        <f>+IF(G4=$T$2,M4/1.2,0)</f>
        <v>0</v>
      </c>
      <c r="U4" s="92">
        <f>+T4*0.2</f>
        <v>0</v>
      </c>
      <c r="V4" s="95">
        <f>+N4+P4+R4+T4</f>
        <v>1300</v>
      </c>
      <c r="W4" s="7">
        <f>+O4+Q4+S4+U4</f>
        <v>130</v>
      </c>
    </row>
    <row r="5" spans="1:23" s="6" customFormat="1" ht="19.899999999999999" customHeight="1" x14ac:dyDescent="0.2">
      <c r="A5" s="51">
        <v>2</v>
      </c>
      <c r="B5" s="97">
        <v>3851970478</v>
      </c>
      <c r="C5" s="100" t="str">
        <f>+VLOOKUP(B5,'VERİ BANKASI'!M:N,2,0)</f>
        <v>FB RESTORAN GIDA PAZARLAMA A.Ş.</v>
      </c>
      <c r="D5" s="54" t="s">
        <v>844</v>
      </c>
      <c r="E5" s="57">
        <v>4</v>
      </c>
      <c r="F5" s="59">
        <v>45846</v>
      </c>
      <c r="G5" s="61">
        <v>10</v>
      </c>
      <c r="H5" s="63">
        <v>280</v>
      </c>
      <c r="I5" s="65" t="s">
        <v>751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280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254.54545454545453</v>
      </c>
      <c r="S5" s="86">
        <f>+R5*0.1</f>
        <v>25.454545454545453</v>
      </c>
      <c r="T5" s="90">
        <f>+IF(G5=$T$2,M5/1.2,0)</f>
        <v>0</v>
      </c>
      <c r="U5" s="92">
        <f>+T5*0.2</f>
        <v>0</v>
      </c>
      <c r="V5" s="95">
        <f>+N5+P5+R5+T5</f>
        <v>254.54545454545453</v>
      </c>
      <c r="W5" s="7">
        <f>+O5+Q5+S5+U5</f>
        <v>25.454545454545453</v>
      </c>
    </row>
    <row r="6" spans="1:23" s="6" customFormat="1" ht="19.899999999999999" customHeight="1" x14ac:dyDescent="0.2">
      <c r="A6" s="51">
        <v>3</v>
      </c>
      <c r="B6" s="97">
        <v>2931005569</v>
      </c>
      <c r="C6" s="100" t="str">
        <f>+VLOOKUP(B6,'VERİ BANKASI'!M:N,2,0)</f>
        <v>DERSAADET OTEL İŞLETMELERİ VE TURİZM TİCARET ANONİM ŞİRKETİ</v>
      </c>
      <c r="D6" s="54" t="s">
        <v>844</v>
      </c>
      <c r="E6" s="57">
        <v>23</v>
      </c>
      <c r="F6" s="59">
        <v>45839</v>
      </c>
      <c r="G6" s="61">
        <v>10</v>
      </c>
      <c r="H6" s="63">
        <v>1705</v>
      </c>
      <c r="I6" s="65" t="s">
        <v>638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1705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1549.9999999999998</v>
      </c>
      <c r="S6" s="86">
        <f>+R6*0.1</f>
        <v>155</v>
      </c>
      <c r="T6" s="90">
        <f>+IF(G6=$T$2,M6/1.2,0)</f>
        <v>0</v>
      </c>
      <c r="U6" s="92">
        <f>+T6*0.2</f>
        <v>0</v>
      </c>
      <c r="V6" s="95">
        <f t="shared" ref="V6:W22" si="0">+N6+P6+R6+T6</f>
        <v>1549.9999999999998</v>
      </c>
      <c r="W6" s="7">
        <f t="shared" si="0"/>
        <v>155</v>
      </c>
    </row>
    <row r="7" spans="1:23" s="6" customFormat="1" ht="19.899999999999999" customHeight="1" x14ac:dyDescent="0.2">
      <c r="A7" s="51">
        <v>4</v>
      </c>
      <c r="B7" s="97">
        <v>8610342871</v>
      </c>
      <c r="C7" s="100" t="str">
        <f>+VLOOKUP(B7,'VERİ BANKASI'!M:N,2,0)</f>
        <v>TUNA TAN AKAR.VE TUR.DİN.TES.LTD.ŞTİ.</v>
      </c>
      <c r="D7" s="54" t="s">
        <v>844</v>
      </c>
      <c r="E7" s="57">
        <v>6</v>
      </c>
      <c r="F7" s="59">
        <v>45841</v>
      </c>
      <c r="G7" s="61">
        <v>10</v>
      </c>
      <c r="H7" s="63">
        <v>425</v>
      </c>
      <c r="I7" s="65" t="s">
        <v>751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425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386.36363636363632</v>
      </c>
      <c r="S7" s="86">
        <f t="shared" ref="S7:S54" si="8">+R7*0.1</f>
        <v>38.636363636363633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386.36363636363632</v>
      </c>
      <c r="W7" s="7">
        <f t="shared" si="0"/>
        <v>38.636363636363633</v>
      </c>
    </row>
    <row r="8" spans="1:23" s="6" customFormat="1" ht="19.899999999999999" customHeight="1" x14ac:dyDescent="0.2">
      <c r="A8" s="51">
        <v>5</v>
      </c>
      <c r="B8" s="97">
        <v>5820492073</v>
      </c>
      <c r="C8" s="100" t="str">
        <f>+VLOOKUP(B8,'VERİ BANKASI'!M:N,2,0)</f>
        <v>KÖFTECİ YUSUF HAZ.YEM.TEM.CANLI HAY.ET ENT.A.Ş.</v>
      </c>
      <c r="D8" s="54" t="s">
        <v>844</v>
      </c>
      <c r="E8" s="57">
        <v>241</v>
      </c>
      <c r="F8" s="59">
        <v>45841</v>
      </c>
      <c r="G8" s="61">
        <v>10</v>
      </c>
      <c r="H8" s="63">
        <v>150</v>
      </c>
      <c r="I8" s="65" t="s">
        <v>751</v>
      </c>
      <c r="J8" s="61" t="s">
        <v>65</v>
      </c>
      <c r="K8" s="65"/>
      <c r="L8" s="67">
        <f t="shared" si="1"/>
        <v>0</v>
      </c>
      <c r="M8" s="7">
        <f t="shared" si="2"/>
        <v>150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136.36363636363635</v>
      </c>
      <c r="S8" s="86">
        <f t="shared" si="8"/>
        <v>13.636363636363635</v>
      </c>
      <c r="T8" s="90">
        <f t="shared" si="9"/>
        <v>0</v>
      </c>
      <c r="U8" s="92">
        <f t="shared" si="10"/>
        <v>0</v>
      </c>
      <c r="V8" s="95">
        <f t="shared" si="0"/>
        <v>136.36363636363635</v>
      </c>
      <c r="W8" s="7">
        <f t="shared" si="0"/>
        <v>13.636363636363635</v>
      </c>
    </row>
    <row r="9" spans="1:23" s="6" customFormat="1" ht="19.899999999999999" customHeight="1" x14ac:dyDescent="0.2">
      <c r="A9" s="51">
        <v>6</v>
      </c>
      <c r="B9" s="97">
        <v>1640433218</v>
      </c>
      <c r="C9" s="100" t="str">
        <f>+VLOOKUP(B9,'VERİ BANKASI'!M:N,2,0)</f>
        <v>BERCESTE GRUP İNŞ.TUR.İŞL.AKAR.BAY.SAN.TİC.A.Ş.</v>
      </c>
      <c r="D9" s="54" t="s">
        <v>844</v>
      </c>
      <c r="E9" s="57">
        <v>13</v>
      </c>
      <c r="F9" s="59">
        <v>45847</v>
      </c>
      <c r="G9" s="61">
        <v>10</v>
      </c>
      <c r="H9" s="63">
        <v>475</v>
      </c>
      <c r="I9" s="65" t="s">
        <v>751</v>
      </c>
      <c r="J9" s="61" t="s">
        <v>65</v>
      </c>
      <c r="K9" s="65"/>
      <c r="L9" s="67">
        <f t="shared" si="1"/>
        <v>0</v>
      </c>
      <c r="M9" s="7">
        <f t="shared" si="2"/>
        <v>475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431.81818181818176</v>
      </c>
      <c r="S9" s="86">
        <f t="shared" si="8"/>
        <v>43.18181818181818</v>
      </c>
      <c r="T9" s="90">
        <f t="shared" si="9"/>
        <v>0</v>
      </c>
      <c r="U9" s="92">
        <f t="shared" si="10"/>
        <v>0</v>
      </c>
      <c r="V9" s="95">
        <f t="shared" si="0"/>
        <v>431.81818181818176</v>
      </c>
      <c r="W9" s="7">
        <f t="shared" si="0"/>
        <v>43.18181818181818</v>
      </c>
    </row>
    <row r="10" spans="1:23" s="6" customFormat="1" ht="19.899999999999999" customHeight="1" x14ac:dyDescent="0.2">
      <c r="A10" s="51">
        <v>7</v>
      </c>
      <c r="B10" s="97">
        <v>5270388270</v>
      </c>
      <c r="C10" s="100" t="str">
        <f>+VLOOKUP(B10,'VERİ BANKASI'!M:N,2,0)</f>
        <v>KASIMPAŞA SPOR KULÜBÜ DER.İKT.İŞL.</v>
      </c>
      <c r="D10" s="54" t="s">
        <v>94</v>
      </c>
      <c r="E10" s="57">
        <v>46</v>
      </c>
      <c r="F10" s="59">
        <v>45845</v>
      </c>
      <c r="G10" s="61">
        <v>20</v>
      </c>
      <c r="H10" s="63">
        <v>190</v>
      </c>
      <c r="I10" s="65" t="s">
        <v>68</v>
      </c>
      <c r="J10" s="61" t="s">
        <v>65</v>
      </c>
      <c r="K10" s="65"/>
      <c r="L10" s="67">
        <f t="shared" si="1"/>
        <v>57</v>
      </c>
      <c r="M10" s="7">
        <f t="shared" si="2"/>
        <v>133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110.83333333333334</v>
      </c>
      <c r="U10" s="92">
        <f t="shared" si="10"/>
        <v>22.166666666666671</v>
      </c>
      <c r="V10" s="95">
        <f t="shared" si="0"/>
        <v>110.83333333333334</v>
      </c>
      <c r="W10" s="7">
        <f t="shared" si="0"/>
        <v>22.166666666666671</v>
      </c>
    </row>
    <row r="11" spans="1:23" s="6" customFormat="1" ht="19.899999999999999" customHeight="1" x14ac:dyDescent="0.2">
      <c r="A11" s="51">
        <v>8</v>
      </c>
      <c r="B11" s="97">
        <v>56890240958</v>
      </c>
      <c r="C11" s="100" t="str">
        <f>+VLOOKUP(B11,'VERİ BANKASI'!M:N,2,0)</f>
        <v>SKY CAFE - ERKAN TEKİN</v>
      </c>
      <c r="D11" s="54" t="s">
        <v>844</v>
      </c>
      <c r="E11" s="57">
        <v>15</v>
      </c>
      <c r="F11" s="59">
        <v>45844</v>
      </c>
      <c r="G11" s="61">
        <v>10</v>
      </c>
      <c r="H11" s="63">
        <v>520</v>
      </c>
      <c r="I11" s="65" t="s">
        <v>120</v>
      </c>
      <c r="J11" s="61" t="s">
        <v>65</v>
      </c>
      <c r="K11" s="65"/>
      <c r="L11" s="67">
        <f t="shared" si="1"/>
        <v>0</v>
      </c>
      <c r="M11" s="7">
        <f t="shared" si="2"/>
        <v>520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472.72727272727269</v>
      </c>
      <c r="S11" s="86">
        <f t="shared" si="8"/>
        <v>47.272727272727273</v>
      </c>
      <c r="T11" s="90">
        <f t="shared" si="9"/>
        <v>0</v>
      </c>
      <c r="U11" s="92">
        <f t="shared" si="10"/>
        <v>0</v>
      </c>
      <c r="V11" s="95">
        <f t="shared" si="0"/>
        <v>472.72727272727269</v>
      </c>
      <c r="W11" s="7">
        <f t="shared" si="0"/>
        <v>47.272727272727273</v>
      </c>
    </row>
    <row r="12" spans="1:23" s="6" customFormat="1" ht="19.899999999999999" customHeight="1" x14ac:dyDescent="0.2">
      <c r="A12" s="51">
        <v>9</v>
      </c>
      <c r="B12" s="97">
        <v>56890240958</v>
      </c>
      <c r="C12" s="100" t="str">
        <f>+VLOOKUP(B12,'VERİ BANKASI'!M:N,2,0)</f>
        <v>SKY CAFE - ERKAN TEKİN</v>
      </c>
      <c r="D12" s="54" t="s">
        <v>844</v>
      </c>
      <c r="E12" s="57">
        <v>15</v>
      </c>
      <c r="F12" s="59">
        <v>45843</v>
      </c>
      <c r="G12" s="61">
        <v>10</v>
      </c>
      <c r="H12" s="63">
        <v>470</v>
      </c>
      <c r="I12" s="65" t="s">
        <v>120</v>
      </c>
      <c r="J12" s="61" t="s">
        <v>65</v>
      </c>
      <c r="K12" s="65"/>
      <c r="L12" s="67">
        <f t="shared" si="1"/>
        <v>0</v>
      </c>
      <c r="M12" s="7">
        <f t="shared" si="2"/>
        <v>470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427.27272727272725</v>
      </c>
      <c r="S12" s="86">
        <f t="shared" si="8"/>
        <v>42.727272727272727</v>
      </c>
      <c r="T12" s="90">
        <f t="shared" si="9"/>
        <v>0</v>
      </c>
      <c r="U12" s="92">
        <f t="shared" si="10"/>
        <v>0</v>
      </c>
      <c r="V12" s="95">
        <f t="shared" si="0"/>
        <v>427.27272727272725</v>
      </c>
      <c r="W12" s="7">
        <f t="shared" si="0"/>
        <v>42.727272727272727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65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hidden="1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65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65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65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65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65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5645</v>
      </c>
      <c r="I57" s="109"/>
      <c r="J57" s="109"/>
      <c r="K57" s="11"/>
      <c r="L57" s="12">
        <f t="shared" ref="L57:W57" si="12">+SUBTOTAL(9,L4:L55)</f>
        <v>57</v>
      </c>
      <c r="M57" s="12">
        <f t="shared" si="12"/>
        <v>5588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4959.090909090909</v>
      </c>
      <c r="S57" s="15">
        <f t="shared" si="12"/>
        <v>495.90909090909088</v>
      </c>
      <c r="T57" s="16">
        <f t="shared" si="12"/>
        <v>110.83333333333334</v>
      </c>
      <c r="U57" s="16">
        <f t="shared" si="12"/>
        <v>22.166666666666671</v>
      </c>
      <c r="V57" s="12">
        <f t="shared" si="12"/>
        <v>5069.924242424242</v>
      </c>
      <c r="W57" s="12">
        <f t="shared" si="12"/>
        <v>518.07575757575751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148"/>
      <c r="U60" s="148"/>
      <c r="V60" s="148"/>
      <c r="W60" s="148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110.83333333333334</v>
      </c>
      <c r="J61" s="24">
        <f t="shared" si="20"/>
        <v>22.166666666666671</v>
      </c>
      <c r="K61" s="24">
        <f t="shared" si="21"/>
        <v>57</v>
      </c>
      <c r="L61" s="25">
        <f t="shared" si="22"/>
        <v>190</v>
      </c>
      <c r="M61" s="113">
        <f>+COUNTIF($D$4:D55,B61)</f>
        <v>1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5645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2025</v>
      </c>
      <c r="Q62" s="206"/>
      <c r="R62" s="207"/>
      <c r="S62" s="26"/>
      <c r="T62" s="148"/>
      <c r="U62" s="148"/>
      <c r="V62" s="148"/>
      <c r="W62" s="148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-5645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4959.090909090909</v>
      </c>
      <c r="H65" s="24">
        <f t="shared" si="18"/>
        <v>495.90909090909088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5455</v>
      </c>
      <c r="M65" s="113">
        <f>+COUNTIF($D$4:D59,B65)</f>
        <v>8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147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149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0</v>
      </c>
      <c r="F86" s="39">
        <f t="shared" si="23"/>
        <v>0</v>
      </c>
      <c r="G86" s="39">
        <f t="shared" si="23"/>
        <v>4959.090909090909</v>
      </c>
      <c r="H86" s="39">
        <f t="shared" si="23"/>
        <v>495.90909090909088</v>
      </c>
      <c r="I86" s="39">
        <f t="shared" si="23"/>
        <v>110.83333333333334</v>
      </c>
      <c r="J86" s="39">
        <f t="shared" si="23"/>
        <v>22.166666666666671</v>
      </c>
      <c r="K86" s="40">
        <f t="shared" si="23"/>
        <v>57</v>
      </c>
      <c r="L86" s="40">
        <f>SUM(L60:L83)</f>
        <v>5645</v>
      </c>
      <c r="M86" s="114">
        <f>+SUM(M60:M85)</f>
        <v>9</v>
      </c>
      <c r="R86" s="106" t="s">
        <v>658</v>
      </c>
      <c r="S86" s="111">
        <f>+M86</f>
        <v>9</v>
      </c>
      <c r="T86" s="107">
        <f>+K86</f>
        <v>57</v>
      </c>
      <c r="U86" s="107">
        <f>+C86+E86+G86+I86</f>
        <v>5069.924242424242</v>
      </c>
      <c r="V86" s="107">
        <f>+D86+F86+H86+J86</f>
        <v>518.07575757575751</v>
      </c>
      <c r="W86" s="107">
        <f>+T86+U86+V86</f>
        <v>5645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G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D125AB4C-54A2-4E52-9692-36CFE543656B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91042339-91C2-48EF-97D5-6447D4B83F0A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40741D76-3EB1-4F22-9EA8-B9D184D47369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1594C97F-267D-4CDE-89C1-3519A9CD0D85}">
          <x14:formula1>
            <xm:f>'VERİ BANKASI'!$F$1:$F$4</xm:f>
          </x14:formula1>
          <xm:sqref>P60</xm:sqref>
        </x14:dataValidation>
        <x14:dataValidation type="list" allowBlank="1" showInputMessage="1" showErrorMessage="1" xr:uid="{08A27076-9170-46A4-87DF-9F90A3434830}">
          <x14:formula1>
            <xm:f>'VERİ BANKASI'!$E$1:$E$13</xm:f>
          </x14:formula1>
          <xm:sqref>P63</xm:sqref>
        </x14:dataValidation>
        <x14:dataValidation type="list" allowBlank="1" showInputMessage="1" showErrorMessage="1" xr:uid="{D25C0532-FDEB-42CD-9106-45E70DA7FEE1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DE1FB0E7-8093-48F6-B3EC-F16CBDEDE918}">
          <x14:formula1>
            <xm:f>'VERİ BANKASI'!$G$1:$G$4</xm:f>
          </x14:formula1>
          <xm:sqref>P61</xm:sqref>
        </x14:dataValidation>
        <x14:dataValidation type="list" allowBlank="1" showInputMessage="1" showErrorMessage="1" xr:uid="{9E40ACD6-FB65-422F-99DB-CD773B1BDED7}">
          <x14:formula1>
            <xm:f>'VERİ BANKASI'!$C$1:$C$5</xm:f>
          </x14:formula1>
          <xm:sqref>G55</xm:sqref>
        </x14:dataValidation>
        <x14:dataValidation type="list" allowBlank="1" showInputMessage="1" showErrorMessage="1" xr:uid="{F65FECB8-1EA5-4DD4-9519-2EF027C4799D}">
          <x14:formula1>
            <xm:f>'VERİ BANKASI'!$N$1:$N$1</xm:f>
          </x14:formula1>
          <xm:sqref>K55</xm:sqref>
        </x14:dataValidation>
        <x14:dataValidation type="list" allowBlank="1" showInputMessage="1" showErrorMessage="1" xr:uid="{7287D08F-EB81-4281-B2CB-DA638383C45E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05E747B6-D8BF-49E9-90C8-B67BC7B0E394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DEF47E99-DC13-4AA5-96EA-B7F1CB9B8E4B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734CEC86-6806-4F14-A25B-C5ABABD794D9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94032C9D-1D15-4B5A-8608-D63D13E87FB5}">
          <x14:formula1>
            <xm:f>'VERİ BANKASI'!$B$1:$B$27</xm:f>
          </x14:formula1>
          <xm:sqref>D4:D54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1DEB-00BD-4BCD-864C-A7CBCF346134}">
  <sheetPr>
    <pageSetUpPr fitToPage="1"/>
  </sheetPr>
  <dimension ref="A1:W86"/>
  <sheetViews>
    <sheetView zoomScale="85" zoomScaleNormal="85" workbookViewId="0">
      <pane ySplit="3" topLeftCell="A4" activePane="bottomLeft" state="frozen"/>
      <selection pane="bottomLeft" activeCell="F11" sqref="F11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45" t="s">
        <v>875</v>
      </c>
      <c r="I2" s="146">
        <f>SUBTOTAL(9,H4:H56)</f>
        <v>2760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860528120</v>
      </c>
      <c r="C4" s="100" t="str">
        <f>+VLOOKUP(B4,'VERİ BANKASI'!M:N,2,0)</f>
        <v>ASKEROĞLU TUR.GID.SAN.VE TİC.LTD.ŞTİ.</v>
      </c>
      <c r="D4" s="54" t="s">
        <v>844</v>
      </c>
      <c r="E4" s="57">
        <v>176</v>
      </c>
      <c r="F4" s="59">
        <v>45851</v>
      </c>
      <c r="G4" s="61">
        <v>1</v>
      </c>
      <c r="H4" s="63">
        <v>1050</v>
      </c>
      <c r="I4" s="65" t="s">
        <v>121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1050</v>
      </c>
      <c r="N4" s="69">
        <f>+IF(G4=$N$2,M4,0)</f>
        <v>0</v>
      </c>
      <c r="O4" s="76">
        <f>+N4*0/100</f>
        <v>0</v>
      </c>
      <c r="P4" s="74">
        <f>+IF(G4=$P$2,M4/1.01,0)</f>
        <v>1039.6039603960396</v>
      </c>
      <c r="Q4" s="82">
        <f>+P4*0.01</f>
        <v>10.396039603960396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1039.6039603960396</v>
      </c>
      <c r="W4" s="7">
        <f>+O4+Q4+S4+U4</f>
        <v>10.396039603960396</v>
      </c>
    </row>
    <row r="5" spans="1:23" s="6" customFormat="1" ht="19.899999999999999" customHeight="1" x14ac:dyDescent="0.2">
      <c r="A5" s="51">
        <v>2</v>
      </c>
      <c r="B5" s="97">
        <v>4700081802</v>
      </c>
      <c r="C5" s="100" t="str">
        <f>+VLOOKUP(B5,'VERİ BANKASI'!M:N,2,0)</f>
        <v>İKBAL LOKANTACILIK HİZ.VE GIDA SAN.TİC.A.Ş.</v>
      </c>
      <c r="D5" s="54" t="s">
        <v>844</v>
      </c>
      <c r="E5" s="57">
        <v>45</v>
      </c>
      <c r="F5" s="59">
        <v>45854</v>
      </c>
      <c r="G5" s="61">
        <v>10</v>
      </c>
      <c r="H5" s="63">
        <v>130</v>
      </c>
      <c r="I5" s="65" t="s">
        <v>751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130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118.18181818181817</v>
      </c>
      <c r="S5" s="86">
        <f>+R5*0.1</f>
        <v>11.818181818181818</v>
      </c>
      <c r="T5" s="90">
        <f>+IF(G5=$T$2,M5/1.2,0)</f>
        <v>0</v>
      </c>
      <c r="U5" s="92">
        <f>+T5*0.2</f>
        <v>0</v>
      </c>
      <c r="V5" s="95">
        <f>+N5+P5+R5+T5</f>
        <v>118.18181818181817</v>
      </c>
      <c r="W5" s="7">
        <f>+O5+Q5+S5+U5</f>
        <v>11.818181818181818</v>
      </c>
    </row>
    <row r="6" spans="1:23" s="6" customFormat="1" ht="19.899999999999999" customHeight="1" x14ac:dyDescent="0.2">
      <c r="A6" s="51">
        <v>3</v>
      </c>
      <c r="B6" s="97">
        <v>5820492073</v>
      </c>
      <c r="C6" s="100" t="str">
        <f>+VLOOKUP(B6,'VERİ BANKASI'!M:N,2,0)</f>
        <v>KÖFTECİ YUSUF HAZ.YEM.TEM.CANLI HAY.ET ENT.A.Ş.</v>
      </c>
      <c r="D6" s="54" t="s">
        <v>844</v>
      </c>
      <c r="E6" s="57">
        <v>38</v>
      </c>
      <c r="F6" s="59">
        <v>45855</v>
      </c>
      <c r="G6" s="61">
        <v>10</v>
      </c>
      <c r="H6" s="63">
        <v>300</v>
      </c>
      <c r="I6" s="65" t="s">
        <v>751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300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272.72727272727269</v>
      </c>
      <c r="S6" s="86">
        <f>+R6*0.1</f>
        <v>27.27272727272727</v>
      </c>
      <c r="T6" s="90">
        <f>+IF(G6=$T$2,M6/1.2,0)</f>
        <v>0</v>
      </c>
      <c r="U6" s="92">
        <f>+T6*0.2</f>
        <v>0</v>
      </c>
      <c r="V6" s="95">
        <f t="shared" ref="V6:W22" si="0">+N6+P6+R6+T6</f>
        <v>272.72727272727269</v>
      </c>
      <c r="W6" s="7">
        <f t="shared" si="0"/>
        <v>27.27272727272727</v>
      </c>
    </row>
    <row r="7" spans="1:23" s="6" customFormat="1" ht="19.899999999999999" customHeight="1" x14ac:dyDescent="0.2">
      <c r="A7" s="51">
        <v>4</v>
      </c>
      <c r="B7" s="97">
        <v>5820492073</v>
      </c>
      <c r="C7" s="100" t="str">
        <f>+VLOOKUP(B7,'VERİ BANKASI'!M:N,2,0)</f>
        <v>KÖFTECİ YUSUF HAZ.YEM.TEM.CANLI HAY.ET ENT.A.Ş.</v>
      </c>
      <c r="D7" s="54" t="s">
        <v>844</v>
      </c>
      <c r="E7" s="57">
        <v>88</v>
      </c>
      <c r="F7" s="59">
        <v>45856</v>
      </c>
      <c r="G7" s="61">
        <v>10</v>
      </c>
      <c r="H7" s="63">
        <v>300</v>
      </c>
      <c r="I7" s="65" t="s">
        <v>751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300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272.72727272727269</v>
      </c>
      <c r="S7" s="86">
        <f t="shared" ref="S7:S54" si="8">+R7*0.1</f>
        <v>27.27272727272727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272.72727272727269</v>
      </c>
      <c r="W7" s="7">
        <f t="shared" si="0"/>
        <v>27.27272727272727</v>
      </c>
    </row>
    <row r="8" spans="1:23" s="6" customFormat="1" ht="19.899999999999999" customHeight="1" x14ac:dyDescent="0.2">
      <c r="A8" s="51">
        <v>5</v>
      </c>
      <c r="B8" s="97">
        <v>1640433218</v>
      </c>
      <c r="C8" s="100" t="str">
        <f>+VLOOKUP(B8,'VERİ BANKASI'!M:N,2,0)</f>
        <v>BERCESTE GRUP İNŞ.TUR.İŞL.AKAR.BAY.SAN.TİC.A.Ş.</v>
      </c>
      <c r="D8" s="54" t="s">
        <v>844</v>
      </c>
      <c r="E8" s="57">
        <v>20</v>
      </c>
      <c r="F8" s="59">
        <v>45856</v>
      </c>
      <c r="G8" s="61">
        <v>10</v>
      </c>
      <c r="H8" s="63">
        <v>520</v>
      </c>
      <c r="I8" s="65" t="s">
        <v>751</v>
      </c>
      <c r="J8" s="61" t="s">
        <v>65</v>
      </c>
      <c r="K8" s="65"/>
      <c r="L8" s="67">
        <f t="shared" si="1"/>
        <v>0</v>
      </c>
      <c r="M8" s="7">
        <f t="shared" si="2"/>
        <v>520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472.72727272727269</v>
      </c>
      <c r="S8" s="86">
        <f t="shared" si="8"/>
        <v>47.272727272727273</v>
      </c>
      <c r="T8" s="90">
        <f t="shared" si="9"/>
        <v>0</v>
      </c>
      <c r="U8" s="92">
        <f t="shared" si="10"/>
        <v>0</v>
      </c>
      <c r="V8" s="95">
        <f t="shared" si="0"/>
        <v>472.72727272727269</v>
      </c>
      <c r="W8" s="7">
        <f t="shared" si="0"/>
        <v>47.272727272727273</v>
      </c>
    </row>
    <row r="9" spans="1:23" s="6" customFormat="1" ht="19.899999999999999" customHeight="1" x14ac:dyDescent="0.2">
      <c r="A9" s="51">
        <v>6</v>
      </c>
      <c r="B9" s="97">
        <v>1640433218</v>
      </c>
      <c r="C9" s="100" t="str">
        <f>+VLOOKUP(B9,'VERİ BANKASI'!M:N,2,0)</f>
        <v>BERCESTE GRUP İNŞ.TUR.İŞL.AKAR.BAY.SAN.TİC.A.Ş.</v>
      </c>
      <c r="D9" s="54" t="s">
        <v>844</v>
      </c>
      <c r="E9" s="57">
        <v>122</v>
      </c>
      <c r="F9" s="59">
        <v>45849</v>
      </c>
      <c r="G9" s="61">
        <v>10</v>
      </c>
      <c r="H9" s="63">
        <v>460</v>
      </c>
      <c r="I9" s="65" t="s">
        <v>751</v>
      </c>
      <c r="J9" s="61" t="s">
        <v>65</v>
      </c>
      <c r="K9" s="65"/>
      <c r="L9" s="67">
        <f t="shared" si="1"/>
        <v>0</v>
      </c>
      <c r="M9" s="7">
        <f t="shared" si="2"/>
        <v>460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418.18181818181813</v>
      </c>
      <c r="S9" s="86">
        <f t="shared" si="8"/>
        <v>41.818181818181813</v>
      </c>
      <c r="T9" s="90">
        <f t="shared" si="9"/>
        <v>0</v>
      </c>
      <c r="U9" s="92">
        <f t="shared" si="10"/>
        <v>0</v>
      </c>
      <c r="V9" s="95">
        <f t="shared" si="0"/>
        <v>418.18181818181813</v>
      </c>
      <c r="W9" s="7">
        <f t="shared" si="0"/>
        <v>41.818181818181813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 t="s">
        <v>65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65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65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65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hidden="1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65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65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65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65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65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2760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2760</v>
      </c>
      <c r="N57" s="13">
        <f t="shared" si="12"/>
        <v>0</v>
      </c>
      <c r="O57" s="13">
        <f t="shared" si="12"/>
        <v>0</v>
      </c>
      <c r="P57" s="14">
        <f>+SUBTOTAL(9,P4:P55)</f>
        <v>1039.6039603960396</v>
      </c>
      <c r="Q57" s="14">
        <f t="shared" si="12"/>
        <v>10.396039603960396</v>
      </c>
      <c r="R57" s="15">
        <f t="shared" si="12"/>
        <v>1554.5454545454545</v>
      </c>
      <c r="S57" s="15">
        <f t="shared" si="12"/>
        <v>155.45454545454544</v>
      </c>
      <c r="T57" s="16">
        <f t="shared" si="12"/>
        <v>0</v>
      </c>
      <c r="U57" s="16">
        <f t="shared" si="12"/>
        <v>0</v>
      </c>
      <c r="V57" s="12">
        <f t="shared" si="12"/>
        <v>2594.1494149414939</v>
      </c>
      <c r="W57" s="12">
        <f t="shared" si="12"/>
        <v>165.85058505850583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148"/>
      <c r="U60" s="148"/>
      <c r="V60" s="148"/>
      <c r="W60" s="148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2759.9999999999995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2025</v>
      </c>
      <c r="Q62" s="206"/>
      <c r="R62" s="207"/>
      <c r="S62" s="26"/>
      <c r="T62" s="148"/>
      <c r="U62" s="148"/>
      <c r="V62" s="148"/>
      <c r="W62" s="148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-2759.9999999999995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1039.6039603960396</v>
      </c>
      <c r="F65" s="24">
        <f t="shared" si="16"/>
        <v>10.396039603960396</v>
      </c>
      <c r="G65" s="24">
        <f t="shared" si="17"/>
        <v>1554.5454545454545</v>
      </c>
      <c r="H65" s="24">
        <f t="shared" si="18"/>
        <v>155.45454545454544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2760</v>
      </c>
      <c r="M65" s="113">
        <f>+COUNTIF($D$4:D59,B65)</f>
        <v>6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147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149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1039.6039603960396</v>
      </c>
      <c r="F86" s="39">
        <f t="shared" si="23"/>
        <v>10.396039603960396</v>
      </c>
      <c r="G86" s="39">
        <f t="shared" si="23"/>
        <v>1554.5454545454545</v>
      </c>
      <c r="H86" s="39">
        <f t="shared" si="23"/>
        <v>155.45454545454544</v>
      </c>
      <c r="I86" s="39">
        <f t="shared" si="23"/>
        <v>0</v>
      </c>
      <c r="J86" s="39">
        <f t="shared" si="23"/>
        <v>0</v>
      </c>
      <c r="K86" s="40">
        <f t="shared" si="23"/>
        <v>0</v>
      </c>
      <c r="L86" s="40">
        <f>SUM(L60:L83)</f>
        <v>2760</v>
      </c>
      <c r="M86" s="114">
        <f>+SUM(M60:M85)</f>
        <v>6</v>
      </c>
      <c r="R86" s="106" t="s">
        <v>658</v>
      </c>
      <c r="S86" s="111">
        <f>+M86</f>
        <v>6</v>
      </c>
      <c r="T86" s="107">
        <f>+K86</f>
        <v>0</v>
      </c>
      <c r="U86" s="107">
        <f>+C86+E86+G86+I86</f>
        <v>2594.1494149414939</v>
      </c>
      <c r="V86" s="107">
        <f>+D86+F86+H86+J86</f>
        <v>165.85058505850583</v>
      </c>
      <c r="W86" s="107">
        <f>+T86+U86+V86</f>
        <v>2759.9999999999995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G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4A061626-C496-4582-A330-5D9AC8858D6D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2706307-6CCF-44C1-BCA1-F9283F0F549D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016E09CC-6146-40E3-9018-3FA6F6AA6D69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655DD6DD-5EF9-4852-BAEE-80A163523932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26068D2F-3D1B-4031-937E-0C0703CFA0F2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057A338F-0091-456E-9DDA-680F2B86EAA1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B1B26E2A-F518-4EA6-8C51-1D1F6A25F005}">
          <x14:formula1>
            <xm:f>'VERİ BANKASI'!$N$1:$N$1</xm:f>
          </x14:formula1>
          <xm:sqref>K55</xm:sqref>
        </x14:dataValidation>
        <x14:dataValidation type="list" allowBlank="1" showInputMessage="1" showErrorMessage="1" xr:uid="{4FD0E8CF-9FAA-44C6-AC08-79C4FEC411D3}">
          <x14:formula1>
            <xm:f>'VERİ BANKASI'!$C$1:$C$5</xm:f>
          </x14:formula1>
          <xm:sqref>G55</xm:sqref>
        </x14:dataValidation>
        <x14:dataValidation type="list" allowBlank="1" showInputMessage="1" showErrorMessage="1" xr:uid="{2B3FE5B6-2594-40BE-A628-914B351F4762}">
          <x14:formula1>
            <xm:f>'VERİ BANKASI'!$G$1:$G$4</xm:f>
          </x14:formula1>
          <xm:sqref>P61</xm:sqref>
        </x14:dataValidation>
        <x14:dataValidation type="list" allowBlank="1" showInputMessage="1" showErrorMessage="1" xr:uid="{6B949ADE-67AE-4958-80F8-E1EF5A2E2B9A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99660524-DA53-4C24-A24C-EAAADD85A018}">
          <x14:formula1>
            <xm:f>'VERİ BANKASI'!$E$1:$E$13</xm:f>
          </x14:formula1>
          <xm:sqref>P63</xm:sqref>
        </x14:dataValidation>
        <x14:dataValidation type="list" allowBlank="1" showInputMessage="1" showErrorMessage="1" xr:uid="{BEFCA4B9-860F-442C-8294-BF7FE4AE526B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4F87B347-5914-413C-9A0E-5D48DE750B51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54596B22-DB95-47CE-B2AA-C18BC6676C00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BE3C-3769-4F69-AD32-E0A99F84A056}">
  <sheetPr>
    <pageSetUpPr fitToPage="1"/>
  </sheetPr>
  <dimension ref="A1:W86"/>
  <sheetViews>
    <sheetView zoomScale="85" zoomScaleNormal="85" workbookViewId="0">
      <pane ySplit="3" topLeftCell="A4" activePane="bottomLeft" state="frozen"/>
      <selection pane="bottomLeft" activeCell="G8" sqref="G8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45" t="s">
        <v>875</v>
      </c>
      <c r="I2" s="146">
        <f>SUBTOTAL(9,H4:H56)</f>
        <v>795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56890240958</v>
      </c>
      <c r="C4" s="100" t="str">
        <f>+VLOOKUP(B4,'VERİ BANKASI'!M:N,2,0)</f>
        <v>SKY CAFE - ERKAN TEKİN</v>
      </c>
      <c r="D4" s="54" t="s">
        <v>844</v>
      </c>
      <c r="E4" s="57">
        <v>17</v>
      </c>
      <c r="F4" s="59">
        <v>45868</v>
      </c>
      <c r="G4" s="61">
        <v>10</v>
      </c>
      <c r="H4" s="63">
        <v>195</v>
      </c>
      <c r="I4" s="65" t="s">
        <v>751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195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177.27272727272725</v>
      </c>
      <c r="S4" s="86">
        <f>+R4*0.1</f>
        <v>17.727272727272727</v>
      </c>
      <c r="T4" s="90">
        <f>+IF(G4=$T$2,M4/1.2,0)</f>
        <v>0</v>
      </c>
      <c r="U4" s="92">
        <f>+T4*0.2</f>
        <v>0</v>
      </c>
      <c r="V4" s="95">
        <f>+N4+P4+R4+T4</f>
        <v>177.27272727272725</v>
      </c>
      <c r="W4" s="7">
        <f>+O4+Q4+S4+U4</f>
        <v>17.727272727272727</v>
      </c>
    </row>
    <row r="5" spans="1:23" s="6" customFormat="1" ht="19.899999999999999" customHeight="1" x14ac:dyDescent="0.2">
      <c r="A5" s="51">
        <v>2</v>
      </c>
      <c r="B5" s="97">
        <v>7690844411</v>
      </c>
      <c r="C5" s="100" t="str">
        <f>+VLOOKUP(B5,'VERİ BANKASI'!M:N,2,0)</f>
        <v>SILVER DIŞ TİCARET A.Ş.</v>
      </c>
      <c r="D5" s="54" t="s">
        <v>844</v>
      </c>
      <c r="E5" s="57">
        <v>18</v>
      </c>
      <c r="F5" s="59">
        <v>45869</v>
      </c>
      <c r="G5" s="61">
        <v>10</v>
      </c>
      <c r="H5" s="63">
        <v>525</v>
      </c>
      <c r="I5" s="65" t="s">
        <v>751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525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477.27272727272725</v>
      </c>
      <c r="S5" s="86">
        <f>+R5*0.1</f>
        <v>47.727272727272727</v>
      </c>
      <c r="T5" s="90">
        <f>+IF(G5=$T$2,M5/1.2,0)</f>
        <v>0</v>
      </c>
      <c r="U5" s="92">
        <f>+T5*0.2</f>
        <v>0</v>
      </c>
      <c r="V5" s="95">
        <f>+N5+P5+R5+T5</f>
        <v>477.27272727272725</v>
      </c>
      <c r="W5" s="7">
        <f>+O5+Q5+S5+U5</f>
        <v>47.727272727272727</v>
      </c>
    </row>
    <row r="6" spans="1:23" s="6" customFormat="1" ht="19.899999999999999" customHeight="1" x14ac:dyDescent="0.2">
      <c r="A6" s="51">
        <v>3</v>
      </c>
      <c r="B6" s="97">
        <v>1640433218</v>
      </c>
      <c r="C6" s="100" t="str">
        <f>+VLOOKUP(B6,'VERİ BANKASI'!M:N,2,0)</f>
        <v>BERCESTE GRUP İNŞ.TUR.İŞL.AKAR.BAY.SAN.TİC.A.Ş.</v>
      </c>
      <c r="D6" s="54" t="s">
        <v>844</v>
      </c>
      <c r="E6" s="57">
        <v>61</v>
      </c>
      <c r="F6" s="59">
        <v>45861</v>
      </c>
      <c r="G6" s="61">
        <v>10</v>
      </c>
      <c r="H6" s="63">
        <v>75</v>
      </c>
      <c r="I6" s="65" t="s">
        <v>751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75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68.181818181818173</v>
      </c>
      <c r="S6" s="86">
        <f>+R6*0.1</f>
        <v>6.8181818181818175</v>
      </c>
      <c r="T6" s="90">
        <f>+IF(G6=$T$2,M6/1.2,0)</f>
        <v>0</v>
      </c>
      <c r="U6" s="92">
        <f>+T6*0.2</f>
        <v>0</v>
      </c>
      <c r="V6" s="95">
        <f t="shared" ref="V6:W22" si="0">+N6+P6+R6+T6</f>
        <v>68.181818181818173</v>
      </c>
      <c r="W6" s="7">
        <f t="shared" si="0"/>
        <v>6.8181818181818175</v>
      </c>
    </row>
    <row r="7" spans="1:23" s="6" customFormat="1" ht="19.899999999999999" customHeight="1" x14ac:dyDescent="0.2">
      <c r="A7" s="51">
        <v>4</v>
      </c>
      <c r="B7" s="97"/>
      <c r="C7" s="100" t="e">
        <f>+VLOOKUP(B7,'VERİ BANKASI'!M:N,2,0)</f>
        <v>#N/A</v>
      </c>
      <c r="D7" s="54"/>
      <c r="E7" s="57"/>
      <c r="F7" s="59"/>
      <c r="G7" s="61"/>
      <c r="H7" s="63"/>
      <c r="I7" s="65"/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0</v>
      </c>
      <c r="W7" s="7">
        <f t="shared" si="0"/>
        <v>0</v>
      </c>
    </row>
    <row r="8" spans="1:23" s="6" customFormat="1" ht="19.899999999999999" customHeight="1" x14ac:dyDescent="0.2">
      <c r="A8" s="51">
        <v>5</v>
      </c>
      <c r="B8" s="97"/>
      <c r="C8" s="100" t="e">
        <f>+VLOOKUP(B8,'VERİ BANKASI'!M:N,2,0)</f>
        <v>#N/A</v>
      </c>
      <c r="D8" s="54"/>
      <c r="E8" s="57"/>
      <c r="F8" s="59"/>
      <c r="G8" s="61"/>
      <c r="H8" s="63"/>
      <c r="I8" s="65"/>
      <c r="J8" s="61" t="s">
        <v>65</v>
      </c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0</v>
      </c>
      <c r="W8" s="7">
        <f t="shared" si="0"/>
        <v>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 t="s">
        <v>65</v>
      </c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 t="s">
        <v>65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65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65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65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hidden="1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65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65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65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65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65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795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795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722.72727272727263</v>
      </c>
      <c r="S57" s="15">
        <f t="shared" si="12"/>
        <v>72.272727272727266</v>
      </c>
      <c r="T57" s="16">
        <f t="shared" si="12"/>
        <v>0</v>
      </c>
      <c r="U57" s="16">
        <f t="shared" si="12"/>
        <v>0</v>
      </c>
      <c r="V57" s="12">
        <f t="shared" si="12"/>
        <v>722.72727272727263</v>
      </c>
      <c r="W57" s="12">
        <f t="shared" si="12"/>
        <v>72.272727272727266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148"/>
      <c r="U60" s="148"/>
      <c r="V60" s="148"/>
      <c r="W60" s="148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794.99999999999989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2025</v>
      </c>
      <c r="Q62" s="206"/>
      <c r="R62" s="207"/>
      <c r="S62" s="26"/>
      <c r="T62" s="148"/>
      <c r="U62" s="148"/>
      <c r="V62" s="148"/>
      <c r="W62" s="148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-794.99999999999989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722.72727272727263</v>
      </c>
      <c r="H65" s="24">
        <f t="shared" si="18"/>
        <v>72.272727272727266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794.99999999999989</v>
      </c>
      <c r="M65" s="113">
        <f>+COUNTIF($D$4:D59,B65)</f>
        <v>3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147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149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0</v>
      </c>
      <c r="F86" s="39">
        <f t="shared" si="23"/>
        <v>0</v>
      </c>
      <c r="G86" s="39">
        <f t="shared" si="23"/>
        <v>722.72727272727263</v>
      </c>
      <c r="H86" s="39">
        <f t="shared" si="23"/>
        <v>72.272727272727266</v>
      </c>
      <c r="I86" s="39">
        <f t="shared" si="23"/>
        <v>0</v>
      </c>
      <c r="J86" s="39">
        <f t="shared" si="23"/>
        <v>0</v>
      </c>
      <c r="K86" s="40">
        <f t="shared" si="23"/>
        <v>0</v>
      </c>
      <c r="L86" s="40">
        <f>SUM(L60:L83)</f>
        <v>794.99999999999989</v>
      </c>
      <c r="M86" s="114">
        <f>+SUM(M60:M85)</f>
        <v>3</v>
      </c>
      <c r="R86" s="106" t="s">
        <v>658</v>
      </c>
      <c r="S86" s="111">
        <f>+M86</f>
        <v>3</v>
      </c>
      <c r="T86" s="107">
        <f>+K86</f>
        <v>0</v>
      </c>
      <c r="U86" s="107">
        <f>+C86+E86+G86+I86</f>
        <v>722.72727272727263</v>
      </c>
      <c r="V86" s="107">
        <f>+D86+F86+H86+J86</f>
        <v>72.272727272727266</v>
      </c>
      <c r="W86" s="107">
        <f>+T86+U86+V86</f>
        <v>794.99999999999989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G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ED0EE791-0048-4B38-B4C2-65FD05604567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76D89AC7-CDEA-4817-A817-A929C4352C40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7662587E-418F-43BA-AE85-D5C643818390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ED1CDD76-5D11-456E-8CE0-4496D944F6C5}">
          <x14:formula1>
            <xm:f>'VERİ BANKASI'!$F$1:$F$4</xm:f>
          </x14:formula1>
          <xm:sqref>P60</xm:sqref>
        </x14:dataValidation>
        <x14:dataValidation type="list" allowBlank="1" showInputMessage="1" showErrorMessage="1" xr:uid="{43036645-3DBF-4F62-B759-3EEA08FD7C27}">
          <x14:formula1>
            <xm:f>'VERİ BANKASI'!$E$1:$E$13</xm:f>
          </x14:formula1>
          <xm:sqref>P63</xm:sqref>
        </x14:dataValidation>
        <x14:dataValidation type="list" allowBlank="1" showInputMessage="1" showErrorMessage="1" xr:uid="{FD3D0221-13DE-49FA-9622-49A116FE1B7F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4CC66A80-F601-40B9-9A9C-BE24555C14CE}">
          <x14:formula1>
            <xm:f>'VERİ BANKASI'!$G$1:$G$4</xm:f>
          </x14:formula1>
          <xm:sqref>P61</xm:sqref>
        </x14:dataValidation>
        <x14:dataValidation type="list" allowBlank="1" showInputMessage="1" showErrorMessage="1" xr:uid="{E4AD8E28-506F-4942-A777-2F528C2F3960}">
          <x14:formula1>
            <xm:f>'VERİ BANKASI'!$C$1:$C$5</xm:f>
          </x14:formula1>
          <xm:sqref>G55</xm:sqref>
        </x14:dataValidation>
        <x14:dataValidation type="list" allowBlank="1" showInputMessage="1" showErrorMessage="1" xr:uid="{709DEE40-F053-4979-978E-06CB5AB39DD6}">
          <x14:formula1>
            <xm:f>'VERİ BANKASI'!$N$1:$N$1</xm:f>
          </x14:formula1>
          <xm:sqref>K55</xm:sqref>
        </x14:dataValidation>
        <x14:dataValidation type="list" allowBlank="1" showInputMessage="1" showErrorMessage="1" xr:uid="{DCD40DD4-C6FE-46C6-9A81-F75334AAFA61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B19D4035-34C0-45FD-BA57-081E66EF1A0D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35216F44-847C-48AE-BE68-2948EA04FD84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2625622D-5594-4235-B21E-128056BDEBE5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2A407020-6E58-4CE5-9DD1-B7571CB685A1}">
          <x14:formula1>
            <xm:f>'VERİ BANKASI'!$B$1:$B$27</xm:f>
          </x14:formula1>
          <xm:sqref>D4:D54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93201-CCFF-445F-832F-B1103BF19A53}">
  <sheetPr>
    <pageSetUpPr fitToPage="1"/>
  </sheetPr>
  <dimension ref="A1:W86"/>
  <sheetViews>
    <sheetView zoomScale="85" zoomScaleNormal="85" workbookViewId="0">
      <pane ySplit="3" topLeftCell="A4" activePane="bottomLeft" state="frozen"/>
      <selection pane="bottomLeft" activeCell="P63" sqref="P63:R63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43" t="s">
        <v>875</v>
      </c>
      <c r="I2" s="144">
        <f>SUBTOTAL(9,H4:H56)</f>
        <v>12032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7690310116</v>
      </c>
      <c r="C4" s="100" t="str">
        <f>+VLOOKUP(B4,'VERİ BANKASI'!M:N,2,0)</f>
        <v>SHAYA KAHVE SAN.VE TİC.A.Ş.(STARBUCKS COFFEE)</v>
      </c>
      <c r="D4" s="54" t="s">
        <v>844</v>
      </c>
      <c r="E4" s="57">
        <v>213</v>
      </c>
      <c r="F4" s="59">
        <v>45809</v>
      </c>
      <c r="G4" s="61">
        <v>10</v>
      </c>
      <c r="H4" s="63">
        <v>140</v>
      </c>
      <c r="I4" s="65" t="s">
        <v>120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140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127.27272727272727</v>
      </c>
      <c r="S4" s="86">
        <f>+R4*0.1</f>
        <v>12.727272727272727</v>
      </c>
      <c r="T4" s="90">
        <f>+IF(G4=$T$2,M4/1.2,0)</f>
        <v>0</v>
      </c>
      <c r="U4" s="92">
        <f>+T4*0.2</f>
        <v>0</v>
      </c>
      <c r="V4" s="95">
        <f>+N4+P4+R4+T4</f>
        <v>127.27272727272727</v>
      </c>
      <c r="W4" s="7">
        <f>+O4+Q4+S4+U4</f>
        <v>12.727272727272727</v>
      </c>
    </row>
    <row r="5" spans="1:23" s="6" customFormat="1" ht="19.899999999999999" customHeight="1" x14ac:dyDescent="0.2">
      <c r="A5" s="51">
        <v>2</v>
      </c>
      <c r="B5" s="97">
        <v>1680517554</v>
      </c>
      <c r="C5" s="100" t="str">
        <f>+VLOOKUP(B5,'VERİ BANKASI'!M:N,2,0)</f>
        <v>BİBLOS TEKS.KUY.HAY.TURZ.SAN.VE DIŞ.TİC.LTD</v>
      </c>
      <c r="D5" s="54" t="s">
        <v>844</v>
      </c>
      <c r="E5" s="57">
        <v>7</v>
      </c>
      <c r="F5" s="59">
        <v>45809</v>
      </c>
      <c r="G5" s="61">
        <v>10</v>
      </c>
      <c r="H5" s="63">
        <v>2827</v>
      </c>
      <c r="I5" s="65" t="s">
        <v>751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2827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2570</v>
      </c>
      <c r="S5" s="86">
        <f>+R5*0.1</f>
        <v>257</v>
      </c>
      <c r="T5" s="90">
        <f>+IF(G5=$T$2,M5/1.2,0)</f>
        <v>0</v>
      </c>
      <c r="U5" s="92">
        <f>+T5*0.2</f>
        <v>0</v>
      </c>
      <c r="V5" s="95">
        <f>+N5+P5+R5+T5</f>
        <v>2570</v>
      </c>
      <c r="W5" s="7">
        <f>+O5+Q5+S5+U5</f>
        <v>257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140</v>
      </c>
      <c r="F6" s="59">
        <v>45809</v>
      </c>
      <c r="G6" s="61">
        <v>20</v>
      </c>
      <c r="H6" s="63">
        <v>200</v>
      </c>
      <c r="I6" s="65" t="s">
        <v>929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60</v>
      </c>
      <c r="M6" s="7">
        <f>+H6-L6</f>
        <v>140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116.66666666666667</v>
      </c>
      <c r="U6" s="92">
        <f>+T6*0.2</f>
        <v>23.333333333333336</v>
      </c>
      <c r="V6" s="95">
        <f t="shared" ref="V6:W22" si="0">+N6+P6+R6+T6</f>
        <v>116.66666666666667</v>
      </c>
      <c r="W6" s="7">
        <f t="shared" si="0"/>
        <v>23.333333333333336</v>
      </c>
    </row>
    <row r="7" spans="1:23" s="6" customFormat="1" ht="19.899999999999999" customHeight="1" x14ac:dyDescent="0.2">
      <c r="A7" s="51">
        <v>4</v>
      </c>
      <c r="B7" s="97">
        <v>56890240958</v>
      </c>
      <c r="C7" s="100" t="str">
        <f>+VLOOKUP(B7,'VERİ BANKASI'!M:N,2,0)</f>
        <v>SKY CAFE - ERKAN TEKİN</v>
      </c>
      <c r="D7" s="54" t="s">
        <v>844</v>
      </c>
      <c r="E7" s="57">
        <v>9</v>
      </c>
      <c r="F7" s="59">
        <v>45809</v>
      </c>
      <c r="G7" s="61">
        <v>10</v>
      </c>
      <c r="H7" s="63">
        <v>590</v>
      </c>
      <c r="I7" s="65" t="s">
        <v>751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590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536.36363636363637</v>
      </c>
      <c r="S7" s="86">
        <f t="shared" ref="S7:S54" si="8">+R7*0.1</f>
        <v>53.63636363636364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536.36363636363637</v>
      </c>
      <c r="W7" s="7">
        <f t="shared" si="0"/>
        <v>53.63636363636364</v>
      </c>
    </row>
    <row r="8" spans="1:23" s="6" customFormat="1" ht="19.899999999999999" customHeight="1" x14ac:dyDescent="0.2">
      <c r="A8" s="51">
        <v>5</v>
      </c>
      <c r="B8" s="97">
        <v>11615988188</v>
      </c>
      <c r="C8" s="100" t="str">
        <f>+VLOOKUP(B8,'VERİ BANKASI'!M:N,2,0)</f>
        <v>CADDE GÖZLEME - SERDAR ŞENOL</v>
      </c>
      <c r="D8" s="54" t="s">
        <v>844</v>
      </c>
      <c r="E8" s="57">
        <v>17</v>
      </c>
      <c r="F8" s="59">
        <v>45809</v>
      </c>
      <c r="G8" s="61">
        <v>10</v>
      </c>
      <c r="H8" s="63">
        <v>980</v>
      </c>
      <c r="I8" s="65" t="s">
        <v>751</v>
      </c>
      <c r="J8" s="61" t="s">
        <v>65</v>
      </c>
      <c r="K8" s="65"/>
      <c r="L8" s="67">
        <f t="shared" si="1"/>
        <v>0</v>
      </c>
      <c r="M8" s="7">
        <f t="shared" si="2"/>
        <v>980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890.90909090909088</v>
      </c>
      <c r="S8" s="86">
        <f t="shared" si="8"/>
        <v>89.090909090909093</v>
      </c>
      <c r="T8" s="90">
        <f t="shared" si="9"/>
        <v>0</v>
      </c>
      <c r="U8" s="92">
        <f t="shared" si="10"/>
        <v>0</v>
      </c>
      <c r="V8" s="95">
        <f t="shared" si="0"/>
        <v>890.90909090909088</v>
      </c>
      <c r="W8" s="7">
        <f t="shared" si="0"/>
        <v>89.090909090909093</v>
      </c>
    </row>
    <row r="9" spans="1:23" s="6" customFormat="1" ht="19.899999999999999" customHeight="1" x14ac:dyDescent="0.2">
      <c r="A9" s="51">
        <v>6</v>
      </c>
      <c r="B9" s="97">
        <v>8320432989</v>
      </c>
      <c r="C9" s="100" t="str">
        <f>+VLOOKUP(B9,'VERİ BANKASI'!M:N,2,0)</f>
        <v>TAVUK DÜNYASI GIDA SAN.VE TİC.A.Ş.</v>
      </c>
      <c r="D9" s="54" t="s">
        <v>844</v>
      </c>
      <c r="E9" s="57">
        <v>33</v>
      </c>
      <c r="F9" s="59">
        <v>45809</v>
      </c>
      <c r="G9" s="61">
        <v>10</v>
      </c>
      <c r="H9" s="63">
        <v>935</v>
      </c>
      <c r="I9" s="65" t="s">
        <v>751</v>
      </c>
      <c r="J9" s="61" t="s">
        <v>65</v>
      </c>
      <c r="K9" s="65"/>
      <c r="L9" s="67">
        <f t="shared" si="1"/>
        <v>0</v>
      </c>
      <c r="M9" s="7">
        <f t="shared" si="2"/>
        <v>935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849.99999999999989</v>
      </c>
      <c r="S9" s="86">
        <f t="shared" si="8"/>
        <v>85</v>
      </c>
      <c r="T9" s="90">
        <f t="shared" si="9"/>
        <v>0</v>
      </c>
      <c r="U9" s="92">
        <f t="shared" si="10"/>
        <v>0</v>
      </c>
      <c r="V9" s="95">
        <f t="shared" si="0"/>
        <v>849.99999999999989</v>
      </c>
      <c r="W9" s="7">
        <f t="shared" si="0"/>
        <v>85</v>
      </c>
    </row>
    <row r="10" spans="1:23" s="6" customFormat="1" ht="19.899999999999999" customHeight="1" x14ac:dyDescent="0.2">
      <c r="A10" s="51">
        <v>7</v>
      </c>
      <c r="B10" s="97">
        <v>3850430195</v>
      </c>
      <c r="C10" s="100" t="str">
        <f>+VLOOKUP(B10,'VERİ BANKASI'!M:N,2,0)</f>
        <v>FATİH DİLEK GIDA SAN.VE TİC.A.Ş.</v>
      </c>
      <c r="D10" s="54" t="s">
        <v>844</v>
      </c>
      <c r="E10" s="57">
        <v>16</v>
      </c>
      <c r="F10" s="59">
        <v>45809</v>
      </c>
      <c r="G10" s="61">
        <v>10</v>
      </c>
      <c r="H10" s="63">
        <v>755</v>
      </c>
      <c r="I10" s="65" t="s">
        <v>751</v>
      </c>
      <c r="J10" s="61" t="s">
        <v>65</v>
      </c>
      <c r="K10" s="65"/>
      <c r="L10" s="67">
        <f t="shared" si="1"/>
        <v>0</v>
      </c>
      <c r="M10" s="7">
        <f t="shared" si="2"/>
        <v>755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686.36363636363626</v>
      </c>
      <c r="S10" s="86">
        <f t="shared" si="8"/>
        <v>68.636363636363626</v>
      </c>
      <c r="T10" s="90">
        <f t="shared" si="9"/>
        <v>0</v>
      </c>
      <c r="U10" s="92">
        <f t="shared" si="10"/>
        <v>0</v>
      </c>
      <c r="V10" s="95">
        <f t="shared" si="0"/>
        <v>686.36363636363626</v>
      </c>
      <c r="W10" s="7">
        <f t="shared" si="0"/>
        <v>68.636363636363626</v>
      </c>
    </row>
    <row r="11" spans="1:23" s="6" customFormat="1" ht="19.899999999999999" customHeight="1" x14ac:dyDescent="0.2">
      <c r="A11" s="51">
        <v>8</v>
      </c>
      <c r="B11" s="97">
        <v>26021094262</v>
      </c>
      <c r="C11" s="100" t="str">
        <f>+VLOOKUP(B11,'VERİ BANKASI'!M:N,2,0)</f>
        <v>ÖZBAĞLAR TİCARET - BÜLENT ÖZBAĞ</v>
      </c>
      <c r="D11" s="54" t="s">
        <v>844</v>
      </c>
      <c r="E11" s="57">
        <v>95</v>
      </c>
      <c r="F11" s="59">
        <v>45809</v>
      </c>
      <c r="G11" s="61">
        <v>1</v>
      </c>
      <c r="H11" s="63">
        <v>500</v>
      </c>
      <c r="I11" s="65" t="s">
        <v>751</v>
      </c>
      <c r="J11" s="61" t="s">
        <v>65</v>
      </c>
      <c r="K11" s="65"/>
      <c r="L11" s="67">
        <f t="shared" si="1"/>
        <v>0</v>
      </c>
      <c r="M11" s="7">
        <f t="shared" si="2"/>
        <v>500</v>
      </c>
      <c r="N11" s="69">
        <f t="shared" si="3"/>
        <v>0</v>
      </c>
      <c r="O11" s="76">
        <f t="shared" si="4"/>
        <v>0</v>
      </c>
      <c r="P11" s="74">
        <f t="shared" si="5"/>
        <v>495.04950495049502</v>
      </c>
      <c r="Q11" s="82">
        <f t="shared" si="6"/>
        <v>4.9504950495049505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495.04950495049502</v>
      </c>
      <c r="W11" s="7">
        <f t="shared" si="0"/>
        <v>4.9504950495049505</v>
      </c>
    </row>
    <row r="12" spans="1:23" s="6" customFormat="1" ht="19.899999999999999" customHeight="1" x14ac:dyDescent="0.2">
      <c r="A12" s="51">
        <v>9</v>
      </c>
      <c r="B12" s="97">
        <v>11615988188</v>
      </c>
      <c r="C12" s="100" t="str">
        <f>+VLOOKUP(B12,'VERİ BANKASI'!M:N,2,0)</f>
        <v>CADDE GÖZLEME - SERDAR ŞENOL</v>
      </c>
      <c r="D12" s="54" t="s">
        <v>844</v>
      </c>
      <c r="E12" s="57">
        <v>19</v>
      </c>
      <c r="F12" s="59">
        <v>45809</v>
      </c>
      <c r="G12" s="61">
        <v>10</v>
      </c>
      <c r="H12" s="63">
        <v>1040</v>
      </c>
      <c r="I12" s="65" t="s">
        <v>751</v>
      </c>
      <c r="J12" s="61" t="s">
        <v>65</v>
      </c>
      <c r="K12" s="65"/>
      <c r="L12" s="67">
        <f t="shared" si="1"/>
        <v>0</v>
      </c>
      <c r="M12" s="7">
        <f t="shared" si="2"/>
        <v>1040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945.45454545454538</v>
      </c>
      <c r="S12" s="86">
        <f t="shared" si="8"/>
        <v>94.545454545454547</v>
      </c>
      <c r="T12" s="90">
        <f t="shared" si="9"/>
        <v>0</v>
      </c>
      <c r="U12" s="92">
        <f t="shared" si="10"/>
        <v>0</v>
      </c>
      <c r="V12" s="95">
        <f t="shared" si="0"/>
        <v>945.45454545454538</v>
      </c>
      <c r="W12" s="7">
        <f t="shared" si="0"/>
        <v>94.545454545454547</v>
      </c>
    </row>
    <row r="13" spans="1:23" s="6" customFormat="1" ht="19.899999999999999" customHeight="1" x14ac:dyDescent="0.2">
      <c r="A13" s="51">
        <v>10</v>
      </c>
      <c r="B13" s="97">
        <v>26021094262</v>
      </c>
      <c r="C13" s="100" t="str">
        <f>+VLOOKUP(B13,'VERİ BANKASI'!M:N,2,0)</f>
        <v>ÖZBAĞLAR TİCARET - BÜLENT ÖZBAĞ</v>
      </c>
      <c r="D13" s="54" t="s">
        <v>844</v>
      </c>
      <c r="E13" s="57">
        <v>59</v>
      </c>
      <c r="F13" s="59">
        <v>45809</v>
      </c>
      <c r="G13" s="61">
        <v>1</v>
      </c>
      <c r="H13" s="63">
        <v>720</v>
      </c>
      <c r="I13" s="65" t="s">
        <v>929</v>
      </c>
      <c r="J13" s="61" t="s">
        <v>65</v>
      </c>
      <c r="K13" s="65"/>
      <c r="L13" s="67">
        <f t="shared" si="1"/>
        <v>0</v>
      </c>
      <c r="M13" s="7">
        <f t="shared" si="2"/>
        <v>720</v>
      </c>
      <c r="N13" s="69">
        <f t="shared" si="3"/>
        <v>0</v>
      </c>
      <c r="O13" s="76">
        <f t="shared" si="4"/>
        <v>0</v>
      </c>
      <c r="P13" s="74">
        <f t="shared" si="5"/>
        <v>712.87128712871288</v>
      </c>
      <c r="Q13" s="82">
        <f t="shared" si="6"/>
        <v>7.1287128712871288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712.87128712871288</v>
      </c>
      <c r="W13" s="7">
        <f t="shared" si="0"/>
        <v>7.1287128712871288</v>
      </c>
    </row>
    <row r="14" spans="1:23" s="6" customFormat="1" ht="19.899999999999999" customHeight="1" x14ac:dyDescent="0.2">
      <c r="A14" s="51">
        <v>11</v>
      </c>
      <c r="B14" s="97">
        <v>3130551631</v>
      </c>
      <c r="C14" s="100" t="str">
        <f>+VLOOKUP(B14,'VERİ BANKASI'!M:N,2,0)</f>
        <v>DRAGOS REST.SPOR TES.VE TUR.LTD.ŞTİ.</v>
      </c>
      <c r="D14" s="54" t="s">
        <v>844</v>
      </c>
      <c r="E14" s="57">
        <v>930</v>
      </c>
      <c r="F14" s="59">
        <v>45809</v>
      </c>
      <c r="G14" s="61">
        <v>10</v>
      </c>
      <c r="H14" s="63">
        <v>930</v>
      </c>
      <c r="I14" s="65" t="s">
        <v>929</v>
      </c>
      <c r="J14" s="61" t="s">
        <v>65</v>
      </c>
      <c r="K14" s="65"/>
      <c r="L14" s="67">
        <f t="shared" si="1"/>
        <v>0</v>
      </c>
      <c r="M14" s="7">
        <f t="shared" si="2"/>
        <v>930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845.45454545454538</v>
      </c>
      <c r="S14" s="86">
        <f t="shared" si="8"/>
        <v>84.545454545454547</v>
      </c>
      <c r="T14" s="90">
        <f t="shared" si="9"/>
        <v>0</v>
      </c>
      <c r="U14" s="92">
        <f t="shared" si="10"/>
        <v>0</v>
      </c>
      <c r="V14" s="95">
        <f t="shared" si="0"/>
        <v>845.45454545454538</v>
      </c>
      <c r="W14" s="7">
        <f t="shared" si="0"/>
        <v>84.545454545454547</v>
      </c>
    </row>
    <row r="15" spans="1:23" s="6" customFormat="1" ht="19.899999999999999" customHeight="1" x14ac:dyDescent="0.2">
      <c r="A15" s="51">
        <v>12</v>
      </c>
      <c r="B15" s="97">
        <v>3980657307</v>
      </c>
      <c r="C15" s="100" t="str">
        <f>+VLOOKUP(B15,'VERİ BANKASI'!M:N,2,0)</f>
        <v>GÖK AY PASTA CAFE UNLU MAM. LTD. ŞTİ.</v>
      </c>
      <c r="D15" s="54" t="s">
        <v>844</v>
      </c>
      <c r="E15" s="57">
        <v>45</v>
      </c>
      <c r="F15" s="59">
        <v>45809</v>
      </c>
      <c r="G15" s="61">
        <v>1</v>
      </c>
      <c r="H15" s="63">
        <v>75</v>
      </c>
      <c r="I15" s="65" t="s">
        <v>929</v>
      </c>
      <c r="J15" s="61" t="s">
        <v>65</v>
      </c>
      <c r="K15" s="65"/>
      <c r="L15" s="67">
        <f t="shared" si="1"/>
        <v>0</v>
      </c>
      <c r="M15" s="7">
        <f t="shared" si="2"/>
        <v>75</v>
      </c>
      <c r="N15" s="69">
        <f t="shared" si="3"/>
        <v>0</v>
      </c>
      <c r="O15" s="76">
        <f t="shared" si="4"/>
        <v>0</v>
      </c>
      <c r="P15" s="74">
        <f t="shared" si="5"/>
        <v>74.257425742574256</v>
      </c>
      <c r="Q15" s="82">
        <f t="shared" si="6"/>
        <v>0.74257425742574257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74.257425742574256</v>
      </c>
      <c r="W15" s="7">
        <f t="shared" si="0"/>
        <v>0.74257425742574257</v>
      </c>
    </row>
    <row r="16" spans="1:23" s="6" customFormat="1" ht="19.899999999999999" customHeight="1" x14ac:dyDescent="0.2">
      <c r="A16" s="51">
        <v>13</v>
      </c>
      <c r="B16" s="97">
        <v>7690310116</v>
      </c>
      <c r="C16" s="100" t="str">
        <f>+VLOOKUP(B16,'VERİ BANKASI'!M:N,2,0)</f>
        <v>SHAYA KAHVE SAN.VE TİC.A.Ş.(STARBUCKS COFFEE)</v>
      </c>
      <c r="D16" s="54" t="s">
        <v>844</v>
      </c>
      <c r="E16" s="57">
        <v>153</v>
      </c>
      <c r="F16" s="59">
        <v>45809</v>
      </c>
      <c r="G16" s="61">
        <v>10</v>
      </c>
      <c r="H16" s="63">
        <v>140</v>
      </c>
      <c r="I16" s="65" t="s">
        <v>929</v>
      </c>
      <c r="J16" s="61" t="s">
        <v>65</v>
      </c>
      <c r="K16" s="65"/>
      <c r="L16" s="67">
        <f t="shared" si="1"/>
        <v>0</v>
      </c>
      <c r="M16" s="7">
        <f t="shared" si="2"/>
        <v>140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127.27272727272727</v>
      </c>
      <c r="S16" s="86">
        <f t="shared" si="8"/>
        <v>12.727272727272727</v>
      </c>
      <c r="T16" s="90">
        <f t="shared" si="9"/>
        <v>0</v>
      </c>
      <c r="U16" s="92">
        <f t="shared" si="10"/>
        <v>0</v>
      </c>
      <c r="V16" s="95">
        <f t="shared" si="0"/>
        <v>127.27272727272727</v>
      </c>
      <c r="W16" s="7">
        <f t="shared" si="0"/>
        <v>12.727272727272727</v>
      </c>
    </row>
    <row r="17" spans="1:23" s="6" customFormat="1" ht="19.899999999999999" customHeight="1" x14ac:dyDescent="0.2">
      <c r="A17" s="51">
        <v>14</v>
      </c>
      <c r="B17" s="97">
        <v>9040663057</v>
      </c>
      <c r="C17" s="100" t="str">
        <f>+VLOOKUP(B17,'VERİ BANKASI'!M:N,2,0)</f>
        <v>EMRE UZUNÖNER</v>
      </c>
      <c r="D17" s="54" t="s">
        <v>844</v>
      </c>
      <c r="E17" s="57">
        <v>22</v>
      </c>
      <c r="F17" s="59">
        <v>45810</v>
      </c>
      <c r="G17" s="61">
        <v>10</v>
      </c>
      <c r="H17" s="63">
        <v>1650</v>
      </c>
      <c r="I17" s="65" t="s">
        <v>751</v>
      </c>
      <c r="J17" s="61" t="s">
        <v>65</v>
      </c>
      <c r="K17" s="65"/>
      <c r="L17" s="67">
        <f t="shared" si="1"/>
        <v>0</v>
      </c>
      <c r="M17" s="7">
        <f t="shared" si="2"/>
        <v>1650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1499.9999999999998</v>
      </c>
      <c r="S17" s="86">
        <f t="shared" si="8"/>
        <v>149.99999999999997</v>
      </c>
      <c r="T17" s="90">
        <f t="shared" si="9"/>
        <v>0</v>
      </c>
      <c r="U17" s="92">
        <f t="shared" si="10"/>
        <v>0</v>
      </c>
      <c r="V17" s="95">
        <f t="shared" si="0"/>
        <v>1499.9999999999998</v>
      </c>
      <c r="W17" s="7">
        <f t="shared" si="0"/>
        <v>149.99999999999997</v>
      </c>
    </row>
    <row r="18" spans="1:23" s="6" customFormat="1" ht="19.899999999999999" customHeight="1" x14ac:dyDescent="0.2">
      <c r="A18" s="51">
        <v>15</v>
      </c>
      <c r="B18" s="97">
        <v>11615988188</v>
      </c>
      <c r="C18" s="100" t="str">
        <f>+VLOOKUP(B18,'VERİ BANKASI'!M:N,2,0)</f>
        <v>CADDE GÖZLEME - SERDAR ŞENOL</v>
      </c>
      <c r="D18" s="54" t="s">
        <v>844</v>
      </c>
      <c r="E18" s="57">
        <v>13</v>
      </c>
      <c r="F18" s="59">
        <v>45813</v>
      </c>
      <c r="G18" s="61">
        <v>10</v>
      </c>
      <c r="H18" s="63">
        <v>360</v>
      </c>
      <c r="I18" s="65" t="s">
        <v>120</v>
      </c>
      <c r="J18" s="61" t="s">
        <v>65</v>
      </c>
      <c r="K18" s="65"/>
      <c r="L18" s="67">
        <f t="shared" si="1"/>
        <v>0</v>
      </c>
      <c r="M18" s="7">
        <f t="shared" si="2"/>
        <v>360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327.27272727272725</v>
      </c>
      <c r="S18" s="86">
        <f t="shared" si="8"/>
        <v>32.727272727272727</v>
      </c>
      <c r="T18" s="90">
        <f t="shared" si="9"/>
        <v>0</v>
      </c>
      <c r="U18" s="92">
        <f t="shared" si="10"/>
        <v>0</v>
      </c>
      <c r="V18" s="95">
        <f t="shared" si="0"/>
        <v>327.27272727272725</v>
      </c>
      <c r="W18" s="7">
        <f t="shared" si="0"/>
        <v>32.727272727272727</v>
      </c>
    </row>
    <row r="19" spans="1:23" s="6" customFormat="1" ht="19.899999999999999" customHeight="1" x14ac:dyDescent="0.2">
      <c r="A19" s="51">
        <v>16</v>
      </c>
      <c r="B19" s="97">
        <v>5270388270</v>
      </c>
      <c r="C19" s="100" t="str">
        <f>+VLOOKUP(B19,'VERİ BANKASI'!M:N,2,0)</f>
        <v>KASIMPAŞA SPOR KULÜBÜ DER.İKT.İŞL.</v>
      </c>
      <c r="D19" s="54" t="s">
        <v>94</v>
      </c>
      <c r="E19" s="57">
        <v>51</v>
      </c>
      <c r="F19" s="59">
        <v>45811</v>
      </c>
      <c r="G19" s="61">
        <v>20</v>
      </c>
      <c r="H19" s="63">
        <v>190</v>
      </c>
      <c r="I19" s="65" t="s">
        <v>68</v>
      </c>
      <c r="J19" s="61" t="s">
        <v>65</v>
      </c>
      <c r="K19" s="65"/>
      <c r="L19" s="67">
        <f t="shared" si="1"/>
        <v>57</v>
      </c>
      <c r="M19" s="7">
        <f t="shared" si="2"/>
        <v>133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110.83333333333334</v>
      </c>
      <c r="U19" s="92">
        <f t="shared" si="10"/>
        <v>22.166666666666671</v>
      </c>
      <c r="V19" s="95">
        <f t="shared" si="0"/>
        <v>110.83333333333334</v>
      </c>
      <c r="W19" s="7">
        <f t="shared" si="0"/>
        <v>22.166666666666671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65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65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65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65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65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12032</v>
      </c>
      <c r="I57" s="109"/>
      <c r="J57" s="109"/>
      <c r="K57" s="11"/>
      <c r="L57" s="12">
        <f t="shared" ref="L57:W57" si="12">+SUBTOTAL(9,L4:L55)</f>
        <v>117</v>
      </c>
      <c r="M57" s="12">
        <f t="shared" si="12"/>
        <v>11915</v>
      </c>
      <c r="N57" s="13">
        <f t="shared" si="12"/>
        <v>0</v>
      </c>
      <c r="O57" s="13">
        <f t="shared" si="12"/>
        <v>0</v>
      </c>
      <c r="P57" s="14">
        <f>+SUBTOTAL(9,P4:P55)</f>
        <v>1282.178217821782</v>
      </c>
      <c r="Q57" s="14">
        <f t="shared" si="12"/>
        <v>12.821782178217822</v>
      </c>
      <c r="R57" s="15">
        <f t="shared" si="12"/>
        <v>9406.363636363636</v>
      </c>
      <c r="S57" s="15">
        <f t="shared" si="12"/>
        <v>940.63636363636363</v>
      </c>
      <c r="T57" s="16">
        <f t="shared" si="12"/>
        <v>227.5</v>
      </c>
      <c r="U57" s="16">
        <f t="shared" si="12"/>
        <v>45.500000000000007</v>
      </c>
      <c r="V57" s="12">
        <f t="shared" si="12"/>
        <v>10916.04185418542</v>
      </c>
      <c r="W57" s="12">
        <f t="shared" si="12"/>
        <v>998.95814581458137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141"/>
      <c r="U60" s="141"/>
      <c r="V60" s="141"/>
      <c r="W60" s="1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227.5</v>
      </c>
      <c r="J61" s="24">
        <f t="shared" si="20"/>
        <v>45.500000000000007</v>
      </c>
      <c r="K61" s="24">
        <f t="shared" si="21"/>
        <v>117</v>
      </c>
      <c r="L61" s="25">
        <f t="shared" si="22"/>
        <v>390</v>
      </c>
      <c r="M61" s="113">
        <f>+COUNTIF($D$4:D55,B61)</f>
        <v>2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12032.000000000002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2025</v>
      </c>
      <c r="Q62" s="206"/>
      <c r="R62" s="207"/>
      <c r="S62" s="26"/>
      <c r="T62" s="141"/>
      <c r="U62" s="141"/>
      <c r="V62" s="141"/>
      <c r="W62" s="1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-12032.000000000002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1282.178217821782</v>
      </c>
      <c r="F65" s="24">
        <f t="shared" si="16"/>
        <v>12.821782178217822</v>
      </c>
      <c r="G65" s="24">
        <f t="shared" si="17"/>
        <v>9406.363636363636</v>
      </c>
      <c r="H65" s="24">
        <f t="shared" si="18"/>
        <v>940.63636363636363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11642</v>
      </c>
      <c r="M65" s="113">
        <f>+COUNTIF($D$4:D59,B65)</f>
        <v>14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14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140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1282.178217821782</v>
      </c>
      <c r="F86" s="39">
        <f t="shared" si="23"/>
        <v>12.821782178217822</v>
      </c>
      <c r="G86" s="39">
        <f t="shared" si="23"/>
        <v>9406.363636363636</v>
      </c>
      <c r="H86" s="39">
        <f t="shared" si="23"/>
        <v>940.63636363636363</v>
      </c>
      <c r="I86" s="39">
        <f t="shared" si="23"/>
        <v>227.5</v>
      </c>
      <c r="J86" s="39">
        <f t="shared" si="23"/>
        <v>45.500000000000007</v>
      </c>
      <c r="K86" s="40">
        <f t="shared" si="23"/>
        <v>117</v>
      </c>
      <c r="L86" s="40">
        <f>SUM(L60:L83)</f>
        <v>12032</v>
      </c>
      <c r="M86" s="114">
        <f>+SUM(M60:M85)</f>
        <v>16</v>
      </c>
      <c r="R86" s="106" t="s">
        <v>658</v>
      </c>
      <c r="S86" s="111">
        <f>+M86</f>
        <v>16</v>
      </c>
      <c r="T86" s="107">
        <f>+K86</f>
        <v>117</v>
      </c>
      <c r="U86" s="107">
        <f>+C86+E86+G86+I86</f>
        <v>10916.041854185418</v>
      </c>
      <c r="V86" s="107">
        <f>+D86+F86+H86+J86</f>
        <v>998.95814581458148</v>
      </c>
      <c r="W86" s="107">
        <f>+T86+U86+V86</f>
        <v>12032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61374910-6F97-4916-B4F3-0A17455C08F2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67E2CD36-9F59-4E97-AEB9-17FFBACE5252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D023CD40-D292-4272-86EE-213B3FFC45AB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4A02A795-65A2-4B7B-AAD0-250352EE36FE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2CA2E4A5-6BA2-4856-8144-70213914CD35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16773353-340B-438A-AFC3-63353551671B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D74325A3-ED6E-4045-BDFD-9DFEF81DAEEF}">
          <x14:formula1>
            <xm:f>'VERİ BANKASI'!$N$1:$N$1</xm:f>
          </x14:formula1>
          <xm:sqref>K55</xm:sqref>
        </x14:dataValidation>
        <x14:dataValidation type="list" allowBlank="1" showInputMessage="1" showErrorMessage="1" xr:uid="{5817F37C-A4B8-4378-B146-CF87E7799AC6}">
          <x14:formula1>
            <xm:f>'VERİ BANKASI'!$C$1:$C$5</xm:f>
          </x14:formula1>
          <xm:sqref>G55</xm:sqref>
        </x14:dataValidation>
        <x14:dataValidation type="list" allowBlank="1" showInputMessage="1" showErrorMessage="1" xr:uid="{BCD3ED6E-F1DA-499B-9E8D-9A3D6143D0ED}">
          <x14:formula1>
            <xm:f>'VERİ BANKASI'!$G$1:$G$4</xm:f>
          </x14:formula1>
          <xm:sqref>P61</xm:sqref>
        </x14:dataValidation>
        <x14:dataValidation type="list" allowBlank="1" showInputMessage="1" showErrorMessage="1" xr:uid="{B39984FE-7038-498A-811C-87D67A226A4F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01D8A8D9-4804-4ECF-AD20-625B7AAABF31}">
          <x14:formula1>
            <xm:f>'VERİ BANKASI'!$E$1:$E$13</xm:f>
          </x14:formula1>
          <xm:sqref>P63</xm:sqref>
        </x14:dataValidation>
        <x14:dataValidation type="list" allowBlank="1" showInputMessage="1" showErrorMessage="1" xr:uid="{AFC2651C-45E8-454A-ACD2-51FC4ADCE347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3A5F3569-1FE4-403F-8F1F-0F81673F0496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A4E28A23-D7AB-4D58-B5C3-411E3AE6B441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A823-5F5B-41E1-B8E5-04C11EE0D2B6}">
  <sheetPr>
    <pageSetUpPr fitToPage="1"/>
  </sheetPr>
  <dimension ref="A1:W86"/>
  <sheetViews>
    <sheetView zoomScale="85" zoomScaleNormal="85" workbookViewId="0">
      <pane ySplit="3" topLeftCell="A4" activePane="bottomLeft" state="frozen"/>
      <selection pane="bottomLeft" activeCell="I2" sqref="I2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43" t="s">
        <v>875</v>
      </c>
      <c r="I2" s="144">
        <f>SUBTOTAL(9,H4:H56)</f>
        <v>5635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2911768928</v>
      </c>
      <c r="C4" s="100" t="str">
        <f>+VLOOKUP(B4,'VERİ BANKASI'!M:N,2,0)</f>
        <v>DENİZ POLAT TUR.VE EĞ.HİZ.TİC.LTD.ŞTİ.</v>
      </c>
      <c r="D4" s="54" t="s">
        <v>844</v>
      </c>
      <c r="E4" s="57">
        <v>2</v>
      </c>
      <c r="F4" s="59">
        <v>45825</v>
      </c>
      <c r="G4" s="61">
        <v>10</v>
      </c>
      <c r="H4" s="63">
        <v>900</v>
      </c>
      <c r="I4" s="65" t="s">
        <v>120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900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818.18181818181813</v>
      </c>
      <c r="S4" s="86">
        <f>+R4*0.1</f>
        <v>81.818181818181813</v>
      </c>
      <c r="T4" s="90">
        <f>+IF(G4=$T$2,M4/1.2,0)</f>
        <v>0</v>
      </c>
      <c r="U4" s="92">
        <f>+T4*0.2</f>
        <v>0</v>
      </c>
      <c r="V4" s="95">
        <f>+N4+P4+R4+T4</f>
        <v>818.18181818181813</v>
      </c>
      <c r="W4" s="7">
        <f>+O4+Q4+S4+U4</f>
        <v>81.818181818181813</v>
      </c>
    </row>
    <row r="5" spans="1:23" s="6" customFormat="1" ht="19.899999999999999" customHeight="1" x14ac:dyDescent="0.2">
      <c r="A5" s="51">
        <v>2</v>
      </c>
      <c r="B5" s="97">
        <v>2920007483</v>
      </c>
      <c r="C5" s="100" t="str">
        <f>+VLOOKUP(B5,'VERİ BANKASI'!M:N,2,0)</f>
        <v>GELİK - ASUMAN DENİZER ADİ ORT.</v>
      </c>
      <c r="D5" s="54" t="s">
        <v>844</v>
      </c>
      <c r="E5" s="57">
        <v>53</v>
      </c>
      <c r="F5" s="59">
        <v>45826</v>
      </c>
      <c r="G5" s="61">
        <v>10</v>
      </c>
      <c r="H5" s="63">
        <v>1960</v>
      </c>
      <c r="I5" s="65" t="s">
        <v>751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1960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1781.8181818181818</v>
      </c>
      <c r="S5" s="86">
        <f>+R5*0.1</f>
        <v>178.18181818181819</v>
      </c>
      <c r="T5" s="90">
        <f>+IF(G5=$T$2,M5/1.2,0)</f>
        <v>0</v>
      </c>
      <c r="U5" s="92">
        <f>+T5*0.2</f>
        <v>0</v>
      </c>
      <c r="V5" s="95">
        <f>+N5+P5+R5+T5</f>
        <v>1781.8181818181818</v>
      </c>
      <c r="W5" s="7">
        <f>+O5+Q5+S5+U5</f>
        <v>178.18181818181819</v>
      </c>
    </row>
    <row r="6" spans="1:23" s="6" customFormat="1" ht="19.899999999999999" customHeight="1" x14ac:dyDescent="0.2">
      <c r="A6" s="51">
        <v>3</v>
      </c>
      <c r="B6" s="97">
        <v>7690844411</v>
      </c>
      <c r="C6" s="100" t="str">
        <f>+VLOOKUP(B6,'VERİ BANKASI'!M:N,2,0)</f>
        <v>SILVER DIŞ TİCARET A.Ş.</v>
      </c>
      <c r="D6" s="54" t="s">
        <v>844</v>
      </c>
      <c r="E6" s="57">
        <v>24</v>
      </c>
      <c r="F6" s="59">
        <v>45827</v>
      </c>
      <c r="G6" s="61">
        <v>10</v>
      </c>
      <c r="H6" s="63">
        <v>560</v>
      </c>
      <c r="I6" s="65" t="s">
        <v>751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560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509.09090909090907</v>
      </c>
      <c r="S6" s="86">
        <f>+R6*0.1</f>
        <v>50.909090909090907</v>
      </c>
      <c r="T6" s="90">
        <f>+IF(G6=$T$2,M6/1.2,0)</f>
        <v>0</v>
      </c>
      <c r="U6" s="92">
        <f>+T6*0.2</f>
        <v>0</v>
      </c>
      <c r="V6" s="95">
        <f t="shared" ref="V6:W22" si="0">+N6+P6+R6+T6</f>
        <v>509.09090909090907</v>
      </c>
      <c r="W6" s="7">
        <f t="shared" si="0"/>
        <v>50.909090909090907</v>
      </c>
    </row>
    <row r="7" spans="1:23" s="6" customFormat="1" ht="19.899999999999999" customHeight="1" x14ac:dyDescent="0.2">
      <c r="A7" s="51">
        <v>4</v>
      </c>
      <c r="B7" s="97">
        <v>11834272020</v>
      </c>
      <c r="C7" s="100" t="str">
        <f>+VLOOKUP(B7,'VERİ BANKASI'!M:N,2,0)</f>
        <v>PİZZA DA VİLLA - FURKAN ÇAĞLAR TAŞ</v>
      </c>
      <c r="D7" s="54" t="s">
        <v>844</v>
      </c>
      <c r="E7" s="57">
        <v>1</v>
      </c>
      <c r="F7" s="59">
        <v>45824</v>
      </c>
      <c r="G7" s="61">
        <v>10</v>
      </c>
      <c r="H7" s="63">
        <v>1230</v>
      </c>
      <c r="I7" s="65" t="s">
        <v>120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1230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1118.181818181818</v>
      </c>
      <c r="S7" s="86">
        <f t="shared" ref="S7:S54" si="8">+R7*0.1</f>
        <v>111.81818181818181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1118.181818181818</v>
      </c>
      <c r="W7" s="7">
        <f t="shared" si="0"/>
        <v>111.81818181818181</v>
      </c>
    </row>
    <row r="8" spans="1:23" s="6" customFormat="1" ht="19.899999999999999" customHeight="1" x14ac:dyDescent="0.2">
      <c r="A8" s="51">
        <v>5</v>
      </c>
      <c r="B8" s="97">
        <v>9470522273</v>
      </c>
      <c r="C8" s="100" t="str">
        <f>+VLOOKUP(B8,'VERİ BANKASI'!M:N,2,0)</f>
        <v>YEMEKHANE YİYECEK İÇECEK  HİZ.SAN.VE TİC.A.Ş.</v>
      </c>
      <c r="D8" s="54" t="s">
        <v>844</v>
      </c>
      <c r="E8" s="57">
        <v>682</v>
      </c>
      <c r="F8" s="59">
        <v>45819</v>
      </c>
      <c r="G8" s="61">
        <v>10</v>
      </c>
      <c r="H8" s="63">
        <v>410</v>
      </c>
      <c r="I8" s="65" t="s">
        <v>751</v>
      </c>
      <c r="J8" s="61" t="s">
        <v>65</v>
      </c>
      <c r="K8" s="65"/>
      <c r="L8" s="67">
        <f t="shared" si="1"/>
        <v>0</v>
      </c>
      <c r="M8" s="7">
        <f t="shared" si="2"/>
        <v>410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372.72727272727269</v>
      </c>
      <c r="S8" s="86">
        <f t="shared" si="8"/>
        <v>37.272727272727273</v>
      </c>
      <c r="T8" s="90">
        <f t="shared" si="9"/>
        <v>0</v>
      </c>
      <c r="U8" s="92">
        <f t="shared" si="10"/>
        <v>0</v>
      </c>
      <c r="V8" s="95">
        <f t="shared" si="0"/>
        <v>372.72727272727269</v>
      </c>
      <c r="W8" s="7">
        <f t="shared" si="0"/>
        <v>37.272727272727273</v>
      </c>
    </row>
    <row r="9" spans="1:23" s="6" customFormat="1" ht="19.899999999999999" customHeight="1" x14ac:dyDescent="0.2">
      <c r="A9" s="51">
        <v>6</v>
      </c>
      <c r="B9" s="97">
        <v>7200416873</v>
      </c>
      <c r="C9" s="100" t="str">
        <f>+VLOOKUP(B9,'VERİ BANKASI'!M:N,2,0)</f>
        <v>DİVAN TURİZM İŞL.A.Ş.</v>
      </c>
      <c r="D9" s="54" t="s">
        <v>844</v>
      </c>
      <c r="E9" s="57">
        <v>242</v>
      </c>
      <c r="F9" s="59">
        <v>45819</v>
      </c>
      <c r="G9" s="61">
        <v>10</v>
      </c>
      <c r="H9" s="63">
        <v>130</v>
      </c>
      <c r="I9" s="65" t="s">
        <v>120</v>
      </c>
      <c r="J9" s="61" t="s">
        <v>65</v>
      </c>
      <c r="K9" s="65"/>
      <c r="L9" s="67">
        <f t="shared" si="1"/>
        <v>0</v>
      </c>
      <c r="M9" s="7">
        <f t="shared" si="2"/>
        <v>130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118.18181818181817</v>
      </c>
      <c r="S9" s="86">
        <f t="shared" si="8"/>
        <v>11.818181818181818</v>
      </c>
      <c r="T9" s="90">
        <f t="shared" si="9"/>
        <v>0</v>
      </c>
      <c r="U9" s="92">
        <f t="shared" si="10"/>
        <v>0</v>
      </c>
      <c r="V9" s="95">
        <f t="shared" si="0"/>
        <v>118.18181818181817</v>
      </c>
      <c r="W9" s="7">
        <f t="shared" si="0"/>
        <v>11.818181818181818</v>
      </c>
    </row>
    <row r="10" spans="1:23" s="6" customFormat="1" ht="19.899999999999999" customHeight="1" x14ac:dyDescent="0.2">
      <c r="A10" s="51">
        <v>7</v>
      </c>
      <c r="B10" s="97">
        <v>67558037742</v>
      </c>
      <c r="C10" s="100" t="str">
        <f>+VLOOKUP(B10,'VERİ BANKASI'!M:N,2,0)</f>
        <v>BAMBİ CAFE - MÜMİN GÜNER</v>
      </c>
      <c r="D10" s="54" t="s">
        <v>844</v>
      </c>
      <c r="E10" s="57">
        <v>128</v>
      </c>
      <c r="F10" s="59">
        <v>45828</v>
      </c>
      <c r="G10" s="61">
        <v>10</v>
      </c>
      <c r="H10" s="63">
        <v>170</v>
      </c>
      <c r="I10" s="65" t="s">
        <v>120</v>
      </c>
      <c r="J10" s="61" t="s">
        <v>65</v>
      </c>
      <c r="K10" s="65"/>
      <c r="L10" s="67">
        <f t="shared" si="1"/>
        <v>0</v>
      </c>
      <c r="M10" s="7">
        <f t="shared" si="2"/>
        <v>170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154.54545454545453</v>
      </c>
      <c r="S10" s="86">
        <f t="shared" si="8"/>
        <v>15.454545454545453</v>
      </c>
      <c r="T10" s="90">
        <f t="shared" si="9"/>
        <v>0</v>
      </c>
      <c r="U10" s="92">
        <f t="shared" si="10"/>
        <v>0</v>
      </c>
      <c r="V10" s="95">
        <f t="shared" si="0"/>
        <v>154.54545454545453</v>
      </c>
      <c r="W10" s="7">
        <f t="shared" si="0"/>
        <v>15.454545454545453</v>
      </c>
    </row>
    <row r="11" spans="1:23" s="6" customFormat="1" ht="19.899999999999999" customHeight="1" x14ac:dyDescent="0.2">
      <c r="A11" s="51">
        <v>8</v>
      </c>
      <c r="B11" s="97">
        <v>7200416873</v>
      </c>
      <c r="C11" s="100" t="str">
        <f>+VLOOKUP(B11,'VERİ BANKASI'!M:N,2,0)</f>
        <v>DİVAN TURİZM İŞL.A.Ş.</v>
      </c>
      <c r="D11" s="54" t="s">
        <v>844</v>
      </c>
      <c r="E11" s="57">
        <v>100</v>
      </c>
      <c r="F11" s="59">
        <v>45818</v>
      </c>
      <c r="G11" s="61">
        <v>10</v>
      </c>
      <c r="H11" s="63">
        <v>75</v>
      </c>
      <c r="I11" s="65" t="s">
        <v>751</v>
      </c>
      <c r="J11" s="61" t="s">
        <v>65</v>
      </c>
      <c r="K11" s="65"/>
      <c r="L11" s="67">
        <f t="shared" si="1"/>
        <v>0</v>
      </c>
      <c r="M11" s="7">
        <f t="shared" si="2"/>
        <v>75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68.181818181818173</v>
      </c>
      <c r="S11" s="86">
        <f t="shared" si="8"/>
        <v>6.8181818181818175</v>
      </c>
      <c r="T11" s="90">
        <f t="shared" si="9"/>
        <v>0</v>
      </c>
      <c r="U11" s="92">
        <f t="shared" si="10"/>
        <v>0</v>
      </c>
      <c r="V11" s="95">
        <f t="shared" si="0"/>
        <v>68.181818181818173</v>
      </c>
      <c r="W11" s="7">
        <f t="shared" si="0"/>
        <v>6.8181818181818175</v>
      </c>
    </row>
    <row r="12" spans="1:23" s="6" customFormat="1" ht="19.899999999999999" customHeight="1" x14ac:dyDescent="0.2">
      <c r="A12" s="51">
        <v>9</v>
      </c>
      <c r="B12" s="97">
        <v>22915027446</v>
      </c>
      <c r="C12" s="100" t="str">
        <f>+VLOOKUP(B12,'VERİ BANKASI'!M:N,2,0)</f>
        <v>RS VALE HİZMETLERİ - RAMAZAN SUCU</v>
      </c>
      <c r="D12" s="54" t="s">
        <v>94</v>
      </c>
      <c r="E12" s="57">
        <v>2</v>
      </c>
      <c r="F12" s="59">
        <v>45828</v>
      </c>
      <c r="G12" s="61">
        <v>20</v>
      </c>
      <c r="H12" s="63">
        <v>200</v>
      </c>
      <c r="I12" s="65" t="s">
        <v>68</v>
      </c>
      <c r="J12" s="61" t="s">
        <v>65</v>
      </c>
      <c r="K12" s="65"/>
      <c r="L12" s="67">
        <f t="shared" si="1"/>
        <v>60</v>
      </c>
      <c r="M12" s="7">
        <f t="shared" si="2"/>
        <v>140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116.66666666666667</v>
      </c>
      <c r="U12" s="92">
        <f t="shared" si="10"/>
        <v>23.333333333333336</v>
      </c>
      <c r="V12" s="95">
        <f t="shared" si="0"/>
        <v>116.66666666666667</v>
      </c>
      <c r="W12" s="7">
        <f t="shared" si="0"/>
        <v>23.333333333333336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65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65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65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65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65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65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5635</v>
      </c>
      <c r="I57" s="109"/>
      <c r="J57" s="109"/>
      <c r="K57" s="11"/>
      <c r="L57" s="12">
        <f t="shared" ref="L57:W57" si="12">+SUBTOTAL(9,L4:L55)</f>
        <v>60</v>
      </c>
      <c r="M57" s="12">
        <f t="shared" si="12"/>
        <v>5575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4940.909090909091</v>
      </c>
      <c r="S57" s="15">
        <f t="shared" si="12"/>
        <v>494.09090909090901</v>
      </c>
      <c r="T57" s="16">
        <f t="shared" si="12"/>
        <v>116.66666666666667</v>
      </c>
      <c r="U57" s="16">
        <f t="shared" si="12"/>
        <v>23.333333333333336</v>
      </c>
      <c r="V57" s="12">
        <f t="shared" si="12"/>
        <v>5057.575757575758</v>
      </c>
      <c r="W57" s="12">
        <f t="shared" si="12"/>
        <v>517.42424242424238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141"/>
      <c r="U60" s="141"/>
      <c r="V60" s="141"/>
      <c r="W60" s="1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116.66666666666667</v>
      </c>
      <c r="J61" s="24">
        <f t="shared" si="20"/>
        <v>23.333333333333336</v>
      </c>
      <c r="K61" s="24">
        <f t="shared" si="21"/>
        <v>60</v>
      </c>
      <c r="L61" s="25">
        <f t="shared" si="22"/>
        <v>200</v>
      </c>
      <c r="M61" s="113">
        <f>+COUNTIF($D$4:D55,B61)</f>
        <v>1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5635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141"/>
      <c r="U62" s="141"/>
      <c r="V62" s="141"/>
      <c r="W62" s="1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-5635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4940.909090909091</v>
      </c>
      <c r="H65" s="24">
        <f t="shared" si="18"/>
        <v>494.09090909090901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5435</v>
      </c>
      <c r="M65" s="113">
        <f>+COUNTIF($D$4:D59,B65)</f>
        <v>8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14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140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0</v>
      </c>
      <c r="F86" s="39">
        <f t="shared" si="23"/>
        <v>0</v>
      </c>
      <c r="G86" s="39">
        <f t="shared" si="23"/>
        <v>4940.909090909091</v>
      </c>
      <c r="H86" s="39">
        <f t="shared" si="23"/>
        <v>494.09090909090901</v>
      </c>
      <c r="I86" s="39">
        <f t="shared" si="23"/>
        <v>116.66666666666667</v>
      </c>
      <c r="J86" s="39">
        <f t="shared" si="23"/>
        <v>23.333333333333336</v>
      </c>
      <c r="K86" s="40">
        <f t="shared" si="23"/>
        <v>60</v>
      </c>
      <c r="L86" s="40">
        <f>SUM(L60:L83)</f>
        <v>5635</v>
      </c>
      <c r="M86" s="114">
        <f>+SUM(M60:M85)</f>
        <v>9</v>
      </c>
      <c r="R86" s="106" t="s">
        <v>658</v>
      </c>
      <c r="S86" s="111">
        <f>+M86</f>
        <v>9</v>
      </c>
      <c r="T86" s="107">
        <f>+K86</f>
        <v>60</v>
      </c>
      <c r="U86" s="107">
        <f>+C86+E86+G86+I86</f>
        <v>5057.575757575758</v>
      </c>
      <c r="V86" s="107">
        <f>+D86+F86+H86+J86</f>
        <v>517.42424242424238</v>
      </c>
      <c r="W86" s="107">
        <f>+T86+U86+V86</f>
        <v>5635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19D7DE68-BD59-460D-81F1-43E06F2AB3DD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8C8C22B3-EF6B-4681-A16B-3B2BB2F5EA94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9C4C1E1D-E858-4AB1-BD67-DD5FBD0D3648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CF12FE05-3C78-461E-855E-8F94B6D7BE8F}">
          <x14:formula1>
            <xm:f>'VERİ BANKASI'!$F$1:$F$4</xm:f>
          </x14:formula1>
          <xm:sqref>P60</xm:sqref>
        </x14:dataValidation>
        <x14:dataValidation type="list" allowBlank="1" showInputMessage="1" showErrorMessage="1" xr:uid="{2B34F4F7-FE22-4349-82AD-CA2442C5CE6E}">
          <x14:formula1>
            <xm:f>'VERİ BANKASI'!$E$1:$E$13</xm:f>
          </x14:formula1>
          <xm:sqref>P63</xm:sqref>
        </x14:dataValidation>
        <x14:dataValidation type="list" allowBlank="1" showInputMessage="1" showErrorMessage="1" xr:uid="{4ACEEA03-6637-4320-A7B9-773946802BED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E259AA1E-AB7D-4D88-90C8-66516FBBE6C3}">
          <x14:formula1>
            <xm:f>'VERİ BANKASI'!$G$1:$G$4</xm:f>
          </x14:formula1>
          <xm:sqref>P61</xm:sqref>
        </x14:dataValidation>
        <x14:dataValidation type="list" allowBlank="1" showInputMessage="1" showErrorMessage="1" xr:uid="{9C712C2D-6141-4BF1-A78C-DA4AE0B185EC}">
          <x14:formula1>
            <xm:f>'VERİ BANKASI'!$C$1:$C$5</xm:f>
          </x14:formula1>
          <xm:sqref>G55</xm:sqref>
        </x14:dataValidation>
        <x14:dataValidation type="list" allowBlank="1" showInputMessage="1" showErrorMessage="1" xr:uid="{A57D19EA-F533-4964-833D-CC742299513A}">
          <x14:formula1>
            <xm:f>'VERİ BANKASI'!$N$1:$N$1</xm:f>
          </x14:formula1>
          <xm:sqref>K55</xm:sqref>
        </x14:dataValidation>
        <x14:dataValidation type="list" allowBlank="1" showInputMessage="1" showErrorMessage="1" xr:uid="{059479C8-E7E8-4477-9E8D-B135800E6F63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F436FCBD-F013-49C1-A82B-7A3DCEECD57A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A6D8EE4D-CA80-4654-9C20-3F1B4EC6D61A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4477384E-8498-4212-BEF0-B2CAB88C3D80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FEC3ECA3-2ACC-4746-B48F-7EBFE256FD79}">
          <x14:formula1>
            <xm:f>'VERİ BANKASI'!$B$1:$B$27</xm:f>
          </x14:formula1>
          <xm:sqref>D4:D54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4E76-D88E-4A8D-A971-E30AD0AFE675}">
  <sheetPr>
    <pageSetUpPr fitToPage="1"/>
  </sheetPr>
  <dimension ref="A1:W86"/>
  <sheetViews>
    <sheetView zoomScale="85" zoomScaleNormal="85" workbookViewId="0">
      <pane ySplit="3" topLeftCell="A4" activePane="bottomLeft" state="frozen"/>
      <selection pane="bottomLeft" activeCell="F34" sqref="F34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43" t="s">
        <v>875</v>
      </c>
      <c r="I2" s="144">
        <f>SUBTOTAL(9,H4:H56)</f>
        <v>8390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9650607127</v>
      </c>
      <c r="C4" s="100" t="str">
        <f>+VLOOKUP(B4,'VERİ BANKASI'!M:N,2,0)</f>
        <v>YILDIZLAR GRUP PETROL LTD. ŞTİ.</v>
      </c>
      <c r="D4" s="54" t="s">
        <v>844</v>
      </c>
      <c r="E4" s="57">
        <v>10</v>
      </c>
      <c r="F4" s="59">
        <v>45829</v>
      </c>
      <c r="G4" s="61">
        <v>10</v>
      </c>
      <c r="H4" s="63">
        <v>560</v>
      </c>
      <c r="I4" s="65" t="s">
        <v>751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560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509.09090909090907</v>
      </c>
      <c r="S4" s="86">
        <f>+R4*0.1</f>
        <v>50.909090909090907</v>
      </c>
      <c r="T4" s="90">
        <f>+IF(G4=$T$2,M4/1.2,0)</f>
        <v>0</v>
      </c>
      <c r="U4" s="92">
        <f>+T4*0.2</f>
        <v>0</v>
      </c>
      <c r="V4" s="95">
        <f>+N4+P4+R4+T4</f>
        <v>509.09090909090907</v>
      </c>
      <c r="W4" s="7">
        <f>+O4+Q4+S4+U4</f>
        <v>50.909090909090907</v>
      </c>
    </row>
    <row r="5" spans="1:23" s="6" customFormat="1" ht="19.899999999999999" customHeight="1" x14ac:dyDescent="0.2">
      <c r="A5" s="51">
        <v>2</v>
      </c>
      <c r="B5" s="97">
        <v>34387768512</v>
      </c>
      <c r="C5" s="100" t="str">
        <f>+VLOOKUP(B5,'VERİ BANKASI'!M:N,2,0)</f>
        <v>ŞEN BALIK LOKANTASI - İBRAHİM UZUN</v>
      </c>
      <c r="D5" s="54" t="s">
        <v>844</v>
      </c>
      <c r="E5" s="57">
        <v>2</v>
      </c>
      <c r="F5" s="59">
        <v>45829</v>
      </c>
      <c r="G5" s="61">
        <v>1</v>
      </c>
      <c r="H5" s="63">
        <v>2800</v>
      </c>
      <c r="I5" s="65" t="s">
        <v>751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2800</v>
      </c>
      <c r="N5" s="69">
        <f>+IF(G5=$N$2,M5,0)</f>
        <v>0</v>
      </c>
      <c r="O5" s="76">
        <f>+N5*0/100</f>
        <v>0</v>
      </c>
      <c r="P5" s="74">
        <f>+IF(G5=$P$2,M5/1.01,0)</f>
        <v>2772.2772277227723</v>
      </c>
      <c r="Q5" s="82">
        <f>+P5*0.01</f>
        <v>27.722772277227723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2772.2772277227723</v>
      </c>
      <c r="W5" s="7">
        <f>+O5+Q5+S5+U5</f>
        <v>27.722772277227723</v>
      </c>
    </row>
    <row r="6" spans="1:23" s="6" customFormat="1" ht="19.899999999999999" customHeight="1" x14ac:dyDescent="0.2">
      <c r="A6" s="51">
        <v>3</v>
      </c>
      <c r="B6" s="97">
        <v>56890240958</v>
      </c>
      <c r="C6" s="100" t="str">
        <f>+VLOOKUP(B6,'VERİ BANKASI'!M:N,2,0)</f>
        <v>SKY CAFE - ERKAN TEKİN</v>
      </c>
      <c r="D6" s="54" t="s">
        <v>844</v>
      </c>
      <c r="E6" s="57">
        <v>8</v>
      </c>
      <c r="F6" s="59">
        <v>45833</v>
      </c>
      <c r="G6" s="61">
        <v>10</v>
      </c>
      <c r="H6" s="63">
        <v>80</v>
      </c>
      <c r="I6" s="65" t="s">
        <v>751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80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72.72727272727272</v>
      </c>
      <c r="S6" s="86">
        <f>+R6*0.1</f>
        <v>7.2727272727272725</v>
      </c>
      <c r="T6" s="90">
        <f>+IF(G6=$T$2,M6/1.2,0)</f>
        <v>0</v>
      </c>
      <c r="U6" s="92">
        <f>+T6*0.2</f>
        <v>0</v>
      </c>
      <c r="V6" s="95">
        <f t="shared" ref="V6:W22" si="0">+N6+P6+R6+T6</f>
        <v>72.72727272727272</v>
      </c>
      <c r="W6" s="7">
        <f t="shared" si="0"/>
        <v>7.2727272727272725</v>
      </c>
    </row>
    <row r="7" spans="1:23" s="6" customFormat="1" ht="19.899999999999999" customHeight="1" x14ac:dyDescent="0.2">
      <c r="A7" s="51">
        <v>4</v>
      </c>
      <c r="B7" s="97">
        <v>6370192467</v>
      </c>
      <c r="C7" s="100" t="str">
        <f>+VLOOKUP(B7,'VERİ BANKASI'!M:N,2,0)</f>
        <v>OKAY GİYİM İNŞ.GIDA SAN.TİC.LTD.ŞTİ.</v>
      </c>
      <c r="D7" s="54" t="s">
        <v>844</v>
      </c>
      <c r="E7" s="57">
        <v>167</v>
      </c>
      <c r="F7" s="59">
        <v>45831</v>
      </c>
      <c r="G7" s="61">
        <v>10</v>
      </c>
      <c r="H7" s="63">
        <v>270</v>
      </c>
      <c r="I7" s="65" t="s">
        <v>751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270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245.45454545454544</v>
      </c>
      <c r="S7" s="86">
        <f t="shared" ref="S7:S54" si="8">+R7*0.1</f>
        <v>24.545454545454547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245.45454545454544</v>
      </c>
      <c r="W7" s="7">
        <f t="shared" si="0"/>
        <v>24.545454545454547</v>
      </c>
    </row>
    <row r="8" spans="1:23" s="6" customFormat="1" ht="19.899999999999999" customHeight="1" x14ac:dyDescent="0.2">
      <c r="A8" s="51">
        <v>5</v>
      </c>
      <c r="B8" s="97">
        <v>8400052427</v>
      </c>
      <c r="C8" s="100" t="str">
        <f>+VLOOKUP(B8,'VERİ BANKASI'!M:N,2,0)</f>
        <v>TEŞVİKİYE SARAY GIDA A.Ş.(SARAY MUHALLEBİCİSİ)</v>
      </c>
      <c r="D8" s="54" t="s">
        <v>844</v>
      </c>
      <c r="E8" s="57">
        <v>32</v>
      </c>
      <c r="F8" s="59">
        <v>45835</v>
      </c>
      <c r="G8" s="61">
        <v>10</v>
      </c>
      <c r="H8" s="63">
        <v>685</v>
      </c>
      <c r="I8" s="65" t="s">
        <v>751</v>
      </c>
      <c r="J8" s="61" t="s">
        <v>65</v>
      </c>
      <c r="K8" s="65"/>
      <c r="L8" s="67">
        <f t="shared" si="1"/>
        <v>0</v>
      </c>
      <c r="M8" s="7">
        <f t="shared" si="2"/>
        <v>685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622.72727272727263</v>
      </c>
      <c r="S8" s="86">
        <f t="shared" si="8"/>
        <v>62.272727272727266</v>
      </c>
      <c r="T8" s="90">
        <f t="shared" si="9"/>
        <v>0</v>
      </c>
      <c r="U8" s="92">
        <f t="shared" si="10"/>
        <v>0</v>
      </c>
      <c r="V8" s="95">
        <f t="shared" si="0"/>
        <v>622.72727272727263</v>
      </c>
      <c r="W8" s="7">
        <f t="shared" si="0"/>
        <v>62.272727272727266</v>
      </c>
    </row>
    <row r="9" spans="1:23" s="6" customFormat="1" ht="19.899999999999999" customHeight="1" x14ac:dyDescent="0.2">
      <c r="A9" s="51">
        <v>6</v>
      </c>
      <c r="B9" s="97">
        <v>56890240958</v>
      </c>
      <c r="C9" s="100" t="str">
        <f>+VLOOKUP(B9,'VERİ BANKASI'!M:N,2,0)</f>
        <v>SKY CAFE - ERKAN TEKİN</v>
      </c>
      <c r="D9" s="54" t="s">
        <v>844</v>
      </c>
      <c r="E9" s="57">
        <v>29</v>
      </c>
      <c r="F9" s="59">
        <v>45836</v>
      </c>
      <c r="G9" s="61">
        <v>10</v>
      </c>
      <c r="H9" s="63">
        <v>520</v>
      </c>
      <c r="I9" s="65" t="s">
        <v>751</v>
      </c>
      <c r="J9" s="61" t="s">
        <v>65</v>
      </c>
      <c r="K9" s="65"/>
      <c r="L9" s="67">
        <f t="shared" si="1"/>
        <v>0</v>
      </c>
      <c r="M9" s="7">
        <f t="shared" si="2"/>
        <v>520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472.72727272727269</v>
      </c>
      <c r="S9" s="86">
        <f t="shared" si="8"/>
        <v>47.272727272727273</v>
      </c>
      <c r="T9" s="90">
        <f t="shared" si="9"/>
        <v>0</v>
      </c>
      <c r="U9" s="92">
        <f t="shared" si="10"/>
        <v>0</v>
      </c>
      <c r="V9" s="95">
        <f t="shared" si="0"/>
        <v>472.72727272727269</v>
      </c>
      <c r="W9" s="7">
        <f t="shared" si="0"/>
        <v>47.272727272727273</v>
      </c>
    </row>
    <row r="10" spans="1:23" s="6" customFormat="1" ht="19.899999999999999" customHeight="1" x14ac:dyDescent="0.2">
      <c r="A10" s="51">
        <v>7</v>
      </c>
      <c r="B10" s="97">
        <v>1800038392</v>
      </c>
      <c r="C10" s="100" t="str">
        <f>+VLOOKUP(B10,'VERİ BANKASI'!M:N,2,0)</f>
        <v>BORUSAN OTO SERVİS VE TİCARET VAŞ.</v>
      </c>
      <c r="D10" s="54" t="s">
        <v>844</v>
      </c>
      <c r="E10" s="57">
        <v>34</v>
      </c>
      <c r="F10" s="59">
        <v>45835</v>
      </c>
      <c r="G10" s="61">
        <v>10</v>
      </c>
      <c r="H10" s="63">
        <v>1730</v>
      </c>
      <c r="I10" s="65" t="s">
        <v>751</v>
      </c>
      <c r="J10" s="61" t="s">
        <v>65</v>
      </c>
      <c r="K10" s="65"/>
      <c r="L10" s="67">
        <f t="shared" si="1"/>
        <v>0</v>
      </c>
      <c r="M10" s="7">
        <f t="shared" si="2"/>
        <v>1730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1572.7272727272725</v>
      </c>
      <c r="S10" s="86">
        <f t="shared" si="8"/>
        <v>157.27272727272725</v>
      </c>
      <c r="T10" s="90">
        <f t="shared" si="9"/>
        <v>0</v>
      </c>
      <c r="U10" s="92">
        <f t="shared" si="10"/>
        <v>0</v>
      </c>
      <c r="V10" s="95">
        <f t="shared" si="0"/>
        <v>1572.7272727272725</v>
      </c>
      <c r="W10" s="7">
        <f t="shared" si="0"/>
        <v>157.27272727272725</v>
      </c>
    </row>
    <row r="11" spans="1:23" s="6" customFormat="1" ht="19.899999999999999" customHeight="1" x14ac:dyDescent="0.2">
      <c r="A11" s="51">
        <v>8</v>
      </c>
      <c r="B11" s="97">
        <v>1660293378</v>
      </c>
      <c r="C11" s="100" t="str">
        <f>+VLOOKUP(B11,'VERİ BANKASI'!M:N,2,0)</f>
        <v>PAÇACIM DRY PAPYON LTD. ŞTİ.</v>
      </c>
      <c r="D11" s="54" t="s">
        <v>844</v>
      </c>
      <c r="E11" s="57">
        <v>15</v>
      </c>
      <c r="F11" s="59">
        <v>45833</v>
      </c>
      <c r="G11" s="61">
        <v>10</v>
      </c>
      <c r="H11" s="63">
        <v>460</v>
      </c>
      <c r="I11" s="65" t="s">
        <v>751</v>
      </c>
      <c r="J11" s="61" t="s">
        <v>65</v>
      </c>
      <c r="K11" s="65"/>
      <c r="L11" s="67">
        <f t="shared" si="1"/>
        <v>0</v>
      </c>
      <c r="M11" s="7">
        <f t="shared" si="2"/>
        <v>460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418.18181818181813</v>
      </c>
      <c r="S11" s="86">
        <f t="shared" si="8"/>
        <v>41.818181818181813</v>
      </c>
      <c r="T11" s="90">
        <f t="shared" si="9"/>
        <v>0</v>
      </c>
      <c r="U11" s="92">
        <f t="shared" si="10"/>
        <v>0</v>
      </c>
      <c r="V11" s="95">
        <f t="shared" si="0"/>
        <v>418.18181818181813</v>
      </c>
      <c r="W11" s="7">
        <f t="shared" si="0"/>
        <v>41.818181818181813</v>
      </c>
    </row>
    <row r="12" spans="1:23" s="6" customFormat="1" ht="19.899999999999999" customHeight="1" x14ac:dyDescent="0.2">
      <c r="A12" s="51">
        <v>9</v>
      </c>
      <c r="B12" s="97">
        <v>3891692966</v>
      </c>
      <c r="C12" s="100" t="str">
        <f>+VLOOKUP(B12,'VERİ BANKASI'!M:N,2,0)</f>
        <v>ÇEVRE PASTANESİ</v>
      </c>
      <c r="D12" s="54" t="s">
        <v>844</v>
      </c>
      <c r="E12" s="57">
        <v>95</v>
      </c>
      <c r="F12" s="59">
        <v>45833</v>
      </c>
      <c r="G12" s="61">
        <v>10</v>
      </c>
      <c r="H12" s="63">
        <v>595</v>
      </c>
      <c r="I12" s="65" t="s">
        <v>751</v>
      </c>
      <c r="J12" s="61" t="s">
        <v>65</v>
      </c>
      <c r="K12" s="65"/>
      <c r="L12" s="67">
        <f t="shared" si="1"/>
        <v>0</v>
      </c>
      <c r="M12" s="7">
        <f t="shared" si="2"/>
        <v>595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540.90909090909088</v>
      </c>
      <c r="S12" s="86">
        <f t="shared" si="8"/>
        <v>54.090909090909093</v>
      </c>
      <c r="T12" s="90">
        <f t="shared" si="9"/>
        <v>0</v>
      </c>
      <c r="U12" s="92">
        <f t="shared" si="10"/>
        <v>0</v>
      </c>
      <c r="V12" s="95">
        <f t="shared" si="0"/>
        <v>540.90909090909088</v>
      </c>
      <c r="W12" s="7">
        <f t="shared" si="0"/>
        <v>54.090909090909093</v>
      </c>
    </row>
    <row r="13" spans="1:23" s="6" customFormat="1" ht="19.899999999999999" customHeight="1" x14ac:dyDescent="0.2">
      <c r="A13" s="51">
        <v>10</v>
      </c>
      <c r="B13" s="97">
        <v>9870587680</v>
      </c>
      <c r="C13" s="100" t="str">
        <f>+VLOOKUP(B13,'VERİ BANKASI'!M:N,2,0)</f>
        <v>ÖZ KONYALI - YUTOR GIDA TEKS. LTD. ŞİT.</v>
      </c>
      <c r="D13" s="54" t="s">
        <v>844</v>
      </c>
      <c r="E13" s="57">
        <v>26</v>
      </c>
      <c r="F13" s="59">
        <v>45834</v>
      </c>
      <c r="G13" s="61">
        <v>10</v>
      </c>
      <c r="H13" s="63">
        <v>690</v>
      </c>
      <c r="I13" s="65" t="s">
        <v>751</v>
      </c>
      <c r="J13" s="61" t="s">
        <v>65</v>
      </c>
      <c r="K13" s="65"/>
      <c r="L13" s="67">
        <f t="shared" si="1"/>
        <v>0</v>
      </c>
      <c r="M13" s="7">
        <f t="shared" si="2"/>
        <v>690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627.27272727272725</v>
      </c>
      <c r="S13" s="86">
        <f t="shared" si="8"/>
        <v>62.727272727272727</v>
      </c>
      <c r="T13" s="90">
        <f t="shared" si="9"/>
        <v>0</v>
      </c>
      <c r="U13" s="92">
        <f t="shared" si="10"/>
        <v>0</v>
      </c>
      <c r="V13" s="95">
        <f t="shared" si="0"/>
        <v>627.27272727272725</v>
      </c>
      <c r="W13" s="7">
        <f t="shared" si="0"/>
        <v>62.727272727272727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65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65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65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65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65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8390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8390</v>
      </c>
      <c r="N57" s="13">
        <f t="shared" si="12"/>
        <v>0</v>
      </c>
      <c r="O57" s="13">
        <f t="shared" si="12"/>
        <v>0</v>
      </c>
      <c r="P57" s="14">
        <f>+SUBTOTAL(9,P4:P55)</f>
        <v>2772.2772277227723</v>
      </c>
      <c r="Q57" s="14">
        <f t="shared" si="12"/>
        <v>27.722772277227723</v>
      </c>
      <c r="R57" s="15">
        <f t="shared" si="12"/>
        <v>5081.8181818181811</v>
      </c>
      <c r="S57" s="15">
        <f t="shared" si="12"/>
        <v>508.18181818181813</v>
      </c>
      <c r="T57" s="16">
        <f t="shared" si="12"/>
        <v>0</v>
      </c>
      <c r="U57" s="16">
        <f t="shared" si="12"/>
        <v>0</v>
      </c>
      <c r="V57" s="12">
        <f t="shared" si="12"/>
        <v>7854.0954095409543</v>
      </c>
      <c r="W57" s="12">
        <f t="shared" si="12"/>
        <v>535.90459045904583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141"/>
      <c r="U60" s="141"/>
      <c r="V60" s="141"/>
      <c r="W60" s="1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8390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141"/>
      <c r="U62" s="141"/>
      <c r="V62" s="141"/>
      <c r="W62" s="1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-8390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2772.2772277227723</v>
      </c>
      <c r="F65" s="24">
        <f t="shared" si="16"/>
        <v>27.722772277227723</v>
      </c>
      <c r="G65" s="24">
        <f t="shared" si="17"/>
        <v>5081.8181818181811</v>
      </c>
      <c r="H65" s="24">
        <f t="shared" si="18"/>
        <v>508.18181818181813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8390</v>
      </c>
      <c r="M65" s="113">
        <f>+COUNTIF($D$4:D59,B65)</f>
        <v>10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14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140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2772.2772277227723</v>
      </c>
      <c r="F86" s="39">
        <f t="shared" si="23"/>
        <v>27.722772277227723</v>
      </c>
      <c r="G86" s="39">
        <f t="shared" si="23"/>
        <v>5081.8181818181811</v>
      </c>
      <c r="H86" s="39">
        <f t="shared" si="23"/>
        <v>508.18181818181813</v>
      </c>
      <c r="I86" s="39">
        <f t="shared" si="23"/>
        <v>0</v>
      </c>
      <c r="J86" s="39">
        <f t="shared" si="23"/>
        <v>0</v>
      </c>
      <c r="K86" s="40">
        <f t="shared" si="23"/>
        <v>0</v>
      </c>
      <c r="L86" s="40">
        <f>SUM(L60:L83)</f>
        <v>8390</v>
      </c>
      <c r="M86" s="114">
        <f>+SUM(M60:M85)</f>
        <v>10</v>
      </c>
      <c r="R86" s="106" t="s">
        <v>658</v>
      </c>
      <c r="S86" s="111">
        <f>+M86</f>
        <v>10</v>
      </c>
      <c r="T86" s="107">
        <f>+K86</f>
        <v>0</v>
      </c>
      <c r="U86" s="107">
        <f>+C86+E86+G86+I86</f>
        <v>7854.0954095409534</v>
      </c>
      <c r="V86" s="107">
        <f>+D86+F86+H86+J86</f>
        <v>535.90459045904583</v>
      </c>
      <c r="W86" s="107">
        <f>+T86+U86+V86</f>
        <v>8390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70A0362B-B79D-4807-B4FE-8CD459392CE8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E58683F5-76F8-41C4-86F2-A488DC2E327D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309DEA12-D8CD-4EB5-A693-A02F8DC8C71D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BA3CB183-FEEA-4FD0-AA27-B92C43D70BEA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4D67AA05-E544-4AD0-9511-EDAFC5813A42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8C0525C7-6A7A-4A46-911D-F30FBF3C66F1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FD052DF3-21D8-448A-9568-AD36E42DE0E7}">
          <x14:formula1>
            <xm:f>'VERİ BANKASI'!$N$1:$N$1</xm:f>
          </x14:formula1>
          <xm:sqref>K55</xm:sqref>
        </x14:dataValidation>
        <x14:dataValidation type="list" allowBlank="1" showInputMessage="1" showErrorMessage="1" xr:uid="{0B434DAF-AE19-4694-BC54-649545427C6C}">
          <x14:formula1>
            <xm:f>'VERİ BANKASI'!$C$1:$C$5</xm:f>
          </x14:formula1>
          <xm:sqref>G55</xm:sqref>
        </x14:dataValidation>
        <x14:dataValidation type="list" allowBlank="1" showInputMessage="1" showErrorMessage="1" xr:uid="{58C09116-7010-49AB-8BF2-5FF0DBB95AED}">
          <x14:formula1>
            <xm:f>'VERİ BANKASI'!$G$1:$G$4</xm:f>
          </x14:formula1>
          <xm:sqref>P61</xm:sqref>
        </x14:dataValidation>
        <x14:dataValidation type="list" allowBlank="1" showInputMessage="1" showErrorMessage="1" xr:uid="{E3B806AB-AF92-4D2E-B242-7C6C534116DB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E1397561-A685-41B9-BA76-19A98B96838D}">
          <x14:formula1>
            <xm:f>'VERİ BANKASI'!$E$1:$E$13</xm:f>
          </x14:formula1>
          <xm:sqref>P63</xm:sqref>
        </x14:dataValidation>
        <x14:dataValidation type="list" allowBlank="1" showInputMessage="1" showErrorMessage="1" xr:uid="{825C435B-3B4E-4D8F-95DF-117B87C67DE3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B1D720A7-EBB3-4124-A17D-398F1573EBCD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E8E4E160-BBF0-48AE-8F70-4A119CAF476B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FAA68-D5B2-4C88-B324-5A053CFF78ED}">
  <sheetPr>
    <pageSetUpPr fitToPage="1"/>
  </sheetPr>
  <dimension ref="A1:W86"/>
  <sheetViews>
    <sheetView zoomScale="85" zoomScaleNormal="85" workbookViewId="0">
      <pane ySplit="3" topLeftCell="A4" activePane="bottomLeft" state="frozen"/>
      <selection pane="bottomLeft" activeCell="F18" sqref="F18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38" t="s">
        <v>875</v>
      </c>
      <c r="I2" s="139">
        <f>SUBTOTAL(9,H4:H56)</f>
        <v>2330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/>
      <c r="C4" s="100" t="e">
        <f>+VLOOKUP(B4,'VERİ BANKASI'!M:N,2,0)</f>
        <v>#N/A</v>
      </c>
      <c r="D4" s="54"/>
      <c r="E4" s="57"/>
      <c r="F4" s="59"/>
      <c r="G4" s="61"/>
      <c r="H4" s="63"/>
      <c r="I4" s="65"/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0</v>
      </c>
      <c r="W4" s="7">
        <f>+O4+Q4+S4+U4</f>
        <v>0</v>
      </c>
    </row>
    <row r="5" spans="1:23" s="6" customFormat="1" ht="19.899999999999999" customHeight="1" x14ac:dyDescent="0.2">
      <c r="A5" s="51">
        <v>2</v>
      </c>
      <c r="B5" s="97"/>
      <c r="C5" s="100" t="e">
        <f>+VLOOKUP(B5,'VERİ BANKASI'!M:N,2,0)</f>
        <v>#N/A</v>
      </c>
      <c r="D5" s="54"/>
      <c r="E5" s="57"/>
      <c r="F5" s="59"/>
      <c r="G5" s="61"/>
      <c r="H5" s="63"/>
      <c r="I5" s="65"/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0</v>
      </c>
      <c r="W5" s="7">
        <f>+O5+Q5+S5+U5</f>
        <v>0</v>
      </c>
    </row>
    <row r="6" spans="1:23" s="6" customFormat="1" ht="19.899999999999999" customHeight="1" x14ac:dyDescent="0.2">
      <c r="A6" s="51">
        <v>3</v>
      </c>
      <c r="B6" s="97">
        <v>7690310116</v>
      </c>
      <c r="C6" s="100" t="str">
        <f>+VLOOKUP(B6,'VERİ BANKASI'!M:N,2,0)</f>
        <v>SHAYA KAHVE SAN.VE TİC.A.Ş.(STARBUCKS COFFEE)</v>
      </c>
      <c r="D6" s="54" t="s">
        <v>844</v>
      </c>
      <c r="E6" s="57">
        <v>186</v>
      </c>
      <c r="F6" s="59">
        <v>45754</v>
      </c>
      <c r="G6" s="61">
        <v>10</v>
      </c>
      <c r="H6" s="63">
        <v>140</v>
      </c>
      <c r="I6" s="65" t="s">
        <v>121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140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127.27272727272727</v>
      </c>
      <c r="S6" s="86">
        <f>+R6*0.1</f>
        <v>12.727272727272727</v>
      </c>
      <c r="T6" s="90">
        <f>+IF(G6=$T$2,M6/1.2,0)</f>
        <v>0</v>
      </c>
      <c r="U6" s="92">
        <f>+T6*0.2</f>
        <v>0</v>
      </c>
      <c r="V6" s="95">
        <f t="shared" ref="V6:W22" si="0">+N6+P6+R6+T6</f>
        <v>127.27272727272727</v>
      </c>
      <c r="W6" s="7">
        <f t="shared" si="0"/>
        <v>12.727272727272727</v>
      </c>
    </row>
    <row r="7" spans="1:23" s="6" customFormat="1" ht="19.899999999999999" customHeight="1" x14ac:dyDescent="0.2">
      <c r="A7" s="51">
        <v>4</v>
      </c>
      <c r="B7" s="97">
        <v>3130551631</v>
      </c>
      <c r="C7" s="100" t="str">
        <f>+VLOOKUP(B7,'VERİ BANKASI'!M:N,2,0)</f>
        <v>DRAGOS REST.SPOR TES.VE TUR.LTD.ŞTİ.</v>
      </c>
      <c r="D7" s="54" t="s">
        <v>844</v>
      </c>
      <c r="E7" s="57">
        <v>3</v>
      </c>
      <c r="F7" s="59">
        <v>45750</v>
      </c>
      <c r="G7" s="61">
        <v>10</v>
      </c>
      <c r="H7" s="63">
        <v>440</v>
      </c>
      <c r="I7" s="65" t="s">
        <v>121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440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399.99999999999994</v>
      </c>
      <c r="S7" s="86">
        <f t="shared" ref="S7:S54" si="8">+R7*0.1</f>
        <v>40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399.99999999999994</v>
      </c>
      <c r="W7" s="7">
        <f t="shared" si="0"/>
        <v>40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95</v>
      </c>
      <c r="F8" s="59">
        <v>45754</v>
      </c>
      <c r="G8" s="61">
        <v>20</v>
      </c>
      <c r="H8" s="63">
        <v>200</v>
      </c>
      <c r="I8" s="65" t="s">
        <v>121</v>
      </c>
      <c r="J8" s="61" t="s">
        <v>65</v>
      </c>
      <c r="K8" s="65"/>
      <c r="L8" s="67">
        <f t="shared" si="1"/>
        <v>60</v>
      </c>
      <c r="M8" s="7">
        <f t="shared" si="2"/>
        <v>140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116.66666666666667</v>
      </c>
      <c r="U8" s="92">
        <f t="shared" si="10"/>
        <v>23.333333333333336</v>
      </c>
      <c r="V8" s="95">
        <f t="shared" si="0"/>
        <v>116.66666666666667</v>
      </c>
      <c r="W8" s="7">
        <f t="shared" si="0"/>
        <v>23.333333333333336</v>
      </c>
    </row>
    <row r="9" spans="1:23" s="6" customFormat="1" ht="19.899999999999999" customHeight="1" x14ac:dyDescent="0.2">
      <c r="A9" s="51">
        <v>6</v>
      </c>
      <c r="B9" s="97">
        <v>17218188062</v>
      </c>
      <c r="C9" s="100" t="str">
        <f>+VLOOKUP(B9,'VERİ BANKASI'!M:N,2,0)</f>
        <v>01 OCAKBAŞI ALPER GÜLTEKİN</v>
      </c>
      <c r="D9" s="54" t="s">
        <v>844</v>
      </c>
      <c r="E9" s="57">
        <v>8</v>
      </c>
      <c r="F9" s="59">
        <v>45750</v>
      </c>
      <c r="G9" s="61">
        <v>10</v>
      </c>
      <c r="H9" s="63">
        <v>1320</v>
      </c>
      <c r="I9" s="65" t="s">
        <v>121</v>
      </c>
      <c r="J9" s="61" t="s">
        <v>65</v>
      </c>
      <c r="K9" s="65"/>
      <c r="L9" s="67">
        <f t="shared" si="1"/>
        <v>0</v>
      </c>
      <c r="M9" s="7">
        <f t="shared" si="2"/>
        <v>1320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1200</v>
      </c>
      <c r="S9" s="86">
        <f t="shared" si="8"/>
        <v>120</v>
      </c>
      <c r="T9" s="90">
        <f t="shared" si="9"/>
        <v>0</v>
      </c>
      <c r="U9" s="92">
        <f t="shared" si="10"/>
        <v>0</v>
      </c>
      <c r="V9" s="95">
        <f t="shared" si="0"/>
        <v>1200</v>
      </c>
      <c r="W9" s="7">
        <f t="shared" si="0"/>
        <v>120</v>
      </c>
    </row>
    <row r="10" spans="1:23" s="6" customFormat="1" ht="19.899999999999999" customHeight="1" x14ac:dyDescent="0.2">
      <c r="A10" s="51">
        <v>7</v>
      </c>
      <c r="B10" s="97">
        <v>7690310116</v>
      </c>
      <c r="C10" s="100" t="str">
        <f>+VLOOKUP(B10,'VERİ BANKASI'!M:N,2,0)</f>
        <v>SHAYA KAHVE SAN.VE TİC.A.Ş.(STARBUCKS COFFEE)</v>
      </c>
      <c r="D10" s="54" t="s">
        <v>844</v>
      </c>
      <c r="E10" s="57">
        <v>110</v>
      </c>
      <c r="F10" s="59">
        <v>45726</v>
      </c>
      <c r="G10" s="61">
        <v>10</v>
      </c>
      <c r="H10" s="63">
        <v>230</v>
      </c>
      <c r="I10" s="65" t="s">
        <v>120</v>
      </c>
      <c r="J10" s="61" t="s">
        <v>65</v>
      </c>
      <c r="K10" s="65"/>
      <c r="L10" s="67">
        <f t="shared" si="1"/>
        <v>0</v>
      </c>
      <c r="M10" s="7">
        <f t="shared" si="2"/>
        <v>230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209.09090909090907</v>
      </c>
      <c r="S10" s="86">
        <f t="shared" si="8"/>
        <v>20.909090909090907</v>
      </c>
      <c r="T10" s="90">
        <f t="shared" si="9"/>
        <v>0</v>
      </c>
      <c r="U10" s="92">
        <f t="shared" si="10"/>
        <v>0</v>
      </c>
      <c r="V10" s="95">
        <f t="shared" si="0"/>
        <v>209.09090909090907</v>
      </c>
      <c r="W10" s="7">
        <f t="shared" si="0"/>
        <v>20.909090909090907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65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65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65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65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65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65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65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65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2330</v>
      </c>
      <c r="I57" s="109"/>
      <c r="J57" s="109"/>
      <c r="K57" s="11"/>
      <c r="L57" s="12">
        <f t="shared" ref="L57:W57" si="12">+SUBTOTAL(9,L4:L55)</f>
        <v>60</v>
      </c>
      <c r="M57" s="12">
        <f t="shared" si="12"/>
        <v>2270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1936.3636363636363</v>
      </c>
      <c r="S57" s="15">
        <f t="shared" si="12"/>
        <v>193.63636363636363</v>
      </c>
      <c r="T57" s="16">
        <f t="shared" si="12"/>
        <v>116.66666666666667</v>
      </c>
      <c r="U57" s="16">
        <f t="shared" si="12"/>
        <v>23.333333333333336</v>
      </c>
      <c r="V57" s="12">
        <f t="shared" si="12"/>
        <v>2053.030303030303</v>
      </c>
      <c r="W57" s="12">
        <f t="shared" si="12"/>
        <v>216.96969696969697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136"/>
      <c r="U60" s="136"/>
      <c r="V60" s="136"/>
      <c r="W60" s="136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116.66666666666667</v>
      </c>
      <c r="J61" s="24">
        <f t="shared" si="20"/>
        <v>23.333333333333336</v>
      </c>
      <c r="K61" s="24">
        <f t="shared" si="21"/>
        <v>60</v>
      </c>
      <c r="L61" s="25">
        <f t="shared" si="22"/>
        <v>200</v>
      </c>
      <c r="M61" s="113">
        <f>+COUNTIF($D$4:D55,B61)</f>
        <v>1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2330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136"/>
      <c r="U62" s="136"/>
      <c r="V62" s="136"/>
      <c r="W62" s="136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-2330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1936.3636363636363</v>
      </c>
      <c r="H65" s="24">
        <f t="shared" si="18"/>
        <v>193.63636363636363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2130</v>
      </c>
      <c r="M65" s="113">
        <f>+COUNTIF($D$4:D59,B65)</f>
        <v>4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137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135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0</v>
      </c>
      <c r="F86" s="39">
        <f t="shared" si="23"/>
        <v>0</v>
      </c>
      <c r="G86" s="39">
        <f t="shared" si="23"/>
        <v>1936.3636363636363</v>
      </c>
      <c r="H86" s="39">
        <f t="shared" si="23"/>
        <v>193.63636363636363</v>
      </c>
      <c r="I86" s="39">
        <f t="shared" si="23"/>
        <v>116.66666666666667</v>
      </c>
      <c r="J86" s="39">
        <f t="shared" si="23"/>
        <v>23.333333333333336</v>
      </c>
      <c r="K86" s="40">
        <f t="shared" si="23"/>
        <v>60</v>
      </c>
      <c r="L86" s="40">
        <f>SUM(L60:L83)</f>
        <v>2330</v>
      </c>
      <c r="M86" s="114">
        <f>+SUM(M60:M85)</f>
        <v>5</v>
      </c>
      <c r="R86" s="106" t="s">
        <v>658</v>
      </c>
      <c r="S86" s="111">
        <f>+M86</f>
        <v>5</v>
      </c>
      <c r="T86" s="107">
        <f>+K86</f>
        <v>60</v>
      </c>
      <c r="U86" s="107">
        <f>+C86+E86+G86+I86</f>
        <v>2053.030303030303</v>
      </c>
      <c r="V86" s="107">
        <f>+D86+F86+H86+J86</f>
        <v>216.96969696969697</v>
      </c>
      <c r="W86" s="107">
        <f>+T86+U86+V86</f>
        <v>2330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D77F606D-202F-49F0-A5E8-514318DA71D6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B6C54E75-FC54-4049-BB76-031F88897D08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94D40AFC-6821-498E-A8C4-F34ECD88F6CE}">
          <x14:formula1>
            <xm:f>'VERİ BANKASI'!$F$1:$F$4</xm:f>
          </x14:formula1>
          <xm:sqref>P60</xm:sqref>
        </x14:dataValidation>
        <x14:dataValidation type="list" allowBlank="1" showInputMessage="1" showErrorMessage="1" xr:uid="{C57083DB-6244-4253-BBAC-9BEB930B0D9F}">
          <x14:formula1>
            <xm:f>'VERİ BANKASI'!$E$1:$E$13</xm:f>
          </x14:formula1>
          <xm:sqref>P63</xm:sqref>
        </x14:dataValidation>
        <x14:dataValidation type="list" allowBlank="1" showInputMessage="1" showErrorMessage="1" xr:uid="{6F5B5443-BDDE-4B3F-990D-696E60BD1564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E48E84AF-48E5-488A-8E2D-3AF2DADB19BC}">
          <x14:formula1>
            <xm:f>'VERİ BANKASI'!$G$1:$G$4</xm:f>
          </x14:formula1>
          <xm:sqref>P61</xm:sqref>
        </x14:dataValidation>
        <x14:dataValidation type="list" allowBlank="1" showInputMessage="1" showErrorMessage="1" xr:uid="{CEE5E633-4C5B-49BA-952B-BA014A9EAE86}">
          <x14:formula1>
            <xm:f>'VERİ BANKASI'!$C$1:$C$5</xm:f>
          </x14:formula1>
          <xm:sqref>G55</xm:sqref>
        </x14:dataValidation>
        <x14:dataValidation type="list" allowBlank="1" showInputMessage="1" showErrorMessage="1" xr:uid="{276B9779-AEA4-4A24-9750-A49C8DC7EC67}">
          <x14:formula1>
            <xm:f>'VERİ BANKASI'!$N$1:$N$1</xm:f>
          </x14:formula1>
          <xm:sqref>K55</xm:sqref>
        </x14:dataValidation>
        <x14:dataValidation type="list" allowBlank="1" showInputMessage="1" showErrorMessage="1" xr:uid="{E619AB75-0A02-482B-AB7D-8C6110B479FA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409F223F-6F28-4E3C-B4A1-A2BEEC031C04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99D63E53-53B6-4908-8B6C-E4C0DBF32D32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6410C8FC-C801-4412-B10A-64DB503FF203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3DF5522B-9C7F-4631-BA89-55ADFD8C2BF3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DBD6470B-5A33-44CF-AA18-8931937298AC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0C99-096A-4DAC-BCD6-B9EF64CE09B2}">
  <sheetPr>
    <pageSetUpPr fitToPage="1"/>
  </sheetPr>
  <dimension ref="A1:W86"/>
  <sheetViews>
    <sheetView zoomScale="85" zoomScaleNormal="85" workbookViewId="0">
      <pane ySplit="3" topLeftCell="A46" activePane="bottomLeft" state="frozen"/>
      <selection pane="bottomLeft" activeCell="E7" sqref="E7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38" t="s">
        <v>875</v>
      </c>
      <c r="I2" s="139">
        <f>SUBTOTAL(9,H4:H56)</f>
        <v>675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7690310116</v>
      </c>
      <c r="C4" s="100" t="str">
        <f>+VLOOKUP(B4,'VERİ BANKASI'!M:N,2,0)</f>
        <v>SHAYA KAHVE SAN.VE TİC.A.Ş.(STARBUCKS COFFEE)</v>
      </c>
      <c r="D4" s="54" t="s">
        <v>844</v>
      </c>
      <c r="E4" s="57">
        <v>115</v>
      </c>
      <c r="F4" s="59">
        <v>45728</v>
      </c>
      <c r="G4" s="61">
        <v>10</v>
      </c>
      <c r="H4" s="63">
        <v>140</v>
      </c>
      <c r="I4" s="65" t="s">
        <v>638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140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127.27272727272727</v>
      </c>
      <c r="S4" s="86">
        <f>+R4*0.1</f>
        <v>12.727272727272727</v>
      </c>
      <c r="T4" s="90">
        <f>+IF(G4=$T$2,M4/1.2,0)</f>
        <v>0</v>
      </c>
      <c r="U4" s="92">
        <f>+T4*0.2</f>
        <v>0</v>
      </c>
      <c r="V4" s="95">
        <f>+N4+P4+R4+T4</f>
        <v>127.27272727272727</v>
      </c>
      <c r="W4" s="7">
        <f>+O4+Q4+S4+U4</f>
        <v>12.727272727272727</v>
      </c>
    </row>
    <row r="5" spans="1:23" s="6" customFormat="1" ht="19.899999999999999" customHeight="1" x14ac:dyDescent="0.2">
      <c r="A5" s="51">
        <v>2</v>
      </c>
      <c r="B5" s="97">
        <v>1960719372</v>
      </c>
      <c r="C5" s="100" t="str">
        <f>+VLOOKUP(B5,'VERİ BANKASI'!M:N,2,0)</f>
        <v>CAFE NERO GIDA ÜRÜNLERİ A.Ş.</v>
      </c>
      <c r="D5" s="54" t="s">
        <v>844</v>
      </c>
      <c r="E5" s="57">
        <v>80</v>
      </c>
      <c r="F5" s="59">
        <v>45728</v>
      </c>
      <c r="G5" s="61">
        <v>10</v>
      </c>
      <c r="H5" s="63">
        <v>250</v>
      </c>
      <c r="I5" s="65" t="s">
        <v>927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250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227.27272727272725</v>
      </c>
      <c r="S5" s="86">
        <f>+R5*0.1</f>
        <v>22.727272727272727</v>
      </c>
      <c r="T5" s="90">
        <f>+IF(G5=$T$2,M5/1.2,0)</f>
        <v>0</v>
      </c>
      <c r="U5" s="92">
        <f>+T5*0.2</f>
        <v>0</v>
      </c>
      <c r="V5" s="95">
        <f>+N5+P5+R5+T5</f>
        <v>227.27272727272725</v>
      </c>
      <c r="W5" s="7">
        <f>+O5+Q5+S5+U5</f>
        <v>22.727272727272727</v>
      </c>
    </row>
    <row r="6" spans="1:23" s="6" customFormat="1" ht="19.899999999999999" customHeight="1" x14ac:dyDescent="0.2">
      <c r="A6" s="51">
        <v>3</v>
      </c>
      <c r="B6" s="97">
        <v>7690310116</v>
      </c>
      <c r="C6" s="100" t="str">
        <f>+VLOOKUP(B6,'VERİ BANKASI'!M:N,2,0)</f>
        <v>SHAYA KAHVE SAN.VE TİC.A.Ş.(STARBUCKS COFFEE)</v>
      </c>
      <c r="D6" s="54" t="s">
        <v>844</v>
      </c>
      <c r="E6" s="57">
        <v>138</v>
      </c>
      <c r="F6" s="59">
        <v>45734</v>
      </c>
      <c r="G6" s="61">
        <v>10</v>
      </c>
      <c r="H6" s="63">
        <v>285</v>
      </c>
      <c r="I6" s="65" t="s">
        <v>638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285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259.09090909090907</v>
      </c>
      <c r="S6" s="86">
        <f>+R6*0.1</f>
        <v>25.909090909090907</v>
      </c>
      <c r="T6" s="90">
        <f>+IF(G6=$T$2,M6/1.2,0)</f>
        <v>0</v>
      </c>
      <c r="U6" s="92">
        <f>+T6*0.2</f>
        <v>0</v>
      </c>
      <c r="V6" s="95">
        <f t="shared" ref="V6:W22" si="0">+N6+P6+R6+T6</f>
        <v>259.09090909090907</v>
      </c>
      <c r="W6" s="7">
        <f t="shared" si="0"/>
        <v>25.909090909090907</v>
      </c>
    </row>
    <row r="7" spans="1:23" s="6" customFormat="1" ht="19.899999999999999" customHeight="1" x14ac:dyDescent="0.2">
      <c r="A7" s="51">
        <v>4</v>
      </c>
      <c r="B7" s="97"/>
      <c r="C7" s="100" t="e">
        <f>+VLOOKUP(B7,'VERİ BANKASI'!M:N,2,0)</f>
        <v>#N/A</v>
      </c>
      <c r="D7" s="54"/>
      <c r="E7" s="57"/>
      <c r="F7" s="59"/>
      <c r="G7" s="61"/>
      <c r="H7" s="63"/>
      <c r="I7" s="65"/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0</v>
      </c>
      <c r="W7" s="7">
        <f t="shared" si="0"/>
        <v>0</v>
      </c>
    </row>
    <row r="8" spans="1:23" s="6" customFormat="1" ht="19.899999999999999" customHeight="1" x14ac:dyDescent="0.2">
      <c r="A8" s="51">
        <v>5</v>
      </c>
      <c r="B8" s="97"/>
      <c r="C8" s="100" t="e">
        <f>+VLOOKUP(B8,'VERİ BANKASI'!M:N,2,0)</f>
        <v>#N/A</v>
      </c>
      <c r="D8" s="54"/>
      <c r="E8" s="57"/>
      <c r="F8" s="59"/>
      <c r="G8" s="61"/>
      <c r="H8" s="63"/>
      <c r="I8" s="65"/>
      <c r="J8" s="61" t="s">
        <v>65</v>
      </c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0</v>
      </c>
      <c r="W8" s="7">
        <f t="shared" si="0"/>
        <v>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 t="s">
        <v>65</v>
      </c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 t="s">
        <v>65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65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65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65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65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65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65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65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65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675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675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613.63636363636351</v>
      </c>
      <c r="S57" s="15">
        <f t="shared" si="12"/>
        <v>61.36363636363636</v>
      </c>
      <c r="T57" s="16">
        <f t="shared" si="12"/>
        <v>0</v>
      </c>
      <c r="U57" s="16">
        <f t="shared" si="12"/>
        <v>0</v>
      </c>
      <c r="V57" s="12">
        <f t="shared" si="12"/>
        <v>613.63636363636351</v>
      </c>
      <c r="W57" s="12">
        <f t="shared" si="12"/>
        <v>61.36363636363636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136"/>
      <c r="U60" s="136"/>
      <c r="V60" s="136"/>
      <c r="W60" s="136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674.99999999999989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136"/>
      <c r="U62" s="136"/>
      <c r="V62" s="136"/>
      <c r="W62" s="136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-674.99999999999989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613.63636363636351</v>
      </c>
      <c r="H65" s="24">
        <f t="shared" si="18"/>
        <v>61.36363636363636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674.99999999999989</v>
      </c>
      <c r="M65" s="113">
        <f>+COUNTIF($D$4:D59,B65)</f>
        <v>3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137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135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0</v>
      </c>
      <c r="F86" s="39">
        <f t="shared" si="23"/>
        <v>0</v>
      </c>
      <c r="G86" s="39">
        <f t="shared" si="23"/>
        <v>613.63636363636351</v>
      </c>
      <c r="H86" s="39">
        <f t="shared" si="23"/>
        <v>61.36363636363636</v>
      </c>
      <c r="I86" s="39">
        <f t="shared" si="23"/>
        <v>0</v>
      </c>
      <c r="J86" s="39">
        <f t="shared" si="23"/>
        <v>0</v>
      </c>
      <c r="K86" s="40">
        <f t="shared" si="23"/>
        <v>0</v>
      </c>
      <c r="L86" s="40">
        <f>SUM(L60:L83)</f>
        <v>674.99999999999989</v>
      </c>
      <c r="M86" s="114">
        <f>+SUM(M60:M85)</f>
        <v>3</v>
      </c>
      <c r="R86" s="106" t="s">
        <v>658</v>
      </c>
      <c r="S86" s="111">
        <f>+M86</f>
        <v>3</v>
      </c>
      <c r="T86" s="107">
        <f>+K86</f>
        <v>0</v>
      </c>
      <c r="U86" s="107">
        <f>+C86+E86+G86+I86</f>
        <v>613.63636363636351</v>
      </c>
      <c r="V86" s="107">
        <f>+D86+F86+H86+J86</f>
        <v>61.36363636363636</v>
      </c>
      <c r="W86" s="107">
        <f>+T86+U86+V86</f>
        <v>674.99999999999989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3C230161-0EC1-4100-ABAA-69F2400DC153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47504EC-3D25-4947-AF57-BEAAD392F568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269E861F-1435-47B4-938B-DA10C2AD799B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75F71950-294F-45A7-BD7A-4DF440649EEC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882C613A-E5CC-4030-A0BF-DF9632570031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77BF5021-6427-4220-86F8-FEE4AD4F9906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6C199E9D-45D6-47C7-84A0-AE4D163F1E56}">
          <x14:formula1>
            <xm:f>'VERİ BANKASI'!$N$1:$N$1</xm:f>
          </x14:formula1>
          <xm:sqref>K55</xm:sqref>
        </x14:dataValidation>
        <x14:dataValidation type="list" allowBlank="1" showInputMessage="1" showErrorMessage="1" xr:uid="{4E5A7416-2265-470A-9F0D-1BB54F7E7F0A}">
          <x14:formula1>
            <xm:f>'VERİ BANKASI'!$C$1:$C$5</xm:f>
          </x14:formula1>
          <xm:sqref>G55</xm:sqref>
        </x14:dataValidation>
        <x14:dataValidation type="list" allowBlank="1" showInputMessage="1" showErrorMessage="1" xr:uid="{5997ADF1-DA3B-4247-AF84-B20235ED9196}">
          <x14:formula1>
            <xm:f>'VERİ BANKASI'!$G$1:$G$4</xm:f>
          </x14:formula1>
          <xm:sqref>P61</xm:sqref>
        </x14:dataValidation>
        <x14:dataValidation type="list" allowBlank="1" showInputMessage="1" showErrorMessage="1" xr:uid="{FE854E73-AA88-48B2-B92E-B08C49A1038C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B3FBAA07-B6A4-45B2-B02D-5208A6313D14}">
          <x14:formula1>
            <xm:f>'VERİ BANKASI'!$E$1:$E$13</xm:f>
          </x14:formula1>
          <xm:sqref>P63</xm:sqref>
        </x14:dataValidation>
        <x14:dataValidation type="list" allowBlank="1" showInputMessage="1" showErrorMessage="1" xr:uid="{618AD674-E54A-4736-BDC1-05074D5D74C1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6758B750-AC95-4402-AB85-641A4C0A5BF9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58B32048-4A2F-4C7F-9142-6F1D159C0BA0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D39F-5012-498B-8605-574E22035EBE}">
  <sheetPr>
    <pageSetUpPr fitToPage="1"/>
  </sheetPr>
  <dimension ref="A1:W86"/>
  <sheetViews>
    <sheetView zoomScale="85" zoomScaleNormal="85" workbookViewId="0">
      <pane ySplit="3" topLeftCell="A58" activePane="bottomLeft" state="frozen"/>
      <selection pane="bottomLeft" activeCell="F69" sqref="F69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38" t="s">
        <v>875</v>
      </c>
      <c r="I2" s="139">
        <f>SUBTOTAL(9,H4:H56)</f>
        <v>2841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7690310116</v>
      </c>
      <c r="C4" s="100" t="str">
        <f>+VLOOKUP(B4,'VERİ BANKASI'!M:N,2,0)</f>
        <v>SHAYA KAHVE SAN.VE TİC.A.Ş.(STARBUCKS COFFEE)</v>
      </c>
      <c r="D4" s="54" t="s">
        <v>844</v>
      </c>
      <c r="E4" s="57">
        <v>255</v>
      </c>
      <c r="F4" s="59">
        <v>45744</v>
      </c>
      <c r="G4" s="61">
        <v>10</v>
      </c>
      <c r="H4" s="63">
        <v>140</v>
      </c>
      <c r="I4" s="65" t="s">
        <v>121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140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127.27272727272727</v>
      </c>
      <c r="S4" s="86">
        <f>+R4*0.1</f>
        <v>12.727272727272727</v>
      </c>
      <c r="T4" s="90">
        <f>+IF(G4=$T$2,M4/1.2,0)</f>
        <v>0</v>
      </c>
      <c r="U4" s="92">
        <f>+T4*0.2</f>
        <v>0</v>
      </c>
      <c r="V4" s="95">
        <f>+N4+P4+R4+T4</f>
        <v>127.27272727272727</v>
      </c>
      <c r="W4" s="7">
        <f>+O4+Q4+S4+U4</f>
        <v>12.727272727272727</v>
      </c>
    </row>
    <row r="5" spans="1:23" s="6" customFormat="1" ht="19.899999999999999" customHeight="1" x14ac:dyDescent="0.2">
      <c r="A5" s="51">
        <v>2</v>
      </c>
      <c r="B5" s="97">
        <v>2920007483</v>
      </c>
      <c r="C5" s="100" t="str">
        <f>+VLOOKUP(B5,'VERİ BANKASI'!M:N,2,0)</f>
        <v>GELİK - ASUMAN DENİZER ADİ ORT.</v>
      </c>
      <c r="D5" s="54" t="s">
        <v>844</v>
      </c>
      <c r="E5" s="57">
        <v>47</v>
      </c>
      <c r="F5" s="59">
        <v>45728</v>
      </c>
      <c r="G5" s="61">
        <v>10</v>
      </c>
      <c r="H5" s="63">
        <v>880</v>
      </c>
      <c r="I5" s="65" t="s">
        <v>927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880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799.99999999999989</v>
      </c>
      <c r="S5" s="86">
        <f>+R5*0.1</f>
        <v>80</v>
      </c>
      <c r="T5" s="90">
        <f>+IF(G5=$T$2,M5/1.2,0)</f>
        <v>0</v>
      </c>
      <c r="U5" s="92">
        <f>+T5*0.2</f>
        <v>0</v>
      </c>
      <c r="V5" s="95">
        <f>+N5+P5+R5+T5</f>
        <v>799.99999999999989</v>
      </c>
      <c r="W5" s="7">
        <f>+O5+Q5+S5+U5</f>
        <v>80</v>
      </c>
    </row>
    <row r="6" spans="1:23" s="6" customFormat="1" ht="19.899999999999999" customHeight="1" x14ac:dyDescent="0.2">
      <c r="A6" s="51">
        <v>3</v>
      </c>
      <c r="B6" s="97">
        <v>4260555487</v>
      </c>
      <c r="C6" s="100" t="str">
        <f>+VLOOKUP(B6,'VERİ BANKASI'!M:N,2,0)</f>
        <v>GÜNAKYOL GIDA LTD. ŞTİ.</v>
      </c>
      <c r="D6" s="54" t="s">
        <v>844</v>
      </c>
      <c r="E6" s="57">
        <v>9</v>
      </c>
      <c r="F6" s="59">
        <v>45743</v>
      </c>
      <c r="G6" s="61">
        <v>10</v>
      </c>
      <c r="H6" s="63">
        <v>521</v>
      </c>
      <c r="I6" s="65" t="s">
        <v>121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521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473.63636363636363</v>
      </c>
      <c r="S6" s="86">
        <f>+R6*0.1</f>
        <v>47.363636363636367</v>
      </c>
      <c r="T6" s="90">
        <f>+IF(G6=$T$2,M6/1.2,0)</f>
        <v>0</v>
      </c>
      <c r="U6" s="92">
        <f>+T6*0.2</f>
        <v>0</v>
      </c>
      <c r="V6" s="95">
        <f t="shared" ref="V6:W22" si="0">+N6+P6+R6+T6</f>
        <v>473.63636363636363</v>
      </c>
      <c r="W6" s="7">
        <f t="shared" si="0"/>
        <v>47.363636363636367</v>
      </c>
    </row>
    <row r="7" spans="1:23" s="6" customFormat="1" ht="19.899999999999999" customHeight="1" x14ac:dyDescent="0.2">
      <c r="A7" s="51">
        <v>4</v>
      </c>
      <c r="B7" s="97">
        <v>2410310279</v>
      </c>
      <c r="C7" s="100" t="str">
        <f>+VLOOKUP(B7,'VERİ BANKASI'!M:N,2,0)</f>
        <v>LADES REST.- ESRA ÇELİKKOL - İLKER ÇELİKKOL ORT.</v>
      </c>
      <c r="D7" s="54" t="s">
        <v>844</v>
      </c>
      <c r="E7" s="57">
        <v>41</v>
      </c>
      <c r="F7" s="59">
        <v>45742</v>
      </c>
      <c r="G7" s="61">
        <v>10</v>
      </c>
      <c r="H7" s="63">
        <v>640</v>
      </c>
      <c r="I7" s="65" t="s">
        <v>121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640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581.81818181818176</v>
      </c>
      <c r="S7" s="86">
        <f t="shared" ref="S7:S54" si="8">+R7*0.1</f>
        <v>58.18181818181818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581.81818181818176</v>
      </c>
      <c r="W7" s="7">
        <f t="shared" si="0"/>
        <v>58.18181818181818</v>
      </c>
    </row>
    <row r="8" spans="1:23" s="6" customFormat="1" ht="19.899999999999999" customHeight="1" x14ac:dyDescent="0.2">
      <c r="A8" s="51">
        <v>5</v>
      </c>
      <c r="B8" s="97">
        <v>3130551631</v>
      </c>
      <c r="C8" s="100" t="str">
        <f>+VLOOKUP(B8,'VERİ BANKASI'!M:N,2,0)</f>
        <v>DRAGOS REST.SPOR TES.VE TUR.LTD.ŞTİ.</v>
      </c>
      <c r="D8" s="54" t="s">
        <v>844</v>
      </c>
      <c r="E8" s="57">
        <v>5</v>
      </c>
      <c r="F8" s="59">
        <v>45738</v>
      </c>
      <c r="G8" s="61">
        <v>10</v>
      </c>
      <c r="H8" s="63">
        <v>660</v>
      </c>
      <c r="I8" s="65" t="s">
        <v>121</v>
      </c>
      <c r="J8" s="61" t="s">
        <v>65</v>
      </c>
      <c r="K8" s="65"/>
      <c r="L8" s="67">
        <f t="shared" si="1"/>
        <v>0</v>
      </c>
      <c r="M8" s="7">
        <f t="shared" si="2"/>
        <v>660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600</v>
      </c>
      <c r="S8" s="86">
        <f t="shared" si="8"/>
        <v>60</v>
      </c>
      <c r="T8" s="90">
        <f t="shared" si="9"/>
        <v>0</v>
      </c>
      <c r="U8" s="92">
        <f t="shared" si="10"/>
        <v>0</v>
      </c>
      <c r="V8" s="95">
        <f t="shared" si="0"/>
        <v>600</v>
      </c>
      <c r="W8" s="7">
        <f t="shared" si="0"/>
        <v>60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 t="s">
        <v>65</v>
      </c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 t="s">
        <v>65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65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65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65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65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65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65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65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65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2841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2841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2582.7272727272725</v>
      </c>
      <c r="S57" s="15">
        <f t="shared" si="12"/>
        <v>258.27272727272725</v>
      </c>
      <c r="T57" s="16">
        <f t="shared" si="12"/>
        <v>0</v>
      </c>
      <c r="U57" s="16">
        <f t="shared" si="12"/>
        <v>0</v>
      </c>
      <c r="V57" s="12">
        <f t="shared" si="12"/>
        <v>2582.7272727272725</v>
      </c>
      <c r="W57" s="12">
        <f t="shared" si="12"/>
        <v>258.27272727272725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136"/>
      <c r="U60" s="136"/>
      <c r="V60" s="136"/>
      <c r="W60" s="136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2841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136"/>
      <c r="U62" s="136"/>
      <c r="V62" s="136"/>
      <c r="W62" s="136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-2841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2582.7272727272725</v>
      </c>
      <c r="H65" s="24">
        <f t="shared" si="18"/>
        <v>258.27272727272725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2841</v>
      </c>
      <c r="M65" s="113">
        <f>+COUNTIF($D$4:D59,B65)</f>
        <v>5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137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135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0</v>
      </c>
      <c r="F86" s="39">
        <f t="shared" si="23"/>
        <v>0</v>
      </c>
      <c r="G86" s="39">
        <f t="shared" si="23"/>
        <v>2582.7272727272725</v>
      </c>
      <c r="H86" s="39">
        <f t="shared" si="23"/>
        <v>258.27272727272725</v>
      </c>
      <c r="I86" s="39">
        <f t="shared" si="23"/>
        <v>0</v>
      </c>
      <c r="J86" s="39">
        <f t="shared" si="23"/>
        <v>0</v>
      </c>
      <c r="K86" s="40">
        <f t="shared" si="23"/>
        <v>0</v>
      </c>
      <c r="L86" s="40">
        <f>SUM(L60:L83)</f>
        <v>2841</v>
      </c>
      <c r="M86" s="114">
        <f>+SUM(M60:M85)</f>
        <v>5</v>
      </c>
      <c r="R86" s="106" t="s">
        <v>658</v>
      </c>
      <c r="S86" s="111">
        <f>+M86</f>
        <v>5</v>
      </c>
      <c r="T86" s="107">
        <f>+K86</f>
        <v>0</v>
      </c>
      <c r="U86" s="107">
        <f>+C86+E86+G86+I86</f>
        <v>2582.7272727272725</v>
      </c>
      <c r="V86" s="107">
        <f>+D86+F86+H86+J86</f>
        <v>258.27272727272725</v>
      </c>
      <c r="W86" s="107">
        <f>+T86+U86+V86</f>
        <v>2841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0F0DC727-59BB-4C0A-86F5-39501246D01F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BC50E8B9-0606-4EAC-88CD-FA8F1241B091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47709BE7-3169-405B-BBCB-FC44E5F8C785}">
          <x14:formula1>
            <xm:f>'VERİ BANKASI'!$F$1:$F$4</xm:f>
          </x14:formula1>
          <xm:sqref>P60</xm:sqref>
        </x14:dataValidation>
        <x14:dataValidation type="list" allowBlank="1" showInputMessage="1" showErrorMessage="1" xr:uid="{55A2DA04-6A3B-46EE-8017-9D229448EE8D}">
          <x14:formula1>
            <xm:f>'VERİ BANKASI'!$E$1:$E$13</xm:f>
          </x14:formula1>
          <xm:sqref>P63</xm:sqref>
        </x14:dataValidation>
        <x14:dataValidation type="list" allowBlank="1" showInputMessage="1" showErrorMessage="1" xr:uid="{568174BB-A3A5-43EE-97A7-7BA03CCCA534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BBBEFE7F-3732-4934-A74C-1A51AF2CF12D}">
          <x14:formula1>
            <xm:f>'VERİ BANKASI'!$G$1:$G$4</xm:f>
          </x14:formula1>
          <xm:sqref>P61</xm:sqref>
        </x14:dataValidation>
        <x14:dataValidation type="list" allowBlank="1" showInputMessage="1" showErrorMessage="1" xr:uid="{B99F603D-31F6-4073-9D38-1F571CF7817E}">
          <x14:formula1>
            <xm:f>'VERİ BANKASI'!$C$1:$C$5</xm:f>
          </x14:formula1>
          <xm:sqref>G55</xm:sqref>
        </x14:dataValidation>
        <x14:dataValidation type="list" allowBlank="1" showInputMessage="1" showErrorMessage="1" xr:uid="{EBCA0EB8-1E3B-4F93-9698-64EF1342F90D}">
          <x14:formula1>
            <xm:f>'VERİ BANKASI'!$N$1:$N$1</xm:f>
          </x14:formula1>
          <xm:sqref>K55</xm:sqref>
        </x14:dataValidation>
        <x14:dataValidation type="list" allowBlank="1" showInputMessage="1" showErrorMessage="1" xr:uid="{24F60334-4268-40A5-8CE6-48EAF591996C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8DC034CF-5ED4-47E5-898A-446B0796357B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221565FA-DD03-446C-A558-B94368AE3D66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7FAAD262-4281-4C10-AF32-99A11BE835C7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391DF613-4899-49BB-9000-F3AD0ECAD2C2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D909F8DE-7A52-41F9-AF11-2A27437D85D1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0716-1A68-44B9-8D95-C77161351DFD}">
  <sheetPr>
    <pageSetUpPr fitToPage="1"/>
  </sheetPr>
  <dimension ref="A1:W86"/>
  <sheetViews>
    <sheetView zoomScale="85" zoomScaleNormal="85" workbookViewId="0">
      <pane ySplit="3" topLeftCell="A4" activePane="bottomLeft" state="frozen"/>
      <selection pane="bottomLeft" activeCell="D17" sqref="D17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30" t="s">
        <v>875</v>
      </c>
      <c r="I2" s="131">
        <f>SUBTOTAL(9,H4:H56)</f>
        <v>8167.85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5270388270</v>
      </c>
      <c r="C4" s="100" t="str">
        <f>+VLOOKUP(B4,'VERİ BANKASI'!M:N,2,0)</f>
        <v>KASIMPAŞA SPOR KULÜBÜ DER.İKT.İŞL.</v>
      </c>
      <c r="D4" s="54" t="s">
        <v>94</v>
      </c>
      <c r="E4" s="57">
        <v>34</v>
      </c>
      <c r="F4" s="59">
        <v>45689</v>
      </c>
      <c r="G4" s="61">
        <v>20</v>
      </c>
      <c r="H4" s="63">
        <v>160</v>
      </c>
      <c r="I4" s="65" t="s">
        <v>68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48</v>
      </c>
      <c r="M4" s="7">
        <f>+H4-L4</f>
        <v>112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93.333333333333343</v>
      </c>
      <c r="U4" s="92">
        <f>+T4*0.2</f>
        <v>18.666666666666668</v>
      </c>
      <c r="V4" s="95">
        <f>+N4+P4+R4+T4</f>
        <v>93.333333333333343</v>
      </c>
      <c r="W4" s="7">
        <f>+O4+Q4+S4+U4</f>
        <v>18.666666666666668</v>
      </c>
    </row>
    <row r="5" spans="1:23" s="6" customFormat="1" ht="19.899999999999999" customHeight="1" x14ac:dyDescent="0.2">
      <c r="A5" s="51">
        <v>2</v>
      </c>
      <c r="B5" s="97">
        <v>5270388270</v>
      </c>
      <c r="C5" s="100" t="str">
        <f>+VLOOKUP(B5,'VERİ BANKASI'!M:N,2,0)</f>
        <v>KASIMPAŞA SPOR KULÜBÜ DER.İKT.İŞL.</v>
      </c>
      <c r="D5" s="54" t="s">
        <v>94</v>
      </c>
      <c r="E5" s="57">
        <v>33</v>
      </c>
      <c r="F5" s="59">
        <v>45698</v>
      </c>
      <c r="G5" s="61">
        <v>20</v>
      </c>
      <c r="H5" s="63">
        <v>160</v>
      </c>
      <c r="I5" s="65" t="s">
        <v>68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48</v>
      </c>
      <c r="M5" s="7">
        <f>+H5-L5</f>
        <v>112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93.333333333333343</v>
      </c>
      <c r="U5" s="92">
        <f>+T5*0.2</f>
        <v>18.666666666666668</v>
      </c>
      <c r="V5" s="95">
        <f>+N5+P5+R5+T5</f>
        <v>93.333333333333343</v>
      </c>
      <c r="W5" s="7">
        <f>+O5+Q5+S5+U5</f>
        <v>18.666666666666668</v>
      </c>
    </row>
    <row r="6" spans="1:23" s="6" customFormat="1" ht="19.899999999999999" customHeight="1" x14ac:dyDescent="0.2">
      <c r="A6" s="51">
        <v>3</v>
      </c>
      <c r="B6" s="97">
        <v>5270388270</v>
      </c>
      <c r="C6" s="100" t="str">
        <f>+VLOOKUP(B6,'VERİ BANKASI'!M:N,2,0)</f>
        <v>KASIMPAŞA SPOR KULÜBÜ DER.İKT.İŞL.</v>
      </c>
      <c r="D6" s="54" t="s">
        <v>94</v>
      </c>
      <c r="E6" s="57">
        <v>1</v>
      </c>
      <c r="F6" s="59">
        <v>45695</v>
      </c>
      <c r="G6" s="61">
        <v>20</v>
      </c>
      <c r="H6" s="63">
        <v>210</v>
      </c>
      <c r="I6" s="65" t="s">
        <v>68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63</v>
      </c>
      <c r="M6" s="7">
        <f>+H6-L6</f>
        <v>147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122.5</v>
      </c>
      <c r="U6" s="92">
        <f>+T6*0.2</f>
        <v>24.5</v>
      </c>
      <c r="V6" s="95">
        <f t="shared" ref="V6:W22" si="0">+N6+P6+R6+T6</f>
        <v>122.5</v>
      </c>
      <c r="W6" s="7">
        <f t="shared" si="0"/>
        <v>24.5</v>
      </c>
    </row>
    <row r="7" spans="1:23" s="6" customFormat="1" ht="19.899999999999999" customHeight="1" x14ac:dyDescent="0.2">
      <c r="A7" s="51">
        <v>4</v>
      </c>
      <c r="B7" s="97">
        <v>5270388270</v>
      </c>
      <c r="C7" s="100" t="str">
        <f>+VLOOKUP(B7,'VERİ BANKASI'!M:N,2,0)</f>
        <v>KASIMPAŞA SPOR KULÜBÜ DER.İKT.İŞL.</v>
      </c>
      <c r="D7" s="54" t="s">
        <v>94</v>
      </c>
      <c r="E7" s="57">
        <v>1</v>
      </c>
      <c r="F7" s="59">
        <v>45696</v>
      </c>
      <c r="G7" s="61">
        <v>20</v>
      </c>
      <c r="H7" s="63">
        <v>230</v>
      </c>
      <c r="I7" s="65" t="s">
        <v>68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69</v>
      </c>
      <c r="M7" s="7">
        <f t="shared" ref="M7:M54" si="2">+H7-L7</f>
        <v>161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134.16666666666669</v>
      </c>
      <c r="U7" s="92">
        <f t="shared" ref="U7:U54" si="10">+T7*0.2</f>
        <v>26.833333333333339</v>
      </c>
      <c r="V7" s="95">
        <f t="shared" si="0"/>
        <v>134.16666666666669</v>
      </c>
      <c r="W7" s="7">
        <f t="shared" si="0"/>
        <v>26.833333333333339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32</v>
      </c>
      <c r="F8" s="59">
        <v>45693</v>
      </c>
      <c r="G8" s="61">
        <v>20</v>
      </c>
      <c r="H8" s="63">
        <v>200</v>
      </c>
      <c r="I8" s="65" t="s">
        <v>120</v>
      </c>
      <c r="J8" s="61" t="s">
        <v>65</v>
      </c>
      <c r="K8" s="65"/>
      <c r="L8" s="67">
        <f t="shared" si="1"/>
        <v>60</v>
      </c>
      <c r="M8" s="7">
        <f t="shared" si="2"/>
        <v>140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116.66666666666667</v>
      </c>
      <c r="U8" s="92">
        <f t="shared" si="10"/>
        <v>23.333333333333336</v>
      </c>
      <c r="V8" s="95">
        <f t="shared" si="0"/>
        <v>116.66666666666667</v>
      </c>
      <c r="W8" s="7">
        <f t="shared" si="0"/>
        <v>23.333333333333336</v>
      </c>
    </row>
    <row r="9" spans="1:23" s="6" customFormat="1" ht="19.899999999999999" customHeight="1" x14ac:dyDescent="0.2">
      <c r="A9" s="51">
        <v>6</v>
      </c>
      <c r="B9" s="97">
        <v>7690310116</v>
      </c>
      <c r="C9" s="100" t="str">
        <f>+VLOOKUP(B9,'VERİ BANKASI'!M:N,2,0)</f>
        <v>SHAYA KAHVE SAN.VE TİC.A.Ş.(STARBUCKS COFFEE)</v>
      </c>
      <c r="D9" s="54" t="s">
        <v>844</v>
      </c>
      <c r="E9" s="57">
        <v>176</v>
      </c>
      <c r="F9" s="59">
        <v>45693</v>
      </c>
      <c r="G9" s="61">
        <v>10</v>
      </c>
      <c r="H9" s="63">
        <v>140</v>
      </c>
      <c r="I9" s="65" t="s">
        <v>120</v>
      </c>
      <c r="J9" s="61" t="s">
        <v>65</v>
      </c>
      <c r="K9" s="65"/>
      <c r="L9" s="67">
        <f t="shared" si="1"/>
        <v>0</v>
      </c>
      <c r="M9" s="7">
        <f t="shared" si="2"/>
        <v>140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127.27272727272727</v>
      </c>
      <c r="S9" s="86">
        <f t="shared" si="8"/>
        <v>12.727272727272727</v>
      </c>
      <c r="T9" s="90">
        <f t="shared" si="9"/>
        <v>0</v>
      </c>
      <c r="U9" s="92">
        <f t="shared" si="10"/>
        <v>0</v>
      </c>
      <c r="V9" s="95">
        <f t="shared" si="0"/>
        <v>127.27272727272727</v>
      </c>
      <c r="W9" s="7">
        <f t="shared" si="0"/>
        <v>12.727272727272727</v>
      </c>
    </row>
    <row r="10" spans="1:23" s="6" customFormat="1" ht="19.899999999999999" customHeight="1" x14ac:dyDescent="0.2">
      <c r="A10" s="51">
        <v>7</v>
      </c>
      <c r="B10" s="97">
        <v>7690310116</v>
      </c>
      <c r="C10" s="100" t="str">
        <f>+VLOOKUP(B10,'VERİ BANKASI'!M:N,2,0)</f>
        <v>SHAYA KAHVE SAN.VE TİC.A.Ş.(STARBUCKS COFFEE)</v>
      </c>
      <c r="D10" s="54" t="s">
        <v>844</v>
      </c>
      <c r="E10" s="57">
        <v>76</v>
      </c>
      <c r="F10" s="59">
        <v>45698</v>
      </c>
      <c r="G10" s="61">
        <v>10</v>
      </c>
      <c r="H10" s="63">
        <v>140</v>
      </c>
      <c r="I10" s="65" t="s">
        <v>120</v>
      </c>
      <c r="J10" s="61" t="s">
        <v>65</v>
      </c>
      <c r="K10" s="65"/>
      <c r="L10" s="67">
        <f t="shared" si="1"/>
        <v>0</v>
      </c>
      <c r="M10" s="7">
        <f t="shared" si="2"/>
        <v>140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127.27272727272727</v>
      </c>
      <c r="S10" s="86">
        <f t="shared" si="8"/>
        <v>12.727272727272727</v>
      </c>
      <c r="T10" s="90">
        <f t="shared" si="9"/>
        <v>0</v>
      </c>
      <c r="U10" s="92">
        <f t="shared" si="10"/>
        <v>0</v>
      </c>
      <c r="V10" s="95">
        <f t="shared" si="0"/>
        <v>127.27272727272727</v>
      </c>
      <c r="W10" s="7">
        <f t="shared" si="0"/>
        <v>12.727272727272727</v>
      </c>
    </row>
    <row r="11" spans="1:23" s="6" customFormat="1" ht="19.899999999999999" customHeight="1" x14ac:dyDescent="0.2">
      <c r="A11" s="51">
        <v>8</v>
      </c>
      <c r="B11" s="97">
        <v>7690007614</v>
      </c>
      <c r="C11" s="100" t="str">
        <f>+VLOOKUP(B11,'VERİ BANKASI'!M:N,2,0)</f>
        <v>SHELL PETROL A.Ş.</v>
      </c>
      <c r="D11" s="54" t="s">
        <v>71</v>
      </c>
      <c r="E11" s="57">
        <v>91</v>
      </c>
      <c r="F11" s="59">
        <v>45689</v>
      </c>
      <c r="G11" s="61">
        <v>20</v>
      </c>
      <c r="H11" s="63">
        <v>2747.77</v>
      </c>
      <c r="I11" s="65" t="s">
        <v>120</v>
      </c>
      <c r="J11" s="61" t="s">
        <v>65</v>
      </c>
      <c r="K11" s="65"/>
      <c r="L11" s="67">
        <f t="shared" si="1"/>
        <v>824.33100000000002</v>
      </c>
      <c r="M11" s="7">
        <f t="shared" si="2"/>
        <v>1923.4389999999999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1602.8658333333333</v>
      </c>
      <c r="U11" s="92">
        <f t="shared" si="10"/>
        <v>320.57316666666668</v>
      </c>
      <c r="V11" s="95">
        <f t="shared" si="0"/>
        <v>1602.8658333333333</v>
      </c>
      <c r="W11" s="7">
        <f t="shared" si="0"/>
        <v>320.57316666666668</v>
      </c>
    </row>
    <row r="12" spans="1:23" s="6" customFormat="1" ht="19.899999999999999" customHeight="1" x14ac:dyDescent="0.2">
      <c r="A12" s="51">
        <v>9</v>
      </c>
      <c r="B12" s="97">
        <v>1790582235</v>
      </c>
      <c r="C12" s="100" t="str">
        <f>+VLOOKUP(B12,'VERİ BANKASI'!M:N,2,0)</f>
        <v>BOLU DAĞI İNŞ. VE TİC. A.Ş.</v>
      </c>
      <c r="D12" s="54" t="s">
        <v>71</v>
      </c>
      <c r="E12" s="57">
        <v>34</v>
      </c>
      <c r="F12" s="59">
        <v>45689</v>
      </c>
      <c r="G12" s="61">
        <v>20</v>
      </c>
      <c r="H12" s="63">
        <v>1500</v>
      </c>
      <c r="I12" s="65" t="s">
        <v>120</v>
      </c>
      <c r="J12" s="61" t="s">
        <v>65</v>
      </c>
      <c r="K12" s="65"/>
      <c r="L12" s="67">
        <f t="shared" si="1"/>
        <v>450</v>
      </c>
      <c r="M12" s="7">
        <f t="shared" si="2"/>
        <v>1050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875</v>
      </c>
      <c r="U12" s="92">
        <f t="shared" si="10"/>
        <v>175</v>
      </c>
      <c r="V12" s="95">
        <f t="shared" si="0"/>
        <v>875</v>
      </c>
      <c r="W12" s="7">
        <f t="shared" si="0"/>
        <v>175</v>
      </c>
    </row>
    <row r="13" spans="1:23" s="6" customFormat="1" ht="19.899999999999999" customHeight="1" x14ac:dyDescent="0.2">
      <c r="A13" s="51">
        <v>10</v>
      </c>
      <c r="B13" s="97">
        <v>7690007614</v>
      </c>
      <c r="C13" s="100" t="str">
        <f>+VLOOKUP(B13,'VERİ BANKASI'!M:N,2,0)</f>
        <v>SHELL PETROL A.Ş.</v>
      </c>
      <c r="D13" s="54" t="s">
        <v>71</v>
      </c>
      <c r="E13" s="57">
        <v>175</v>
      </c>
      <c r="F13" s="59">
        <v>45689</v>
      </c>
      <c r="G13" s="61">
        <v>20</v>
      </c>
      <c r="H13" s="63">
        <v>2520.08</v>
      </c>
      <c r="I13" s="65" t="s">
        <v>120</v>
      </c>
      <c r="J13" s="61" t="s">
        <v>65</v>
      </c>
      <c r="K13" s="65"/>
      <c r="L13" s="67">
        <f t="shared" si="1"/>
        <v>756.02399999999989</v>
      </c>
      <c r="M13" s="7">
        <f t="shared" si="2"/>
        <v>1764.056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1470.0466666666669</v>
      </c>
      <c r="U13" s="92">
        <f t="shared" si="10"/>
        <v>294.00933333333336</v>
      </c>
      <c r="V13" s="95">
        <f t="shared" si="0"/>
        <v>1470.0466666666669</v>
      </c>
      <c r="W13" s="7">
        <f t="shared" si="0"/>
        <v>294.00933333333336</v>
      </c>
    </row>
    <row r="14" spans="1:23" s="6" customFormat="1" ht="19.899999999999999" customHeight="1" x14ac:dyDescent="0.2">
      <c r="A14" s="51">
        <v>11</v>
      </c>
      <c r="B14" s="97">
        <v>5270388270</v>
      </c>
      <c r="C14" s="100" t="str">
        <f>+VLOOKUP(B14,'VERİ BANKASI'!M:N,2,0)</f>
        <v>KASIMPAŞA SPOR KULÜBÜ DER.İKT.İŞL.</v>
      </c>
      <c r="D14" s="54" t="s">
        <v>94</v>
      </c>
      <c r="E14" s="57">
        <v>31</v>
      </c>
      <c r="F14" s="59">
        <v>45695</v>
      </c>
      <c r="G14" s="61">
        <v>20</v>
      </c>
      <c r="H14" s="63">
        <v>160</v>
      </c>
      <c r="I14" s="65" t="s">
        <v>68</v>
      </c>
      <c r="J14" s="61" t="s">
        <v>65</v>
      </c>
      <c r="K14" s="65"/>
      <c r="L14" s="67">
        <f t="shared" si="1"/>
        <v>48</v>
      </c>
      <c r="M14" s="7">
        <f t="shared" si="2"/>
        <v>112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93.333333333333343</v>
      </c>
      <c r="U14" s="92">
        <f t="shared" si="10"/>
        <v>18.666666666666668</v>
      </c>
      <c r="V14" s="95">
        <f t="shared" si="0"/>
        <v>93.333333333333343</v>
      </c>
      <c r="W14" s="7">
        <f t="shared" si="0"/>
        <v>18.666666666666668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65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65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65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65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65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8167.85</v>
      </c>
      <c r="I57" s="109"/>
      <c r="J57" s="109"/>
      <c r="K57" s="11"/>
      <c r="L57" s="12">
        <f t="shared" ref="L57:W57" si="12">+SUBTOTAL(9,L4:L55)</f>
        <v>2366.355</v>
      </c>
      <c r="M57" s="12">
        <f t="shared" si="12"/>
        <v>5801.4949999999999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254.54545454545453</v>
      </c>
      <c r="S57" s="15">
        <f t="shared" si="12"/>
        <v>25.454545454545453</v>
      </c>
      <c r="T57" s="16">
        <f t="shared" si="12"/>
        <v>4601.2458333333334</v>
      </c>
      <c r="U57" s="16">
        <f t="shared" si="12"/>
        <v>920.24916666666661</v>
      </c>
      <c r="V57" s="12">
        <f t="shared" si="12"/>
        <v>4855.7912878787874</v>
      </c>
      <c r="W57" s="12">
        <f t="shared" si="12"/>
        <v>945.70371212121211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3947.9125000000004</v>
      </c>
      <c r="J60" s="24">
        <f t="shared" ref="J60:J85" si="20">SUMIF($D$4:$D$55,B60,$U$4:$U$55)</f>
        <v>789.58249999999998</v>
      </c>
      <c r="K60" s="24">
        <f t="shared" ref="K60:K85" si="21">SUMIF($D$4:$D$55,B60,$L$4:$L$55)</f>
        <v>2030.355</v>
      </c>
      <c r="L60" s="25">
        <f t="shared" ref="L60:L85" si="22">+SUM(C60:K60)</f>
        <v>6767.85</v>
      </c>
      <c r="M60" s="113">
        <f>+COUNTIF($D$4:D53,B60)</f>
        <v>3</v>
      </c>
      <c r="N60" s="26"/>
      <c r="O60" s="2" t="s">
        <v>0</v>
      </c>
      <c r="P60" s="198" t="s">
        <v>27</v>
      </c>
      <c r="Q60" s="198"/>
      <c r="R60" s="198"/>
      <c r="S60" s="26"/>
      <c r="T60" s="133"/>
      <c r="U60" s="133"/>
      <c r="V60" s="133"/>
      <c r="W60" s="133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653.33333333333337</v>
      </c>
      <c r="J61" s="24">
        <f t="shared" si="20"/>
        <v>130.66666666666666</v>
      </c>
      <c r="K61" s="24">
        <f t="shared" si="21"/>
        <v>336</v>
      </c>
      <c r="L61" s="25">
        <f t="shared" si="22"/>
        <v>1120</v>
      </c>
      <c r="M61" s="113">
        <f>+COUNTIF($D$4:D55,B61)</f>
        <v>6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8167.85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133"/>
      <c r="U62" s="133"/>
      <c r="V62" s="133"/>
      <c r="W62" s="133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-8167.85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254.54545454545453</v>
      </c>
      <c r="H65" s="24">
        <f t="shared" si="18"/>
        <v>25.454545454545453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280</v>
      </c>
      <c r="M65" s="113">
        <f>+COUNTIF($D$4:D59,B65)</f>
        <v>2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1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134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0</v>
      </c>
      <c r="F86" s="39">
        <f t="shared" si="23"/>
        <v>0</v>
      </c>
      <c r="G86" s="39">
        <f t="shared" si="23"/>
        <v>254.54545454545453</v>
      </c>
      <c r="H86" s="39">
        <f t="shared" si="23"/>
        <v>25.454545454545453</v>
      </c>
      <c r="I86" s="39">
        <f t="shared" si="23"/>
        <v>4601.2458333333334</v>
      </c>
      <c r="J86" s="39">
        <f t="shared" si="23"/>
        <v>920.24916666666661</v>
      </c>
      <c r="K86" s="40">
        <f t="shared" si="23"/>
        <v>2366.355</v>
      </c>
      <c r="L86" s="40">
        <f>SUM(L60:L83)</f>
        <v>8167.85</v>
      </c>
      <c r="M86" s="114">
        <f>+SUM(M60:M85)</f>
        <v>11</v>
      </c>
      <c r="R86" s="106" t="s">
        <v>658</v>
      </c>
      <c r="S86" s="111">
        <f>+M86</f>
        <v>11</v>
      </c>
      <c r="T86" s="107">
        <f>+K86</f>
        <v>2366.355</v>
      </c>
      <c r="U86" s="107">
        <f>+C86+E86+G86+I86</f>
        <v>4855.7912878787884</v>
      </c>
      <c r="V86" s="107">
        <f>+D86+F86+H86+J86</f>
        <v>945.70371212121211</v>
      </c>
      <c r="W86" s="107">
        <f>+T86+U86+V86</f>
        <v>8167.85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G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8B0BCF3C-1676-4280-B968-0BAD4C724DD1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59641961-5A8C-452C-AF16-B6B886BF16E5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B44F8168-11B1-462F-B8A9-ADAE61282BAD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3B153F0D-C9CD-40A8-885A-E1C2D6B3BD60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D0186F04-3810-47A4-B3FE-22431F442C38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FBFEB39E-A122-4CDD-8587-CB6B689BC1B8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8B222F4A-8EB6-461F-83C2-684B78E334D9}">
          <x14:formula1>
            <xm:f>'VERİ BANKASI'!$N$1:$N$1</xm:f>
          </x14:formula1>
          <xm:sqref>K55</xm:sqref>
        </x14:dataValidation>
        <x14:dataValidation type="list" allowBlank="1" showInputMessage="1" showErrorMessage="1" xr:uid="{EB410653-EC71-42FB-AE87-F837CD5F3EB4}">
          <x14:formula1>
            <xm:f>'VERİ BANKASI'!$C$1:$C$5</xm:f>
          </x14:formula1>
          <xm:sqref>G55</xm:sqref>
        </x14:dataValidation>
        <x14:dataValidation type="list" allowBlank="1" showInputMessage="1" showErrorMessage="1" xr:uid="{2B7F8872-0A3D-434D-8F0C-FD88A15FAD79}">
          <x14:formula1>
            <xm:f>'VERİ BANKASI'!$G$1:$G$4</xm:f>
          </x14:formula1>
          <xm:sqref>P61</xm:sqref>
        </x14:dataValidation>
        <x14:dataValidation type="list" allowBlank="1" showInputMessage="1" showErrorMessage="1" xr:uid="{01631C5B-91CA-481E-898B-D14A8D72F364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391CBC22-2073-4822-9ECA-106CFAF82138}">
          <x14:formula1>
            <xm:f>'VERİ BANKASI'!$E$1:$E$13</xm:f>
          </x14:formula1>
          <xm:sqref>P63</xm:sqref>
        </x14:dataValidation>
        <x14:dataValidation type="list" allowBlank="1" showInputMessage="1" showErrorMessage="1" xr:uid="{6302254F-84FA-48C3-9634-8D2608B5A18F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6E4A7ACE-EFAA-4476-9164-FB1F4F4216AF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159ED5F1-EEA5-4029-8A6A-3AABA997F5E7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CF7A-E0EA-466A-AA26-A7A469251A21}">
  <sheetPr>
    <pageSetUpPr fitToPage="1"/>
  </sheetPr>
  <dimension ref="A1:W86"/>
  <sheetViews>
    <sheetView zoomScale="85" zoomScaleNormal="85" workbookViewId="0">
      <pane ySplit="3" topLeftCell="A4" activePane="bottomLeft" state="frozen"/>
      <selection pane="bottomLeft" activeCell="F15" sqref="F1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30" t="s">
        <v>875</v>
      </c>
      <c r="I2" s="131">
        <f>SUBTOTAL(9,H4:H56)</f>
        <v>6948.4699999999993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7690007614</v>
      </c>
      <c r="C4" s="100" t="str">
        <f>+VLOOKUP(B4,'VERİ BANKASI'!M:N,2,0)</f>
        <v>SHELL PETROL A.Ş.</v>
      </c>
      <c r="D4" s="54" t="s">
        <v>71</v>
      </c>
      <c r="E4" s="57">
        <v>285</v>
      </c>
      <c r="F4" s="59">
        <v>45707</v>
      </c>
      <c r="G4" s="61">
        <v>20</v>
      </c>
      <c r="H4" s="63">
        <v>1500</v>
      </c>
      <c r="I4" s="65" t="s">
        <v>121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450</v>
      </c>
      <c r="M4" s="7">
        <f>+H4-L4</f>
        <v>1050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875</v>
      </c>
      <c r="U4" s="92">
        <f>+T4*0.2</f>
        <v>175</v>
      </c>
      <c r="V4" s="95">
        <f>+N4+P4+R4+T4</f>
        <v>875</v>
      </c>
      <c r="W4" s="7">
        <f>+O4+Q4+S4+U4</f>
        <v>175</v>
      </c>
    </row>
    <row r="5" spans="1:23" s="6" customFormat="1" ht="19.899999999999999" customHeight="1" x14ac:dyDescent="0.2">
      <c r="A5" s="51">
        <v>2</v>
      </c>
      <c r="B5" s="97">
        <v>7690007614</v>
      </c>
      <c r="C5" s="100" t="str">
        <f>+VLOOKUP(B5,'VERİ BANKASI'!M:N,2,0)</f>
        <v>SHELL PETROL A.Ş.</v>
      </c>
      <c r="D5" s="54" t="s">
        <v>71</v>
      </c>
      <c r="E5" s="57">
        <v>89</v>
      </c>
      <c r="F5" s="59">
        <v>45701</v>
      </c>
      <c r="G5" s="61">
        <v>20</v>
      </c>
      <c r="H5" s="63">
        <v>2600.4699999999998</v>
      </c>
      <c r="I5" s="65" t="s">
        <v>121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780.14099999999996</v>
      </c>
      <c r="M5" s="7">
        <f>+H5-L5</f>
        <v>1820.3289999999997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1516.9408333333331</v>
      </c>
      <c r="U5" s="92">
        <f>+T5*0.2</f>
        <v>303.38816666666662</v>
      </c>
      <c r="V5" s="95">
        <f>+N5+P5+R5+T5</f>
        <v>1516.9408333333331</v>
      </c>
      <c r="W5" s="7">
        <f>+O5+Q5+S5+U5</f>
        <v>303.38816666666662</v>
      </c>
    </row>
    <row r="6" spans="1:23" s="6" customFormat="1" ht="19.899999999999999" customHeight="1" x14ac:dyDescent="0.2">
      <c r="A6" s="51">
        <v>3</v>
      </c>
      <c r="B6" s="97">
        <v>7690007614</v>
      </c>
      <c r="C6" s="100" t="str">
        <f>+VLOOKUP(B6,'VERİ BANKASI'!M:N,2,0)</f>
        <v>SHELL PETROL A.Ş.</v>
      </c>
      <c r="D6" s="54" t="s">
        <v>71</v>
      </c>
      <c r="E6" s="57">
        <v>160</v>
      </c>
      <c r="F6" s="59">
        <v>45713</v>
      </c>
      <c r="G6" s="61">
        <v>20</v>
      </c>
      <c r="H6" s="63">
        <v>2848</v>
      </c>
      <c r="I6" s="65" t="s">
        <v>121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854.4</v>
      </c>
      <c r="M6" s="7">
        <f>+H6-L6</f>
        <v>1993.6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1661.3333333333333</v>
      </c>
      <c r="U6" s="92">
        <f>+T6*0.2</f>
        <v>332.26666666666665</v>
      </c>
      <c r="V6" s="95">
        <f t="shared" ref="V6:W22" si="0">+N6+P6+R6+T6</f>
        <v>1661.3333333333333</v>
      </c>
      <c r="W6" s="7">
        <f t="shared" si="0"/>
        <v>332.26666666666665</v>
      </c>
    </row>
    <row r="7" spans="1:23" s="6" customFormat="1" ht="19.899999999999999" customHeight="1" x14ac:dyDescent="0.2">
      <c r="A7" s="51">
        <v>4</v>
      </c>
      <c r="B7" s="97"/>
      <c r="C7" s="100" t="e">
        <f>+VLOOKUP(B7,'VERİ BANKASI'!M:N,2,0)</f>
        <v>#N/A</v>
      </c>
      <c r="D7" s="54"/>
      <c r="E7" s="57"/>
      <c r="F7" s="59"/>
      <c r="G7" s="61"/>
      <c r="H7" s="63"/>
      <c r="I7" s="65"/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0</v>
      </c>
      <c r="W7" s="7">
        <f t="shared" si="0"/>
        <v>0</v>
      </c>
    </row>
    <row r="8" spans="1:23" s="6" customFormat="1" ht="19.899999999999999" customHeight="1" x14ac:dyDescent="0.2">
      <c r="A8" s="51">
        <v>5</v>
      </c>
      <c r="B8" s="97"/>
      <c r="C8" s="100" t="e">
        <f>+VLOOKUP(B8,'VERİ BANKASI'!M:N,2,0)</f>
        <v>#N/A</v>
      </c>
      <c r="D8" s="54"/>
      <c r="E8" s="57"/>
      <c r="F8" s="59"/>
      <c r="G8" s="61"/>
      <c r="H8" s="63"/>
      <c r="I8" s="65"/>
      <c r="J8" s="61" t="s">
        <v>65</v>
      </c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0</v>
      </c>
      <c r="W8" s="7">
        <f t="shared" si="0"/>
        <v>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 t="s">
        <v>65</v>
      </c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 t="s">
        <v>65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65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65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65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65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65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65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65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65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6948.4699999999993</v>
      </c>
      <c r="I57" s="109"/>
      <c r="J57" s="109"/>
      <c r="K57" s="11"/>
      <c r="L57" s="12">
        <f t="shared" ref="L57:W57" si="12">+SUBTOTAL(9,L4:L55)</f>
        <v>2084.5410000000002</v>
      </c>
      <c r="M57" s="12">
        <f t="shared" si="12"/>
        <v>4863.9290000000001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0</v>
      </c>
      <c r="S57" s="15">
        <f t="shared" si="12"/>
        <v>0</v>
      </c>
      <c r="T57" s="16">
        <f t="shared" si="12"/>
        <v>4053.2741666666661</v>
      </c>
      <c r="U57" s="16">
        <f t="shared" si="12"/>
        <v>810.65483333333327</v>
      </c>
      <c r="V57" s="12">
        <f t="shared" si="12"/>
        <v>4053.2741666666661</v>
      </c>
      <c r="W57" s="12">
        <f t="shared" si="12"/>
        <v>810.65483333333327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4053.2741666666661</v>
      </c>
      <c r="J60" s="24">
        <f t="shared" ref="J60:J85" si="20">SUMIF($D$4:$D$55,B60,$U$4:$U$55)</f>
        <v>810.65483333333327</v>
      </c>
      <c r="K60" s="24">
        <f t="shared" ref="K60:K85" si="21">SUMIF($D$4:$D$55,B60,$L$4:$L$55)</f>
        <v>2084.5410000000002</v>
      </c>
      <c r="L60" s="25">
        <f t="shared" ref="L60:L85" si="22">+SUM(C60:K60)</f>
        <v>6948.4699999999993</v>
      </c>
      <c r="M60" s="113">
        <f>+COUNTIF($D$4:D53,B60)</f>
        <v>3</v>
      </c>
      <c r="N60" s="26"/>
      <c r="O60" s="2" t="s">
        <v>0</v>
      </c>
      <c r="P60" s="198" t="s">
        <v>27</v>
      </c>
      <c r="Q60" s="198"/>
      <c r="R60" s="198"/>
      <c r="S60" s="26"/>
      <c r="T60" s="133"/>
      <c r="U60" s="133"/>
      <c r="V60" s="133"/>
      <c r="W60" s="133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6948.4699999999993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133"/>
      <c r="U62" s="133"/>
      <c r="V62" s="133"/>
      <c r="W62" s="133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-6948.4699999999993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1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134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0</v>
      </c>
      <c r="F86" s="39">
        <f t="shared" si="23"/>
        <v>0</v>
      </c>
      <c r="G86" s="39">
        <f t="shared" si="23"/>
        <v>0</v>
      </c>
      <c r="H86" s="39">
        <f t="shared" si="23"/>
        <v>0</v>
      </c>
      <c r="I86" s="39">
        <f t="shared" si="23"/>
        <v>4053.2741666666661</v>
      </c>
      <c r="J86" s="39">
        <f t="shared" si="23"/>
        <v>810.65483333333327</v>
      </c>
      <c r="K86" s="40">
        <f t="shared" si="23"/>
        <v>2084.5410000000002</v>
      </c>
      <c r="L86" s="40">
        <f>SUM(L60:L83)</f>
        <v>6948.4699999999993</v>
      </c>
      <c r="M86" s="114">
        <f>+SUM(M60:M85)</f>
        <v>3</v>
      </c>
      <c r="R86" s="106" t="s">
        <v>658</v>
      </c>
      <c r="S86" s="111">
        <f>+M86</f>
        <v>3</v>
      </c>
      <c r="T86" s="107">
        <f>+K86</f>
        <v>2084.5410000000002</v>
      </c>
      <c r="U86" s="107">
        <f>+C86+E86+G86+I86</f>
        <v>4053.2741666666661</v>
      </c>
      <c r="V86" s="107">
        <f>+D86+F86+H86+J86</f>
        <v>810.65483333333327</v>
      </c>
      <c r="W86" s="107">
        <f>+T86+U86+V86</f>
        <v>6948.4699999999993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G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8B24F3F9-754C-4CA6-8347-CF9F16161E33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612919DA-FE60-4E7B-8780-95BF5CE78E34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5667B3CB-B8F3-4B62-B366-D4E68BBF2C1B}">
          <x14:formula1>
            <xm:f>'VERİ BANKASI'!$F$1:$F$4</xm:f>
          </x14:formula1>
          <xm:sqref>P60</xm:sqref>
        </x14:dataValidation>
        <x14:dataValidation type="list" allowBlank="1" showInputMessage="1" showErrorMessage="1" xr:uid="{440D8E10-11D4-4729-9601-EF24A8348658}">
          <x14:formula1>
            <xm:f>'VERİ BANKASI'!$E$1:$E$13</xm:f>
          </x14:formula1>
          <xm:sqref>P63</xm:sqref>
        </x14:dataValidation>
        <x14:dataValidation type="list" allowBlank="1" showInputMessage="1" showErrorMessage="1" xr:uid="{2E7A177C-07AD-4A9F-9635-4152E89B3A47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AB929967-30D5-4769-A69D-8B6CCFE7B4CA}">
          <x14:formula1>
            <xm:f>'VERİ BANKASI'!$G$1:$G$4</xm:f>
          </x14:formula1>
          <xm:sqref>P61</xm:sqref>
        </x14:dataValidation>
        <x14:dataValidation type="list" allowBlank="1" showInputMessage="1" showErrorMessage="1" xr:uid="{6A917EBD-54E2-4C7C-AB54-4A62148E59C0}">
          <x14:formula1>
            <xm:f>'VERİ BANKASI'!$C$1:$C$5</xm:f>
          </x14:formula1>
          <xm:sqref>G55</xm:sqref>
        </x14:dataValidation>
        <x14:dataValidation type="list" allowBlank="1" showInputMessage="1" showErrorMessage="1" xr:uid="{3B392C25-710C-426A-A9D7-CDD73B341A11}">
          <x14:formula1>
            <xm:f>'VERİ BANKASI'!$N$1:$N$1</xm:f>
          </x14:formula1>
          <xm:sqref>K55</xm:sqref>
        </x14:dataValidation>
        <x14:dataValidation type="list" allowBlank="1" showInputMessage="1" showErrorMessage="1" xr:uid="{51551BA4-7860-4503-9599-318D81A79AE1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B591CA2A-EA39-4C94-84DE-39869C9CB404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E9A2618F-3962-42E6-A25D-A356629EF2FE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A7B65317-58D8-4F5F-B644-FE3E6C956DB0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6EC4D552-491D-4ECC-8097-0330B8A04DEB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E092E318-D839-4144-9A98-E352180B765C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F860-4BDB-4BFF-877F-C6F19F1EB6F0}">
  <sheetPr>
    <pageSetUpPr fitToPage="1"/>
  </sheetPr>
  <dimension ref="A1:W86"/>
  <sheetViews>
    <sheetView zoomScale="85" zoomScaleNormal="85" workbookViewId="0">
      <pane ySplit="3" topLeftCell="A4" activePane="bottomLeft" state="frozen"/>
      <selection pane="bottomLeft" activeCell="E48" sqref="E48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28" t="s">
        <v>875</v>
      </c>
      <c r="I2" s="129">
        <f>SUBTOTAL(9,H4:H56)</f>
        <v>10003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17218188062</v>
      </c>
      <c r="C4" s="100" t="str">
        <f>+VLOOKUP(B4,'VERİ BANKASI'!M:N,2,0)</f>
        <v>01 OCAKBAŞI ALPER GÜLTEKİN</v>
      </c>
      <c r="D4" s="54" t="s">
        <v>844</v>
      </c>
      <c r="E4" s="57">
        <v>10</v>
      </c>
      <c r="F4" s="59">
        <v>45665</v>
      </c>
      <c r="G4" s="61">
        <v>10</v>
      </c>
      <c r="H4" s="63">
        <v>1600</v>
      </c>
      <c r="I4" s="65" t="s">
        <v>121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1600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1454.5454545454545</v>
      </c>
      <c r="S4" s="86">
        <f>+R4*0.1</f>
        <v>145.45454545454547</v>
      </c>
      <c r="T4" s="90">
        <f>+IF(G4=$T$2,M4/1.2,0)</f>
        <v>0</v>
      </c>
      <c r="U4" s="92">
        <f>+T4*0.2</f>
        <v>0</v>
      </c>
      <c r="V4" s="95">
        <f>+N4+P4+R4+T4</f>
        <v>1454.5454545454545</v>
      </c>
      <c r="W4" s="7">
        <f>+O4+Q4+S4+U4</f>
        <v>145.45454545454547</v>
      </c>
    </row>
    <row r="5" spans="1:23" s="6" customFormat="1" ht="19.899999999999999" customHeight="1" x14ac:dyDescent="0.2">
      <c r="A5" s="51">
        <v>2</v>
      </c>
      <c r="B5" s="97">
        <v>49039679658</v>
      </c>
      <c r="C5" s="100" t="str">
        <f>+VLOOKUP(B5,'VERİ BANKASI'!M:N,2,0)</f>
        <v>PİZZA LAZZA - BETÜL SAVRIM</v>
      </c>
      <c r="D5" s="54" t="s">
        <v>844</v>
      </c>
      <c r="E5" s="57">
        <v>4</v>
      </c>
      <c r="F5" s="59">
        <v>45664</v>
      </c>
      <c r="G5" s="61">
        <v>10</v>
      </c>
      <c r="H5" s="63">
        <v>395</v>
      </c>
      <c r="I5" s="65" t="s">
        <v>121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395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359.09090909090907</v>
      </c>
      <c r="S5" s="86">
        <f>+R5*0.1</f>
        <v>35.909090909090907</v>
      </c>
      <c r="T5" s="90">
        <f>+IF(G5=$T$2,M5/1.2,0)</f>
        <v>0</v>
      </c>
      <c r="U5" s="92">
        <f>+T5*0.2</f>
        <v>0</v>
      </c>
      <c r="V5" s="95">
        <f>+N5+P5+R5+T5</f>
        <v>359.09090909090907</v>
      </c>
      <c r="W5" s="7">
        <f>+O5+Q5+S5+U5</f>
        <v>35.909090909090907</v>
      </c>
    </row>
    <row r="6" spans="1:23" s="6" customFormat="1" ht="19.899999999999999" customHeight="1" x14ac:dyDescent="0.2">
      <c r="A6" s="51">
        <v>3</v>
      </c>
      <c r="B6" s="97">
        <v>7030711260</v>
      </c>
      <c r="C6" s="100" t="str">
        <f>+VLOOKUP(B6,'VERİ BANKASI'!M:N,2,0)</f>
        <v>ZİYAFE KAYSERİ MUTFAĞI - ÖZMERİÇ GIDA A.Ş.</v>
      </c>
      <c r="D6" s="54" t="s">
        <v>844</v>
      </c>
      <c r="E6" s="57">
        <v>29</v>
      </c>
      <c r="F6" s="59">
        <v>45662</v>
      </c>
      <c r="G6" s="61">
        <v>10</v>
      </c>
      <c r="H6" s="63">
        <v>215</v>
      </c>
      <c r="I6" s="65" t="s">
        <v>121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215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195.45454545454544</v>
      </c>
      <c r="S6" s="86">
        <f>+R6*0.1</f>
        <v>19.545454545454547</v>
      </c>
      <c r="T6" s="90">
        <f>+IF(G6=$T$2,M6/1.2,0)</f>
        <v>0</v>
      </c>
      <c r="U6" s="92">
        <f>+T6*0.2</f>
        <v>0</v>
      </c>
      <c r="V6" s="95">
        <f t="shared" ref="V6:W22" si="0">+N6+P6+R6+T6</f>
        <v>195.45454545454544</v>
      </c>
      <c r="W6" s="7">
        <f t="shared" si="0"/>
        <v>19.545454545454547</v>
      </c>
    </row>
    <row r="7" spans="1:23" s="6" customFormat="1" ht="19.899999999999999" customHeight="1" x14ac:dyDescent="0.2">
      <c r="A7" s="51">
        <v>4</v>
      </c>
      <c r="B7" s="97">
        <v>6210429042</v>
      </c>
      <c r="C7" s="100" t="str">
        <f>+VLOOKUP(B7,'VERİ BANKASI'!M:N,2,0)</f>
        <v>MİNK GIDA DERİ TEKSTİL LTD.ŞTİ.(PAROLE CAFE)</v>
      </c>
      <c r="D7" s="54" t="s">
        <v>844</v>
      </c>
      <c r="E7" s="57">
        <v>50</v>
      </c>
      <c r="F7" s="59">
        <v>45659</v>
      </c>
      <c r="G7" s="61">
        <v>10</v>
      </c>
      <c r="H7" s="63">
        <v>100</v>
      </c>
      <c r="I7" s="65" t="s">
        <v>121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100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90.909090909090907</v>
      </c>
      <c r="S7" s="86">
        <f t="shared" ref="S7:S54" si="8">+R7*0.1</f>
        <v>9.0909090909090917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90.909090909090907</v>
      </c>
      <c r="W7" s="7">
        <f t="shared" si="0"/>
        <v>9.0909090909090917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569</v>
      </c>
      <c r="F8" s="59">
        <v>45662</v>
      </c>
      <c r="G8" s="61">
        <v>20</v>
      </c>
      <c r="H8" s="63">
        <v>110</v>
      </c>
      <c r="I8" s="65" t="s">
        <v>121</v>
      </c>
      <c r="J8" s="61" t="s">
        <v>65</v>
      </c>
      <c r="K8" s="65"/>
      <c r="L8" s="67">
        <f t="shared" si="1"/>
        <v>33</v>
      </c>
      <c r="M8" s="7">
        <f t="shared" si="2"/>
        <v>77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64.166666666666671</v>
      </c>
      <c r="U8" s="92">
        <f t="shared" si="10"/>
        <v>12.833333333333336</v>
      </c>
      <c r="V8" s="95">
        <f t="shared" si="0"/>
        <v>64.166666666666671</v>
      </c>
      <c r="W8" s="7">
        <f t="shared" si="0"/>
        <v>12.833333333333336</v>
      </c>
    </row>
    <row r="9" spans="1:23" s="6" customFormat="1" ht="19.899999999999999" customHeight="1" x14ac:dyDescent="0.2">
      <c r="A9" s="51">
        <v>6</v>
      </c>
      <c r="B9" s="97"/>
      <c r="C9" s="100"/>
      <c r="D9" s="54"/>
      <c r="E9" s="57"/>
      <c r="F9" s="59"/>
      <c r="G9" s="61"/>
      <c r="H9" s="63"/>
      <c r="I9" s="65"/>
      <c r="J9" s="61"/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116">
        <v>17218188062</v>
      </c>
      <c r="C10" s="100" t="str">
        <f>+VLOOKUP(B10,'VERİ BANKASI'!M:N,2,0)</f>
        <v>01 OCAKBAŞI ALPER GÜLTEKİN</v>
      </c>
      <c r="D10" s="54" t="s">
        <v>844</v>
      </c>
      <c r="E10" s="57">
        <v>6</v>
      </c>
      <c r="F10" s="59">
        <v>45660</v>
      </c>
      <c r="G10" s="61">
        <v>10</v>
      </c>
      <c r="H10" s="63">
        <v>1600</v>
      </c>
      <c r="I10" s="65" t="s">
        <v>121</v>
      </c>
      <c r="J10" s="61" t="s">
        <v>65</v>
      </c>
      <c r="K10" s="65"/>
      <c r="L10" s="67">
        <f t="shared" si="1"/>
        <v>0</v>
      </c>
      <c r="M10" s="7">
        <f t="shared" si="2"/>
        <v>1600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1454.5454545454545</v>
      </c>
      <c r="S10" s="86">
        <f t="shared" si="8"/>
        <v>145.45454545454547</v>
      </c>
      <c r="T10" s="90">
        <f t="shared" si="9"/>
        <v>0</v>
      </c>
      <c r="U10" s="92">
        <f t="shared" si="10"/>
        <v>0</v>
      </c>
      <c r="V10" s="95">
        <f t="shared" si="0"/>
        <v>1454.5454545454545</v>
      </c>
      <c r="W10" s="7">
        <f t="shared" si="0"/>
        <v>145.45454545454547</v>
      </c>
    </row>
    <row r="11" spans="1:23" s="6" customFormat="1" ht="19.899999999999999" customHeight="1" x14ac:dyDescent="0.2">
      <c r="A11" s="51">
        <v>8</v>
      </c>
      <c r="B11" s="97">
        <v>14753838728</v>
      </c>
      <c r="C11" s="100" t="str">
        <f>+VLOOKUP(B11,'VERİ BANKASI'!M:N,2,0)</f>
        <v>RAMAZAN YILDIZ</v>
      </c>
      <c r="D11" s="54" t="s">
        <v>94</v>
      </c>
      <c r="E11" s="57">
        <v>11</v>
      </c>
      <c r="F11" s="59">
        <v>45666</v>
      </c>
      <c r="G11" s="61">
        <v>20</v>
      </c>
      <c r="H11" s="63">
        <v>150</v>
      </c>
      <c r="I11" s="65" t="s">
        <v>68</v>
      </c>
      <c r="J11" s="61" t="s">
        <v>65</v>
      </c>
      <c r="K11" s="65"/>
      <c r="L11" s="67">
        <f t="shared" si="1"/>
        <v>45</v>
      </c>
      <c r="M11" s="7">
        <f t="shared" si="2"/>
        <v>105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87.5</v>
      </c>
      <c r="U11" s="92">
        <f t="shared" si="10"/>
        <v>17.5</v>
      </c>
      <c r="V11" s="95">
        <f t="shared" si="0"/>
        <v>87.5</v>
      </c>
      <c r="W11" s="7">
        <f t="shared" si="0"/>
        <v>17.5</v>
      </c>
    </row>
    <row r="12" spans="1:23" s="6" customFormat="1" ht="19.899999999999999" customHeight="1" x14ac:dyDescent="0.2">
      <c r="A12" s="51">
        <v>9</v>
      </c>
      <c r="B12" s="97">
        <v>13805010884</v>
      </c>
      <c r="C12" s="100" t="str">
        <f>+VLOOKUP(B12,'VERİ BANKASI'!M:N,2,0)</f>
        <v>BEYOĞLU OTO YIKAMA - SERDAR AĞRI</v>
      </c>
      <c r="D12" s="54" t="s">
        <v>94</v>
      </c>
      <c r="E12" s="57">
        <v>3</v>
      </c>
      <c r="F12" s="59">
        <v>45667</v>
      </c>
      <c r="G12" s="61">
        <v>20</v>
      </c>
      <c r="H12" s="63">
        <v>500</v>
      </c>
      <c r="I12" s="65" t="s">
        <v>68</v>
      </c>
      <c r="J12" s="61" t="s">
        <v>65</v>
      </c>
      <c r="K12" s="65"/>
      <c r="L12" s="67">
        <f t="shared" si="1"/>
        <v>150</v>
      </c>
      <c r="M12" s="7">
        <f t="shared" si="2"/>
        <v>350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291.66666666666669</v>
      </c>
      <c r="U12" s="92">
        <f t="shared" si="10"/>
        <v>58.333333333333343</v>
      </c>
      <c r="V12" s="95">
        <f t="shared" si="0"/>
        <v>291.66666666666669</v>
      </c>
      <c r="W12" s="7">
        <f t="shared" si="0"/>
        <v>58.333333333333343</v>
      </c>
    </row>
    <row r="13" spans="1:23" s="6" customFormat="1" ht="19.899999999999999" customHeight="1" x14ac:dyDescent="0.2">
      <c r="A13" s="51">
        <v>10</v>
      </c>
      <c r="B13" s="97"/>
      <c r="C13" s="100"/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>
        <v>35038626946</v>
      </c>
      <c r="C14" s="100" t="str">
        <f>+VLOOKUP(B14,'VERİ BANKASI'!M:N,2,0)</f>
        <v>ARZUM TİCARET - GÖKHAN KULAK</v>
      </c>
      <c r="D14" s="54" t="s">
        <v>844</v>
      </c>
      <c r="E14" s="57">
        <v>26</v>
      </c>
      <c r="F14" s="59">
        <v>45667</v>
      </c>
      <c r="G14" s="61">
        <v>1</v>
      </c>
      <c r="H14" s="63">
        <v>350</v>
      </c>
      <c r="I14" s="65" t="s">
        <v>121</v>
      </c>
      <c r="J14" s="61" t="s">
        <v>65</v>
      </c>
      <c r="K14" s="65"/>
      <c r="L14" s="67">
        <f t="shared" si="1"/>
        <v>0</v>
      </c>
      <c r="M14" s="7">
        <f t="shared" si="2"/>
        <v>350</v>
      </c>
      <c r="N14" s="69">
        <f t="shared" si="3"/>
        <v>0</v>
      </c>
      <c r="O14" s="76">
        <f t="shared" si="4"/>
        <v>0</v>
      </c>
      <c r="P14" s="74">
        <f t="shared" si="5"/>
        <v>346.53465346534654</v>
      </c>
      <c r="Q14" s="82">
        <f t="shared" si="6"/>
        <v>3.4653465346534653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346.53465346534654</v>
      </c>
      <c r="W14" s="7">
        <f t="shared" si="0"/>
        <v>3.4653465346534653</v>
      </c>
    </row>
    <row r="15" spans="1:23" s="6" customFormat="1" ht="19.899999999999999" customHeight="1" x14ac:dyDescent="0.2">
      <c r="A15" s="51">
        <v>12</v>
      </c>
      <c r="B15" s="97">
        <v>34387768512</v>
      </c>
      <c r="C15" s="100" t="str">
        <f>+VLOOKUP(B15,'VERİ BANKASI'!M:N,2,0)</f>
        <v>ŞEN BALIK LOKANTASI - İBRAHİM UZUN</v>
      </c>
      <c r="D15" s="54" t="s">
        <v>844</v>
      </c>
      <c r="E15" s="57">
        <v>5</v>
      </c>
      <c r="F15" s="59">
        <v>45665</v>
      </c>
      <c r="G15" s="61">
        <v>1</v>
      </c>
      <c r="H15" s="63">
        <v>1300</v>
      </c>
      <c r="I15" s="65" t="s">
        <v>121</v>
      </c>
      <c r="J15" s="61" t="s">
        <v>65</v>
      </c>
      <c r="K15" s="65"/>
      <c r="L15" s="67">
        <f t="shared" si="1"/>
        <v>0</v>
      </c>
      <c r="M15" s="7">
        <f t="shared" si="2"/>
        <v>1300</v>
      </c>
      <c r="N15" s="69">
        <f t="shared" si="3"/>
        <v>0</v>
      </c>
      <c r="O15" s="76">
        <f t="shared" si="4"/>
        <v>0</v>
      </c>
      <c r="P15" s="74">
        <f t="shared" si="5"/>
        <v>1287.128712871287</v>
      </c>
      <c r="Q15" s="82">
        <f t="shared" si="6"/>
        <v>12.87128712871287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1287.128712871287</v>
      </c>
      <c r="W15" s="7">
        <f t="shared" si="0"/>
        <v>12.87128712871287</v>
      </c>
    </row>
    <row r="16" spans="1:23" s="6" customFormat="1" ht="19.899999999999999" customHeight="1" x14ac:dyDescent="0.2">
      <c r="A16" s="51">
        <v>13</v>
      </c>
      <c r="B16" s="97">
        <v>9530907813</v>
      </c>
      <c r="C16" s="100" t="str">
        <f>+VLOOKUP(B16,'VERİ BANKASI'!M:N,2,0)</f>
        <v>YFA GIDA İŞLETMELERİ LTD. ŞTİ.</v>
      </c>
      <c r="D16" s="54" t="s">
        <v>844</v>
      </c>
      <c r="E16" s="57">
        <v>98</v>
      </c>
      <c r="F16" s="59">
        <v>45662</v>
      </c>
      <c r="G16" s="61">
        <v>10</v>
      </c>
      <c r="H16" s="63">
        <v>560</v>
      </c>
      <c r="I16" s="65" t="s">
        <v>920</v>
      </c>
      <c r="J16" s="61" t="s">
        <v>65</v>
      </c>
      <c r="K16" s="65"/>
      <c r="L16" s="67">
        <f t="shared" si="1"/>
        <v>0</v>
      </c>
      <c r="M16" s="7">
        <f t="shared" si="2"/>
        <v>560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509.09090909090907</v>
      </c>
      <c r="S16" s="86">
        <f t="shared" si="8"/>
        <v>50.909090909090907</v>
      </c>
      <c r="T16" s="90">
        <f t="shared" si="9"/>
        <v>0</v>
      </c>
      <c r="U16" s="92">
        <f t="shared" si="10"/>
        <v>0</v>
      </c>
      <c r="V16" s="95">
        <f t="shared" si="0"/>
        <v>509.09090909090907</v>
      </c>
      <c r="W16" s="7">
        <f t="shared" si="0"/>
        <v>50.909090909090907</v>
      </c>
    </row>
    <row r="17" spans="1:23" s="6" customFormat="1" ht="19.899999999999999" customHeight="1" x14ac:dyDescent="0.2">
      <c r="A17" s="51">
        <v>14</v>
      </c>
      <c r="B17" s="97">
        <v>1680318071</v>
      </c>
      <c r="C17" s="100" t="str">
        <f>+VLOOKUP(B17,'VERİ BANKASI'!M:N,2,0)</f>
        <v>BEYOĞLU KONAK GIDA TUR.VE İNŞ.SAN.TİC.LTD.ŞTİ</v>
      </c>
      <c r="D17" s="54" t="s">
        <v>844</v>
      </c>
      <c r="E17" s="57">
        <v>41</v>
      </c>
      <c r="F17" s="59">
        <v>45663</v>
      </c>
      <c r="G17" s="61">
        <v>10</v>
      </c>
      <c r="H17" s="63">
        <v>962</v>
      </c>
      <c r="I17" s="65" t="s">
        <v>121</v>
      </c>
      <c r="J17" s="61" t="s">
        <v>65</v>
      </c>
      <c r="K17" s="65"/>
      <c r="L17" s="67">
        <f t="shared" si="1"/>
        <v>0</v>
      </c>
      <c r="M17" s="7">
        <f t="shared" si="2"/>
        <v>962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874.5454545454545</v>
      </c>
      <c r="S17" s="86">
        <f t="shared" si="8"/>
        <v>87.454545454545453</v>
      </c>
      <c r="T17" s="90">
        <f t="shared" si="9"/>
        <v>0</v>
      </c>
      <c r="U17" s="92">
        <f t="shared" si="10"/>
        <v>0</v>
      </c>
      <c r="V17" s="95">
        <f t="shared" si="0"/>
        <v>874.5454545454545</v>
      </c>
      <c r="W17" s="7">
        <f t="shared" si="0"/>
        <v>87.454545454545453</v>
      </c>
    </row>
    <row r="18" spans="1:23" s="6" customFormat="1" ht="19.899999999999999" customHeight="1" x14ac:dyDescent="0.2">
      <c r="A18" s="51">
        <v>15</v>
      </c>
      <c r="B18" s="97">
        <v>16955486936</v>
      </c>
      <c r="C18" s="100" t="str">
        <f>+VLOOKUP(B18,'VERİ BANKASI'!M:N,2,0)</f>
        <v>EVCE MANTI - FEHİME FERAH CANEL</v>
      </c>
      <c r="D18" s="54" t="s">
        <v>844</v>
      </c>
      <c r="E18" s="57">
        <v>29</v>
      </c>
      <c r="F18" s="59">
        <v>45666</v>
      </c>
      <c r="G18" s="61">
        <v>10</v>
      </c>
      <c r="H18" s="63">
        <v>120</v>
      </c>
      <c r="I18" s="65" t="s">
        <v>119</v>
      </c>
      <c r="J18" s="61" t="s">
        <v>65</v>
      </c>
      <c r="K18" s="65"/>
      <c r="L18" s="67">
        <f t="shared" si="1"/>
        <v>0</v>
      </c>
      <c r="M18" s="7">
        <f t="shared" si="2"/>
        <v>120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109.09090909090908</v>
      </c>
      <c r="S18" s="86">
        <f t="shared" si="8"/>
        <v>10.909090909090908</v>
      </c>
      <c r="T18" s="90">
        <f t="shared" si="9"/>
        <v>0</v>
      </c>
      <c r="U18" s="92">
        <f t="shared" si="10"/>
        <v>0</v>
      </c>
      <c r="V18" s="95">
        <f t="shared" si="0"/>
        <v>109.09090909090908</v>
      </c>
      <c r="W18" s="7">
        <f t="shared" si="0"/>
        <v>10.909090909090908</v>
      </c>
    </row>
    <row r="19" spans="1:23" s="6" customFormat="1" ht="19.899999999999999" customHeight="1" x14ac:dyDescent="0.2">
      <c r="A19" s="51">
        <v>16</v>
      </c>
      <c r="B19" s="97">
        <v>5120125452</v>
      </c>
      <c r="C19" s="100" t="str">
        <f>+VLOOKUP(B19,'VERİ BANKASI'!M:N,2,0)</f>
        <v>SÜTİŞ KEBAP - MEHMET KARAHANOĞLU VE ORT.</v>
      </c>
      <c r="D19" s="54" t="s">
        <v>844</v>
      </c>
      <c r="E19" s="57">
        <v>17</v>
      </c>
      <c r="F19" s="59">
        <v>45667</v>
      </c>
      <c r="G19" s="61">
        <v>10</v>
      </c>
      <c r="H19" s="63">
        <v>1869</v>
      </c>
      <c r="I19" s="65" t="s">
        <v>121</v>
      </c>
      <c r="J19" s="61" t="s">
        <v>65</v>
      </c>
      <c r="K19" s="65"/>
      <c r="L19" s="67">
        <f t="shared" si="1"/>
        <v>0</v>
      </c>
      <c r="M19" s="7">
        <f t="shared" si="2"/>
        <v>1869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1699.090909090909</v>
      </c>
      <c r="S19" s="86">
        <f t="shared" si="8"/>
        <v>169.90909090909091</v>
      </c>
      <c r="T19" s="90">
        <f t="shared" si="9"/>
        <v>0</v>
      </c>
      <c r="U19" s="92">
        <f t="shared" si="10"/>
        <v>0</v>
      </c>
      <c r="V19" s="95">
        <f t="shared" si="0"/>
        <v>1699.090909090909</v>
      </c>
      <c r="W19" s="7">
        <f t="shared" si="0"/>
        <v>169.90909090909091</v>
      </c>
    </row>
    <row r="20" spans="1:23" s="6" customFormat="1" ht="19.899999999999999" customHeight="1" x14ac:dyDescent="0.2">
      <c r="A20" s="51">
        <v>17</v>
      </c>
      <c r="B20" s="97">
        <v>6100130044</v>
      </c>
      <c r="C20" s="100" t="str">
        <f>+VLOOKUP(B20,'VERİ BANKASI'!M:N,2,0)</f>
        <v>MAHMUT KURAN PET.ÜR.SAN.VE TİC.LTD.ŞTİ.</v>
      </c>
      <c r="D20" s="54" t="s">
        <v>844</v>
      </c>
      <c r="E20" s="57">
        <v>91</v>
      </c>
      <c r="F20" s="59">
        <v>45667</v>
      </c>
      <c r="G20" s="61">
        <v>10</v>
      </c>
      <c r="H20" s="63">
        <v>32</v>
      </c>
      <c r="I20" s="65" t="s">
        <v>640</v>
      </c>
      <c r="J20" s="61" t="s">
        <v>65</v>
      </c>
      <c r="K20" s="65"/>
      <c r="L20" s="67">
        <f t="shared" si="1"/>
        <v>0</v>
      </c>
      <c r="M20" s="7">
        <f t="shared" si="2"/>
        <v>32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29.09090909090909</v>
      </c>
      <c r="S20" s="86">
        <f t="shared" si="8"/>
        <v>2.9090909090909092</v>
      </c>
      <c r="T20" s="90">
        <f t="shared" si="9"/>
        <v>0</v>
      </c>
      <c r="U20" s="92">
        <f t="shared" si="10"/>
        <v>0</v>
      </c>
      <c r="V20" s="95">
        <f t="shared" si="0"/>
        <v>29.09090909090909</v>
      </c>
      <c r="W20" s="7">
        <f t="shared" si="0"/>
        <v>2.9090909090909092</v>
      </c>
    </row>
    <row r="21" spans="1:23" s="6" customFormat="1" ht="19.899999999999999" customHeight="1" x14ac:dyDescent="0.2">
      <c r="A21" s="51">
        <v>18</v>
      </c>
      <c r="B21" s="97">
        <v>7690310116</v>
      </c>
      <c r="C21" s="100" t="str">
        <f>+VLOOKUP(B21,'VERİ BANKASI'!M:N,2,0)</f>
        <v>SHAYA KAHVE SAN.VE TİC.A.Ş.(STARBUCKS COFFEE)</v>
      </c>
      <c r="D21" s="54" t="s">
        <v>844</v>
      </c>
      <c r="E21" s="57">
        <v>75</v>
      </c>
      <c r="F21" s="59">
        <v>45660</v>
      </c>
      <c r="G21" s="61">
        <v>10</v>
      </c>
      <c r="H21" s="63">
        <v>140</v>
      </c>
      <c r="I21" s="65" t="s">
        <v>121</v>
      </c>
      <c r="J21" s="61" t="s">
        <v>65</v>
      </c>
      <c r="K21" s="65"/>
      <c r="L21" s="67">
        <f t="shared" si="1"/>
        <v>0</v>
      </c>
      <c r="M21" s="7">
        <f t="shared" si="2"/>
        <v>140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127.27272727272727</v>
      </c>
      <c r="S21" s="86">
        <f t="shared" si="8"/>
        <v>12.727272727272727</v>
      </c>
      <c r="T21" s="90">
        <f t="shared" si="9"/>
        <v>0</v>
      </c>
      <c r="U21" s="92">
        <f t="shared" si="10"/>
        <v>0</v>
      </c>
      <c r="V21" s="95">
        <f t="shared" si="0"/>
        <v>127.27272727272727</v>
      </c>
      <c r="W21" s="7">
        <f t="shared" si="0"/>
        <v>12.727272727272727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65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65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65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65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65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10003</v>
      </c>
      <c r="I57" s="109"/>
      <c r="J57" s="109"/>
      <c r="K57" s="11"/>
      <c r="L57" s="12">
        <f t="shared" ref="L57:W57" si="12">+SUBTOTAL(9,L4:L55)</f>
        <v>228</v>
      </c>
      <c r="M57" s="12">
        <f t="shared" si="12"/>
        <v>9775</v>
      </c>
      <c r="N57" s="13">
        <f t="shared" si="12"/>
        <v>0</v>
      </c>
      <c r="O57" s="13">
        <f t="shared" si="12"/>
        <v>0</v>
      </c>
      <c r="P57" s="14">
        <f>+SUBTOTAL(9,P4:P55)</f>
        <v>1633.6633663366335</v>
      </c>
      <c r="Q57" s="14">
        <f t="shared" si="12"/>
        <v>16.336633663366335</v>
      </c>
      <c r="R57" s="15">
        <f t="shared" si="12"/>
        <v>6902.7272727272721</v>
      </c>
      <c r="S57" s="15">
        <f t="shared" si="12"/>
        <v>690.27272727272725</v>
      </c>
      <c r="T57" s="16">
        <f t="shared" si="12"/>
        <v>443.33333333333337</v>
      </c>
      <c r="U57" s="16">
        <f t="shared" si="12"/>
        <v>88.666666666666686</v>
      </c>
      <c r="V57" s="12">
        <f t="shared" si="12"/>
        <v>8979.7239723972416</v>
      </c>
      <c r="W57" s="12">
        <f t="shared" si="12"/>
        <v>795.27602760276034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126"/>
      <c r="U60" s="126"/>
      <c r="V60" s="126"/>
      <c r="W60" s="126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443.33333333333337</v>
      </c>
      <c r="J61" s="24">
        <f t="shared" si="20"/>
        <v>88.666666666666686</v>
      </c>
      <c r="K61" s="24">
        <f t="shared" si="21"/>
        <v>228</v>
      </c>
      <c r="L61" s="25">
        <f t="shared" si="22"/>
        <v>760</v>
      </c>
      <c r="M61" s="113">
        <f>+COUNTIF($D$4:D55,B61)</f>
        <v>3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10003.000000000002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126"/>
      <c r="U62" s="126"/>
      <c r="V62" s="126"/>
      <c r="W62" s="126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-10003.000000000002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1633.6633663366335</v>
      </c>
      <c r="F65" s="24">
        <f t="shared" si="16"/>
        <v>16.336633663366335</v>
      </c>
      <c r="G65" s="24">
        <f t="shared" si="17"/>
        <v>6902.7272727272721</v>
      </c>
      <c r="H65" s="24">
        <f t="shared" si="18"/>
        <v>690.27272727272725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9243</v>
      </c>
      <c r="M65" s="113">
        <f>+COUNTIF($D$4:D59,B65)</f>
        <v>13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127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125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1633.6633663366335</v>
      </c>
      <c r="F86" s="39">
        <f t="shared" si="23"/>
        <v>16.336633663366335</v>
      </c>
      <c r="G86" s="39">
        <f t="shared" si="23"/>
        <v>6902.7272727272721</v>
      </c>
      <c r="H86" s="39">
        <f t="shared" si="23"/>
        <v>690.27272727272725</v>
      </c>
      <c r="I86" s="39">
        <f t="shared" si="23"/>
        <v>443.33333333333337</v>
      </c>
      <c r="J86" s="39">
        <f t="shared" si="23"/>
        <v>88.666666666666686</v>
      </c>
      <c r="K86" s="40">
        <f t="shared" si="23"/>
        <v>228</v>
      </c>
      <c r="L86" s="40">
        <f>SUM(L60:L83)</f>
        <v>10003</v>
      </c>
      <c r="M86" s="114">
        <f>+SUM(M60:M85)</f>
        <v>16</v>
      </c>
      <c r="R86" s="106" t="s">
        <v>658</v>
      </c>
      <c r="S86" s="111">
        <f>+M86</f>
        <v>16</v>
      </c>
      <c r="T86" s="107">
        <f>+K86</f>
        <v>228</v>
      </c>
      <c r="U86" s="107">
        <f>+C86+E86+G86+I86</f>
        <v>8979.7239723972398</v>
      </c>
      <c r="V86" s="107">
        <f>+D86+F86+H86+J86</f>
        <v>795.27602760276022</v>
      </c>
      <c r="W86" s="107">
        <f>+T86+U86+V86</f>
        <v>10003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262986D7-75B0-425B-8909-3422A4ED11EC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D9409D3B-D22C-45F7-80C1-78CD61D90A4D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3F3CD897-552A-4286-BC74-A8F5800CFB12}">
          <x14:formula1>
            <xm:f>'VERİ BANKASI'!$F$1:$F$4</xm:f>
          </x14:formula1>
          <xm:sqref>P60</xm:sqref>
        </x14:dataValidation>
        <x14:dataValidation type="list" allowBlank="1" showInputMessage="1" showErrorMessage="1" xr:uid="{FF674FBC-E26F-48DC-8C16-A6C6821CA25F}">
          <x14:formula1>
            <xm:f>'VERİ BANKASI'!$E$1:$E$13</xm:f>
          </x14:formula1>
          <xm:sqref>P63</xm:sqref>
        </x14:dataValidation>
        <x14:dataValidation type="list" allowBlank="1" showInputMessage="1" showErrorMessage="1" xr:uid="{36151415-C152-4CCE-AC03-D8AED2909BBD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152C63CF-A899-471B-915D-634708F38C39}">
          <x14:formula1>
            <xm:f>'VERİ BANKASI'!$G$1:$G$4</xm:f>
          </x14:formula1>
          <xm:sqref>P61</xm:sqref>
        </x14:dataValidation>
        <x14:dataValidation type="list" allowBlank="1" showInputMessage="1" showErrorMessage="1" xr:uid="{5BDE94DC-67C1-406F-A215-FAE57ADBC541}">
          <x14:formula1>
            <xm:f>'VERİ BANKASI'!$C$1:$C$5</xm:f>
          </x14:formula1>
          <xm:sqref>G55</xm:sqref>
        </x14:dataValidation>
        <x14:dataValidation type="list" allowBlank="1" showInputMessage="1" showErrorMessage="1" xr:uid="{C4983963-311D-499F-B6AC-725D63EC847E}">
          <x14:formula1>
            <xm:f>'VERİ BANKASI'!$N$1:$N$1</xm:f>
          </x14:formula1>
          <xm:sqref>K55</xm:sqref>
        </x14:dataValidation>
        <x14:dataValidation type="list" allowBlank="1" showInputMessage="1" showErrorMessage="1" xr:uid="{00D9AD37-7D89-440A-ABC2-C7A362B9D6B1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D1363BBB-9569-4BDA-985C-BF64BAD40339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3962AF2E-7A1A-4036-8248-63CD7D4DDEC6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BA71B5CF-10A5-40B2-92FB-22A51F76BFED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33CEE530-A264-40D7-BCE8-2DCC0AF75886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93A433BA-4293-4ED3-B788-D9A39336B362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A3A8-0D7E-4F1B-9E61-43B3CA3DA220}">
  <sheetPr>
    <pageSetUpPr fitToPage="1"/>
  </sheetPr>
  <dimension ref="A1:W86"/>
  <sheetViews>
    <sheetView zoomScale="85" zoomScaleNormal="85" workbookViewId="0">
      <pane ySplit="3" topLeftCell="A4" activePane="bottomLeft" state="frozen"/>
      <selection pane="bottomLeft" activeCell="C5" sqref="C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20" t="s">
        <v>875</v>
      </c>
      <c r="I2" s="121">
        <f>SUBTOTAL(9,H4:H56)</f>
        <v>2044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35038626946</v>
      </c>
      <c r="C4" s="100" t="str">
        <f>+VLOOKUP(B4,'VERİ BANKASI'!M:N,2,0)</f>
        <v>ARZUM TİCARET - GÖKHAN KULAK</v>
      </c>
      <c r="D4" s="54" t="s">
        <v>94</v>
      </c>
      <c r="E4" s="57">
        <v>30</v>
      </c>
      <c r="F4" s="59">
        <v>45656</v>
      </c>
      <c r="G4" s="61">
        <v>20</v>
      </c>
      <c r="H4" s="63">
        <v>200</v>
      </c>
      <c r="I4" s="65" t="s">
        <v>121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60</v>
      </c>
      <c r="M4" s="7">
        <f>+H4-L4</f>
        <v>140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116.66666666666667</v>
      </c>
      <c r="U4" s="92">
        <f>+T4*0.2</f>
        <v>23.333333333333336</v>
      </c>
      <c r="V4" s="95">
        <f>+N4+P4+R4+T4</f>
        <v>116.66666666666667</v>
      </c>
      <c r="W4" s="7">
        <f>+O4+Q4+S4+U4</f>
        <v>23.333333333333336</v>
      </c>
    </row>
    <row r="5" spans="1:23" s="6" customFormat="1" ht="19.899999999999999" customHeight="1" x14ac:dyDescent="0.2">
      <c r="A5" s="51">
        <v>2</v>
      </c>
      <c r="B5" s="97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93</v>
      </c>
      <c r="F5" s="59">
        <v>45656</v>
      </c>
      <c r="G5" s="61">
        <v>20</v>
      </c>
      <c r="H5" s="63">
        <v>130</v>
      </c>
      <c r="I5" s="65" t="s">
        <v>121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39</v>
      </c>
      <c r="M5" s="7">
        <f>+H5-L5</f>
        <v>91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75.833333333333343</v>
      </c>
      <c r="U5" s="92">
        <f>+T5*0.2</f>
        <v>15.16666666666667</v>
      </c>
      <c r="V5" s="95">
        <f>+N5+P5+R5+T5</f>
        <v>75.833333333333343</v>
      </c>
      <c r="W5" s="7">
        <f>+O5+Q5+S5+U5</f>
        <v>15.16666666666667</v>
      </c>
    </row>
    <row r="6" spans="1:23" s="6" customFormat="1" ht="19.899999999999999" customHeight="1" x14ac:dyDescent="0.2">
      <c r="A6" s="51">
        <v>3</v>
      </c>
      <c r="B6" s="97">
        <v>6221199491</v>
      </c>
      <c r="C6" s="100" t="str">
        <f>+VLOOKUP(B6,'VERİ BANKASI'!M:N,2,0)</f>
        <v>DE LA PAU COFFEE CO - MORA GODA GAYR. A.Ş.</v>
      </c>
      <c r="D6" s="54" t="s">
        <v>844</v>
      </c>
      <c r="E6" s="57">
        <v>64</v>
      </c>
      <c r="F6" s="59">
        <v>45648</v>
      </c>
      <c r="G6" s="61">
        <v>10</v>
      </c>
      <c r="H6" s="63">
        <v>165</v>
      </c>
      <c r="I6" s="65" t="s">
        <v>68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165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150</v>
      </c>
      <c r="S6" s="86">
        <f>+R6*0.1</f>
        <v>15</v>
      </c>
      <c r="T6" s="90">
        <f>+IF(G6=$T$2,M6/1.2,0)</f>
        <v>0</v>
      </c>
      <c r="U6" s="92">
        <f>+T6*0.2</f>
        <v>0</v>
      </c>
      <c r="V6" s="95">
        <f t="shared" ref="V6:W22" si="0">+N6+P6+R6+T6</f>
        <v>150</v>
      </c>
      <c r="W6" s="7">
        <f t="shared" si="0"/>
        <v>15</v>
      </c>
    </row>
    <row r="7" spans="1:23" s="6" customFormat="1" ht="19.899999999999999" customHeight="1" x14ac:dyDescent="0.2">
      <c r="A7" s="51">
        <v>4</v>
      </c>
      <c r="B7" s="97">
        <v>1870022212</v>
      </c>
      <c r="C7" s="100" t="str">
        <f>+VLOOKUP(B7,'VERİ BANKASI'!M:N,2,0)</f>
        <v>BP PETROLLERİ A.Ş.</v>
      </c>
      <c r="D7" s="54" t="s">
        <v>844</v>
      </c>
      <c r="E7" s="57">
        <v>286</v>
      </c>
      <c r="F7" s="59">
        <v>45648</v>
      </c>
      <c r="G7" s="61">
        <v>1</v>
      </c>
      <c r="H7" s="63">
        <v>44</v>
      </c>
      <c r="I7" s="65" t="s">
        <v>68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44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43.564356435643568</v>
      </c>
      <c r="Q7" s="82">
        <f t="shared" ref="Q7:Q54" si="6">+P7*0.01</f>
        <v>0.4356435643564357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43.564356435643568</v>
      </c>
      <c r="W7" s="7">
        <f t="shared" si="0"/>
        <v>0.4356435643564357</v>
      </c>
    </row>
    <row r="8" spans="1:23" s="6" customFormat="1" ht="19.899999999999999" customHeight="1" x14ac:dyDescent="0.2">
      <c r="A8" s="51">
        <v>5</v>
      </c>
      <c r="B8" s="97">
        <v>4630600401</v>
      </c>
      <c r="C8" s="100" t="str">
        <f>+VLOOKUP(B8,'VERİ BANKASI'!M:N,2,0)</f>
        <v>HNB RESTAURANT İŞL. LTD. ŞTİ.</v>
      </c>
      <c r="D8" s="54" t="s">
        <v>844</v>
      </c>
      <c r="E8" s="57">
        <v>4</v>
      </c>
      <c r="F8" s="59">
        <v>45653</v>
      </c>
      <c r="G8" s="61">
        <v>10</v>
      </c>
      <c r="H8" s="63">
        <v>485</v>
      </c>
      <c r="I8" s="65" t="s">
        <v>121</v>
      </c>
      <c r="J8" s="61" t="s">
        <v>65</v>
      </c>
      <c r="K8" s="65"/>
      <c r="L8" s="67">
        <f t="shared" si="1"/>
        <v>0</v>
      </c>
      <c r="M8" s="7">
        <f t="shared" si="2"/>
        <v>485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440.90909090909088</v>
      </c>
      <c r="S8" s="86">
        <f t="shared" si="8"/>
        <v>44.090909090909093</v>
      </c>
      <c r="T8" s="90">
        <f t="shared" si="9"/>
        <v>0</v>
      </c>
      <c r="U8" s="92">
        <f t="shared" si="10"/>
        <v>0</v>
      </c>
      <c r="V8" s="95">
        <f t="shared" si="0"/>
        <v>440.90909090909088</v>
      </c>
      <c r="W8" s="7">
        <f t="shared" si="0"/>
        <v>44.090909090909093</v>
      </c>
    </row>
    <row r="9" spans="1:23" s="6" customFormat="1" ht="19.899999999999999" customHeight="1" x14ac:dyDescent="0.2">
      <c r="A9" s="51">
        <v>6</v>
      </c>
      <c r="B9" s="97">
        <v>6610391140</v>
      </c>
      <c r="C9" s="100" t="str">
        <f>+VLOOKUP(B9,'VERİ BANKASI'!M:N,2,0)</f>
        <v>ÖRSAY İNŞ. GIDA LTD. ŞTİ.</v>
      </c>
      <c r="D9" s="54" t="s">
        <v>844</v>
      </c>
      <c r="E9" s="57">
        <v>19</v>
      </c>
      <c r="F9" s="59">
        <v>45649</v>
      </c>
      <c r="G9" s="61">
        <v>10</v>
      </c>
      <c r="H9" s="63">
        <v>370</v>
      </c>
      <c r="I9" s="65" t="s">
        <v>121</v>
      </c>
      <c r="J9" s="61" t="s">
        <v>65</v>
      </c>
      <c r="K9" s="65"/>
      <c r="L9" s="67">
        <f t="shared" si="1"/>
        <v>0</v>
      </c>
      <c r="M9" s="7">
        <f t="shared" si="2"/>
        <v>370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336.36363636363632</v>
      </c>
      <c r="S9" s="86">
        <f t="shared" si="8"/>
        <v>33.636363636363633</v>
      </c>
      <c r="T9" s="90">
        <f t="shared" si="9"/>
        <v>0</v>
      </c>
      <c r="U9" s="92">
        <f t="shared" si="10"/>
        <v>0</v>
      </c>
      <c r="V9" s="95">
        <f t="shared" si="0"/>
        <v>336.36363636363632</v>
      </c>
      <c r="W9" s="7">
        <f t="shared" si="0"/>
        <v>33.636363636363633</v>
      </c>
    </row>
    <row r="10" spans="1:23" s="6" customFormat="1" ht="19.899999999999999" customHeight="1" x14ac:dyDescent="0.2">
      <c r="A10" s="51">
        <v>7</v>
      </c>
      <c r="B10" s="116">
        <v>2911768928</v>
      </c>
      <c r="C10" s="100" t="str">
        <f>+VLOOKUP(B10,'VERİ BANKASI'!M:N,2,0)</f>
        <v>DENİZ POLAT TUR.VE EĞ.HİZ.TİC.LTD.ŞTİ.</v>
      </c>
      <c r="D10" s="54" t="s">
        <v>844</v>
      </c>
      <c r="E10" s="57">
        <v>1</v>
      </c>
      <c r="F10" s="59">
        <v>45656</v>
      </c>
      <c r="G10" s="61">
        <v>10</v>
      </c>
      <c r="H10" s="63">
        <v>650</v>
      </c>
      <c r="I10" s="65" t="s">
        <v>121</v>
      </c>
      <c r="J10" s="61" t="s">
        <v>65</v>
      </c>
      <c r="K10" s="65"/>
      <c r="L10" s="67">
        <f t="shared" si="1"/>
        <v>0</v>
      </c>
      <c r="M10" s="7">
        <f t="shared" si="2"/>
        <v>650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590.90909090909088</v>
      </c>
      <c r="S10" s="86">
        <f t="shared" si="8"/>
        <v>59.090909090909093</v>
      </c>
      <c r="T10" s="90">
        <f t="shared" si="9"/>
        <v>0</v>
      </c>
      <c r="U10" s="92">
        <f t="shared" si="10"/>
        <v>0</v>
      </c>
      <c r="V10" s="95">
        <f t="shared" si="0"/>
        <v>590.90909090909088</v>
      </c>
      <c r="W10" s="7">
        <f t="shared" si="0"/>
        <v>59.090909090909093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2044</v>
      </c>
      <c r="I57" s="109"/>
      <c r="J57" s="109"/>
      <c r="K57" s="11"/>
      <c r="L57" s="12">
        <f t="shared" ref="L57:W57" si="12">+SUBTOTAL(9,L4:L55)</f>
        <v>99</v>
      </c>
      <c r="M57" s="12">
        <f t="shared" si="12"/>
        <v>1945</v>
      </c>
      <c r="N57" s="13">
        <f t="shared" si="12"/>
        <v>0</v>
      </c>
      <c r="O57" s="13">
        <f t="shared" si="12"/>
        <v>0</v>
      </c>
      <c r="P57" s="14">
        <f>+SUBTOTAL(9,P4:P55)</f>
        <v>43.564356435643568</v>
      </c>
      <c r="Q57" s="14">
        <f t="shared" si="12"/>
        <v>0.4356435643564357</v>
      </c>
      <c r="R57" s="15">
        <f t="shared" si="12"/>
        <v>1518.181818181818</v>
      </c>
      <c r="S57" s="15">
        <f t="shared" si="12"/>
        <v>151.81818181818181</v>
      </c>
      <c r="T57" s="16">
        <f t="shared" si="12"/>
        <v>192.5</v>
      </c>
      <c r="U57" s="16">
        <f t="shared" si="12"/>
        <v>38.500000000000007</v>
      </c>
      <c r="V57" s="12">
        <f t="shared" si="12"/>
        <v>1754.2461746174617</v>
      </c>
      <c r="W57" s="12">
        <f t="shared" si="12"/>
        <v>190.75382538253825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192.5</v>
      </c>
      <c r="J61" s="24">
        <f t="shared" si="20"/>
        <v>38.500000000000007</v>
      </c>
      <c r="K61" s="24">
        <f t="shared" si="21"/>
        <v>99</v>
      </c>
      <c r="L61" s="25">
        <f t="shared" si="22"/>
        <v>330</v>
      </c>
      <c r="M61" s="113">
        <f>+COUNTIF($D$4:D55,B61)</f>
        <v>2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2044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-2044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43.564356435643568</v>
      </c>
      <c r="F65" s="24">
        <f t="shared" si="16"/>
        <v>0.4356435643564357</v>
      </c>
      <c r="G65" s="24">
        <f t="shared" si="17"/>
        <v>1518.181818181818</v>
      </c>
      <c r="H65" s="24">
        <f t="shared" si="18"/>
        <v>151.81818181818181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1713.9999999999998</v>
      </c>
      <c r="M65" s="113">
        <f>+COUNTIF($D$4:D59,B65)</f>
        <v>5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43.564356435643568</v>
      </c>
      <c r="F86" s="39">
        <f t="shared" si="23"/>
        <v>0.4356435643564357</v>
      </c>
      <c r="G86" s="39">
        <f t="shared" si="23"/>
        <v>1518.181818181818</v>
      </c>
      <c r="H86" s="39">
        <f t="shared" si="23"/>
        <v>151.81818181818181</v>
      </c>
      <c r="I86" s="39">
        <f t="shared" si="23"/>
        <v>192.5</v>
      </c>
      <c r="J86" s="39">
        <f t="shared" si="23"/>
        <v>38.500000000000007</v>
      </c>
      <c r="K86" s="40">
        <f t="shared" si="23"/>
        <v>99</v>
      </c>
      <c r="L86" s="40">
        <f>SUM(L60:L83)</f>
        <v>2043.9999999999998</v>
      </c>
      <c r="M86" s="114">
        <f>+SUM(M60:M85)</f>
        <v>7</v>
      </c>
      <c r="R86" s="106" t="s">
        <v>658</v>
      </c>
      <c r="S86" s="111">
        <f>+M86</f>
        <v>7</v>
      </c>
      <c r="T86" s="107">
        <f>+K86</f>
        <v>99</v>
      </c>
      <c r="U86" s="107">
        <f>+C86+E86+G86+I86</f>
        <v>1754.2461746174615</v>
      </c>
      <c r="V86" s="107">
        <f>+D86+F86+H86+J86</f>
        <v>190.75382538253825</v>
      </c>
      <c r="W86" s="107">
        <f>+T86+U86+V86</f>
        <v>2043.9999999999998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A847CE7C-56E2-41F0-834F-CBCA516A07D3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63E5A1EC-8EF7-4F6B-8B3C-8941E52E37E8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59E671B9-CDBE-4ED1-A252-79E409789DF1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778D7670-2DF5-4C0A-9866-850A79F05EB3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15379910-0E99-4661-B0E5-10D80F0B3C0D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11CB0D93-E8B2-4FA4-88FC-4D4D5A292029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3B4F13E5-A542-4D86-B4CE-118642A02DE8}">
          <x14:formula1>
            <xm:f>'VERİ BANKASI'!$N$1:$N$1</xm:f>
          </x14:formula1>
          <xm:sqref>K55</xm:sqref>
        </x14:dataValidation>
        <x14:dataValidation type="list" allowBlank="1" showInputMessage="1" showErrorMessage="1" xr:uid="{72E30938-DD17-480E-9EDF-24290415B05A}">
          <x14:formula1>
            <xm:f>'VERİ BANKASI'!$C$1:$C$5</xm:f>
          </x14:formula1>
          <xm:sqref>G55</xm:sqref>
        </x14:dataValidation>
        <x14:dataValidation type="list" allowBlank="1" showInputMessage="1" showErrorMessage="1" xr:uid="{987F0C87-AC5E-4B73-AD7C-D97610E1B574}">
          <x14:formula1>
            <xm:f>'VERİ BANKASI'!$G$1:$G$4</xm:f>
          </x14:formula1>
          <xm:sqref>P61</xm:sqref>
        </x14:dataValidation>
        <x14:dataValidation type="list" allowBlank="1" showInputMessage="1" showErrorMessage="1" xr:uid="{9B2FC8C2-0DA9-4B28-85AC-799DF0777666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83848C70-9BE7-44F6-A5E8-8B6379E81385}">
          <x14:formula1>
            <xm:f>'VERİ BANKASI'!$E$1:$E$13</xm:f>
          </x14:formula1>
          <xm:sqref>P63</xm:sqref>
        </x14:dataValidation>
        <x14:dataValidation type="list" allowBlank="1" showInputMessage="1" showErrorMessage="1" xr:uid="{3969F998-612B-44C7-A8CB-9EACE2E24044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CC0A35F9-50EE-408C-BFDE-E45396C2BE39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B4525D37-B426-49D9-A2B7-4CB4685BACD4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0AC91-C5A7-4D70-A754-B7257392FEF9}">
  <sheetPr>
    <pageSetUpPr fitToPage="1"/>
  </sheetPr>
  <dimension ref="A1:W86"/>
  <sheetViews>
    <sheetView zoomScale="85" zoomScaleNormal="85" workbookViewId="0">
      <pane ySplit="3" topLeftCell="A4" activePane="bottomLeft" state="frozen"/>
      <selection pane="bottomLeft" activeCell="C5" sqref="C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20" t="s">
        <v>875</v>
      </c>
      <c r="I2" s="121">
        <f>SUBTOTAL(9,H4:H56)</f>
        <v>713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7690844411</v>
      </c>
      <c r="C4" s="100" t="str">
        <f>+VLOOKUP(B4,'VERİ BANKASI'!M:N,2,0)</f>
        <v>SILVER DIŞ TİCARET A.Ş.</v>
      </c>
      <c r="D4" s="54" t="s">
        <v>844</v>
      </c>
      <c r="E4" s="57">
        <v>6</v>
      </c>
      <c r="F4" s="59">
        <v>45644</v>
      </c>
      <c r="G4" s="61">
        <v>10</v>
      </c>
      <c r="H4" s="63">
        <v>400</v>
      </c>
      <c r="I4" s="65" t="s">
        <v>121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400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363.63636363636363</v>
      </c>
      <c r="S4" s="86">
        <f>+R4*0.1</f>
        <v>36.363636363636367</v>
      </c>
      <c r="T4" s="90">
        <f>+IF(G4=$T$2,M4/1.2,0)</f>
        <v>0</v>
      </c>
      <c r="U4" s="92">
        <f>+T4*0.2</f>
        <v>0</v>
      </c>
      <c r="V4" s="95">
        <f>+N4+P4+R4+T4</f>
        <v>363.63636363636363</v>
      </c>
      <c r="W4" s="7">
        <f>+O4+Q4+S4+U4</f>
        <v>36.363636363636367</v>
      </c>
    </row>
    <row r="5" spans="1:23" s="6" customFormat="1" ht="19.899999999999999" customHeight="1" x14ac:dyDescent="0.2">
      <c r="A5" s="51">
        <v>2</v>
      </c>
      <c r="B5" s="97">
        <v>7340766543</v>
      </c>
      <c r="C5" s="100" t="str">
        <f>+VLOOKUP(B5,'VERİ BANKASI'!M:N,2,0)</f>
        <v>MADO TÜNEL RAMAS LEZZET GIDA LTD. ŞTİ.</v>
      </c>
      <c r="D5" s="54" t="s">
        <v>844</v>
      </c>
      <c r="E5" s="57">
        <v>34</v>
      </c>
      <c r="F5" s="59">
        <v>45642</v>
      </c>
      <c r="G5" s="61">
        <v>10</v>
      </c>
      <c r="H5" s="63">
        <v>313</v>
      </c>
      <c r="I5" s="65" t="s">
        <v>121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313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284.5454545454545</v>
      </c>
      <c r="S5" s="86">
        <f>+R5*0.1</f>
        <v>28.454545454545453</v>
      </c>
      <c r="T5" s="90">
        <f>+IF(G5=$T$2,M5/1.2,0)</f>
        <v>0</v>
      </c>
      <c r="U5" s="92">
        <f>+T5*0.2</f>
        <v>0</v>
      </c>
      <c r="V5" s="95">
        <f>+N5+P5+R5+T5</f>
        <v>284.5454545454545</v>
      </c>
      <c r="W5" s="7">
        <f>+O5+Q5+S5+U5</f>
        <v>28.454545454545453</v>
      </c>
    </row>
    <row r="6" spans="1:23" s="6" customFormat="1" ht="19.899999999999999" customHeight="1" x14ac:dyDescent="0.2">
      <c r="A6" s="51">
        <v>3</v>
      </c>
      <c r="B6" s="97"/>
      <c r="C6" s="100" t="e">
        <f>+VLOOKUP(B6,'VERİ BANKASI'!M:N,2,0)</f>
        <v>#N/A</v>
      </c>
      <c r="D6" s="54"/>
      <c r="E6" s="57"/>
      <c r="F6" s="59"/>
      <c r="G6" s="61"/>
      <c r="H6" s="63"/>
      <c r="I6" s="65"/>
      <c r="J6" s="61"/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0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/>
      <c r="C7" s="100" t="e">
        <f>+VLOOKUP(B7,'VERİ BANKASI'!M:N,2,0)</f>
        <v>#N/A</v>
      </c>
      <c r="D7" s="54"/>
      <c r="E7" s="57"/>
      <c r="F7" s="59"/>
      <c r="G7" s="61"/>
      <c r="H7" s="63"/>
      <c r="I7" s="65"/>
      <c r="J7" s="61"/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0</v>
      </c>
      <c r="W7" s="7">
        <f t="shared" si="0"/>
        <v>0</v>
      </c>
    </row>
    <row r="8" spans="1:23" s="6" customFormat="1" ht="19.899999999999999" customHeight="1" x14ac:dyDescent="0.2">
      <c r="A8" s="51">
        <v>5</v>
      </c>
      <c r="B8" s="97"/>
      <c r="C8" s="100" t="e">
        <f>+VLOOKUP(B8,'VERİ BANKASI'!M:N,2,0)</f>
        <v>#N/A</v>
      </c>
      <c r="D8" s="54"/>
      <c r="E8" s="57"/>
      <c r="F8" s="59"/>
      <c r="G8" s="61"/>
      <c r="H8" s="63"/>
      <c r="I8" s="65"/>
      <c r="J8" s="61"/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0</v>
      </c>
      <c r="W8" s="7">
        <f t="shared" si="0"/>
        <v>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/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116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713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713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648.18181818181813</v>
      </c>
      <c r="S57" s="15">
        <f t="shared" si="12"/>
        <v>64.818181818181813</v>
      </c>
      <c r="T57" s="16">
        <f t="shared" si="12"/>
        <v>0</v>
      </c>
      <c r="U57" s="16">
        <f t="shared" si="12"/>
        <v>0</v>
      </c>
      <c r="V57" s="12">
        <f t="shared" si="12"/>
        <v>648.18181818181813</v>
      </c>
      <c r="W57" s="12">
        <f t="shared" si="12"/>
        <v>64.818181818181813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713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-713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648.18181818181813</v>
      </c>
      <c r="H65" s="24">
        <f t="shared" si="18"/>
        <v>64.818181818181813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713</v>
      </c>
      <c r="M65" s="113">
        <f>+COUNTIF($D$4:D59,B65)</f>
        <v>2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0</v>
      </c>
      <c r="F86" s="39">
        <f t="shared" si="23"/>
        <v>0</v>
      </c>
      <c r="G86" s="39">
        <f t="shared" si="23"/>
        <v>648.18181818181813</v>
      </c>
      <c r="H86" s="39">
        <f t="shared" si="23"/>
        <v>64.818181818181813</v>
      </c>
      <c r="I86" s="39">
        <f t="shared" si="23"/>
        <v>0</v>
      </c>
      <c r="J86" s="39">
        <f t="shared" si="23"/>
        <v>0</v>
      </c>
      <c r="K86" s="40">
        <f t="shared" si="23"/>
        <v>0</v>
      </c>
      <c r="L86" s="40">
        <f>SUM(L60:L83)</f>
        <v>713</v>
      </c>
      <c r="M86" s="114">
        <f>+SUM(M60:M85)</f>
        <v>2</v>
      </c>
      <c r="R86" s="106" t="s">
        <v>658</v>
      </c>
      <c r="S86" s="111">
        <f>+M86</f>
        <v>2</v>
      </c>
      <c r="T86" s="107">
        <f>+K86</f>
        <v>0</v>
      </c>
      <c r="U86" s="107">
        <f>+C86+E86+G86+I86</f>
        <v>648.18181818181813</v>
      </c>
      <c r="V86" s="107">
        <f>+D86+F86+H86+J86</f>
        <v>64.818181818181813</v>
      </c>
      <c r="W86" s="107">
        <f>+T86+U86+V86</f>
        <v>713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C0CD899B-1B20-4E69-9EC7-59985A1507D4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79DBDFF6-26EA-423D-A4D9-0E5FDA8CBD67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F4D8138C-A07E-4CF6-A164-604528B271E7}">
          <x14:formula1>
            <xm:f>'VERİ BANKASI'!$F$1:$F$4</xm:f>
          </x14:formula1>
          <xm:sqref>P60</xm:sqref>
        </x14:dataValidation>
        <x14:dataValidation type="list" allowBlank="1" showInputMessage="1" showErrorMessage="1" xr:uid="{C0C163D9-284B-4926-AED1-AA67C481ED85}">
          <x14:formula1>
            <xm:f>'VERİ BANKASI'!$E$1:$E$13</xm:f>
          </x14:formula1>
          <xm:sqref>P63</xm:sqref>
        </x14:dataValidation>
        <x14:dataValidation type="list" allowBlank="1" showInputMessage="1" showErrorMessage="1" xr:uid="{1233594A-A580-490A-B7ED-CB272B12DB52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883EBF50-FB3E-40E8-AE4C-9C70F7B17641}">
          <x14:formula1>
            <xm:f>'VERİ BANKASI'!$G$1:$G$4</xm:f>
          </x14:formula1>
          <xm:sqref>P61</xm:sqref>
        </x14:dataValidation>
        <x14:dataValidation type="list" allowBlank="1" showInputMessage="1" showErrorMessage="1" xr:uid="{5B3104EF-7C68-4C09-A6F1-63029C66BD00}">
          <x14:formula1>
            <xm:f>'VERİ BANKASI'!$C$1:$C$5</xm:f>
          </x14:formula1>
          <xm:sqref>G55</xm:sqref>
        </x14:dataValidation>
        <x14:dataValidation type="list" allowBlank="1" showInputMessage="1" showErrorMessage="1" xr:uid="{7FA07484-9B96-4CE0-8580-C9283F598DA6}">
          <x14:formula1>
            <xm:f>'VERİ BANKASI'!$N$1:$N$1</xm:f>
          </x14:formula1>
          <xm:sqref>K55</xm:sqref>
        </x14:dataValidation>
        <x14:dataValidation type="list" allowBlank="1" showInputMessage="1" showErrorMessage="1" xr:uid="{5EC2A9BF-D996-4DF8-8E92-6FB6CE561058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735D9BE5-286A-4F51-B612-7B85EA4A5DC7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57A93013-DAD6-49C1-84E3-5F88159D8827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455205F2-B030-4B89-8743-00C79757A655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21454B33-7004-4DB5-8092-0FBC61952E5E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95A91470-B516-4D02-9F68-AC2A89967837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521F2-8273-4DCA-8D04-7EBC8C55E011}">
  <sheetPr>
    <pageSetUpPr fitToPage="1"/>
  </sheetPr>
  <dimension ref="A1:W86"/>
  <sheetViews>
    <sheetView zoomScale="85" zoomScaleNormal="85" workbookViewId="0">
      <pane ySplit="3" topLeftCell="A9" activePane="bottomLeft" state="frozen"/>
      <selection pane="bottomLeft" activeCell="A61" sqref="A61:XFD61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20" t="s">
        <v>875</v>
      </c>
      <c r="I2" s="121">
        <f>SUBTOTAL(9,H4:H56)</f>
        <v>2500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17218188062</v>
      </c>
      <c r="C4" s="100" t="str">
        <f>+VLOOKUP(B4,'VERİ BANKASI'!M:N,2,0)</f>
        <v>01 OCAKBAŞI ALPER GÜLTEKİN</v>
      </c>
      <c r="D4" s="54" t="s">
        <v>844</v>
      </c>
      <c r="E4" s="57">
        <v>10</v>
      </c>
      <c r="F4" s="59">
        <v>45634</v>
      </c>
      <c r="G4" s="61">
        <v>10</v>
      </c>
      <c r="H4" s="63">
        <v>1600</v>
      </c>
      <c r="I4" s="65" t="s">
        <v>121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1600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1454.5454545454545</v>
      </c>
      <c r="S4" s="86">
        <f>+R4*0.1</f>
        <v>145.45454545454547</v>
      </c>
      <c r="T4" s="90">
        <f>+IF(G4=$T$2,M4/1.2,0)</f>
        <v>0</v>
      </c>
      <c r="U4" s="92">
        <f>+T4*0.2</f>
        <v>0</v>
      </c>
      <c r="V4" s="95">
        <f>+N4+P4+R4+T4</f>
        <v>1454.5454545454545</v>
      </c>
      <c r="W4" s="7">
        <f>+O4+Q4+S4+U4</f>
        <v>145.45454545454547</v>
      </c>
    </row>
    <row r="5" spans="1:23" s="6" customFormat="1" ht="19.899999999999999" customHeight="1" x14ac:dyDescent="0.2">
      <c r="A5" s="51">
        <v>2</v>
      </c>
      <c r="B5" s="97">
        <v>49039679658</v>
      </c>
      <c r="C5" s="100" t="str">
        <f>+VLOOKUP(B5,'VERİ BANKASI'!M:N,2,0)</f>
        <v>PİZZA LAZZA - BETÜL SAVRIM</v>
      </c>
      <c r="D5" s="54" t="s">
        <v>844</v>
      </c>
      <c r="E5" s="57">
        <v>4</v>
      </c>
      <c r="F5" s="59">
        <v>45633</v>
      </c>
      <c r="G5" s="61">
        <v>10</v>
      </c>
      <c r="H5" s="63">
        <v>395</v>
      </c>
      <c r="I5" s="65" t="s">
        <v>121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395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359.09090909090907</v>
      </c>
      <c r="S5" s="86">
        <f>+R5*0.1</f>
        <v>35.909090909090907</v>
      </c>
      <c r="T5" s="90">
        <f>+IF(G5=$T$2,M5/1.2,0)</f>
        <v>0</v>
      </c>
      <c r="U5" s="92">
        <f>+T5*0.2</f>
        <v>0</v>
      </c>
      <c r="V5" s="95">
        <f>+N5+P5+R5+T5</f>
        <v>359.09090909090907</v>
      </c>
      <c r="W5" s="7">
        <f>+O5+Q5+S5+U5</f>
        <v>35.909090909090907</v>
      </c>
    </row>
    <row r="6" spans="1:23" s="6" customFormat="1" ht="19.899999999999999" customHeight="1" x14ac:dyDescent="0.2">
      <c r="A6" s="51">
        <v>3</v>
      </c>
      <c r="B6" s="97">
        <v>7030711260</v>
      </c>
      <c r="C6" s="100" t="str">
        <f>+VLOOKUP(B6,'VERİ BANKASI'!M:N,2,0)</f>
        <v>ZİYAFE KAYSERİ MUTFAĞI - ÖZMERİÇ GIDA A.Ş.</v>
      </c>
      <c r="D6" s="54" t="s">
        <v>844</v>
      </c>
      <c r="E6" s="57">
        <v>29</v>
      </c>
      <c r="F6" s="59">
        <v>45631</v>
      </c>
      <c r="G6" s="61">
        <v>10</v>
      </c>
      <c r="H6" s="63">
        <v>215</v>
      </c>
      <c r="I6" s="65" t="s">
        <v>121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215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195.45454545454544</v>
      </c>
      <c r="S6" s="86">
        <f>+R6*0.1</f>
        <v>19.545454545454547</v>
      </c>
      <c r="T6" s="90">
        <f>+IF(G6=$T$2,M6/1.2,0)</f>
        <v>0</v>
      </c>
      <c r="U6" s="92">
        <f>+T6*0.2</f>
        <v>0</v>
      </c>
      <c r="V6" s="95">
        <f t="shared" ref="V6:W22" si="0">+N6+P6+R6+T6</f>
        <v>195.45454545454544</v>
      </c>
      <c r="W6" s="7">
        <f t="shared" si="0"/>
        <v>19.545454545454547</v>
      </c>
    </row>
    <row r="7" spans="1:23" s="6" customFormat="1" ht="19.899999999999999" customHeight="1" x14ac:dyDescent="0.2">
      <c r="A7" s="51">
        <v>4</v>
      </c>
      <c r="B7" s="97">
        <v>6210429042</v>
      </c>
      <c r="C7" s="100" t="str">
        <f>+VLOOKUP(B7,'VERİ BANKASI'!M:N,2,0)</f>
        <v>MİNK GIDA DERİ TEKSTİL LTD.ŞTİ.(PAROLE CAFE)</v>
      </c>
      <c r="D7" s="54" t="s">
        <v>844</v>
      </c>
      <c r="E7" s="57">
        <v>50</v>
      </c>
      <c r="F7" s="59">
        <v>45659</v>
      </c>
      <c r="G7" s="61">
        <v>10</v>
      </c>
      <c r="H7" s="63">
        <v>100</v>
      </c>
      <c r="I7" s="65" t="s">
        <v>121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100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90.909090909090907</v>
      </c>
      <c r="S7" s="86">
        <f t="shared" ref="S7:S54" si="8">+R7*0.1</f>
        <v>9.0909090909090917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90.909090909090907</v>
      </c>
      <c r="W7" s="7">
        <f t="shared" si="0"/>
        <v>9.0909090909090917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569</v>
      </c>
      <c r="F8" s="59">
        <v>45631</v>
      </c>
      <c r="G8" s="61">
        <v>20</v>
      </c>
      <c r="H8" s="63">
        <v>110</v>
      </c>
      <c r="I8" s="65" t="s">
        <v>121</v>
      </c>
      <c r="J8" s="61" t="s">
        <v>65</v>
      </c>
      <c r="K8" s="65"/>
      <c r="L8" s="67">
        <f t="shared" si="1"/>
        <v>33</v>
      </c>
      <c r="M8" s="7">
        <f t="shared" si="2"/>
        <v>77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64.166666666666671</v>
      </c>
      <c r="U8" s="92">
        <f t="shared" si="10"/>
        <v>12.833333333333336</v>
      </c>
      <c r="V8" s="95">
        <f t="shared" si="0"/>
        <v>64.166666666666671</v>
      </c>
      <c r="W8" s="7">
        <f t="shared" si="0"/>
        <v>12.833333333333336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323</v>
      </c>
      <c r="F9" s="59">
        <v>45634</v>
      </c>
      <c r="G9" s="61">
        <v>20</v>
      </c>
      <c r="H9" s="63">
        <v>80</v>
      </c>
      <c r="I9" s="65" t="s">
        <v>751</v>
      </c>
      <c r="J9" s="61" t="s">
        <v>65</v>
      </c>
      <c r="K9" s="65"/>
      <c r="L9" s="67">
        <f t="shared" si="1"/>
        <v>24</v>
      </c>
      <c r="M9" s="7">
        <f t="shared" si="2"/>
        <v>56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46.666666666666671</v>
      </c>
      <c r="U9" s="92">
        <f t="shared" si="10"/>
        <v>9.3333333333333339</v>
      </c>
      <c r="V9" s="95">
        <f t="shared" si="0"/>
        <v>46.666666666666671</v>
      </c>
      <c r="W9" s="7">
        <f t="shared" si="0"/>
        <v>9.3333333333333339</v>
      </c>
    </row>
    <row r="10" spans="1:23" s="6" customFormat="1" ht="19.899999999999999" customHeight="1" x14ac:dyDescent="0.2">
      <c r="A10" s="51">
        <v>7</v>
      </c>
      <c r="B10" s="116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2500</v>
      </c>
      <c r="I57" s="109"/>
      <c r="J57" s="109"/>
      <c r="K57" s="11"/>
      <c r="L57" s="12">
        <f t="shared" ref="L57:W57" si="12">+SUBTOTAL(9,L4:L55)</f>
        <v>57</v>
      </c>
      <c r="M57" s="12">
        <f t="shared" si="12"/>
        <v>2443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2100</v>
      </c>
      <c r="S57" s="15">
        <f t="shared" si="12"/>
        <v>210.00000000000003</v>
      </c>
      <c r="T57" s="16">
        <f t="shared" si="12"/>
        <v>110.83333333333334</v>
      </c>
      <c r="U57" s="16">
        <f t="shared" si="12"/>
        <v>22.166666666666671</v>
      </c>
      <c r="V57" s="12">
        <f t="shared" si="12"/>
        <v>2210.833333333333</v>
      </c>
      <c r="W57" s="12">
        <f t="shared" si="12"/>
        <v>232.16666666666671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110.83333333333334</v>
      </c>
      <c r="J61" s="24">
        <f t="shared" si="20"/>
        <v>22.166666666666671</v>
      </c>
      <c r="K61" s="24">
        <f t="shared" si="21"/>
        <v>57</v>
      </c>
      <c r="L61" s="25">
        <f t="shared" si="22"/>
        <v>190</v>
      </c>
      <c r="M61" s="113">
        <f>+COUNTIF($D$4:D55,B61)</f>
        <v>2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2499.9999999999995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-2499.9999999999995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2100</v>
      </c>
      <c r="H65" s="24">
        <f t="shared" si="18"/>
        <v>210.00000000000003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2310</v>
      </c>
      <c r="M65" s="113">
        <f>+COUNTIF($D$4:D59,B65)</f>
        <v>4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0</v>
      </c>
      <c r="F86" s="39">
        <f t="shared" si="23"/>
        <v>0</v>
      </c>
      <c r="G86" s="39">
        <f t="shared" si="23"/>
        <v>2100</v>
      </c>
      <c r="H86" s="39">
        <f t="shared" si="23"/>
        <v>210.00000000000003</v>
      </c>
      <c r="I86" s="39">
        <f t="shared" si="23"/>
        <v>110.83333333333334</v>
      </c>
      <c r="J86" s="39">
        <f t="shared" si="23"/>
        <v>22.166666666666671</v>
      </c>
      <c r="K86" s="40">
        <f t="shared" si="23"/>
        <v>57</v>
      </c>
      <c r="L86" s="40">
        <f>SUM(L60:L83)</f>
        <v>2500</v>
      </c>
      <c r="M86" s="114">
        <f>+SUM(M60:M85)</f>
        <v>6</v>
      </c>
      <c r="R86" s="106" t="s">
        <v>658</v>
      </c>
      <c r="S86" s="111">
        <f>+M86</f>
        <v>6</v>
      </c>
      <c r="T86" s="107">
        <f>+K86</f>
        <v>57</v>
      </c>
      <c r="U86" s="107">
        <f>+C86+E86+G86+I86</f>
        <v>2210.8333333333335</v>
      </c>
      <c r="V86" s="107">
        <f>+D86+F86+H86+J86</f>
        <v>232.16666666666669</v>
      </c>
      <c r="W86" s="107">
        <f>+T86+U86+V86</f>
        <v>2500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3F0A44B8-AA59-4FEE-BBB1-F235D90B46E9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FC5F0C26-5514-46B7-B4C4-5A16C4D11B6B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AA7677C3-9FBA-48BF-BECF-580276ECB0A2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0CD085A0-927D-480B-A923-B0EB4E21FA17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9E7EB68B-A4AB-4538-A6FB-97513637CA89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B5F1F96B-C376-4387-B62D-50F76FB8117B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26A632E7-9EC8-4092-8812-A89246296C18}">
          <x14:formula1>
            <xm:f>'VERİ BANKASI'!$N$1:$N$1</xm:f>
          </x14:formula1>
          <xm:sqref>K55</xm:sqref>
        </x14:dataValidation>
        <x14:dataValidation type="list" allowBlank="1" showInputMessage="1" showErrorMessage="1" xr:uid="{30987F75-710A-4747-8590-B8C072298912}">
          <x14:formula1>
            <xm:f>'VERİ BANKASI'!$C$1:$C$5</xm:f>
          </x14:formula1>
          <xm:sqref>G55</xm:sqref>
        </x14:dataValidation>
        <x14:dataValidation type="list" allowBlank="1" showInputMessage="1" showErrorMessage="1" xr:uid="{4B161A7E-9519-4493-890D-DA0A376FDB35}">
          <x14:formula1>
            <xm:f>'VERİ BANKASI'!$G$1:$G$4</xm:f>
          </x14:formula1>
          <xm:sqref>P61</xm:sqref>
        </x14:dataValidation>
        <x14:dataValidation type="list" allowBlank="1" showInputMessage="1" showErrorMessage="1" xr:uid="{A52CB0B3-00C7-4BE5-AECB-02FB3E9DFEAF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5CB506E9-8EA7-4F26-A8EA-C0E0A060A327}">
          <x14:formula1>
            <xm:f>'VERİ BANKASI'!$E$1:$E$13</xm:f>
          </x14:formula1>
          <xm:sqref>P63</xm:sqref>
        </x14:dataValidation>
        <x14:dataValidation type="list" allowBlank="1" showInputMessage="1" showErrorMessage="1" xr:uid="{F09A3246-CF87-417F-AF03-5EFA2B68AC5B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D2E4BBBA-A482-4525-9F45-3E783EC1DB04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92982338-D786-47E8-9C8D-74DA371CE9E2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56248-B47F-438C-81AA-0CEC6399FC21}">
  <sheetPr>
    <pageSetUpPr fitToPage="1"/>
  </sheetPr>
  <dimension ref="A1:W86"/>
  <sheetViews>
    <sheetView zoomScale="85" zoomScaleNormal="85" workbookViewId="0">
      <pane ySplit="3" topLeftCell="A23" activePane="bottomLeft" state="frozen"/>
      <selection pane="bottomLeft" activeCell="B23" sqref="B23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20" t="s">
        <v>875</v>
      </c>
      <c r="I2" s="121">
        <f>SUBTOTAL(9,H4:H56)</f>
        <v>3750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25619198078</v>
      </c>
      <c r="C4" s="100" t="str">
        <f>+VLOOKUP(B4,'VERİ BANKASI'!M:N,2,0)</f>
        <v>BALKAN LOKANTASI - CÜNEYT KURTULUŞ</v>
      </c>
      <c r="D4" s="54" t="s">
        <v>844</v>
      </c>
      <c r="E4" s="57">
        <v>79</v>
      </c>
      <c r="F4" s="59">
        <v>45624</v>
      </c>
      <c r="G4" s="61">
        <v>10</v>
      </c>
      <c r="H4" s="63">
        <v>300</v>
      </c>
      <c r="I4" s="65"/>
      <c r="J4" s="61" t="s">
        <v>64</v>
      </c>
      <c r="K4" s="65"/>
      <c r="L4" s="67">
        <f t="shared" ref="L4:L54" si="0">IF(OR(D4="ARAÇ YAKIT GİDERİ",D4="ARAÇ OTOPARK VE VALE GİDERLERİ",D4="ARAÇ TAMİR VE BAKIM GİDERLERİ"),H4*30/100,0)+(IF(D4="689 KANUNEN KABUL EDİLMEYEN GİD.",H4*1,0))</f>
        <v>0</v>
      </c>
      <c r="M4" s="7">
        <f t="shared" ref="M4:M54" si="1">+H4-L4</f>
        <v>300</v>
      </c>
      <c r="N4" s="69">
        <f t="shared" ref="N4:N54" si="2">+IF(G4=$N$2,M4,0)</f>
        <v>0</v>
      </c>
      <c r="O4" s="76">
        <f>+N4*0/100</f>
        <v>0</v>
      </c>
      <c r="P4" s="74">
        <f t="shared" ref="P4:P54" si="3">+IF(G4=$P$2,M4/1.01,0)</f>
        <v>0</v>
      </c>
      <c r="Q4" s="82">
        <f>+P4*0.01</f>
        <v>0</v>
      </c>
      <c r="R4" s="80">
        <f t="shared" ref="R4:R54" si="4">+IF(G4=$R$2,M4/1.1,0)</f>
        <v>272.72727272727269</v>
      </c>
      <c r="S4" s="86">
        <f>+R4*0.1</f>
        <v>27.27272727272727</v>
      </c>
      <c r="T4" s="90">
        <f t="shared" ref="T4:T54" si="5">+IF(G4=$T$2,M4/1.2,0)</f>
        <v>0</v>
      </c>
      <c r="U4" s="92">
        <f>+T4*0.2</f>
        <v>0</v>
      </c>
      <c r="V4" s="95">
        <f>+N4+P4+R4+T4</f>
        <v>272.72727272727269</v>
      </c>
      <c r="W4" s="7">
        <f>+O4+Q4+S4+U4</f>
        <v>27.27272727272727</v>
      </c>
    </row>
    <row r="5" spans="1:23" s="6" customFormat="1" ht="19.899999999999999" customHeight="1" x14ac:dyDescent="0.2">
      <c r="A5" s="51">
        <v>2</v>
      </c>
      <c r="B5" s="97">
        <v>100934876</v>
      </c>
      <c r="C5" s="100" t="str">
        <f>+VLOOKUP(B5,'VERİ BANKASI'!M:N,2,0)</f>
        <v>AHSEN LEZZET GIDA SAN.VE TİC.LTD.ŞTİ.( MADO )</v>
      </c>
      <c r="D5" s="54" t="s">
        <v>844</v>
      </c>
      <c r="E5" s="57">
        <v>18</v>
      </c>
      <c r="F5" s="59">
        <v>45629</v>
      </c>
      <c r="G5" s="61">
        <v>10</v>
      </c>
      <c r="H5" s="63">
        <v>345</v>
      </c>
      <c r="I5" s="65"/>
      <c r="J5" s="61" t="s">
        <v>64</v>
      </c>
      <c r="K5" s="65"/>
      <c r="L5" s="67">
        <f t="shared" si="0"/>
        <v>0</v>
      </c>
      <c r="M5" s="7">
        <f t="shared" si="1"/>
        <v>345</v>
      </c>
      <c r="N5" s="69">
        <f t="shared" si="2"/>
        <v>0</v>
      </c>
      <c r="O5" s="76">
        <f>+N5*0/100</f>
        <v>0</v>
      </c>
      <c r="P5" s="74">
        <f t="shared" si="3"/>
        <v>0</v>
      </c>
      <c r="Q5" s="82">
        <f>+P5*0.01</f>
        <v>0</v>
      </c>
      <c r="R5" s="80">
        <f t="shared" si="4"/>
        <v>313.63636363636363</v>
      </c>
      <c r="S5" s="86">
        <f>+R5*0.1</f>
        <v>31.363636363636363</v>
      </c>
      <c r="T5" s="90">
        <f t="shared" si="5"/>
        <v>0</v>
      </c>
      <c r="U5" s="92">
        <f>+T5*0.2</f>
        <v>0</v>
      </c>
      <c r="V5" s="95">
        <f>+N5+P5+R5+T5</f>
        <v>313.63636363636363</v>
      </c>
      <c r="W5" s="7">
        <f>+O5+Q5+S5+U5</f>
        <v>31.363636363636363</v>
      </c>
    </row>
    <row r="6" spans="1:23" s="6" customFormat="1" ht="19.899999999999999" customHeight="1" x14ac:dyDescent="0.2">
      <c r="A6" s="51">
        <v>3</v>
      </c>
      <c r="B6" s="97">
        <v>3850449960</v>
      </c>
      <c r="C6" s="100" t="str">
        <f>+VLOOKUP(B6,'VERİ BANKASI'!M:N,2,0)</f>
        <v>FICCIN REST GIDA İŞL.TURZ.VE REKLAM LTD.ŞTİ.</v>
      </c>
      <c r="D6" s="54" t="s">
        <v>844</v>
      </c>
      <c r="E6" s="57">
        <v>38</v>
      </c>
      <c r="F6" s="59">
        <v>45632</v>
      </c>
      <c r="G6" s="61">
        <v>10</v>
      </c>
      <c r="H6" s="63">
        <v>350</v>
      </c>
      <c r="I6" s="65"/>
      <c r="J6" s="61" t="s">
        <v>64</v>
      </c>
      <c r="K6" s="65"/>
      <c r="L6" s="67">
        <f t="shared" si="0"/>
        <v>0</v>
      </c>
      <c r="M6" s="7">
        <f t="shared" si="1"/>
        <v>350</v>
      </c>
      <c r="N6" s="69">
        <f t="shared" si="2"/>
        <v>0</v>
      </c>
      <c r="O6" s="76">
        <f>+N6*0/100</f>
        <v>0</v>
      </c>
      <c r="P6" s="74">
        <f t="shared" si="3"/>
        <v>0</v>
      </c>
      <c r="Q6" s="82">
        <f>+P6*0.01</f>
        <v>0</v>
      </c>
      <c r="R6" s="80">
        <f t="shared" si="4"/>
        <v>318.18181818181813</v>
      </c>
      <c r="S6" s="86">
        <f>+R6*0.1</f>
        <v>31.818181818181813</v>
      </c>
      <c r="T6" s="90">
        <f t="shared" si="5"/>
        <v>0</v>
      </c>
      <c r="U6" s="92">
        <f>+T6*0.2</f>
        <v>0</v>
      </c>
      <c r="V6" s="95">
        <f t="shared" ref="V6:W22" si="6">+N6+P6+R6+T6</f>
        <v>318.18181818181813</v>
      </c>
      <c r="W6" s="7">
        <f t="shared" si="6"/>
        <v>31.818181818181813</v>
      </c>
    </row>
    <row r="7" spans="1:23" s="6" customFormat="1" ht="19.899999999999999" customHeight="1" x14ac:dyDescent="0.2">
      <c r="A7" s="51">
        <v>4</v>
      </c>
      <c r="B7" s="97">
        <v>3850430195</v>
      </c>
      <c r="C7" s="100" t="str">
        <f>+VLOOKUP(B7,'VERİ BANKASI'!M:N,2,0)</f>
        <v>FATİH DİLEK GIDA SAN.VE TİC.A.Ş.</v>
      </c>
      <c r="D7" s="54" t="s">
        <v>844</v>
      </c>
      <c r="E7" s="57">
        <v>53</v>
      </c>
      <c r="F7" s="59">
        <v>45649</v>
      </c>
      <c r="G7" s="61">
        <v>10</v>
      </c>
      <c r="H7" s="63">
        <v>250</v>
      </c>
      <c r="I7" s="65"/>
      <c r="J7" s="61" t="s">
        <v>64</v>
      </c>
      <c r="K7" s="65"/>
      <c r="L7" s="67">
        <f t="shared" si="0"/>
        <v>0</v>
      </c>
      <c r="M7" s="7">
        <f t="shared" si="1"/>
        <v>250</v>
      </c>
      <c r="N7" s="69">
        <f t="shared" si="2"/>
        <v>0</v>
      </c>
      <c r="O7" s="76">
        <f t="shared" ref="O7:O54" si="7">+N7*0/100</f>
        <v>0</v>
      </c>
      <c r="P7" s="74">
        <f t="shared" si="3"/>
        <v>0</v>
      </c>
      <c r="Q7" s="82">
        <f t="shared" ref="Q7:Q54" si="8">+P7*0.01</f>
        <v>0</v>
      </c>
      <c r="R7" s="80">
        <f t="shared" si="4"/>
        <v>227.27272727272725</v>
      </c>
      <c r="S7" s="86">
        <f t="shared" ref="S7:S54" si="9">+R7*0.1</f>
        <v>22.727272727272727</v>
      </c>
      <c r="T7" s="90">
        <f t="shared" si="5"/>
        <v>0</v>
      </c>
      <c r="U7" s="92">
        <f t="shared" ref="U7:U54" si="10">+T7*0.2</f>
        <v>0</v>
      </c>
      <c r="V7" s="95">
        <f t="shared" si="6"/>
        <v>227.27272727272725</v>
      </c>
      <c r="W7" s="7">
        <f t="shared" si="6"/>
        <v>22.727272727272727</v>
      </c>
    </row>
    <row r="8" spans="1:23" s="6" customFormat="1" ht="19.899999999999999" customHeight="1" x14ac:dyDescent="0.2">
      <c r="A8" s="51">
        <v>5</v>
      </c>
      <c r="B8" s="97">
        <v>7670626101</v>
      </c>
      <c r="C8" s="100" t="str">
        <f>+VLOOKUP(B8,'VERİ BANKASI'!M:N,2,0)</f>
        <v>SEYRAN PASTACILIK SAN VE TİC.A.Ş.</v>
      </c>
      <c r="D8" s="54" t="s">
        <v>844</v>
      </c>
      <c r="E8" s="57">
        <v>9</v>
      </c>
      <c r="F8" s="59">
        <v>45626</v>
      </c>
      <c r="G8" s="61">
        <v>10</v>
      </c>
      <c r="H8" s="63">
        <v>435</v>
      </c>
      <c r="I8" s="65"/>
      <c r="J8" s="61" t="s">
        <v>64</v>
      </c>
      <c r="K8" s="65"/>
      <c r="L8" s="67">
        <f t="shared" si="0"/>
        <v>0</v>
      </c>
      <c r="M8" s="7">
        <f t="shared" si="1"/>
        <v>435</v>
      </c>
      <c r="N8" s="69">
        <f t="shared" si="2"/>
        <v>0</v>
      </c>
      <c r="O8" s="76">
        <f t="shared" si="7"/>
        <v>0</v>
      </c>
      <c r="P8" s="74">
        <f t="shared" si="3"/>
        <v>0</v>
      </c>
      <c r="Q8" s="82">
        <f t="shared" si="8"/>
        <v>0</v>
      </c>
      <c r="R8" s="80">
        <f t="shared" si="4"/>
        <v>395.45454545454544</v>
      </c>
      <c r="S8" s="86">
        <f t="shared" si="9"/>
        <v>39.545454545454547</v>
      </c>
      <c r="T8" s="90">
        <f t="shared" si="5"/>
        <v>0</v>
      </c>
      <c r="U8" s="92">
        <f t="shared" si="10"/>
        <v>0</v>
      </c>
      <c r="V8" s="95">
        <f t="shared" si="6"/>
        <v>395.45454545454544</v>
      </c>
      <c r="W8" s="7">
        <f t="shared" si="6"/>
        <v>39.545454545454547</v>
      </c>
    </row>
    <row r="9" spans="1:23" s="6" customFormat="1" ht="19.899999999999999" customHeight="1" x14ac:dyDescent="0.2">
      <c r="A9" s="51">
        <v>6</v>
      </c>
      <c r="B9" s="97">
        <v>3850449960</v>
      </c>
      <c r="C9" s="100" t="str">
        <f>+VLOOKUP(B9,'VERİ BANKASI'!M:N,2,0)</f>
        <v>FICCIN REST GIDA İŞL.TURZ.VE REKLAM LTD.ŞTİ.</v>
      </c>
      <c r="D9" s="54" t="s">
        <v>844</v>
      </c>
      <c r="E9" s="57">
        <v>21</v>
      </c>
      <c r="F9" s="59">
        <v>45625</v>
      </c>
      <c r="G9" s="61">
        <v>10</v>
      </c>
      <c r="H9" s="63">
        <v>350</v>
      </c>
      <c r="I9" s="65"/>
      <c r="J9" s="61" t="s">
        <v>64</v>
      </c>
      <c r="K9" s="65"/>
      <c r="L9" s="67">
        <f t="shared" si="0"/>
        <v>0</v>
      </c>
      <c r="M9" s="7">
        <f t="shared" si="1"/>
        <v>350</v>
      </c>
      <c r="N9" s="69">
        <f t="shared" si="2"/>
        <v>0</v>
      </c>
      <c r="O9" s="76">
        <f t="shared" si="7"/>
        <v>0</v>
      </c>
      <c r="P9" s="74">
        <f t="shared" si="3"/>
        <v>0</v>
      </c>
      <c r="Q9" s="82">
        <f t="shared" si="8"/>
        <v>0</v>
      </c>
      <c r="R9" s="80">
        <f t="shared" si="4"/>
        <v>318.18181818181813</v>
      </c>
      <c r="S9" s="86">
        <f t="shared" si="9"/>
        <v>31.818181818181813</v>
      </c>
      <c r="T9" s="90">
        <f t="shared" si="5"/>
        <v>0</v>
      </c>
      <c r="U9" s="92">
        <f t="shared" si="10"/>
        <v>0</v>
      </c>
      <c r="V9" s="95">
        <f t="shared" si="6"/>
        <v>318.18181818181813</v>
      </c>
      <c r="W9" s="7">
        <f t="shared" si="6"/>
        <v>31.818181818181813</v>
      </c>
    </row>
    <row r="10" spans="1:23" s="6" customFormat="1" ht="19.899999999999999" customHeight="1" x14ac:dyDescent="0.2">
      <c r="A10" s="51">
        <v>7</v>
      </c>
      <c r="B10" s="97">
        <v>7670626101</v>
      </c>
      <c r="C10" s="100" t="str">
        <f>+VLOOKUP(B10,'VERİ BANKASI'!M:N,2,0)</f>
        <v>SEYRAN PASTACILIK SAN VE TİC.A.Ş.</v>
      </c>
      <c r="D10" s="54" t="s">
        <v>844</v>
      </c>
      <c r="E10" s="57">
        <v>1</v>
      </c>
      <c r="F10" s="59">
        <v>45647</v>
      </c>
      <c r="G10" s="61">
        <v>10</v>
      </c>
      <c r="H10" s="63">
        <v>510</v>
      </c>
      <c r="I10" s="65"/>
      <c r="J10" s="61" t="s">
        <v>64</v>
      </c>
      <c r="K10" s="65"/>
      <c r="L10" s="67">
        <f t="shared" si="0"/>
        <v>0</v>
      </c>
      <c r="M10" s="7">
        <f t="shared" si="1"/>
        <v>510</v>
      </c>
      <c r="N10" s="69">
        <f t="shared" si="2"/>
        <v>0</v>
      </c>
      <c r="O10" s="76">
        <f t="shared" si="7"/>
        <v>0</v>
      </c>
      <c r="P10" s="74">
        <f t="shared" si="3"/>
        <v>0</v>
      </c>
      <c r="Q10" s="82">
        <f t="shared" si="8"/>
        <v>0</v>
      </c>
      <c r="R10" s="80">
        <f t="shared" si="4"/>
        <v>463.63636363636363</v>
      </c>
      <c r="S10" s="86">
        <f t="shared" si="9"/>
        <v>46.363636363636367</v>
      </c>
      <c r="T10" s="90">
        <f t="shared" si="5"/>
        <v>0</v>
      </c>
      <c r="U10" s="92">
        <f t="shared" si="10"/>
        <v>0</v>
      </c>
      <c r="V10" s="95">
        <f t="shared" si="6"/>
        <v>463.63636363636363</v>
      </c>
      <c r="W10" s="7">
        <f t="shared" si="6"/>
        <v>46.363636363636367</v>
      </c>
    </row>
    <row r="11" spans="1:23" s="6" customFormat="1" ht="19.899999999999999" customHeight="1" x14ac:dyDescent="0.2">
      <c r="A11" s="51">
        <v>8</v>
      </c>
      <c r="B11" s="97">
        <v>100934876</v>
      </c>
      <c r="C11" s="100" t="str">
        <f>+VLOOKUP(B11,'VERİ BANKASI'!M:N,2,0)</f>
        <v>AHSEN LEZZET GIDA SAN.VE TİC.LTD.ŞTİ.( MADO )</v>
      </c>
      <c r="D11" s="54" t="s">
        <v>844</v>
      </c>
      <c r="E11" s="57">
        <v>49</v>
      </c>
      <c r="F11" s="59">
        <v>45656</v>
      </c>
      <c r="G11" s="61">
        <v>10</v>
      </c>
      <c r="H11" s="63">
        <v>260</v>
      </c>
      <c r="I11" s="65"/>
      <c r="J11" s="61" t="s">
        <v>64</v>
      </c>
      <c r="K11" s="65"/>
      <c r="L11" s="67">
        <f t="shared" si="0"/>
        <v>0</v>
      </c>
      <c r="M11" s="7">
        <f t="shared" si="1"/>
        <v>260</v>
      </c>
      <c r="N11" s="69">
        <f t="shared" si="2"/>
        <v>0</v>
      </c>
      <c r="O11" s="76">
        <f t="shared" si="7"/>
        <v>0</v>
      </c>
      <c r="P11" s="74">
        <f t="shared" si="3"/>
        <v>0</v>
      </c>
      <c r="Q11" s="82">
        <f t="shared" si="8"/>
        <v>0</v>
      </c>
      <c r="R11" s="80">
        <f t="shared" si="4"/>
        <v>236.36363636363635</v>
      </c>
      <c r="S11" s="86">
        <f t="shared" si="9"/>
        <v>23.636363636363637</v>
      </c>
      <c r="T11" s="90">
        <f t="shared" si="5"/>
        <v>0</v>
      </c>
      <c r="U11" s="92">
        <f t="shared" si="10"/>
        <v>0</v>
      </c>
      <c r="V11" s="95">
        <f t="shared" si="6"/>
        <v>236.36363636363635</v>
      </c>
      <c r="W11" s="7">
        <f t="shared" si="6"/>
        <v>23.636363636363637</v>
      </c>
    </row>
    <row r="12" spans="1:23" s="6" customFormat="1" ht="19.899999999999999" customHeight="1" x14ac:dyDescent="0.2">
      <c r="A12" s="51">
        <v>9</v>
      </c>
      <c r="B12" s="97">
        <v>5200830209</v>
      </c>
      <c r="C12" s="100" t="str">
        <f>+VLOOKUP(B12,'VERİ BANKASI'!M:N,2,0)</f>
        <v>KARAR GİYİM LTD. ŞTİ.</v>
      </c>
      <c r="D12" s="54" t="s">
        <v>844</v>
      </c>
      <c r="E12" s="57">
        <v>15</v>
      </c>
      <c r="F12" s="59">
        <v>45668</v>
      </c>
      <c r="G12" s="61">
        <v>10</v>
      </c>
      <c r="H12" s="63">
        <v>440</v>
      </c>
      <c r="I12" s="65"/>
      <c r="J12" s="61" t="s">
        <v>64</v>
      </c>
      <c r="K12" s="65"/>
      <c r="L12" s="67">
        <f t="shared" si="0"/>
        <v>0</v>
      </c>
      <c r="M12" s="7">
        <f t="shared" si="1"/>
        <v>440</v>
      </c>
      <c r="N12" s="69">
        <f t="shared" si="2"/>
        <v>0</v>
      </c>
      <c r="O12" s="76">
        <f t="shared" si="7"/>
        <v>0</v>
      </c>
      <c r="P12" s="74">
        <f t="shared" si="3"/>
        <v>0</v>
      </c>
      <c r="Q12" s="82">
        <f t="shared" si="8"/>
        <v>0</v>
      </c>
      <c r="R12" s="80">
        <f t="shared" si="4"/>
        <v>399.99999999999994</v>
      </c>
      <c r="S12" s="86">
        <f t="shared" si="9"/>
        <v>40</v>
      </c>
      <c r="T12" s="90">
        <f t="shared" si="5"/>
        <v>0</v>
      </c>
      <c r="U12" s="92">
        <f t="shared" si="10"/>
        <v>0</v>
      </c>
      <c r="V12" s="95">
        <f t="shared" si="6"/>
        <v>399.99999999999994</v>
      </c>
      <c r="W12" s="7">
        <f t="shared" si="6"/>
        <v>40</v>
      </c>
    </row>
    <row r="13" spans="1:23" s="6" customFormat="1" ht="19.899999999999999" customHeight="1" x14ac:dyDescent="0.2">
      <c r="A13" s="51">
        <v>10</v>
      </c>
      <c r="B13" s="97">
        <v>3850449960</v>
      </c>
      <c r="C13" s="100" t="str">
        <f>+VLOOKUP(B13,'VERİ BANKASI'!M:N,2,0)</f>
        <v>FICCIN REST GIDA İŞL.TURZ.VE REKLAM LTD.ŞTİ.</v>
      </c>
      <c r="D13" s="54" t="s">
        <v>844</v>
      </c>
      <c r="E13" s="57">
        <v>20</v>
      </c>
      <c r="F13" s="59">
        <v>45659</v>
      </c>
      <c r="G13" s="61">
        <v>10</v>
      </c>
      <c r="H13" s="63">
        <v>200</v>
      </c>
      <c r="I13" s="65"/>
      <c r="J13" s="61" t="s">
        <v>64</v>
      </c>
      <c r="K13" s="65"/>
      <c r="L13" s="67">
        <f t="shared" si="0"/>
        <v>0</v>
      </c>
      <c r="M13" s="7">
        <f t="shared" si="1"/>
        <v>200</v>
      </c>
      <c r="N13" s="69">
        <f t="shared" si="2"/>
        <v>0</v>
      </c>
      <c r="O13" s="76">
        <f t="shared" si="7"/>
        <v>0</v>
      </c>
      <c r="P13" s="74">
        <f t="shared" si="3"/>
        <v>0</v>
      </c>
      <c r="Q13" s="82">
        <f t="shared" si="8"/>
        <v>0</v>
      </c>
      <c r="R13" s="80">
        <f t="shared" si="4"/>
        <v>181.81818181818181</v>
      </c>
      <c r="S13" s="86">
        <f t="shared" si="9"/>
        <v>18.181818181818183</v>
      </c>
      <c r="T13" s="90">
        <f t="shared" si="5"/>
        <v>0</v>
      </c>
      <c r="U13" s="92">
        <f t="shared" si="10"/>
        <v>0</v>
      </c>
      <c r="V13" s="95">
        <f t="shared" si="6"/>
        <v>181.81818181818181</v>
      </c>
      <c r="W13" s="7">
        <f t="shared" si="6"/>
        <v>18.181818181818183</v>
      </c>
    </row>
    <row r="14" spans="1:23" s="6" customFormat="1" ht="19.899999999999999" customHeight="1" x14ac:dyDescent="0.2">
      <c r="A14" s="51">
        <v>11</v>
      </c>
      <c r="B14" s="97">
        <v>3850449960</v>
      </c>
      <c r="C14" s="100" t="str">
        <f>+VLOOKUP(B14,'VERİ BANKASI'!M:N,2,0)</f>
        <v>FICCIN REST GIDA İŞL.TURZ.VE REKLAM LTD.ŞTİ.</v>
      </c>
      <c r="D14" s="54" t="s">
        <v>844</v>
      </c>
      <c r="E14" s="57">
        <v>35</v>
      </c>
      <c r="F14" s="59">
        <v>45657</v>
      </c>
      <c r="G14" s="61">
        <v>10</v>
      </c>
      <c r="H14" s="63">
        <v>210</v>
      </c>
      <c r="I14" s="65"/>
      <c r="J14" s="61" t="s">
        <v>64</v>
      </c>
      <c r="K14" s="65"/>
      <c r="L14" s="67">
        <f t="shared" si="0"/>
        <v>0</v>
      </c>
      <c r="M14" s="7">
        <f t="shared" si="1"/>
        <v>210</v>
      </c>
      <c r="N14" s="69">
        <f t="shared" si="2"/>
        <v>0</v>
      </c>
      <c r="O14" s="76">
        <f t="shared" si="7"/>
        <v>0</v>
      </c>
      <c r="P14" s="74">
        <f t="shared" si="3"/>
        <v>0</v>
      </c>
      <c r="Q14" s="82">
        <f t="shared" si="8"/>
        <v>0</v>
      </c>
      <c r="R14" s="80">
        <f t="shared" si="4"/>
        <v>190.90909090909091</v>
      </c>
      <c r="S14" s="86">
        <f t="shared" si="9"/>
        <v>19.09090909090909</v>
      </c>
      <c r="T14" s="90">
        <f t="shared" si="5"/>
        <v>0</v>
      </c>
      <c r="U14" s="92">
        <f t="shared" si="10"/>
        <v>0</v>
      </c>
      <c r="V14" s="95">
        <f t="shared" si="6"/>
        <v>190.90909090909091</v>
      </c>
      <c r="W14" s="7">
        <f t="shared" si="6"/>
        <v>19.09090909090909</v>
      </c>
    </row>
    <row r="15" spans="1:23" s="6" customFormat="1" ht="19.899999999999999" customHeight="1" x14ac:dyDescent="0.2">
      <c r="A15" s="51">
        <v>12</v>
      </c>
      <c r="B15" s="97">
        <v>33094269770</v>
      </c>
      <c r="C15" s="100" t="str">
        <f>+VLOOKUP(B15,'VERİ BANKASI'!M:N,2,0)</f>
        <v>KANARYA KURUYEMİŞ -ERDAL DOĞAN</v>
      </c>
      <c r="D15" s="54" t="s">
        <v>844</v>
      </c>
      <c r="E15" s="57">
        <v>51</v>
      </c>
      <c r="F15" s="59">
        <v>45650</v>
      </c>
      <c r="G15" s="61">
        <v>1</v>
      </c>
      <c r="H15" s="63">
        <v>100</v>
      </c>
      <c r="I15" s="65"/>
      <c r="J15" s="61" t="s">
        <v>64</v>
      </c>
      <c r="K15" s="65"/>
      <c r="L15" s="67">
        <f t="shared" si="0"/>
        <v>0</v>
      </c>
      <c r="M15" s="7">
        <f t="shared" si="1"/>
        <v>100</v>
      </c>
      <c r="N15" s="69">
        <f t="shared" si="2"/>
        <v>0</v>
      </c>
      <c r="O15" s="76">
        <f t="shared" si="7"/>
        <v>0</v>
      </c>
      <c r="P15" s="74">
        <f t="shared" si="3"/>
        <v>99.009900990099013</v>
      </c>
      <c r="Q15" s="82">
        <f t="shared" si="8"/>
        <v>0.9900990099009902</v>
      </c>
      <c r="R15" s="80">
        <f t="shared" si="4"/>
        <v>0</v>
      </c>
      <c r="S15" s="86">
        <f t="shared" si="9"/>
        <v>0</v>
      </c>
      <c r="T15" s="90">
        <f t="shared" si="5"/>
        <v>0</v>
      </c>
      <c r="U15" s="92">
        <f t="shared" si="10"/>
        <v>0</v>
      </c>
      <c r="V15" s="95">
        <f t="shared" si="6"/>
        <v>99.009900990099013</v>
      </c>
      <c r="W15" s="7">
        <f t="shared" si="6"/>
        <v>0.9900990099009902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0"/>
        <v>0</v>
      </c>
      <c r="M16" s="7">
        <f t="shared" si="1"/>
        <v>0</v>
      </c>
      <c r="N16" s="69">
        <f t="shared" si="2"/>
        <v>0</v>
      </c>
      <c r="O16" s="76">
        <f t="shared" si="7"/>
        <v>0</v>
      </c>
      <c r="P16" s="74">
        <f t="shared" si="3"/>
        <v>0</v>
      </c>
      <c r="Q16" s="82">
        <f t="shared" si="8"/>
        <v>0</v>
      </c>
      <c r="R16" s="80">
        <f t="shared" si="4"/>
        <v>0</v>
      </c>
      <c r="S16" s="86">
        <f t="shared" si="9"/>
        <v>0</v>
      </c>
      <c r="T16" s="90">
        <f t="shared" si="5"/>
        <v>0</v>
      </c>
      <c r="U16" s="92">
        <f t="shared" si="10"/>
        <v>0</v>
      </c>
      <c r="V16" s="95">
        <f t="shared" si="6"/>
        <v>0</v>
      </c>
      <c r="W16" s="7">
        <f t="shared" si="6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0"/>
        <v>0</v>
      </c>
      <c r="M17" s="7">
        <f t="shared" si="1"/>
        <v>0</v>
      </c>
      <c r="N17" s="69">
        <f t="shared" si="2"/>
        <v>0</v>
      </c>
      <c r="O17" s="76">
        <f t="shared" si="7"/>
        <v>0</v>
      </c>
      <c r="P17" s="74">
        <f t="shared" si="3"/>
        <v>0</v>
      </c>
      <c r="Q17" s="82">
        <f t="shared" si="8"/>
        <v>0</v>
      </c>
      <c r="R17" s="80">
        <f t="shared" si="4"/>
        <v>0</v>
      </c>
      <c r="S17" s="86">
        <f t="shared" si="9"/>
        <v>0</v>
      </c>
      <c r="T17" s="90">
        <f t="shared" si="5"/>
        <v>0</v>
      </c>
      <c r="U17" s="92">
        <f t="shared" si="10"/>
        <v>0</v>
      </c>
      <c r="V17" s="95">
        <f t="shared" si="6"/>
        <v>0</v>
      </c>
      <c r="W17" s="7">
        <f t="shared" si="6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0"/>
        <v>0</v>
      </c>
      <c r="M18" s="7">
        <f t="shared" si="1"/>
        <v>0</v>
      </c>
      <c r="N18" s="69">
        <f t="shared" si="2"/>
        <v>0</v>
      </c>
      <c r="O18" s="76">
        <f t="shared" si="7"/>
        <v>0</v>
      </c>
      <c r="P18" s="74">
        <f t="shared" si="3"/>
        <v>0</v>
      </c>
      <c r="Q18" s="82">
        <f t="shared" si="8"/>
        <v>0</v>
      </c>
      <c r="R18" s="80">
        <f t="shared" si="4"/>
        <v>0</v>
      </c>
      <c r="S18" s="86">
        <f t="shared" si="9"/>
        <v>0</v>
      </c>
      <c r="T18" s="90">
        <f t="shared" si="5"/>
        <v>0</v>
      </c>
      <c r="U18" s="92">
        <f t="shared" si="10"/>
        <v>0</v>
      </c>
      <c r="V18" s="95">
        <f t="shared" si="6"/>
        <v>0</v>
      </c>
      <c r="W18" s="7">
        <f t="shared" si="6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0"/>
        <v>0</v>
      </c>
      <c r="M19" s="7">
        <f t="shared" si="1"/>
        <v>0</v>
      </c>
      <c r="N19" s="69">
        <f t="shared" si="2"/>
        <v>0</v>
      </c>
      <c r="O19" s="76">
        <f t="shared" si="7"/>
        <v>0</v>
      </c>
      <c r="P19" s="74">
        <f t="shared" si="3"/>
        <v>0</v>
      </c>
      <c r="Q19" s="82">
        <f t="shared" si="8"/>
        <v>0</v>
      </c>
      <c r="R19" s="80">
        <f t="shared" si="4"/>
        <v>0</v>
      </c>
      <c r="S19" s="86">
        <f t="shared" si="9"/>
        <v>0</v>
      </c>
      <c r="T19" s="90">
        <f t="shared" si="5"/>
        <v>0</v>
      </c>
      <c r="U19" s="92">
        <f t="shared" si="10"/>
        <v>0</v>
      </c>
      <c r="V19" s="95">
        <f t="shared" si="6"/>
        <v>0</v>
      </c>
      <c r="W19" s="7">
        <f t="shared" si="6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0"/>
        <v>0</v>
      </c>
      <c r="M20" s="7">
        <f t="shared" si="1"/>
        <v>0</v>
      </c>
      <c r="N20" s="69">
        <f t="shared" si="2"/>
        <v>0</v>
      </c>
      <c r="O20" s="76">
        <f t="shared" si="7"/>
        <v>0</v>
      </c>
      <c r="P20" s="74">
        <f t="shared" si="3"/>
        <v>0</v>
      </c>
      <c r="Q20" s="82">
        <f t="shared" si="8"/>
        <v>0</v>
      </c>
      <c r="R20" s="80">
        <f t="shared" si="4"/>
        <v>0</v>
      </c>
      <c r="S20" s="86">
        <f t="shared" si="9"/>
        <v>0</v>
      </c>
      <c r="T20" s="90">
        <f t="shared" si="5"/>
        <v>0</v>
      </c>
      <c r="U20" s="92">
        <f t="shared" si="10"/>
        <v>0</v>
      </c>
      <c r="V20" s="95">
        <f t="shared" si="6"/>
        <v>0</v>
      </c>
      <c r="W20" s="7">
        <f t="shared" si="6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0"/>
        <v>0</v>
      </c>
      <c r="M21" s="7">
        <f t="shared" si="1"/>
        <v>0</v>
      </c>
      <c r="N21" s="69">
        <f t="shared" si="2"/>
        <v>0</v>
      </c>
      <c r="O21" s="76">
        <f t="shared" si="7"/>
        <v>0</v>
      </c>
      <c r="P21" s="74">
        <f t="shared" si="3"/>
        <v>0</v>
      </c>
      <c r="Q21" s="82">
        <f t="shared" si="8"/>
        <v>0</v>
      </c>
      <c r="R21" s="80">
        <f t="shared" si="4"/>
        <v>0</v>
      </c>
      <c r="S21" s="86">
        <f t="shared" si="9"/>
        <v>0</v>
      </c>
      <c r="T21" s="90">
        <f t="shared" si="5"/>
        <v>0</v>
      </c>
      <c r="U21" s="92">
        <f t="shared" si="10"/>
        <v>0</v>
      </c>
      <c r="V21" s="95">
        <f t="shared" si="6"/>
        <v>0</v>
      </c>
      <c r="W21" s="7">
        <f t="shared" si="6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0"/>
        <v>0</v>
      </c>
      <c r="M22" s="7">
        <f t="shared" si="1"/>
        <v>0</v>
      </c>
      <c r="N22" s="69">
        <f t="shared" si="2"/>
        <v>0</v>
      </c>
      <c r="O22" s="76">
        <f t="shared" si="7"/>
        <v>0</v>
      </c>
      <c r="P22" s="74">
        <f t="shared" si="3"/>
        <v>0</v>
      </c>
      <c r="Q22" s="82">
        <f t="shared" si="8"/>
        <v>0</v>
      </c>
      <c r="R22" s="80">
        <f t="shared" si="4"/>
        <v>0</v>
      </c>
      <c r="S22" s="86">
        <f t="shared" si="9"/>
        <v>0</v>
      </c>
      <c r="T22" s="90">
        <f t="shared" si="5"/>
        <v>0</v>
      </c>
      <c r="U22" s="92">
        <f t="shared" si="10"/>
        <v>0</v>
      </c>
      <c r="V22" s="95">
        <f t="shared" si="6"/>
        <v>0</v>
      </c>
      <c r="W22" s="7">
        <f t="shared" si="6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0"/>
        <v>0</v>
      </c>
      <c r="M23" s="7">
        <f t="shared" si="1"/>
        <v>0</v>
      </c>
      <c r="N23" s="69">
        <f t="shared" si="2"/>
        <v>0</v>
      </c>
      <c r="O23" s="76">
        <f t="shared" si="7"/>
        <v>0</v>
      </c>
      <c r="P23" s="74">
        <f t="shared" si="3"/>
        <v>0</v>
      </c>
      <c r="Q23" s="82">
        <f t="shared" si="8"/>
        <v>0</v>
      </c>
      <c r="R23" s="80">
        <f t="shared" si="4"/>
        <v>0</v>
      </c>
      <c r="S23" s="86">
        <f t="shared" si="9"/>
        <v>0</v>
      </c>
      <c r="T23" s="90">
        <f t="shared" si="5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0"/>
        <v>0</v>
      </c>
      <c r="M24" s="7">
        <f t="shared" si="1"/>
        <v>0</v>
      </c>
      <c r="N24" s="69">
        <f t="shared" si="2"/>
        <v>0</v>
      </c>
      <c r="O24" s="76">
        <f t="shared" si="7"/>
        <v>0</v>
      </c>
      <c r="P24" s="74">
        <f t="shared" si="3"/>
        <v>0</v>
      </c>
      <c r="Q24" s="82">
        <f t="shared" si="8"/>
        <v>0</v>
      </c>
      <c r="R24" s="80">
        <f t="shared" si="4"/>
        <v>0</v>
      </c>
      <c r="S24" s="86">
        <f t="shared" si="9"/>
        <v>0</v>
      </c>
      <c r="T24" s="90">
        <f t="shared" si="5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0"/>
        <v>0</v>
      </c>
      <c r="M25" s="7">
        <f t="shared" si="1"/>
        <v>0</v>
      </c>
      <c r="N25" s="69">
        <f t="shared" si="2"/>
        <v>0</v>
      </c>
      <c r="O25" s="76">
        <f t="shared" si="7"/>
        <v>0</v>
      </c>
      <c r="P25" s="74">
        <f t="shared" si="3"/>
        <v>0</v>
      </c>
      <c r="Q25" s="82">
        <f t="shared" si="8"/>
        <v>0</v>
      </c>
      <c r="R25" s="80">
        <f t="shared" si="4"/>
        <v>0</v>
      </c>
      <c r="S25" s="86">
        <f t="shared" si="9"/>
        <v>0</v>
      </c>
      <c r="T25" s="90">
        <f t="shared" si="5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0"/>
        <v>0</v>
      </c>
      <c r="M26" s="7">
        <f t="shared" si="1"/>
        <v>0</v>
      </c>
      <c r="N26" s="69">
        <f t="shared" si="2"/>
        <v>0</v>
      </c>
      <c r="O26" s="76">
        <f t="shared" si="7"/>
        <v>0</v>
      </c>
      <c r="P26" s="74">
        <f t="shared" si="3"/>
        <v>0</v>
      </c>
      <c r="Q26" s="82">
        <f t="shared" si="8"/>
        <v>0</v>
      </c>
      <c r="R26" s="80">
        <f t="shared" si="4"/>
        <v>0</v>
      </c>
      <c r="S26" s="86">
        <f t="shared" si="9"/>
        <v>0</v>
      </c>
      <c r="T26" s="90">
        <f t="shared" si="5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0"/>
        <v>0</v>
      </c>
      <c r="M27" s="7">
        <f t="shared" si="1"/>
        <v>0</v>
      </c>
      <c r="N27" s="69">
        <f t="shared" si="2"/>
        <v>0</v>
      </c>
      <c r="O27" s="76">
        <f t="shared" si="7"/>
        <v>0</v>
      </c>
      <c r="P27" s="74">
        <f t="shared" si="3"/>
        <v>0</v>
      </c>
      <c r="Q27" s="82">
        <f t="shared" si="8"/>
        <v>0</v>
      </c>
      <c r="R27" s="80">
        <f t="shared" si="4"/>
        <v>0</v>
      </c>
      <c r="S27" s="86">
        <f t="shared" si="9"/>
        <v>0</v>
      </c>
      <c r="T27" s="90">
        <f t="shared" si="5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0"/>
        <v>0</v>
      </c>
      <c r="M28" s="7">
        <f t="shared" si="1"/>
        <v>0</v>
      </c>
      <c r="N28" s="69">
        <f t="shared" si="2"/>
        <v>0</v>
      </c>
      <c r="O28" s="76">
        <f t="shared" si="7"/>
        <v>0</v>
      </c>
      <c r="P28" s="74">
        <f t="shared" si="3"/>
        <v>0</v>
      </c>
      <c r="Q28" s="82">
        <f t="shared" si="8"/>
        <v>0</v>
      </c>
      <c r="R28" s="80">
        <f t="shared" si="4"/>
        <v>0</v>
      </c>
      <c r="S28" s="86">
        <f t="shared" si="9"/>
        <v>0</v>
      </c>
      <c r="T28" s="90">
        <f t="shared" si="5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0"/>
        <v>0</v>
      </c>
      <c r="M29" s="7">
        <f t="shared" si="1"/>
        <v>0</v>
      </c>
      <c r="N29" s="69">
        <f t="shared" si="2"/>
        <v>0</v>
      </c>
      <c r="O29" s="76">
        <f t="shared" si="7"/>
        <v>0</v>
      </c>
      <c r="P29" s="74">
        <f t="shared" si="3"/>
        <v>0</v>
      </c>
      <c r="Q29" s="82">
        <f t="shared" si="8"/>
        <v>0</v>
      </c>
      <c r="R29" s="80">
        <f t="shared" si="4"/>
        <v>0</v>
      </c>
      <c r="S29" s="86">
        <f t="shared" si="9"/>
        <v>0</v>
      </c>
      <c r="T29" s="90">
        <f t="shared" si="5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0"/>
        <v>0</v>
      </c>
      <c r="M30" s="7">
        <f t="shared" si="1"/>
        <v>0</v>
      </c>
      <c r="N30" s="69">
        <f t="shared" si="2"/>
        <v>0</v>
      </c>
      <c r="O30" s="76">
        <f t="shared" si="7"/>
        <v>0</v>
      </c>
      <c r="P30" s="74">
        <f t="shared" si="3"/>
        <v>0</v>
      </c>
      <c r="Q30" s="82">
        <f t="shared" si="8"/>
        <v>0</v>
      </c>
      <c r="R30" s="80">
        <f t="shared" si="4"/>
        <v>0</v>
      </c>
      <c r="S30" s="86">
        <f t="shared" si="9"/>
        <v>0</v>
      </c>
      <c r="T30" s="90">
        <f t="shared" si="5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0"/>
        <v>0</v>
      </c>
      <c r="M31" s="7">
        <f t="shared" si="1"/>
        <v>0</v>
      </c>
      <c r="N31" s="69">
        <f t="shared" si="2"/>
        <v>0</v>
      </c>
      <c r="O31" s="76">
        <f t="shared" si="7"/>
        <v>0</v>
      </c>
      <c r="P31" s="74">
        <f t="shared" si="3"/>
        <v>0</v>
      </c>
      <c r="Q31" s="82">
        <f t="shared" si="8"/>
        <v>0</v>
      </c>
      <c r="R31" s="80">
        <f t="shared" si="4"/>
        <v>0</v>
      </c>
      <c r="S31" s="86">
        <f t="shared" si="9"/>
        <v>0</v>
      </c>
      <c r="T31" s="90">
        <f t="shared" si="5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0"/>
        <v>0</v>
      </c>
      <c r="M32" s="7">
        <f t="shared" si="1"/>
        <v>0</v>
      </c>
      <c r="N32" s="69">
        <f t="shared" si="2"/>
        <v>0</v>
      </c>
      <c r="O32" s="76">
        <f t="shared" si="7"/>
        <v>0</v>
      </c>
      <c r="P32" s="74">
        <f t="shared" si="3"/>
        <v>0</v>
      </c>
      <c r="Q32" s="82">
        <f t="shared" si="8"/>
        <v>0</v>
      </c>
      <c r="R32" s="80">
        <f t="shared" si="4"/>
        <v>0</v>
      </c>
      <c r="S32" s="86">
        <f t="shared" si="9"/>
        <v>0</v>
      </c>
      <c r="T32" s="90">
        <f t="shared" si="5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0"/>
        <v>0</v>
      </c>
      <c r="M33" s="7">
        <f t="shared" si="1"/>
        <v>0</v>
      </c>
      <c r="N33" s="69">
        <f t="shared" si="2"/>
        <v>0</v>
      </c>
      <c r="O33" s="76">
        <f t="shared" si="7"/>
        <v>0</v>
      </c>
      <c r="P33" s="74">
        <f t="shared" si="3"/>
        <v>0</v>
      </c>
      <c r="Q33" s="82">
        <f t="shared" si="8"/>
        <v>0</v>
      </c>
      <c r="R33" s="80">
        <f t="shared" si="4"/>
        <v>0</v>
      </c>
      <c r="S33" s="86">
        <f t="shared" si="9"/>
        <v>0</v>
      </c>
      <c r="T33" s="90">
        <f t="shared" si="5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0"/>
        <v>0</v>
      </c>
      <c r="M34" s="7">
        <f t="shared" si="1"/>
        <v>0</v>
      </c>
      <c r="N34" s="69">
        <f t="shared" si="2"/>
        <v>0</v>
      </c>
      <c r="O34" s="76">
        <f t="shared" si="7"/>
        <v>0</v>
      </c>
      <c r="P34" s="74">
        <f t="shared" si="3"/>
        <v>0</v>
      </c>
      <c r="Q34" s="82">
        <f t="shared" si="8"/>
        <v>0</v>
      </c>
      <c r="R34" s="80">
        <f t="shared" si="4"/>
        <v>0</v>
      </c>
      <c r="S34" s="86">
        <f t="shared" si="9"/>
        <v>0</v>
      </c>
      <c r="T34" s="90">
        <f t="shared" si="5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0"/>
        <v>0</v>
      </c>
      <c r="M35" s="7">
        <f t="shared" si="1"/>
        <v>0</v>
      </c>
      <c r="N35" s="69">
        <f t="shared" si="2"/>
        <v>0</v>
      </c>
      <c r="O35" s="76">
        <f t="shared" si="7"/>
        <v>0</v>
      </c>
      <c r="P35" s="74">
        <f t="shared" si="3"/>
        <v>0</v>
      </c>
      <c r="Q35" s="82">
        <f t="shared" si="8"/>
        <v>0</v>
      </c>
      <c r="R35" s="80">
        <f t="shared" si="4"/>
        <v>0</v>
      </c>
      <c r="S35" s="86">
        <f t="shared" si="9"/>
        <v>0</v>
      </c>
      <c r="T35" s="90">
        <f t="shared" si="5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0"/>
        <v>0</v>
      </c>
      <c r="M36" s="7">
        <f t="shared" si="1"/>
        <v>0</v>
      </c>
      <c r="N36" s="69">
        <f t="shared" si="2"/>
        <v>0</v>
      </c>
      <c r="O36" s="76">
        <f t="shared" si="7"/>
        <v>0</v>
      </c>
      <c r="P36" s="74">
        <f t="shared" si="3"/>
        <v>0</v>
      </c>
      <c r="Q36" s="82">
        <f t="shared" si="8"/>
        <v>0</v>
      </c>
      <c r="R36" s="80">
        <f t="shared" si="4"/>
        <v>0</v>
      </c>
      <c r="S36" s="86">
        <f t="shared" si="9"/>
        <v>0</v>
      </c>
      <c r="T36" s="90">
        <f t="shared" si="5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0"/>
        <v>0</v>
      </c>
      <c r="M37" s="7">
        <f t="shared" si="1"/>
        <v>0</v>
      </c>
      <c r="N37" s="69">
        <f t="shared" si="2"/>
        <v>0</v>
      </c>
      <c r="O37" s="76">
        <f t="shared" si="7"/>
        <v>0</v>
      </c>
      <c r="P37" s="74">
        <f t="shared" si="3"/>
        <v>0</v>
      </c>
      <c r="Q37" s="82">
        <f t="shared" si="8"/>
        <v>0</v>
      </c>
      <c r="R37" s="80">
        <f t="shared" si="4"/>
        <v>0</v>
      </c>
      <c r="S37" s="86">
        <f t="shared" si="9"/>
        <v>0</v>
      </c>
      <c r="T37" s="90">
        <f t="shared" si="5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0"/>
        <v>0</v>
      </c>
      <c r="M38" s="7">
        <f t="shared" si="1"/>
        <v>0</v>
      </c>
      <c r="N38" s="69">
        <f t="shared" si="2"/>
        <v>0</v>
      </c>
      <c r="O38" s="76">
        <f t="shared" si="7"/>
        <v>0</v>
      </c>
      <c r="P38" s="74">
        <f t="shared" si="3"/>
        <v>0</v>
      </c>
      <c r="Q38" s="82">
        <f t="shared" si="8"/>
        <v>0</v>
      </c>
      <c r="R38" s="80">
        <f t="shared" si="4"/>
        <v>0</v>
      </c>
      <c r="S38" s="86">
        <f t="shared" si="9"/>
        <v>0</v>
      </c>
      <c r="T38" s="90">
        <f t="shared" si="5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0"/>
        <v>0</v>
      </c>
      <c r="M39" s="7">
        <f t="shared" si="1"/>
        <v>0</v>
      </c>
      <c r="N39" s="69">
        <f t="shared" si="2"/>
        <v>0</v>
      </c>
      <c r="O39" s="76">
        <f t="shared" si="7"/>
        <v>0</v>
      </c>
      <c r="P39" s="74">
        <f t="shared" si="3"/>
        <v>0</v>
      </c>
      <c r="Q39" s="82">
        <f t="shared" si="8"/>
        <v>0</v>
      </c>
      <c r="R39" s="80">
        <f t="shared" si="4"/>
        <v>0</v>
      </c>
      <c r="S39" s="86">
        <f t="shared" si="9"/>
        <v>0</v>
      </c>
      <c r="T39" s="90">
        <f t="shared" si="5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0"/>
        <v>0</v>
      </c>
      <c r="M40" s="7">
        <f t="shared" si="1"/>
        <v>0</v>
      </c>
      <c r="N40" s="69">
        <f t="shared" si="2"/>
        <v>0</v>
      </c>
      <c r="O40" s="76">
        <f t="shared" si="7"/>
        <v>0</v>
      </c>
      <c r="P40" s="74">
        <f t="shared" si="3"/>
        <v>0</v>
      </c>
      <c r="Q40" s="82">
        <f t="shared" si="8"/>
        <v>0</v>
      </c>
      <c r="R40" s="80">
        <f t="shared" si="4"/>
        <v>0</v>
      </c>
      <c r="S40" s="86">
        <f t="shared" si="9"/>
        <v>0</v>
      </c>
      <c r="T40" s="90">
        <f t="shared" si="5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0"/>
        <v>0</v>
      </c>
      <c r="M41" s="7">
        <f t="shared" si="1"/>
        <v>0</v>
      </c>
      <c r="N41" s="69">
        <f t="shared" si="2"/>
        <v>0</v>
      </c>
      <c r="O41" s="76">
        <f t="shared" si="7"/>
        <v>0</v>
      </c>
      <c r="P41" s="74">
        <f t="shared" si="3"/>
        <v>0</v>
      </c>
      <c r="Q41" s="82">
        <f t="shared" si="8"/>
        <v>0</v>
      </c>
      <c r="R41" s="80">
        <f t="shared" si="4"/>
        <v>0</v>
      </c>
      <c r="S41" s="86">
        <f t="shared" si="9"/>
        <v>0</v>
      </c>
      <c r="T41" s="90">
        <f t="shared" si="5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0"/>
        <v>0</v>
      </c>
      <c r="M42" s="7">
        <f t="shared" si="1"/>
        <v>0</v>
      </c>
      <c r="N42" s="69">
        <f t="shared" si="2"/>
        <v>0</v>
      </c>
      <c r="O42" s="76">
        <f t="shared" si="7"/>
        <v>0</v>
      </c>
      <c r="P42" s="74">
        <f t="shared" si="3"/>
        <v>0</v>
      </c>
      <c r="Q42" s="82">
        <f t="shared" si="8"/>
        <v>0</v>
      </c>
      <c r="R42" s="80">
        <f t="shared" si="4"/>
        <v>0</v>
      </c>
      <c r="S42" s="86">
        <f t="shared" si="9"/>
        <v>0</v>
      </c>
      <c r="T42" s="90">
        <f t="shared" si="5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0"/>
        <v>0</v>
      </c>
      <c r="M43" s="7">
        <f t="shared" si="1"/>
        <v>0</v>
      </c>
      <c r="N43" s="69">
        <f t="shared" si="2"/>
        <v>0</v>
      </c>
      <c r="O43" s="76">
        <f t="shared" si="7"/>
        <v>0</v>
      </c>
      <c r="P43" s="74">
        <f t="shared" si="3"/>
        <v>0</v>
      </c>
      <c r="Q43" s="82">
        <f t="shared" si="8"/>
        <v>0</v>
      </c>
      <c r="R43" s="80">
        <f t="shared" si="4"/>
        <v>0</v>
      </c>
      <c r="S43" s="86">
        <f t="shared" si="9"/>
        <v>0</v>
      </c>
      <c r="T43" s="90">
        <f t="shared" si="5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0"/>
        <v>0</v>
      </c>
      <c r="M44" s="7">
        <f t="shared" si="1"/>
        <v>0</v>
      </c>
      <c r="N44" s="69">
        <f t="shared" si="2"/>
        <v>0</v>
      </c>
      <c r="O44" s="76">
        <f t="shared" si="7"/>
        <v>0</v>
      </c>
      <c r="P44" s="74">
        <f t="shared" si="3"/>
        <v>0</v>
      </c>
      <c r="Q44" s="82">
        <f t="shared" si="8"/>
        <v>0</v>
      </c>
      <c r="R44" s="80">
        <f t="shared" si="4"/>
        <v>0</v>
      </c>
      <c r="S44" s="86">
        <f t="shared" si="9"/>
        <v>0</v>
      </c>
      <c r="T44" s="90">
        <f t="shared" si="5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0"/>
        <v>0</v>
      </c>
      <c r="M45" s="7">
        <f t="shared" si="1"/>
        <v>0</v>
      </c>
      <c r="N45" s="69">
        <f t="shared" si="2"/>
        <v>0</v>
      </c>
      <c r="O45" s="76">
        <f t="shared" si="7"/>
        <v>0</v>
      </c>
      <c r="P45" s="74">
        <f t="shared" si="3"/>
        <v>0</v>
      </c>
      <c r="Q45" s="82">
        <f t="shared" si="8"/>
        <v>0</v>
      </c>
      <c r="R45" s="80">
        <f t="shared" si="4"/>
        <v>0</v>
      </c>
      <c r="S45" s="86">
        <f t="shared" si="9"/>
        <v>0</v>
      </c>
      <c r="T45" s="90">
        <f t="shared" si="5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0"/>
        <v>0</v>
      </c>
      <c r="M46" s="7">
        <f t="shared" si="1"/>
        <v>0</v>
      </c>
      <c r="N46" s="69">
        <f t="shared" si="2"/>
        <v>0</v>
      </c>
      <c r="O46" s="76">
        <f t="shared" si="7"/>
        <v>0</v>
      </c>
      <c r="P46" s="74">
        <f t="shared" si="3"/>
        <v>0</v>
      </c>
      <c r="Q46" s="82">
        <f t="shared" si="8"/>
        <v>0</v>
      </c>
      <c r="R46" s="80">
        <f t="shared" si="4"/>
        <v>0</v>
      </c>
      <c r="S46" s="86">
        <f t="shared" si="9"/>
        <v>0</v>
      </c>
      <c r="T46" s="90">
        <f t="shared" si="5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0"/>
        <v>0</v>
      </c>
      <c r="M47" s="7">
        <f t="shared" si="1"/>
        <v>0</v>
      </c>
      <c r="N47" s="69">
        <f t="shared" si="2"/>
        <v>0</v>
      </c>
      <c r="O47" s="76">
        <f t="shared" si="7"/>
        <v>0</v>
      </c>
      <c r="P47" s="74">
        <f t="shared" si="3"/>
        <v>0</v>
      </c>
      <c r="Q47" s="82">
        <f t="shared" si="8"/>
        <v>0</v>
      </c>
      <c r="R47" s="80">
        <f t="shared" si="4"/>
        <v>0</v>
      </c>
      <c r="S47" s="86">
        <f t="shared" si="9"/>
        <v>0</v>
      </c>
      <c r="T47" s="90">
        <f t="shared" si="5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0"/>
        <v>0</v>
      </c>
      <c r="M48" s="7">
        <f t="shared" si="1"/>
        <v>0</v>
      </c>
      <c r="N48" s="69">
        <f t="shared" si="2"/>
        <v>0</v>
      </c>
      <c r="O48" s="76">
        <f t="shared" si="7"/>
        <v>0</v>
      </c>
      <c r="P48" s="74">
        <f t="shared" si="3"/>
        <v>0</v>
      </c>
      <c r="Q48" s="82">
        <f t="shared" si="8"/>
        <v>0</v>
      </c>
      <c r="R48" s="80">
        <f t="shared" si="4"/>
        <v>0</v>
      </c>
      <c r="S48" s="86">
        <f t="shared" si="9"/>
        <v>0</v>
      </c>
      <c r="T48" s="90">
        <f t="shared" si="5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0"/>
        <v>0</v>
      </c>
      <c r="M49" s="7">
        <f t="shared" si="1"/>
        <v>0</v>
      </c>
      <c r="N49" s="69">
        <f t="shared" si="2"/>
        <v>0</v>
      </c>
      <c r="O49" s="76">
        <f t="shared" si="7"/>
        <v>0</v>
      </c>
      <c r="P49" s="74">
        <f t="shared" si="3"/>
        <v>0</v>
      </c>
      <c r="Q49" s="82">
        <f t="shared" si="8"/>
        <v>0</v>
      </c>
      <c r="R49" s="80">
        <f t="shared" si="4"/>
        <v>0</v>
      </c>
      <c r="S49" s="86">
        <f t="shared" si="9"/>
        <v>0</v>
      </c>
      <c r="T49" s="90">
        <f t="shared" si="5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0"/>
        <v>0</v>
      </c>
      <c r="M50" s="7">
        <f t="shared" si="1"/>
        <v>0</v>
      </c>
      <c r="N50" s="69">
        <f t="shared" si="2"/>
        <v>0</v>
      </c>
      <c r="O50" s="76">
        <f t="shared" si="7"/>
        <v>0</v>
      </c>
      <c r="P50" s="74">
        <f t="shared" si="3"/>
        <v>0</v>
      </c>
      <c r="Q50" s="82">
        <f t="shared" si="8"/>
        <v>0</v>
      </c>
      <c r="R50" s="80">
        <f t="shared" si="4"/>
        <v>0</v>
      </c>
      <c r="S50" s="86">
        <f t="shared" si="9"/>
        <v>0</v>
      </c>
      <c r="T50" s="90">
        <f t="shared" si="5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0"/>
        <v>0</v>
      </c>
      <c r="M51" s="7">
        <f t="shared" si="1"/>
        <v>0</v>
      </c>
      <c r="N51" s="69">
        <f t="shared" si="2"/>
        <v>0</v>
      </c>
      <c r="O51" s="76">
        <f t="shared" si="7"/>
        <v>0</v>
      </c>
      <c r="P51" s="74">
        <f t="shared" si="3"/>
        <v>0</v>
      </c>
      <c r="Q51" s="82">
        <f t="shared" si="8"/>
        <v>0</v>
      </c>
      <c r="R51" s="80">
        <f t="shared" si="4"/>
        <v>0</v>
      </c>
      <c r="S51" s="86">
        <f t="shared" si="9"/>
        <v>0</v>
      </c>
      <c r="T51" s="90">
        <f t="shared" si="5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0"/>
        <v>0</v>
      </c>
      <c r="M52" s="7">
        <f t="shared" si="1"/>
        <v>0</v>
      </c>
      <c r="N52" s="69">
        <f t="shared" si="2"/>
        <v>0</v>
      </c>
      <c r="O52" s="76">
        <f t="shared" si="7"/>
        <v>0</v>
      </c>
      <c r="P52" s="74">
        <f t="shared" si="3"/>
        <v>0</v>
      </c>
      <c r="Q52" s="82">
        <f t="shared" si="8"/>
        <v>0</v>
      </c>
      <c r="R52" s="80">
        <f t="shared" si="4"/>
        <v>0</v>
      </c>
      <c r="S52" s="86">
        <f t="shared" si="9"/>
        <v>0</v>
      </c>
      <c r="T52" s="90">
        <f t="shared" si="5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0"/>
        <v>0</v>
      </c>
      <c r="M53" s="7">
        <f t="shared" si="1"/>
        <v>0</v>
      </c>
      <c r="N53" s="69">
        <f t="shared" si="2"/>
        <v>0</v>
      </c>
      <c r="O53" s="76">
        <f t="shared" si="7"/>
        <v>0</v>
      </c>
      <c r="P53" s="74">
        <f t="shared" si="3"/>
        <v>0</v>
      </c>
      <c r="Q53" s="82">
        <f t="shared" si="8"/>
        <v>0</v>
      </c>
      <c r="R53" s="80">
        <f t="shared" si="4"/>
        <v>0</v>
      </c>
      <c r="S53" s="86">
        <f t="shared" si="9"/>
        <v>0</v>
      </c>
      <c r="T53" s="90">
        <f t="shared" si="5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0"/>
        <v>0</v>
      </c>
      <c r="M54" s="7">
        <f t="shared" si="1"/>
        <v>0</v>
      </c>
      <c r="N54" s="69">
        <f t="shared" si="2"/>
        <v>0</v>
      </c>
      <c r="O54" s="76">
        <f t="shared" si="7"/>
        <v>0</v>
      </c>
      <c r="P54" s="74">
        <f t="shared" si="3"/>
        <v>0</v>
      </c>
      <c r="Q54" s="82">
        <f t="shared" si="8"/>
        <v>0</v>
      </c>
      <c r="R54" s="80">
        <f t="shared" si="4"/>
        <v>0</v>
      </c>
      <c r="S54" s="86">
        <f t="shared" si="9"/>
        <v>0</v>
      </c>
      <c r="T54" s="90">
        <f t="shared" si="5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3750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3750</v>
      </c>
      <c r="N57" s="13">
        <f t="shared" si="12"/>
        <v>0</v>
      </c>
      <c r="O57" s="13">
        <f t="shared" si="12"/>
        <v>0</v>
      </c>
      <c r="P57" s="14">
        <f>+SUBTOTAL(9,P4:P55)</f>
        <v>99.009900990099013</v>
      </c>
      <c r="Q57" s="14">
        <f t="shared" si="12"/>
        <v>0.9900990099009902</v>
      </c>
      <c r="R57" s="15">
        <f t="shared" si="12"/>
        <v>3318.181818181818</v>
      </c>
      <c r="S57" s="15">
        <f t="shared" si="12"/>
        <v>331.81818181818176</v>
      </c>
      <c r="T57" s="16">
        <f t="shared" si="12"/>
        <v>0</v>
      </c>
      <c r="U57" s="16">
        <f t="shared" si="12"/>
        <v>0</v>
      </c>
      <c r="V57" s="12">
        <f t="shared" si="12"/>
        <v>3417.1917191719172</v>
      </c>
      <c r="W57" s="12">
        <f t="shared" si="12"/>
        <v>332.80828082808273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3750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-3750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99.009900990099013</v>
      </c>
      <c r="F65" s="24">
        <f t="shared" si="16"/>
        <v>0.9900990099009902</v>
      </c>
      <c r="G65" s="24">
        <f t="shared" si="17"/>
        <v>3318.181818181818</v>
      </c>
      <c r="H65" s="24">
        <f t="shared" si="18"/>
        <v>331.81818181818176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3750</v>
      </c>
      <c r="M65" s="113">
        <f>+COUNTIF($D$4:D59,B65)</f>
        <v>12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99.009900990099013</v>
      </c>
      <c r="F86" s="39">
        <f t="shared" si="23"/>
        <v>0.9900990099009902</v>
      </c>
      <c r="G86" s="39">
        <f t="shared" si="23"/>
        <v>3318.181818181818</v>
      </c>
      <c r="H86" s="39">
        <f t="shared" si="23"/>
        <v>331.81818181818176</v>
      </c>
      <c r="I86" s="39">
        <f t="shared" si="23"/>
        <v>0</v>
      </c>
      <c r="J86" s="39">
        <f t="shared" si="23"/>
        <v>0</v>
      </c>
      <c r="K86" s="40">
        <f t="shared" si="23"/>
        <v>0</v>
      </c>
      <c r="L86" s="40">
        <f>SUM(L60:L83)</f>
        <v>3750</v>
      </c>
      <c r="M86" s="114">
        <f>+SUM(M60:M85)</f>
        <v>12</v>
      </c>
      <c r="R86" s="106" t="s">
        <v>658</v>
      </c>
      <c r="S86" s="111">
        <f>+M86</f>
        <v>12</v>
      </c>
      <c r="T86" s="107">
        <f>+K86</f>
        <v>0</v>
      </c>
      <c r="U86" s="107">
        <f>+C86+E86+G86+I86</f>
        <v>3417.1917191719172</v>
      </c>
      <c r="V86" s="107">
        <f>+D86+F86+H86+J86</f>
        <v>332.80828082808273</v>
      </c>
      <c r="W86" s="107">
        <f>+T86+U86+V86</f>
        <v>3750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G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1DC1E5ED-5A28-40EF-8CC3-558065B84715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F4B11D77-DA59-4520-ADA0-C544FE122591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2EC95195-7733-4BF7-8779-BF0E63244901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4F29DA5F-F39A-4459-BFC2-35214F954E04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B7C2A662-191C-45FC-B12E-99DEAC938023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AB739C42-B0BD-4AF8-9E01-F47F301C968C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FBD86FBF-18B2-4A61-95DA-3BD60A515D65}">
          <x14:formula1>
            <xm:f>'VERİ BANKASI'!$N$1:$N$1</xm:f>
          </x14:formula1>
          <xm:sqref>K55</xm:sqref>
        </x14:dataValidation>
        <x14:dataValidation type="list" allowBlank="1" showInputMessage="1" showErrorMessage="1" xr:uid="{E55E08B0-87FB-4FF5-9093-73ADD579EC67}">
          <x14:formula1>
            <xm:f>'VERİ BANKASI'!$C$1:$C$5</xm:f>
          </x14:formula1>
          <xm:sqref>G55</xm:sqref>
        </x14:dataValidation>
        <x14:dataValidation type="list" allowBlank="1" showInputMessage="1" showErrorMessage="1" xr:uid="{151C5715-9B10-44AF-9584-2680479F7DE1}">
          <x14:formula1>
            <xm:f>'VERİ BANKASI'!$G$1:$G$4</xm:f>
          </x14:formula1>
          <xm:sqref>P61</xm:sqref>
        </x14:dataValidation>
        <x14:dataValidation type="list" allowBlank="1" showInputMessage="1" showErrorMessage="1" xr:uid="{AD046F83-556D-45EE-A62F-AE5F109E740D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F3C691CD-E6D0-4F59-9859-5EC18BCEEFBC}">
          <x14:formula1>
            <xm:f>'VERİ BANKASI'!$E$1:$E$13</xm:f>
          </x14:formula1>
          <xm:sqref>P63</xm:sqref>
        </x14:dataValidation>
        <x14:dataValidation type="list" allowBlank="1" showInputMessage="1" showErrorMessage="1" xr:uid="{63C776DE-0453-4E6E-8687-13C36411AC8E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98DEB8E8-0E1D-4A03-9BA7-8B700939FF0D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A47B891E-D7B1-4344-8A1E-50E353FF4FED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67D11-4C2E-4661-A4D7-893FD28093BF}">
  <sheetPr>
    <pageSetUpPr fitToPage="1"/>
  </sheetPr>
  <dimension ref="A1:W86"/>
  <sheetViews>
    <sheetView zoomScale="85" zoomScaleNormal="85" workbookViewId="0">
      <pane ySplit="3" topLeftCell="A4" activePane="bottomLeft" state="frozen"/>
      <selection pane="bottomLeft" activeCell="C10" sqref="C10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20" t="s">
        <v>875</v>
      </c>
      <c r="I2" s="121">
        <f>SUBTOTAL(9,H4:H56)</f>
        <v>3950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2330258257</v>
      </c>
      <c r="C4" s="100" t="str">
        <f>+VLOOKUP(B4,'VERİ BANKASI'!M:N,2,0)</f>
        <v>CEM SULTAN ÇEBİ</v>
      </c>
      <c r="D4" s="54" t="s">
        <v>92</v>
      </c>
      <c r="E4" s="57">
        <v>3</v>
      </c>
      <c r="F4" s="59">
        <v>45587</v>
      </c>
      <c r="G4" s="61">
        <v>1</v>
      </c>
      <c r="H4" s="63">
        <v>70</v>
      </c>
      <c r="I4" s="65" t="s">
        <v>68</v>
      </c>
      <c r="J4" s="61" t="s">
        <v>64</v>
      </c>
      <c r="K4" s="65"/>
      <c r="L4" s="67">
        <f t="shared" ref="L4:L35" si="0">IF(OR(D4="ARAÇ YAKIT GİDERİ",D4="ARAÇ OTOPARK VE VALE GİDERLERİ",D4="ARAÇ TAMİR VE BAKIM GİDERLERİ"),H4*30/100,0)+(IF(D4="689 KANUNEN KABUL EDİLMEYEN GİD.",H4*1,0))</f>
        <v>0</v>
      </c>
      <c r="M4" s="7">
        <f t="shared" ref="M4:M35" si="1">+H4-L4</f>
        <v>70</v>
      </c>
      <c r="N4" s="69">
        <f t="shared" ref="N4:N35" si="2">+IF(G4=$N$2,M4,0)</f>
        <v>0</v>
      </c>
      <c r="O4" s="76">
        <f>+N4*0/100</f>
        <v>0</v>
      </c>
      <c r="P4" s="74">
        <f t="shared" ref="P4:P35" si="3">+IF(G4=$P$2,M4/1.01,0)</f>
        <v>69.306930693069305</v>
      </c>
      <c r="Q4" s="82">
        <f>+P4*0.01</f>
        <v>0.69306930693069302</v>
      </c>
      <c r="R4" s="80">
        <f t="shared" ref="R4:R35" si="4">+IF(G4=$R$2,M4/1.1,0)</f>
        <v>0</v>
      </c>
      <c r="S4" s="86">
        <f>+R4*0.1</f>
        <v>0</v>
      </c>
      <c r="T4" s="90">
        <f t="shared" ref="T4:T35" si="5">+IF(G4=$T$2,M4/1.2,0)</f>
        <v>0</v>
      </c>
      <c r="U4" s="92">
        <f>+T4*0.2</f>
        <v>0</v>
      </c>
      <c r="V4" s="95">
        <f>+N4+P4+R4+T4</f>
        <v>69.306930693069305</v>
      </c>
      <c r="W4" s="7">
        <f>+O4+Q4+S4+U4</f>
        <v>0.69306930693069302</v>
      </c>
    </row>
    <row r="5" spans="1:23" s="6" customFormat="1" ht="19.899999999999999" customHeight="1" x14ac:dyDescent="0.2">
      <c r="A5" s="51">
        <v>2</v>
      </c>
      <c r="B5" s="97">
        <v>2330258257</v>
      </c>
      <c r="C5" s="100" t="str">
        <f>+VLOOKUP(B5,'VERİ BANKASI'!M:N,2,0)</f>
        <v>CEM SULTAN ÇEBİ</v>
      </c>
      <c r="D5" s="54" t="s">
        <v>92</v>
      </c>
      <c r="E5" s="57">
        <v>3</v>
      </c>
      <c r="F5" s="59">
        <v>45618</v>
      </c>
      <c r="G5" s="61">
        <v>1</v>
      </c>
      <c r="H5" s="63">
        <v>70</v>
      </c>
      <c r="I5" s="65" t="s">
        <v>68</v>
      </c>
      <c r="J5" s="61" t="s">
        <v>64</v>
      </c>
      <c r="K5" s="65"/>
      <c r="L5" s="67">
        <f t="shared" si="0"/>
        <v>0</v>
      </c>
      <c r="M5" s="7">
        <f t="shared" si="1"/>
        <v>70</v>
      </c>
      <c r="N5" s="69">
        <f t="shared" si="2"/>
        <v>0</v>
      </c>
      <c r="O5" s="76">
        <f>+N5*0/100</f>
        <v>0</v>
      </c>
      <c r="P5" s="74">
        <f t="shared" si="3"/>
        <v>69.306930693069305</v>
      </c>
      <c r="Q5" s="82">
        <f>+P5*0.01</f>
        <v>0.69306930693069302</v>
      </c>
      <c r="R5" s="80">
        <f t="shared" si="4"/>
        <v>0</v>
      </c>
      <c r="S5" s="86">
        <f>+R5*0.1</f>
        <v>0</v>
      </c>
      <c r="T5" s="90">
        <f t="shared" si="5"/>
        <v>0</v>
      </c>
      <c r="U5" s="92">
        <f>+T5*0.2</f>
        <v>0</v>
      </c>
      <c r="V5" s="95">
        <f>+N5+P5+R5+T5</f>
        <v>69.306930693069305</v>
      </c>
      <c r="W5" s="7">
        <f>+O5+Q5+S5+U5</f>
        <v>0.69306930693069302</v>
      </c>
    </row>
    <row r="6" spans="1:23" s="6" customFormat="1" ht="19.899999999999999" customHeight="1" x14ac:dyDescent="0.2">
      <c r="A6" s="51">
        <v>3</v>
      </c>
      <c r="B6" s="97">
        <v>3850430195</v>
      </c>
      <c r="C6" s="100" t="str">
        <f>+VLOOKUP(B6,'VERİ BANKASI'!M:N,2,0)</f>
        <v>FATİH DİLEK GIDA SAN.VE TİC.A.Ş.</v>
      </c>
      <c r="D6" s="54" t="s">
        <v>844</v>
      </c>
      <c r="E6" s="57">
        <v>60</v>
      </c>
      <c r="F6" s="59">
        <v>45617</v>
      </c>
      <c r="G6" s="61">
        <v>10</v>
      </c>
      <c r="H6" s="63">
        <v>275</v>
      </c>
      <c r="I6" s="65" t="s">
        <v>122</v>
      </c>
      <c r="J6" s="61" t="s">
        <v>64</v>
      </c>
      <c r="K6" s="65"/>
      <c r="L6" s="67">
        <f t="shared" si="0"/>
        <v>0</v>
      </c>
      <c r="M6" s="7">
        <f t="shared" si="1"/>
        <v>275</v>
      </c>
      <c r="N6" s="69">
        <f t="shared" si="2"/>
        <v>0</v>
      </c>
      <c r="O6" s="76">
        <f>+N6*0/100</f>
        <v>0</v>
      </c>
      <c r="P6" s="74">
        <f t="shared" si="3"/>
        <v>0</v>
      </c>
      <c r="Q6" s="82">
        <f>+P6*0.01</f>
        <v>0</v>
      </c>
      <c r="R6" s="80">
        <f t="shared" si="4"/>
        <v>249.99999999999997</v>
      </c>
      <c r="S6" s="86">
        <f>+R6*0.1</f>
        <v>25</v>
      </c>
      <c r="T6" s="90">
        <f t="shared" si="5"/>
        <v>0</v>
      </c>
      <c r="U6" s="92">
        <f>+T6*0.2</f>
        <v>0</v>
      </c>
      <c r="V6" s="95">
        <f t="shared" ref="V6:W22" si="6">+N6+P6+R6+T6</f>
        <v>249.99999999999997</v>
      </c>
      <c r="W6" s="7">
        <f t="shared" si="6"/>
        <v>25</v>
      </c>
    </row>
    <row r="7" spans="1:23" s="6" customFormat="1" ht="19.899999999999999" customHeight="1" x14ac:dyDescent="0.2">
      <c r="A7" s="51">
        <v>4</v>
      </c>
      <c r="B7" s="97">
        <v>35291130600</v>
      </c>
      <c r="C7" s="100" t="str">
        <f>+VLOOKUP(B7,'VERİ BANKASI'!M:N,2,0)</f>
        <v>SEMBOL KIRTASİYE - MEHMET CEYHUN CEYLAN</v>
      </c>
      <c r="D7" s="54" t="s">
        <v>89</v>
      </c>
      <c r="E7" s="57">
        <v>9</v>
      </c>
      <c r="F7" s="59">
        <v>45586</v>
      </c>
      <c r="G7" s="61">
        <v>10</v>
      </c>
      <c r="H7" s="63">
        <v>243</v>
      </c>
      <c r="I7" s="65" t="s">
        <v>122</v>
      </c>
      <c r="J7" s="61" t="s">
        <v>64</v>
      </c>
      <c r="K7" s="65"/>
      <c r="L7" s="67">
        <f t="shared" si="0"/>
        <v>0</v>
      </c>
      <c r="M7" s="7">
        <f t="shared" si="1"/>
        <v>243</v>
      </c>
      <c r="N7" s="69">
        <f t="shared" si="2"/>
        <v>0</v>
      </c>
      <c r="O7" s="76">
        <f t="shared" ref="O7:O54" si="7">+N7*0/100</f>
        <v>0</v>
      </c>
      <c r="P7" s="74">
        <f t="shared" si="3"/>
        <v>0</v>
      </c>
      <c r="Q7" s="82">
        <f t="shared" ref="Q7:Q54" si="8">+P7*0.01</f>
        <v>0</v>
      </c>
      <c r="R7" s="80">
        <f t="shared" si="4"/>
        <v>220.90909090909088</v>
      </c>
      <c r="S7" s="86">
        <f t="shared" ref="S7:S54" si="9">+R7*0.1</f>
        <v>22.09090909090909</v>
      </c>
      <c r="T7" s="90">
        <f t="shared" si="5"/>
        <v>0</v>
      </c>
      <c r="U7" s="92">
        <f t="shared" ref="U7:U54" si="10">+T7*0.2</f>
        <v>0</v>
      </c>
      <c r="V7" s="95">
        <f t="shared" si="6"/>
        <v>220.90909090909088</v>
      </c>
      <c r="W7" s="7">
        <f t="shared" si="6"/>
        <v>22.09090909090909</v>
      </c>
    </row>
    <row r="8" spans="1:23" s="6" customFormat="1" ht="19.899999999999999" customHeight="1" x14ac:dyDescent="0.2">
      <c r="A8" s="51">
        <v>5</v>
      </c>
      <c r="B8" s="97">
        <v>7830300811</v>
      </c>
      <c r="C8" s="100" t="str">
        <f>+VLOOKUP(B8,'VERİ BANKASI'!M:N,2,0)</f>
        <v>GİZME ANAHTAR - GÜLEN SAĞLAM</v>
      </c>
      <c r="D8" s="54" t="s">
        <v>89</v>
      </c>
      <c r="E8" s="57">
        <v>2</v>
      </c>
      <c r="F8" s="59">
        <v>45589</v>
      </c>
      <c r="G8" s="61">
        <v>20</v>
      </c>
      <c r="H8" s="63">
        <v>2400</v>
      </c>
      <c r="I8" s="65" t="s">
        <v>68</v>
      </c>
      <c r="J8" s="61" t="s">
        <v>64</v>
      </c>
      <c r="K8" s="65"/>
      <c r="L8" s="67">
        <f t="shared" si="0"/>
        <v>0</v>
      </c>
      <c r="M8" s="7">
        <f t="shared" si="1"/>
        <v>2400</v>
      </c>
      <c r="N8" s="69">
        <f t="shared" si="2"/>
        <v>0</v>
      </c>
      <c r="O8" s="76">
        <f t="shared" si="7"/>
        <v>0</v>
      </c>
      <c r="P8" s="74">
        <f t="shared" si="3"/>
        <v>0</v>
      </c>
      <c r="Q8" s="82">
        <f t="shared" si="8"/>
        <v>0</v>
      </c>
      <c r="R8" s="80">
        <f t="shared" si="4"/>
        <v>0</v>
      </c>
      <c r="S8" s="86">
        <f t="shared" si="9"/>
        <v>0</v>
      </c>
      <c r="T8" s="90">
        <f t="shared" si="5"/>
        <v>2000</v>
      </c>
      <c r="U8" s="92">
        <f t="shared" si="10"/>
        <v>400</v>
      </c>
      <c r="V8" s="95">
        <f t="shared" si="6"/>
        <v>2000</v>
      </c>
      <c r="W8" s="7">
        <f t="shared" si="6"/>
        <v>400</v>
      </c>
    </row>
    <row r="9" spans="1:23" s="6" customFormat="1" ht="19.899999999999999" customHeight="1" x14ac:dyDescent="0.2">
      <c r="A9" s="51">
        <v>6</v>
      </c>
      <c r="B9" s="97">
        <v>16717274252</v>
      </c>
      <c r="C9" s="100" t="str">
        <f>+VLOOKUP(B9,'VERİ BANKASI'!M:N,2,0)</f>
        <v>ERGENLER 3 EKMEK FIRINI - ABDULBAKİ ERGEN</v>
      </c>
      <c r="D9" s="54" t="s">
        <v>844</v>
      </c>
      <c r="E9" s="57">
        <v>90</v>
      </c>
      <c r="F9" s="59">
        <v>45588</v>
      </c>
      <c r="G9" s="61">
        <v>1</v>
      </c>
      <c r="H9" s="63">
        <v>200</v>
      </c>
      <c r="I9" s="65" t="s">
        <v>121</v>
      </c>
      <c r="J9" s="61" t="s">
        <v>64</v>
      </c>
      <c r="K9" s="65"/>
      <c r="L9" s="67">
        <f t="shared" si="0"/>
        <v>0</v>
      </c>
      <c r="M9" s="7">
        <f t="shared" si="1"/>
        <v>200</v>
      </c>
      <c r="N9" s="69">
        <f t="shared" si="2"/>
        <v>0</v>
      </c>
      <c r="O9" s="76">
        <f t="shared" si="7"/>
        <v>0</v>
      </c>
      <c r="P9" s="74">
        <f t="shared" si="3"/>
        <v>198.01980198019803</v>
      </c>
      <c r="Q9" s="82">
        <f t="shared" si="8"/>
        <v>1.9801980198019804</v>
      </c>
      <c r="R9" s="80">
        <f t="shared" si="4"/>
        <v>0</v>
      </c>
      <c r="S9" s="86">
        <f t="shared" si="9"/>
        <v>0</v>
      </c>
      <c r="T9" s="90">
        <f t="shared" si="5"/>
        <v>0</v>
      </c>
      <c r="U9" s="92">
        <f t="shared" si="10"/>
        <v>0</v>
      </c>
      <c r="V9" s="95">
        <f t="shared" si="6"/>
        <v>198.01980198019803</v>
      </c>
      <c r="W9" s="7">
        <f t="shared" si="6"/>
        <v>1.9801980198019804</v>
      </c>
    </row>
    <row r="10" spans="1:23" s="6" customFormat="1" ht="19.899999999999999" customHeight="1" x14ac:dyDescent="0.2">
      <c r="A10" s="51">
        <v>7</v>
      </c>
      <c r="B10" s="97">
        <v>7430640389</v>
      </c>
      <c r="C10" s="100" t="str">
        <f>+VLOOKUP(B10,'VERİ BANKASI'!M:N,2,0)</f>
        <v>SANCRİSPİNO GIDA SAN.VE TİC.A.Ş.(VITAVIEN)</v>
      </c>
      <c r="D10" s="54" t="s">
        <v>844</v>
      </c>
      <c r="E10" s="57">
        <v>28</v>
      </c>
      <c r="F10" s="59">
        <v>45638</v>
      </c>
      <c r="G10" s="61">
        <v>10</v>
      </c>
      <c r="H10" s="63">
        <v>110</v>
      </c>
      <c r="I10" s="65" t="s">
        <v>136</v>
      </c>
      <c r="J10" s="61" t="s">
        <v>64</v>
      </c>
      <c r="K10" s="65"/>
      <c r="L10" s="67">
        <f t="shared" si="0"/>
        <v>0</v>
      </c>
      <c r="M10" s="7">
        <f t="shared" si="1"/>
        <v>110</v>
      </c>
      <c r="N10" s="69">
        <f t="shared" si="2"/>
        <v>0</v>
      </c>
      <c r="O10" s="76">
        <f t="shared" si="7"/>
        <v>0</v>
      </c>
      <c r="P10" s="74">
        <f t="shared" si="3"/>
        <v>0</v>
      </c>
      <c r="Q10" s="82">
        <f t="shared" si="8"/>
        <v>0</v>
      </c>
      <c r="R10" s="80">
        <f t="shared" si="4"/>
        <v>99.999999999999986</v>
      </c>
      <c r="S10" s="86">
        <f t="shared" si="9"/>
        <v>10</v>
      </c>
      <c r="T10" s="90">
        <f t="shared" si="5"/>
        <v>0</v>
      </c>
      <c r="U10" s="92">
        <f t="shared" si="10"/>
        <v>0</v>
      </c>
      <c r="V10" s="95">
        <f t="shared" si="6"/>
        <v>99.999999999999986</v>
      </c>
      <c r="W10" s="7">
        <f t="shared" si="6"/>
        <v>10</v>
      </c>
    </row>
    <row r="11" spans="1:23" s="6" customFormat="1" ht="19.899999999999999" customHeight="1" x14ac:dyDescent="0.2">
      <c r="A11" s="51">
        <v>8</v>
      </c>
      <c r="B11" s="97">
        <v>24926545872</v>
      </c>
      <c r="C11" s="100" t="str">
        <f>+VLOOKUP(B11,'VERİ BANKASI'!M:N,2,0)</f>
        <v>QFİT MARKET -ENGİN ŞAHİN</v>
      </c>
      <c r="D11" s="54" t="s">
        <v>844</v>
      </c>
      <c r="E11" s="57">
        <v>11</v>
      </c>
      <c r="F11" s="59">
        <v>45594</v>
      </c>
      <c r="G11" s="61">
        <v>1</v>
      </c>
      <c r="H11" s="63">
        <v>132</v>
      </c>
      <c r="I11" s="65" t="s">
        <v>121</v>
      </c>
      <c r="J11" s="61" t="s">
        <v>64</v>
      </c>
      <c r="K11" s="65"/>
      <c r="L11" s="67">
        <f t="shared" si="0"/>
        <v>0</v>
      </c>
      <c r="M11" s="7">
        <f t="shared" si="1"/>
        <v>132</v>
      </c>
      <c r="N11" s="69">
        <f t="shared" si="2"/>
        <v>0</v>
      </c>
      <c r="O11" s="76">
        <f t="shared" si="7"/>
        <v>0</v>
      </c>
      <c r="P11" s="74">
        <f t="shared" si="3"/>
        <v>130.69306930693068</v>
      </c>
      <c r="Q11" s="82">
        <f t="shared" si="8"/>
        <v>1.3069306930693068</v>
      </c>
      <c r="R11" s="80">
        <f t="shared" si="4"/>
        <v>0</v>
      </c>
      <c r="S11" s="86">
        <f t="shared" si="9"/>
        <v>0</v>
      </c>
      <c r="T11" s="90">
        <f t="shared" si="5"/>
        <v>0</v>
      </c>
      <c r="U11" s="92">
        <f t="shared" si="10"/>
        <v>0</v>
      </c>
      <c r="V11" s="95">
        <f t="shared" si="6"/>
        <v>130.69306930693068</v>
      </c>
      <c r="W11" s="7">
        <f t="shared" si="6"/>
        <v>1.3069306930693068</v>
      </c>
    </row>
    <row r="12" spans="1:23" s="6" customFormat="1" ht="19.899999999999999" customHeight="1" x14ac:dyDescent="0.2">
      <c r="A12" s="51">
        <v>9</v>
      </c>
      <c r="B12" s="97">
        <v>24926545872</v>
      </c>
      <c r="C12" s="100" t="str">
        <f>+VLOOKUP(B12,'VERİ BANKASI'!M:N,2,0)</f>
        <v>QFİT MARKET -ENGİN ŞAHİN</v>
      </c>
      <c r="D12" s="54" t="s">
        <v>844</v>
      </c>
      <c r="E12" s="57">
        <v>23</v>
      </c>
      <c r="F12" s="59">
        <v>45605</v>
      </c>
      <c r="G12" s="61">
        <v>1</v>
      </c>
      <c r="H12" s="63">
        <v>50</v>
      </c>
      <c r="I12" s="65" t="s">
        <v>121</v>
      </c>
      <c r="J12" s="61" t="s">
        <v>64</v>
      </c>
      <c r="K12" s="65"/>
      <c r="L12" s="67">
        <f t="shared" si="0"/>
        <v>0</v>
      </c>
      <c r="M12" s="7">
        <f t="shared" si="1"/>
        <v>50</v>
      </c>
      <c r="N12" s="69">
        <f t="shared" si="2"/>
        <v>0</v>
      </c>
      <c r="O12" s="76">
        <f t="shared" si="7"/>
        <v>0</v>
      </c>
      <c r="P12" s="74">
        <f t="shared" si="3"/>
        <v>49.504950495049506</v>
      </c>
      <c r="Q12" s="82">
        <f t="shared" si="8"/>
        <v>0.4950495049504951</v>
      </c>
      <c r="R12" s="80">
        <f t="shared" si="4"/>
        <v>0</v>
      </c>
      <c r="S12" s="86">
        <f t="shared" si="9"/>
        <v>0</v>
      </c>
      <c r="T12" s="90">
        <f t="shared" si="5"/>
        <v>0</v>
      </c>
      <c r="U12" s="92">
        <f t="shared" si="10"/>
        <v>0</v>
      </c>
      <c r="V12" s="95">
        <f t="shared" si="6"/>
        <v>49.504950495049506</v>
      </c>
      <c r="W12" s="7">
        <f t="shared" si="6"/>
        <v>0.4950495049504951</v>
      </c>
    </row>
    <row r="13" spans="1:23" s="6" customFormat="1" ht="19.899999999999999" customHeight="1" x14ac:dyDescent="0.2">
      <c r="A13" s="51">
        <v>10</v>
      </c>
      <c r="B13" s="97">
        <v>9000663247</v>
      </c>
      <c r="C13" s="100" t="str">
        <f>+VLOOKUP(B13,'VERİ BANKASI'!M:N,2,0)</f>
        <v>KEREM KADRİ UZAKGİDER</v>
      </c>
      <c r="D13" s="54" t="s">
        <v>844</v>
      </c>
      <c r="E13" s="57">
        <v>25</v>
      </c>
      <c r="F13" s="59">
        <v>45542</v>
      </c>
      <c r="G13" s="61">
        <v>1</v>
      </c>
      <c r="H13" s="63">
        <v>400</v>
      </c>
      <c r="I13" s="65" t="s">
        <v>640</v>
      </c>
      <c r="J13" s="61" t="s">
        <v>64</v>
      </c>
      <c r="K13" s="65"/>
      <c r="L13" s="67">
        <f t="shared" si="0"/>
        <v>0</v>
      </c>
      <c r="M13" s="7">
        <f t="shared" si="1"/>
        <v>400</v>
      </c>
      <c r="N13" s="69">
        <f t="shared" si="2"/>
        <v>0</v>
      </c>
      <c r="O13" s="76">
        <f t="shared" si="7"/>
        <v>0</v>
      </c>
      <c r="P13" s="74">
        <f t="shared" si="3"/>
        <v>396.03960396039605</v>
      </c>
      <c r="Q13" s="82">
        <f t="shared" si="8"/>
        <v>3.9603960396039608</v>
      </c>
      <c r="R13" s="80">
        <f t="shared" si="4"/>
        <v>0</v>
      </c>
      <c r="S13" s="86">
        <f t="shared" si="9"/>
        <v>0</v>
      </c>
      <c r="T13" s="90">
        <f t="shared" si="5"/>
        <v>0</v>
      </c>
      <c r="U13" s="92">
        <f t="shared" si="10"/>
        <v>0</v>
      </c>
      <c r="V13" s="95">
        <f t="shared" si="6"/>
        <v>396.03960396039605</v>
      </c>
      <c r="W13" s="7">
        <f t="shared" si="6"/>
        <v>3.9603960396039608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0"/>
        <v>0</v>
      </c>
      <c r="M14" s="7">
        <f t="shared" si="1"/>
        <v>0</v>
      </c>
      <c r="N14" s="69">
        <f t="shared" si="2"/>
        <v>0</v>
      </c>
      <c r="O14" s="76">
        <f t="shared" si="7"/>
        <v>0</v>
      </c>
      <c r="P14" s="74">
        <f t="shared" si="3"/>
        <v>0</v>
      </c>
      <c r="Q14" s="82">
        <f t="shared" si="8"/>
        <v>0</v>
      </c>
      <c r="R14" s="80">
        <f t="shared" si="4"/>
        <v>0</v>
      </c>
      <c r="S14" s="86">
        <f t="shared" si="9"/>
        <v>0</v>
      </c>
      <c r="T14" s="90">
        <f t="shared" si="5"/>
        <v>0</v>
      </c>
      <c r="U14" s="92">
        <f t="shared" si="10"/>
        <v>0</v>
      </c>
      <c r="V14" s="95">
        <f t="shared" si="6"/>
        <v>0</v>
      </c>
      <c r="W14" s="7">
        <f t="shared" si="6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0"/>
        <v>0</v>
      </c>
      <c r="M15" s="7">
        <f t="shared" si="1"/>
        <v>0</v>
      </c>
      <c r="N15" s="69">
        <f t="shared" si="2"/>
        <v>0</v>
      </c>
      <c r="O15" s="76">
        <f t="shared" si="7"/>
        <v>0</v>
      </c>
      <c r="P15" s="74">
        <f t="shared" si="3"/>
        <v>0</v>
      </c>
      <c r="Q15" s="82">
        <f t="shared" si="8"/>
        <v>0</v>
      </c>
      <c r="R15" s="80">
        <f t="shared" si="4"/>
        <v>0</v>
      </c>
      <c r="S15" s="86">
        <f t="shared" si="9"/>
        <v>0</v>
      </c>
      <c r="T15" s="90">
        <f t="shared" si="5"/>
        <v>0</v>
      </c>
      <c r="U15" s="92">
        <f t="shared" si="10"/>
        <v>0</v>
      </c>
      <c r="V15" s="95">
        <f t="shared" si="6"/>
        <v>0</v>
      </c>
      <c r="W15" s="7">
        <f t="shared" si="6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0"/>
        <v>0</v>
      </c>
      <c r="M16" s="7">
        <f t="shared" si="1"/>
        <v>0</v>
      </c>
      <c r="N16" s="69">
        <f t="shared" si="2"/>
        <v>0</v>
      </c>
      <c r="O16" s="76">
        <f t="shared" si="7"/>
        <v>0</v>
      </c>
      <c r="P16" s="74">
        <f t="shared" si="3"/>
        <v>0</v>
      </c>
      <c r="Q16" s="82">
        <f t="shared" si="8"/>
        <v>0</v>
      </c>
      <c r="R16" s="80">
        <f t="shared" si="4"/>
        <v>0</v>
      </c>
      <c r="S16" s="86">
        <f t="shared" si="9"/>
        <v>0</v>
      </c>
      <c r="T16" s="90">
        <f t="shared" si="5"/>
        <v>0</v>
      </c>
      <c r="U16" s="92">
        <f t="shared" si="10"/>
        <v>0</v>
      </c>
      <c r="V16" s="95">
        <f t="shared" si="6"/>
        <v>0</v>
      </c>
      <c r="W16" s="7">
        <f t="shared" si="6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0"/>
        <v>0</v>
      </c>
      <c r="M17" s="7">
        <f t="shared" si="1"/>
        <v>0</v>
      </c>
      <c r="N17" s="69">
        <f t="shared" si="2"/>
        <v>0</v>
      </c>
      <c r="O17" s="76">
        <f t="shared" si="7"/>
        <v>0</v>
      </c>
      <c r="P17" s="74">
        <f t="shared" si="3"/>
        <v>0</v>
      </c>
      <c r="Q17" s="82">
        <f t="shared" si="8"/>
        <v>0</v>
      </c>
      <c r="R17" s="80">
        <f t="shared" si="4"/>
        <v>0</v>
      </c>
      <c r="S17" s="86">
        <f t="shared" si="9"/>
        <v>0</v>
      </c>
      <c r="T17" s="90">
        <f t="shared" si="5"/>
        <v>0</v>
      </c>
      <c r="U17" s="92">
        <f t="shared" si="10"/>
        <v>0</v>
      </c>
      <c r="V17" s="95">
        <f t="shared" si="6"/>
        <v>0</v>
      </c>
      <c r="W17" s="7">
        <f t="shared" si="6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0"/>
        <v>0</v>
      </c>
      <c r="M18" s="7">
        <f t="shared" si="1"/>
        <v>0</v>
      </c>
      <c r="N18" s="69">
        <f t="shared" si="2"/>
        <v>0</v>
      </c>
      <c r="O18" s="76">
        <f t="shared" si="7"/>
        <v>0</v>
      </c>
      <c r="P18" s="74">
        <f t="shared" si="3"/>
        <v>0</v>
      </c>
      <c r="Q18" s="82">
        <f t="shared" si="8"/>
        <v>0</v>
      </c>
      <c r="R18" s="80">
        <f t="shared" si="4"/>
        <v>0</v>
      </c>
      <c r="S18" s="86">
        <f t="shared" si="9"/>
        <v>0</v>
      </c>
      <c r="T18" s="90">
        <f t="shared" si="5"/>
        <v>0</v>
      </c>
      <c r="U18" s="92">
        <f t="shared" si="10"/>
        <v>0</v>
      </c>
      <c r="V18" s="95">
        <f t="shared" si="6"/>
        <v>0</v>
      </c>
      <c r="W18" s="7">
        <f t="shared" si="6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0"/>
        <v>0</v>
      </c>
      <c r="M19" s="7">
        <f t="shared" si="1"/>
        <v>0</v>
      </c>
      <c r="N19" s="69">
        <f t="shared" si="2"/>
        <v>0</v>
      </c>
      <c r="O19" s="76">
        <f t="shared" si="7"/>
        <v>0</v>
      </c>
      <c r="P19" s="74">
        <f t="shared" si="3"/>
        <v>0</v>
      </c>
      <c r="Q19" s="82">
        <f t="shared" si="8"/>
        <v>0</v>
      </c>
      <c r="R19" s="80">
        <f t="shared" si="4"/>
        <v>0</v>
      </c>
      <c r="S19" s="86">
        <f t="shared" si="9"/>
        <v>0</v>
      </c>
      <c r="T19" s="90">
        <f t="shared" si="5"/>
        <v>0</v>
      </c>
      <c r="U19" s="92">
        <f t="shared" si="10"/>
        <v>0</v>
      </c>
      <c r="V19" s="95">
        <f t="shared" si="6"/>
        <v>0</v>
      </c>
      <c r="W19" s="7">
        <f t="shared" si="6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0"/>
        <v>0</v>
      </c>
      <c r="M20" s="7">
        <f t="shared" si="1"/>
        <v>0</v>
      </c>
      <c r="N20" s="69">
        <f t="shared" si="2"/>
        <v>0</v>
      </c>
      <c r="O20" s="76">
        <f t="shared" si="7"/>
        <v>0</v>
      </c>
      <c r="P20" s="74">
        <f t="shared" si="3"/>
        <v>0</v>
      </c>
      <c r="Q20" s="82">
        <f t="shared" si="8"/>
        <v>0</v>
      </c>
      <c r="R20" s="80">
        <f t="shared" si="4"/>
        <v>0</v>
      </c>
      <c r="S20" s="86">
        <f t="shared" si="9"/>
        <v>0</v>
      </c>
      <c r="T20" s="90">
        <f t="shared" si="5"/>
        <v>0</v>
      </c>
      <c r="U20" s="92">
        <f t="shared" si="10"/>
        <v>0</v>
      </c>
      <c r="V20" s="95">
        <f t="shared" si="6"/>
        <v>0</v>
      </c>
      <c r="W20" s="7">
        <f t="shared" si="6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0"/>
        <v>0</v>
      </c>
      <c r="M21" s="7">
        <f t="shared" si="1"/>
        <v>0</v>
      </c>
      <c r="N21" s="69">
        <f t="shared" si="2"/>
        <v>0</v>
      </c>
      <c r="O21" s="76">
        <f t="shared" si="7"/>
        <v>0</v>
      </c>
      <c r="P21" s="74">
        <f t="shared" si="3"/>
        <v>0</v>
      </c>
      <c r="Q21" s="82">
        <f t="shared" si="8"/>
        <v>0</v>
      </c>
      <c r="R21" s="80">
        <f t="shared" si="4"/>
        <v>0</v>
      </c>
      <c r="S21" s="86">
        <f t="shared" si="9"/>
        <v>0</v>
      </c>
      <c r="T21" s="90">
        <f t="shared" si="5"/>
        <v>0</v>
      </c>
      <c r="U21" s="92">
        <f t="shared" si="10"/>
        <v>0</v>
      </c>
      <c r="V21" s="95">
        <f t="shared" si="6"/>
        <v>0</v>
      </c>
      <c r="W21" s="7">
        <f t="shared" si="6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0"/>
        <v>0</v>
      </c>
      <c r="M22" s="7">
        <f t="shared" si="1"/>
        <v>0</v>
      </c>
      <c r="N22" s="69">
        <f t="shared" si="2"/>
        <v>0</v>
      </c>
      <c r="O22" s="76">
        <f t="shared" si="7"/>
        <v>0</v>
      </c>
      <c r="P22" s="74">
        <f t="shared" si="3"/>
        <v>0</v>
      </c>
      <c r="Q22" s="82">
        <f t="shared" si="8"/>
        <v>0</v>
      </c>
      <c r="R22" s="80">
        <f t="shared" si="4"/>
        <v>0</v>
      </c>
      <c r="S22" s="86">
        <f t="shared" si="9"/>
        <v>0</v>
      </c>
      <c r="T22" s="90">
        <f t="shared" si="5"/>
        <v>0</v>
      </c>
      <c r="U22" s="92">
        <f t="shared" si="10"/>
        <v>0</v>
      </c>
      <c r="V22" s="95">
        <f t="shared" si="6"/>
        <v>0</v>
      </c>
      <c r="W22" s="7">
        <f t="shared" si="6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0"/>
        <v>0</v>
      </c>
      <c r="M23" s="7">
        <f t="shared" si="1"/>
        <v>0</v>
      </c>
      <c r="N23" s="69">
        <f t="shared" si="2"/>
        <v>0</v>
      </c>
      <c r="O23" s="76">
        <f t="shared" si="7"/>
        <v>0</v>
      </c>
      <c r="P23" s="74">
        <f t="shared" si="3"/>
        <v>0</v>
      </c>
      <c r="Q23" s="82">
        <f t="shared" si="8"/>
        <v>0</v>
      </c>
      <c r="R23" s="80">
        <f t="shared" si="4"/>
        <v>0</v>
      </c>
      <c r="S23" s="86">
        <f t="shared" si="9"/>
        <v>0</v>
      </c>
      <c r="T23" s="90">
        <f t="shared" si="5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0"/>
        <v>0</v>
      </c>
      <c r="M24" s="7">
        <f t="shared" si="1"/>
        <v>0</v>
      </c>
      <c r="N24" s="69">
        <f t="shared" si="2"/>
        <v>0</v>
      </c>
      <c r="O24" s="76">
        <f t="shared" si="7"/>
        <v>0</v>
      </c>
      <c r="P24" s="74">
        <f t="shared" si="3"/>
        <v>0</v>
      </c>
      <c r="Q24" s="82">
        <f t="shared" si="8"/>
        <v>0</v>
      </c>
      <c r="R24" s="80">
        <f t="shared" si="4"/>
        <v>0</v>
      </c>
      <c r="S24" s="86">
        <f t="shared" si="9"/>
        <v>0</v>
      </c>
      <c r="T24" s="90">
        <f t="shared" si="5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0"/>
        <v>0</v>
      </c>
      <c r="M25" s="7">
        <f t="shared" si="1"/>
        <v>0</v>
      </c>
      <c r="N25" s="69">
        <f t="shared" si="2"/>
        <v>0</v>
      </c>
      <c r="O25" s="76">
        <f t="shared" si="7"/>
        <v>0</v>
      </c>
      <c r="P25" s="74">
        <f t="shared" si="3"/>
        <v>0</v>
      </c>
      <c r="Q25" s="82">
        <f t="shared" si="8"/>
        <v>0</v>
      </c>
      <c r="R25" s="80">
        <f t="shared" si="4"/>
        <v>0</v>
      </c>
      <c r="S25" s="86">
        <f t="shared" si="9"/>
        <v>0</v>
      </c>
      <c r="T25" s="90">
        <f t="shared" si="5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0"/>
        <v>0</v>
      </c>
      <c r="M26" s="7">
        <f t="shared" si="1"/>
        <v>0</v>
      </c>
      <c r="N26" s="69">
        <f t="shared" si="2"/>
        <v>0</v>
      </c>
      <c r="O26" s="76">
        <f t="shared" si="7"/>
        <v>0</v>
      </c>
      <c r="P26" s="74">
        <f t="shared" si="3"/>
        <v>0</v>
      </c>
      <c r="Q26" s="82">
        <f t="shared" si="8"/>
        <v>0</v>
      </c>
      <c r="R26" s="80">
        <f t="shared" si="4"/>
        <v>0</v>
      </c>
      <c r="S26" s="86">
        <f t="shared" si="9"/>
        <v>0</v>
      </c>
      <c r="T26" s="90">
        <f t="shared" si="5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0"/>
        <v>0</v>
      </c>
      <c r="M27" s="7">
        <f t="shared" si="1"/>
        <v>0</v>
      </c>
      <c r="N27" s="69">
        <f t="shared" si="2"/>
        <v>0</v>
      </c>
      <c r="O27" s="76">
        <f t="shared" si="7"/>
        <v>0</v>
      </c>
      <c r="P27" s="74">
        <f t="shared" si="3"/>
        <v>0</v>
      </c>
      <c r="Q27" s="82">
        <f t="shared" si="8"/>
        <v>0</v>
      </c>
      <c r="R27" s="80">
        <f t="shared" si="4"/>
        <v>0</v>
      </c>
      <c r="S27" s="86">
        <f t="shared" si="9"/>
        <v>0</v>
      </c>
      <c r="T27" s="90">
        <f t="shared" si="5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0"/>
        <v>0</v>
      </c>
      <c r="M28" s="7">
        <f t="shared" si="1"/>
        <v>0</v>
      </c>
      <c r="N28" s="69">
        <f t="shared" si="2"/>
        <v>0</v>
      </c>
      <c r="O28" s="76">
        <f t="shared" si="7"/>
        <v>0</v>
      </c>
      <c r="P28" s="74">
        <f t="shared" si="3"/>
        <v>0</v>
      </c>
      <c r="Q28" s="82">
        <f t="shared" si="8"/>
        <v>0</v>
      </c>
      <c r="R28" s="80">
        <f t="shared" si="4"/>
        <v>0</v>
      </c>
      <c r="S28" s="86">
        <f t="shared" si="9"/>
        <v>0</v>
      </c>
      <c r="T28" s="90">
        <f t="shared" si="5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0"/>
        <v>0</v>
      </c>
      <c r="M29" s="7">
        <f t="shared" si="1"/>
        <v>0</v>
      </c>
      <c r="N29" s="69">
        <f t="shared" si="2"/>
        <v>0</v>
      </c>
      <c r="O29" s="76">
        <f t="shared" si="7"/>
        <v>0</v>
      </c>
      <c r="P29" s="74">
        <f t="shared" si="3"/>
        <v>0</v>
      </c>
      <c r="Q29" s="82">
        <f t="shared" si="8"/>
        <v>0</v>
      </c>
      <c r="R29" s="80">
        <f t="shared" si="4"/>
        <v>0</v>
      </c>
      <c r="S29" s="86">
        <f t="shared" si="9"/>
        <v>0</v>
      </c>
      <c r="T29" s="90">
        <f t="shared" si="5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0"/>
        <v>0</v>
      </c>
      <c r="M30" s="7">
        <f t="shared" si="1"/>
        <v>0</v>
      </c>
      <c r="N30" s="69">
        <f t="shared" si="2"/>
        <v>0</v>
      </c>
      <c r="O30" s="76">
        <f t="shared" si="7"/>
        <v>0</v>
      </c>
      <c r="P30" s="74">
        <f t="shared" si="3"/>
        <v>0</v>
      </c>
      <c r="Q30" s="82">
        <f t="shared" si="8"/>
        <v>0</v>
      </c>
      <c r="R30" s="80">
        <f t="shared" si="4"/>
        <v>0</v>
      </c>
      <c r="S30" s="86">
        <f t="shared" si="9"/>
        <v>0</v>
      </c>
      <c r="T30" s="90">
        <f t="shared" si="5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0"/>
        <v>0</v>
      </c>
      <c r="M31" s="7">
        <f t="shared" si="1"/>
        <v>0</v>
      </c>
      <c r="N31" s="69">
        <f t="shared" si="2"/>
        <v>0</v>
      </c>
      <c r="O31" s="76">
        <f t="shared" si="7"/>
        <v>0</v>
      </c>
      <c r="P31" s="74">
        <f t="shared" si="3"/>
        <v>0</v>
      </c>
      <c r="Q31" s="82">
        <f t="shared" si="8"/>
        <v>0</v>
      </c>
      <c r="R31" s="80">
        <f t="shared" si="4"/>
        <v>0</v>
      </c>
      <c r="S31" s="86">
        <f t="shared" si="9"/>
        <v>0</v>
      </c>
      <c r="T31" s="90">
        <f t="shared" si="5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0"/>
        <v>0</v>
      </c>
      <c r="M32" s="7">
        <f t="shared" si="1"/>
        <v>0</v>
      </c>
      <c r="N32" s="69">
        <f t="shared" si="2"/>
        <v>0</v>
      </c>
      <c r="O32" s="76">
        <f t="shared" si="7"/>
        <v>0</v>
      </c>
      <c r="P32" s="74">
        <f t="shared" si="3"/>
        <v>0</v>
      </c>
      <c r="Q32" s="82">
        <f t="shared" si="8"/>
        <v>0</v>
      </c>
      <c r="R32" s="80">
        <f t="shared" si="4"/>
        <v>0</v>
      </c>
      <c r="S32" s="86">
        <f t="shared" si="9"/>
        <v>0</v>
      </c>
      <c r="T32" s="90">
        <f t="shared" si="5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0"/>
        <v>0</v>
      </c>
      <c r="M33" s="7">
        <f t="shared" si="1"/>
        <v>0</v>
      </c>
      <c r="N33" s="69">
        <f t="shared" si="2"/>
        <v>0</v>
      </c>
      <c r="O33" s="76">
        <f t="shared" si="7"/>
        <v>0</v>
      </c>
      <c r="P33" s="74">
        <f t="shared" si="3"/>
        <v>0</v>
      </c>
      <c r="Q33" s="82">
        <f t="shared" si="8"/>
        <v>0</v>
      </c>
      <c r="R33" s="80">
        <f t="shared" si="4"/>
        <v>0</v>
      </c>
      <c r="S33" s="86">
        <f t="shared" si="9"/>
        <v>0</v>
      </c>
      <c r="T33" s="90">
        <f t="shared" si="5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0"/>
        <v>0</v>
      </c>
      <c r="M34" s="7">
        <f t="shared" si="1"/>
        <v>0</v>
      </c>
      <c r="N34" s="69">
        <f t="shared" si="2"/>
        <v>0</v>
      </c>
      <c r="O34" s="76">
        <f t="shared" si="7"/>
        <v>0</v>
      </c>
      <c r="P34" s="74">
        <f t="shared" si="3"/>
        <v>0</v>
      </c>
      <c r="Q34" s="82">
        <f t="shared" si="8"/>
        <v>0</v>
      </c>
      <c r="R34" s="80">
        <f t="shared" si="4"/>
        <v>0</v>
      </c>
      <c r="S34" s="86">
        <f t="shared" si="9"/>
        <v>0</v>
      </c>
      <c r="T34" s="90">
        <f t="shared" si="5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0"/>
        <v>0</v>
      </c>
      <c r="M35" s="7">
        <f t="shared" si="1"/>
        <v>0</v>
      </c>
      <c r="N35" s="69">
        <f t="shared" si="2"/>
        <v>0</v>
      </c>
      <c r="O35" s="76">
        <f t="shared" si="7"/>
        <v>0</v>
      </c>
      <c r="P35" s="74">
        <f t="shared" si="3"/>
        <v>0</v>
      </c>
      <c r="Q35" s="82">
        <f t="shared" si="8"/>
        <v>0</v>
      </c>
      <c r="R35" s="80">
        <f t="shared" si="4"/>
        <v>0</v>
      </c>
      <c r="S35" s="86">
        <f t="shared" si="9"/>
        <v>0</v>
      </c>
      <c r="T35" s="90">
        <f t="shared" si="5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ref="L36:L54" si="12">IF(OR(D36="ARAÇ YAKIT GİDERİ",D36="ARAÇ OTOPARK VE VALE GİDERLERİ",D36="ARAÇ TAMİR VE BAKIM GİDERLERİ"),H36*30/100,0)+(IF(D36="689 KANUNEN KABUL EDİLMEYEN GİD.",H36*1,0))</f>
        <v>0</v>
      </c>
      <c r="M36" s="7">
        <f t="shared" ref="M36:M54" si="13">+H36-L36</f>
        <v>0</v>
      </c>
      <c r="N36" s="69">
        <f t="shared" ref="N36:N54" si="14">+IF(G36=$N$2,M36,0)</f>
        <v>0</v>
      </c>
      <c r="O36" s="76">
        <f t="shared" si="7"/>
        <v>0</v>
      </c>
      <c r="P36" s="74">
        <f t="shared" ref="P36:P54" si="15">+IF(G36=$P$2,M36/1.01,0)</f>
        <v>0</v>
      </c>
      <c r="Q36" s="82">
        <f t="shared" si="8"/>
        <v>0</v>
      </c>
      <c r="R36" s="80">
        <f t="shared" ref="R36:R54" si="16">+IF(G36=$R$2,M36/1.1,0)</f>
        <v>0</v>
      </c>
      <c r="S36" s="86">
        <f t="shared" si="9"/>
        <v>0</v>
      </c>
      <c r="T36" s="90">
        <f t="shared" ref="T36:T54" si="17">+IF(G36=$T$2,M36/1.2,0)</f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2"/>
        <v>0</v>
      </c>
      <c r="M37" s="7">
        <f t="shared" si="13"/>
        <v>0</v>
      </c>
      <c r="N37" s="69">
        <f t="shared" si="14"/>
        <v>0</v>
      </c>
      <c r="O37" s="76">
        <f t="shared" si="7"/>
        <v>0</v>
      </c>
      <c r="P37" s="74">
        <f t="shared" si="15"/>
        <v>0</v>
      </c>
      <c r="Q37" s="82">
        <f t="shared" si="8"/>
        <v>0</v>
      </c>
      <c r="R37" s="80">
        <f t="shared" si="16"/>
        <v>0</v>
      </c>
      <c r="S37" s="86">
        <f t="shared" si="9"/>
        <v>0</v>
      </c>
      <c r="T37" s="90">
        <f t="shared" si="17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2"/>
        <v>0</v>
      </c>
      <c r="M38" s="7">
        <f t="shared" si="13"/>
        <v>0</v>
      </c>
      <c r="N38" s="69">
        <f t="shared" si="14"/>
        <v>0</v>
      </c>
      <c r="O38" s="76">
        <f t="shared" si="7"/>
        <v>0</v>
      </c>
      <c r="P38" s="74">
        <f t="shared" si="15"/>
        <v>0</v>
      </c>
      <c r="Q38" s="82">
        <f t="shared" si="8"/>
        <v>0</v>
      </c>
      <c r="R38" s="80">
        <f t="shared" si="16"/>
        <v>0</v>
      </c>
      <c r="S38" s="86">
        <f t="shared" si="9"/>
        <v>0</v>
      </c>
      <c r="T38" s="90">
        <f t="shared" si="17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2"/>
        <v>0</v>
      </c>
      <c r="M39" s="7">
        <f t="shared" si="13"/>
        <v>0</v>
      </c>
      <c r="N39" s="69">
        <f t="shared" si="14"/>
        <v>0</v>
      </c>
      <c r="O39" s="76">
        <f t="shared" si="7"/>
        <v>0</v>
      </c>
      <c r="P39" s="74">
        <f t="shared" si="15"/>
        <v>0</v>
      </c>
      <c r="Q39" s="82">
        <f t="shared" si="8"/>
        <v>0</v>
      </c>
      <c r="R39" s="80">
        <f t="shared" si="16"/>
        <v>0</v>
      </c>
      <c r="S39" s="86">
        <f t="shared" si="9"/>
        <v>0</v>
      </c>
      <c r="T39" s="90">
        <f t="shared" si="17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2"/>
        <v>0</v>
      </c>
      <c r="M40" s="7">
        <f t="shared" si="13"/>
        <v>0</v>
      </c>
      <c r="N40" s="69">
        <f t="shared" si="14"/>
        <v>0</v>
      </c>
      <c r="O40" s="76">
        <f t="shared" si="7"/>
        <v>0</v>
      </c>
      <c r="P40" s="74">
        <f t="shared" si="15"/>
        <v>0</v>
      </c>
      <c r="Q40" s="82">
        <f t="shared" si="8"/>
        <v>0</v>
      </c>
      <c r="R40" s="80">
        <f t="shared" si="16"/>
        <v>0</v>
      </c>
      <c r="S40" s="86">
        <f t="shared" si="9"/>
        <v>0</v>
      </c>
      <c r="T40" s="90">
        <f t="shared" si="17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2"/>
        <v>0</v>
      </c>
      <c r="M41" s="7">
        <f t="shared" si="13"/>
        <v>0</v>
      </c>
      <c r="N41" s="69">
        <f t="shared" si="14"/>
        <v>0</v>
      </c>
      <c r="O41" s="76">
        <f t="shared" si="7"/>
        <v>0</v>
      </c>
      <c r="P41" s="74">
        <f t="shared" si="15"/>
        <v>0</v>
      </c>
      <c r="Q41" s="82">
        <f t="shared" si="8"/>
        <v>0</v>
      </c>
      <c r="R41" s="80">
        <f t="shared" si="16"/>
        <v>0</v>
      </c>
      <c r="S41" s="86">
        <f t="shared" si="9"/>
        <v>0</v>
      </c>
      <c r="T41" s="90">
        <f t="shared" si="17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2"/>
        <v>0</v>
      </c>
      <c r="M42" s="7">
        <f t="shared" si="13"/>
        <v>0</v>
      </c>
      <c r="N42" s="69">
        <f t="shared" si="14"/>
        <v>0</v>
      </c>
      <c r="O42" s="76">
        <f t="shared" si="7"/>
        <v>0</v>
      </c>
      <c r="P42" s="74">
        <f t="shared" si="15"/>
        <v>0</v>
      </c>
      <c r="Q42" s="82">
        <f t="shared" si="8"/>
        <v>0</v>
      </c>
      <c r="R42" s="80">
        <f t="shared" si="16"/>
        <v>0</v>
      </c>
      <c r="S42" s="86">
        <f t="shared" si="9"/>
        <v>0</v>
      </c>
      <c r="T42" s="90">
        <f t="shared" si="17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2"/>
        <v>0</v>
      </c>
      <c r="M43" s="7">
        <f t="shared" si="13"/>
        <v>0</v>
      </c>
      <c r="N43" s="69">
        <f t="shared" si="14"/>
        <v>0</v>
      </c>
      <c r="O43" s="76">
        <f t="shared" si="7"/>
        <v>0</v>
      </c>
      <c r="P43" s="74">
        <f t="shared" si="15"/>
        <v>0</v>
      </c>
      <c r="Q43" s="82">
        <f t="shared" si="8"/>
        <v>0</v>
      </c>
      <c r="R43" s="80">
        <f t="shared" si="16"/>
        <v>0</v>
      </c>
      <c r="S43" s="86">
        <f t="shared" si="9"/>
        <v>0</v>
      </c>
      <c r="T43" s="90">
        <f t="shared" si="17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2"/>
        <v>0</v>
      </c>
      <c r="M44" s="7">
        <f t="shared" si="13"/>
        <v>0</v>
      </c>
      <c r="N44" s="69">
        <f t="shared" si="14"/>
        <v>0</v>
      </c>
      <c r="O44" s="76">
        <f t="shared" si="7"/>
        <v>0</v>
      </c>
      <c r="P44" s="74">
        <f t="shared" si="15"/>
        <v>0</v>
      </c>
      <c r="Q44" s="82">
        <f t="shared" si="8"/>
        <v>0</v>
      </c>
      <c r="R44" s="80">
        <f t="shared" si="16"/>
        <v>0</v>
      </c>
      <c r="S44" s="86">
        <f t="shared" si="9"/>
        <v>0</v>
      </c>
      <c r="T44" s="90">
        <f t="shared" si="17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2"/>
        <v>0</v>
      </c>
      <c r="M45" s="7">
        <f t="shared" si="13"/>
        <v>0</v>
      </c>
      <c r="N45" s="69">
        <f t="shared" si="14"/>
        <v>0</v>
      </c>
      <c r="O45" s="76">
        <f t="shared" si="7"/>
        <v>0</v>
      </c>
      <c r="P45" s="74">
        <f t="shared" si="15"/>
        <v>0</v>
      </c>
      <c r="Q45" s="82">
        <f t="shared" si="8"/>
        <v>0</v>
      </c>
      <c r="R45" s="80">
        <f t="shared" si="16"/>
        <v>0</v>
      </c>
      <c r="S45" s="86">
        <f t="shared" si="9"/>
        <v>0</v>
      </c>
      <c r="T45" s="90">
        <f t="shared" si="17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2"/>
        <v>0</v>
      </c>
      <c r="M46" s="7">
        <f t="shared" si="13"/>
        <v>0</v>
      </c>
      <c r="N46" s="69">
        <f t="shared" si="14"/>
        <v>0</v>
      </c>
      <c r="O46" s="76">
        <f t="shared" si="7"/>
        <v>0</v>
      </c>
      <c r="P46" s="74">
        <f t="shared" si="15"/>
        <v>0</v>
      </c>
      <c r="Q46" s="82">
        <f t="shared" si="8"/>
        <v>0</v>
      </c>
      <c r="R46" s="80">
        <f t="shared" si="16"/>
        <v>0</v>
      </c>
      <c r="S46" s="86">
        <f t="shared" si="9"/>
        <v>0</v>
      </c>
      <c r="T46" s="90">
        <f t="shared" si="17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2"/>
        <v>0</v>
      </c>
      <c r="M47" s="7">
        <f t="shared" si="13"/>
        <v>0</v>
      </c>
      <c r="N47" s="69">
        <f t="shared" si="14"/>
        <v>0</v>
      </c>
      <c r="O47" s="76">
        <f t="shared" si="7"/>
        <v>0</v>
      </c>
      <c r="P47" s="74">
        <f t="shared" si="15"/>
        <v>0</v>
      </c>
      <c r="Q47" s="82">
        <f t="shared" si="8"/>
        <v>0</v>
      </c>
      <c r="R47" s="80">
        <f t="shared" si="16"/>
        <v>0</v>
      </c>
      <c r="S47" s="86">
        <f t="shared" si="9"/>
        <v>0</v>
      </c>
      <c r="T47" s="90">
        <f t="shared" si="17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2"/>
        <v>0</v>
      </c>
      <c r="M48" s="7">
        <f t="shared" si="13"/>
        <v>0</v>
      </c>
      <c r="N48" s="69">
        <f t="shared" si="14"/>
        <v>0</v>
      </c>
      <c r="O48" s="76">
        <f t="shared" si="7"/>
        <v>0</v>
      </c>
      <c r="P48" s="74">
        <f t="shared" si="15"/>
        <v>0</v>
      </c>
      <c r="Q48" s="82">
        <f t="shared" si="8"/>
        <v>0</v>
      </c>
      <c r="R48" s="80">
        <f t="shared" si="16"/>
        <v>0</v>
      </c>
      <c r="S48" s="86">
        <f t="shared" si="9"/>
        <v>0</v>
      </c>
      <c r="T48" s="90">
        <f t="shared" si="17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2"/>
        <v>0</v>
      </c>
      <c r="M49" s="7">
        <f t="shared" si="13"/>
        <v>0</v>
      </c>
      <c r="N49" s="69">
        <f t="shared" si="14"/>
        <v>0</v>
      </c>
      <c r="O49" s="76">
        <f t="shared" si="7"/>
        <v>0</v>
      </c>
      <c r="P49" s="74">
        <f t="shared" si="15"/>
        <v>0</v>
      </c>
      <c r="Q49" s="82">
        <f t="shared" si="8"/>
        <v>0</v>
      </c>
      <c r="R49" s="80">
        <f t="shared" si="16"/>
        <v>0</v>
      </c>
      <c r="S49" s="86">
        <f t="shared" si="9"/>
        <v>0</v>
      </c>
      <c r="T49" s="90">
        <f t="shared" si="17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2"/>
        <v>0</v>
      </c>
      <c r="M50" s="7">
        <f t="shared" si="13"/>
        <v>0</v>
      </c>
      <c r="N50" s="69">
        <f t="shared" si="14"/>
        <v>0</v>
      </c>
      <c r="O50" s="76">
        <f t="shared" si="7"/>
        <v>0</v>
      </c>
      <c r="P50" s="74">
        <f t="shared" si="15"/>
        <v>0</v>
      </c>
      <c r="Q50" s="82">
        <f t="shared" si="8"/>
        <v>0</v>
      </c>
      <c r="R50" s="80">
        <f t="shared" si="16"/>
        <v>0</v>
      </c>
      <c r="S50" s="86">
        <f t="shared" si="9"/>
        <v>0</v>
      </c>
      <c r="T50" s="90">
        <f t="shared" si="17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2"/>
        <v>0</v>
      </c>
      <c r="M51" s="7">
        <f t="shared" si="13"/>
        <v>0</v>
      </c>
      <c r="N51" s="69">
        <f t="shared" si="14"/>
        <v>0</v>
      </c>
      <c r="O51" s="76">
        <f t="shared" si="7"/>
        <v>0</v>
      </c>
      <c r="P51" s="74">
        <f t="shared" si="15"/>
        <v>0</v>
      </c>
      <c r="Q51" s="82">
        <f t="shared" si="8"/>
        <v>0</v>
      </c>
      <c r="R51" s="80">
        <f t="shared" si="16"/>
        <v>0</v>
      </c>
      <c r="S51" s="86">
        <f t="shared" si="9"/>
        <v>0</v>
      </c>
      <c r="T51" s="90">
        <f t="shared" si="17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2"/>
        <v>0</v>
      </c>
      <c r="M52" s="7">
        <f t="shared" si="13"/>
        <v>0</v>
      </c>
      <c r="N52" s="69">
        <f t="shared" si="14"/>
        <v>0</v>
      </c>
      <c r="O52" s="76">
        <f t="shared" si="7"/>
        <v>0</v>
      </c>
      <c r="P52" s="74">
        <f t="shared" si="15"/>
        <v>0</v>
      </c>
      <c r="Q52" s="82">
        <f t="shared" si="8"/>
        <v>0</v>
      </c>
      <c r="R52" s="80">
        <f t="shared" si="16"/>
        <v>0</v>
      </c>
      <c r="S52" s="86">
        <f t="shared" si="9"/>
        <v>0</v>
      </c>
      <c r="T52" s="90">
        <f t="shared" si="17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2"/>
        <v>0</v>
      </c>
      <c r="M53" s="7">
        <f t="shared" si="13"/>
        <v>0</v>
      </c>
      <c r="N53" s="69">
        <f t="shared" si="14"/>
        <v>0</v>
      </c>
      <c r="O53" s="76">
        <f t="shared" si="7"/>
        <v>0</v>
      </c>
      <c r="P53" s="74">
        <f t="shared" si="15"/>
        <v>0</v>
      </c>
      <c r="Q53" s="82">
        <f t="shared" si="8"/>
        <v>0</v>
      </c>
      <c r="R53" s="80">
        <f t="shared" si="16"/>
        <v>0</v>
      </c>
      <c r="S53" s="86">
        <f t="shared" si="9"/>
        <v>0</v>
      </c>
      <c r="T53" s="90">
        <f t="shared" si="17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2"/>
        <v>0</v>
      </c>
      <c r="M54" s="7">
        <f t="shared" si="13"/>
        <v>0</v>
      </c>
      <c r="N54" s="69">
        <f t="shared" si="14"/>
        <v>0</v>
      </c>
      <c r="O54" s="76">
        <f t="shared" si="7"/>
        <v>0</v>
      </c>
      <c r="P54" s="74">
        <f t="shared" si="15"/>
        <v>0</v>
      </c>
      <c r="Q54" s="82">
        <f t="shared" si="8"/>
        <v>0</v>
      </c>
      <c r="R54" s="80">
        <f t="shared" si="16"/>
        <v>0</v>
      </c>
      <c r="S54" s="86">
        <f t="shared" si="9"/>
        <v>0</v>
      </c>
      <c r="T54" s="90">
        <f t="shared" si="17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3950</v>
      </c>
      <c r="I57" s="109"/>
      <c r="J57" s="109"/>
      <c r="K57" s="11"/>
      <c r="L57" s="12">
        <f t="shared" ref="L57:W57" si="18">+SUBTOTAL(9,L4:L55)</f>
        <v>0</v>
      </c>
      <c r="M57" s="12">
        <f t="shared" si="18"/>
        <v>3950</v>
      </c>
      <c r="N57" s="13">
        <f t="shared" si="18"/>
        <v>0</v>
      </c>
      <c r="O57" s="13">
        <f t="shared" si="18"/>
        <v>0</v>
      </c>
      <c r="P57" s="14">
        <f>+SUBTOTAL(9,P4:P55)</f>
        <v>912.87128712871277</v>
      </c>
      <c r="Q57" s="14">
        <f t="shared" si="18"/>
        <v>9.1287128712871297</v>
      </c>
      <c r="R57" s="15">
        <f t="shared" si="18"/>
        <v>570.90909090909088</v>
      </c>
      <c r="S57" s="15">
        <f t="shared" si="18"/>
        <v>57.090909090909093</v>
      </c>
      <c r="T57" s="16">
        <f t="shared" si="18"/>
        <v>2000</v>
      </c>
      <c r="U57" s="16">
        <f t="shared" si="18"/>
        <v>400</v>
      </c>
      <c r="V57" s="12">
        <f t="shared" si="18"/>
        <v>3483.7803780378035</v>
      </c>
      <c r="W57" s="12">
        <f t="shared" si="18"/>
        <v>466.21962196219624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9">SUMIF($D$4:$D$55,B60,$N$4:$N$55)</f>
        <v>0</v>
      </c>
      <c r="D60" s="24">
        <f t="shared" ref="D60:D85" si="20">SUMIF($D$4:$D$55,B60,$O$4:$O$55)</f>
        <v>0</v>
      </c>
      <c r="E60" s="24">
        <f t="shared" ref="E60:E85" si="21">SUMIF($D$4:$D$55,B60,$P$4:$P$55)</f>
        <v>0</v>
      </c>
      <c r="F60" s="24">
        <f t="shared" ref="F60:F85" si="22">SUMIF($D$4:$D$55,B60,$Q$4:$Q$55)</f>
        <v>0</v>
      </c>
      <c r="G60" s="24">
        <f t="shared" ref="G60:G85" si="23">SUMIF($D$4:$D$55,B60,$R$4:$R$55)</f>
        <v>0</v>
      </c>
      <c r="H60" s="24">
        <f t="shared" ref="H60:H85" si="24">SUMIF($D$4:$D$55,B60,$S$4:$S$55)</f>
        <v>0</v>
      </c>
      <c r="I60" s="24">
        <f t="shared" ref="I60:I85" si="25">SUMIF($D$4:$D$55,B60,$T$4:$T$55)</f>
        <v>0</v>
      </c>
      <c r="J60" s="24">
        <f t="shared" ref="J60:J85" si="26">SUMIF($D$4:$D$55,B60,$U$4:$U$55)</f>
        <v>0</v>
      </c>
      <c r="K60" s="24">
        <f t="shared" ref="K60:K85" si="27">SUMIF($D$4:$D$55,B60,$L$4:$L$55)</f>
        <v>0</v>
      </c>
      <c r="L60" s="25">
        <f t="shared" ref="L60:L85" si="28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9"/>
        <v>0</v>
      </c>
      <c r="D61" s="24">
        <f t="shared" si="20"/>
        <v>0</v>
      </c>
      <c r="E61" s="24">
        <f t="shared" si="21"/>
        <v>0</v>
      </c>
      <c r="F61" s="24">
        <f t="shared" si="22"/>
        <v>0</v>
      </c>
      <c r="G61" s="24">
        <f t="shared" si="23"/>
        <v>0</v>
      </c>
      <c r="H61" s="24">
        <f t="shared" si="24"/>
        <v>0</v>
      </c>
      <c r="I61" s="24">
        <f t="shared" si="25"/>
        <v>0</v>
      </c>
      <c r="J61" s="24">
        <f t="shared" si="26"/>
        <v>0</v>
      </c>
      <c r="K61" s="24">
        <f t="shared" si="27"/>
        <v>0</v>
      </c>
      <c r="L61" s="25">
        <f t="shared" si="28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3950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9"/>
        <v>0</v>
      </c>
      <c r="D62" s="24">
        <f t="shared" si="20"/>
        <v>0</v>
      </c>
      <c r="E62" s="24">
        <f t="shared" si="21"/>
        <v>0</v>
      </c>
      <c r="F62" s="24">
        <f t="shared" si="22"/>
        <v>0</v>
      </c>
      <c r="G62" s="24">
        <f t="shared" si="23"/>
        <v>0</v>
      </c>
      <c r="H62" s="24">
        <f t="shared" si="24"/>
        <v>0</v>
      </c>
      <c r="I62" s="24">
        <f t="shared" si="25"/>
        <v>0</v>
      </c>
      <c r="J62" s="24">
        <f t="shared" si="26"/>
        <v>0</v>
      </c>
      <c r="K62" s="24">
        <f t="shared" si="27"/>
        <v>0</v>
      </c>
      <c r="L62" s="25">
        <f t="shared" si="28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9"/>
        <v>0</v>
      </c>
      <c r="D63" s="24">
        <f t="shared" si="20"/>
        <v>0</v>
      </c>
      <c r="E63" s="24">
        <f t="shared" si="21"/>
        <v>138.61386138613861</v>
      </c>
      <c r="F63" s="24">
        <f t="shared" si="22"/>
        <v>1.386138613861386</v>
      </c>
      <c r="G63" s="24">
        <f t="shared" si="23"/>
        <v>0</v>
      </c>
      <c r="H63" s="24">
        <f t="shared" si="24"/>
        <v>0</v>
      </c>
      <c r="I63" s="24">
        <f t="shared" si="25"/>
        <v>0</v>
      </c>
      <c r="J63" s="24">
        <f t="shared" si="26"/>
        <v>0</v>
      </c>
      <c r="K63" s="24">
        <f t="shared" si="27"/>
        <v>0</v>
      </c>
      <c r="L63" s="25">
        <f t="shared" si="28"/>
        <v>140</v>
      </c>
      <c r="M63" s="113">
        <f>+COUNTIF($D$4:D57,B63)</f>
        <v>2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-3950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9"/>
        <v>0</v>
      </c>
      <c r="D64" s="24">
        <f t="shared" si="20"/>
        <v>0</v>
      </c>
      <c r="E64" s="24">
        <f t="shared" si="21"/>
        <v>0</v>
      </c>
      <c r="F64" s="24">
        <f t="shared" si="22"/>
        <v>0</v>
      </c>
      <c r="G64" s="24">
        <f t="shared" si="23"/>
        <v>0</v>
      </c>
      <c r="H64" s="24">
        <f t="shared" si="24"/>
        <v>0</v>
      </c>
      <c r="I64" s="24">
        <f t="shared" si="25"/>
        <v>0</v>
      </c>
      <c r="J64" s="24">
        <f t="shared" si="26"/>
        <v>0</v>
      </c>
      <c r="K64" s="24">
        <f t="shared" si="27"/>
        <v>0</v>
      </c>
      <c r="L64" s="25">
        <f t="shared" si="28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9"/>
        <v>0</v>
      </c>
      <c r="D65" s="24">
        <f t="shared" si="20"/>
        <v>0</v>
      </c>
      <c r="E65" s="24">
        <f t="shared" si="21"/>
        <v>774.25742574257424</v>
      </c>
      <c r="F65" s="24">
        <f t="shared" si="22"/>
        <v>7.7425742574257432</v>
      </c>
      <c r="G65" s="24">
        <f t="shared" si="23"/>
        <v>349.99999999999994</v>
      </c>
      <c r="H65" s="24">
        <f t="shared" si="24"/>
        <v>35</v>
      </c>
      <c r="I65" s="24">
        <f t="shared" si="25"/>
        <v>0</v>
      </c>
      <c r="J65" s="24">
        <f t="shared" si="26"/>
        <v>0</v>
      </c>
      <c r="K65" s="24">
        <f t="shared" si="27"/>
        <v>0</v>
      </c>
      <c r="L65" s="25">
        <f t="shared" si="28"/>
        <v>1167</v>
      </c>
      <c r="M65" s="113">
        <f>+COUNTIF($D$4:D59,B65)</f>
        <v>6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9"/>
        <v>0</v>
      </c>
      <c r="D66" s="24">
        <f t="shared" si="20"/>
        <v>0</v>
      </c>
      <c r="E66" s="24">
        <f t="shared" si="21"/>
        <v>0</v>
      </c>
      <c r="F66" s="24">
        <f t="shared" si="22"/>
        <v>0</v>
      </c>
      <c r="G66" s="24">
        <f t="shared" si="23"/>
        <v>0</v>
      </c>
      <c r="H66" s="24">
        <f t="shared" si="24"/>
        <v>0</v>
      </c>
      <c r="I66" s="24">
        <f t="shared" si="25"/>
        <v>0</v>
      </c>
      <c r="J66" s="24">
        <f t="shared" si="26"/>
        <v>0</v>
      </c>
      <c r="K66" s="24">
        <f t="shared" si="27"/>
        <v>0</v>
      </c>
      <c r="L66" s="25">
        <f t="shared" si="28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9"/>
        <v>0</v>
      </c>
      <c r="D67" s="24">
        <f t="shared" si="20"/>
        <v>0</v>
      </c>
      <c r="E67" s="24">
        <f t="shared" si="21"/>
        <v>0</v>
      </c>
      <c r="F67" s="24">
        <f t="shared" si="22"/>
        <v>0</v>
      </c>
      <c r="G67" s="24">
        <f t="shared" si="23"/>
        <v>0</v>
      </c>
      <c r="H67" s="24">
        <f t="shared" si="24"/>
        <v>0</v>
      </c>
      <c r="I67" s="24">
        <f t="shared" si="25"/>
        <v>0</v>
      </c>
      <c r="J67" s="24">
        <f t="shared" si="26"/>
        <v>0</v>
      </c>
      <c r="K67" s="24">
        <f t="shared" si="27"/>
        <v>0</v>
      </c>
      <c r="L67" s="25">
        <f t="shared" si="28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9"/>
        <v>0</v>
      </c>
      <c r="D68" s="24">
        <f t="shared" si="20"/>
        <v>0</v>
      </c>
      <c r="E68" s="24">
        <f t="shared" si="21"/>
        <v>0</v>
      </c>
      <c r="F68" s="24">
        <f t="shared" si="22"/>
        <v>0</v>
      </c>
      <c r="G68" s="24">
        <f t="shared" si="23"/>
        <v>0</v>
      </c>
      <c r="H68" s="24">
        <f t="shared" si="24"/>
        <v>0</v>
      </c>
      <c r="I68" s="24">
        <f t="shared" si="25"/>
        <v>0</v>
      </c>
      <c r="J68" s="24">
        <f t="shared" si="26"/>
        <v>0</v>
      </c>
      <c r="K68" s="24">
        <f t="shared" si="27"/>
        <v>0</v>
      </c>
      <c r="L68" s="25">
        <f t="shared" si="28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9"/>
        <v>0</v>
      </c>
      <c r="D69" s="24">
        <f t="shared" si="20"/>
        <v>0</v>
      </c>
      <c r="E69" s="24">
        <f t="shared" si="21"/>
        <v>0</v>
      </c>
      <c r="F69" s="24">
        <f t="shared" si="22"/>
        <v>0</v>
      </c>
      <c r="G69" s="24">
        <f t="shared" si="23"/>
        <v>0</v>
      </c>
      <c r="H69" s="24">
        <f t="shared" si="24"/>
        <v>0</v>
      </c>
      <c r="I69" s="24">
        <f t="shared" si="25"/>
        <v>0</v>
      </c>
      <c r="J69" s="24">
        <f t="shared" si="26"/>
        <v>0</v>
      </c>
      <c r="K69" s="24">
        <f t="shared" si="27"/>
        <v>0</v>
      </c>
      <c r="L69" s="25">
        <f t="shared" si="28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9"/>
        <v>0</v>
      </c>
      <c r="D70" s="24">
        <f t="shared" si="20"/>
        <v>0</v>
      </c>
      <c r="E70" s="24">
        <f t="shared" si="21"/>
        <v>0</v>
      </c>
      <c r="F70" s="24">
        <f t="shared" si="22"/>
        <v>0</v>
      </c>
      <c r="G70" s="24">
        <f t="shared" si="23"/>
        <v>220.90909090909088</v>
      </c>
      <c r="H70" s="24">
        <f t="shared" si="24"/>
        <v>22.09090909090909</v>
      </c>
      <c r="I70" s="24">
        <f t="shared" si="25"/>
        <v>2000</v>
      </c>
      <c r="J70" s="24">
        <f t="shared" si="26"/>
        <v>400</v>
      </c>
      <c r="K70" s="24">
        <f t="shared" si="27"/>
        <v>0</v>
      </c>
      <c r="L70" s="25">
        <f t="shared" si="28"/>
        <v>2643</v>
      </c>
      <c r="M70" s="113">
        <f>+COUNTIF($D$4:D63,B70)</f>
        <v>2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9"/>
        <v>0</v>
      </c>
      <c r="D71" s="24">
        <f t="shared" si="20"/>
        <v>0</v>
      </c>
      <c r="E71" s="24">
        <f t="shared" si="21"/>
        <v>0</v>
      </c>
      <c r="F71" s="24">
        <f t="shared" si="22"/>
        <v>0</v>
      </c>
      <c r="G71" s="24">
        <f t="shared" si="23"/>
        <v>0</v>
      </c>
      <c r="H71" s="24">
        <f t="shared" si="24"/>
        <v>0</v>
      </c>
      <c r="I71" s="24">
        <f t="shared" si="25"/>
        <v>0</v>
      </c>
      <c r="J71" s="24">
        <f t="shared" si="26"/>
        <v>0</v>
      </c>
      <c r="K71" s="24">
        <f t="shared" si="27"/>
        <v>0</v>
      </c>
      <c r="L71" s="25">
        <f t="shared" si="28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9"/>
        <v>0</v>
      </c>
      <c r="D72" s="24">
        <f t="shared" si="20"/>
        <v>0</v>
      </c>
      <c r="E72" s="24">
        <f t="shared" si="21"/>
        <v>0</v>
      </c>
      <c r="F72" s="24">
        <f t="shared" si="22"/>
        <v>0</v>
      </c>
      <c r="G72" s="24">
        <f t="shared" si="23"/>
        <v>0</v>
      </c>
      <c r="H72" s="24">
        <f t="shared" si="24"/>
        <v>0</v>
      </c>
      <c r="I72" s="24">
        <f t="shared" si="25"/>
        <v>0</v>
      </c>
      <c r="J72" s="24">
        <f t="shared" si="26"/>
        <v>0</v>
      </c>
      <c r="K72" s="24">
        <f t="shared" si="27"/>
        <v>0</v>
      </c>
      <c r="L72" s="25">
        <f t="shared" si="28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9"/>
        <v>0</v>
      </c>
      <c r="D73" s="24">
        <f t="shared" si="20"/>
        <v>0</v>
      </c>
      <c r="E73" s="24">
        <f t="shared" si="21"/>
        <v>0</v>
      </c>
      <c r="F73" s="24">
        <f t="shared" si="22"/>
        <v>0</v>
      </c>
      <c r="G73" s="24">
        <f t="shared" si="23"/>
        <v>0</v>
      </c>
      <c r="H73" s="24">
        <f t="shared" si="24"/>
        <v>0</v>
      </c>
      <c r="I73" s="24">
        <f t="shared" si="25"/>
        <v>0</v>
      </c>
      <c r="J73" s="24">
        <f t="shared" si="26"/>
        <v>0</v>
      </c>
      <c r="K73" s="24">
        <f t="shared" si="27"/>
        <v>0</v>
      </c>
      <c r="L73" s="25">
        <f t="shared" si="28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9"/>
        <v>0</v>
      </c>
      <c r="D74" s="24">
        <f t="shared" si="20"/>
        <v>0</v>
      </c>
      <c r="E74" s="24">
        <f t="shared" si="21"/>
        <v>0</v>
      </c>
      <c r="F74" s="24">
        <f t="shared" si="22"/>
        <v>0</v>
      </c>
      <c r="G74" s="24">
        <f t="shared" si="23"/>
        <v>0</v>
      </c>
      <c r="H74" s="24">
        <f t="shared" si="24"/>
        <v>0</v>
      </c>
      <c r="I74" s="24">
        <f t="shared" si="25"/>
        <v>0</v>
      </c>
      <c r="J74" s="24">
        <f t="shared" si="26"/>
        <v>0</v>
      </c>
      <c r="K74" s="24">
        <f t="shared" si="27"/>
        <v>0</v>
      </c>
      <c r="L74" s="25">
        <f t="shared" si="28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9"/>
        <v>0</v>
      </c>
      <c r="D75" s="24">
        <f t="shared" si="20"/>
        <v>0</v>
      </c>
      <c r="E75" s="24">
        <f t="shared" si="21"/>
        <v>0</v>
      </c>
      <c r="F75" s="24">
        <f t="shared" si="22"/>
        <v>0</v>
      </c>
      <c r="G75" s="24">
        <f t="shared" si="23"/>
        <v>0</v>
      </c>
      <c r="H75" s="24">
        <f t="shared" si="24"/>
        <v>0</v>
      </c>
      <c r="I75" s="24">
        <f t="shared" si="25"/>
        <v>0</v>
      </c>
      <c r="J75" s="24">
        <f t="shared" si="26"/>
        <v>0</v>
      </c>
      <c r="K75" s="24">
        <f t="shared" si="27"/>
        <v>0</v>
      </c>
      <c r="L75" s="25">
        <f t="shared" si="28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9"/>
        <v>0</v>
      </c>
      <c r="D76" s="24">
        <f t="shared" si="20"/>
        <v>0</v>
      </c>
      <c r="E76" s="24">
        <f t="shared" si="21"/>
        <v>0</v>
      </c>
      <c r="F76" s="24">
        <f t="shared" si="22"/>
        <v>0</v>
      </c>
      <c r="G76" s="24">
        <f t="shared" si="23"/>
        <v>0</v>
      </c>
      <c r="H76" s="24">
        <f t="shared" si="24"/>
        <v>0</v>
      </c>
      <c r="I76" s="24">
        <f t="shared" si="25"/>
        <v>0</v>
      </c>
      <c r="J76" s="24">
        <f t="shared" si="26"/>
        <v>0</v>
      </c>
      <c r="K76" s="24">
        <f t="shared" si="27"/>
        <v>0</v>
      </c>
      <c r="L76" s="25">
        <f t="shared" si="28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9"/>
        <v>0</v>
      </c>
      <c r="D77" s="24">
        <f t="shared" si="20"/>
        <v>0</v>
      </c>
      <c r="E77" s="24">
        <f t="shared" si="21"/>
        <v>0</v>
      </c>
      <c r="F77" s="24">
        <f t="shared" si="22"/>
        <v>0</v>
      </c>
      <c r="G77" s="24">
        <f t="shared" si="23"/>
        <v>0</v>
      </c>
      <c r="H77" s="24">
        <f t="shared" si="24"/>
        <v>0</v>
      </c>
      <c r="I77" s="24">
        <f t="shared" si="25"/>
        <v>0</v>
      </c>
      <c r="J77" s="24">
        <f t="shared" si="26"/>
        <v>0</v>
      </c>
      <c r="K77" s="24">
        <f t="shared" si="27"/>
        <v>0</v>
      </c>
      <c r="L77" s="25">
        <f t="shared" si="28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9"/>
        <v>0</v>
      </c>
      <c r="D78" s="24">
        <f t="shared" si="20"/>
        <v>0</v>
      </c>
      <c r="E78" s="24">
        <f t="shared" si="21"/>
        <v>0</v>
      </c>
      <c r="F78" s="24">
        <f t="shared" si="22"/>
        <v>0</v>
      </c>
      <c r="G78" s="24">
        <f t="shared" si="23"/>
        <v>0</v>
      </c>
      <c r="H78" s="24">
        <f t="shared" si="24"/>
        <v>0</v>
      </c>
      <c r="I78" s="24">
        <f t="shared" si="25"/>
        <v>0</v>
      </c>
      <c r="J78" s="24">
        <f t="shared" si="26"/>
        <v>0</v>
      </c>
      <c r="K78" s="24">
        <f t="shared" si="27"/>
        <v>0</v>
      </c>
      <c r="L78" s="25">
        <f t="shared" si="28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9"/>
        <v>0</v>
      </c>
      <c r="D79" s="24">
        <f t="shared" si="20"/>
        <v>0</v>
      </c>
      <c r="E79" s="24">
        <f t="shared" si="21"/>
        <v>0</v>
      </c>
      <c r="F79" s="24">
        <f t="shared" si="22"/>
        <v>0</v>
      </c>
      <c r="G79" s="24">
        <f t="shared" si="23"/>
        <v>0</v>
      </c>
      <c r="H79" s="24">
        <f t="shared" si="24"/>
        <v>0</v>
      </c>
      <c r="I79" s="24">
        <f t="shared" si="25"/>
        <v>0</v>
      </c>
      <c r="J79" s="24">
        <f t="shared" si="26"/>
        <v>0</v>
      </c>
      <c r="K79" s="24">
        <f t="shared" si="27"/>
        <v>0</v>
      </c>
      <c r="L79" s="25">
        <f t="shared" si="28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9"/>
        <v>0</v>
      </c>
      <c r="D80" s="24">
        <f t="shared" si="20"/>
        <v>0</v>
      </c>
      <c r="E80" s="24">
        <f t="shared" si="21"/>
        <v>0</v>
      </c>
      <c r="F80" s="24">
        <f t="shared" si="22"/>
        <v>0</v>
      </c>
      <c r="G80" s="24">
        <f t="shared" si="23"/>
        <v>0</v>
      </c>
      <c r="H80" s="24">
        <f t="shared" si="24"/>
        <v>0</v>
      </c>
      <c r="I80" s="24">
        <f t="shared" si="25"/>
        <v>0</v>
      </c>
      <c r="J80" s="24">
        <f t="shared" si="26"/>
        <v>0</v>
      </c>
      <c r="K80" s="24">
        <f t="shared" si="27"/>
        <v>0</v>
      </c>
      <c r="L80" s="25">
        <f t="shared" si="28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9"/>
        <v>0</v>
      </c>
      <c r="D81" s="24">
        <f t="shared" si="20"/>
        <v>0</v>
      </c>
      <c r="E81" s="24">
        <f t="shared" si="21"/>
        <v>0</v>
      </c>
      <c r="F81" s="24">
        <f t="shared" si="22"/>
        <v>0</v>
      </c>
      <c r="G81" s="24">
        <f t="shared" si="23"/>
        <v>0</v>
      </c>
      <c r="H81" s="24">
        <f t="shared" si="24"/>
        <v>0</v>
      </c>
      <c r="I81" s="24">
        <f t="shared" si="25"/>
        <v>0</v>
      </c>
      <c r="J81" s="24">
        <f t="shared" si="26"/>
        <v>0</v>
      </c>
      <c r="K81" s="24">
        <f t="shared" si="27"/>
        <v>0</v>
      </c>
      <c r="L81" s="25">
        <f t="shared" si="28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9"/>
        <v>0</v>
      </c>
      <c r="D82" s="24">
        <f t="shared" si="20"/>
        <v>0</v>
      </c>
      <c r="E82" s="24">
        <f t="shared" si="21"/>
        <v>0</v>
      </c>
      <c r="F82" s="24">
        <f t="shared" si="22"/>
        <v>0</v>
      </c>
      <c r="G82" s="24">
        <f t="shared" si="23"/>
        <v>0</v>
      </c>
      <c r="H82" s="24">
        <f t="shared" si="24"/>
        <v>0</v>
      </c>
      <c r="I82" s="24">
        <f t="shared" si="25"/>
        <v>0</v>
      </c>
      <c r="J82" s="24">
        <f t="shared" si="26"/>
        <v>0</v>
      </c>
      <c r="K82" s="24">
        <f t="shared" si="27"/>
        <v>0</v>
      </c>
      <c r="L82" s="25">
        <f t="shared" si="28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9"/>
        <v>0</v>
      </c>
      <c r="D83" s="24">
        <f t="shared" si="20"/>
        <v>0</v>
      </c>
      <c r="E83" s="24">
        <f t="shared" si="21"/>
        <v>0</v>
      </c>
      <c r="F83" s="24">
        <f t="shared" si="22"/>
        <v>0</v>
      </c>
      <c r="G83" s="24">
        <f t="shared" si="23"/>
        <v>0</v>
      </c>
      <c r="H83" s="24">
        <f t="shared" si="24"/>
        <v>0</v>
      </c>
      <c r="I83" s="24">
        <f t="shared" si="25"/>
        <v>0</v>
      </c>
      <c r="J83" s="24">
        <f t="shared" si="26"/>
        <v>0</v>
      </c>
      <c r="K83" s="24">
        <f t="shared" si="27"/>
        <v>0</v>
      </c>
      <c r="L83" s="25">
        <f t="shared" si="28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9"/>
        <v>0</v>
      </c>
      <c r="D84" s="24">
        <f t="shared" si="20"/>
        <v>0</v>
      </c>
      <c r="E84" s="24">
        <f t="shared" si="21"/>
        <v>0</v>
      </c>
      <c r="F84" s="24">
        <f t="shared" si="22"/>
        <v>0</v>
      </c>
      <c r="G84" s="24">
        <f t="shared" si="23"/>
        <v>0</v>
      </c>
      <c r="H84" s="24">
        <f t="shared" si="24"/>
        <v>0</v>
      </c>
      <c r="I84" s="24">
        <f t="shared" si="25"/>
        <v>0</v>
      </c>
      <c r="J84" s="24">
        <f t="shared" si="26"/>
        <v>0</v>
      </c>
      <c r="K84" s="24">
        <f t="shared" si="27"/>
        <v>0</v>
      </c>
      <c r="L84" s="25">
        <f t="shared" si="28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9"/>
        <v>0</v>
      </c>
      <c r="D85" s="24">
        <f t="shared" si="20"/>
        <v>0</v>
      </c>
      <c r="E85" s="24">
        <f t="shared" si="21"/>
        <v>0</v>
      </c>
      <c r="F85" s="24">
        <f t="shared" si="22"/>
        <v>0</v>
      </c>
      <c r="G85" s="24">
        <f t="shared" si="23"/>
        <v>0</v>
      </c>
      <c r="H85" s="24">
        <f t="shared" si="24"/>
        <v>0</v>
      </c>
      <c r="I85" s="24">
        <f t="shared" si="25"/>
        <v>0</v>
      </c>
      <c r="J85" s="24">
        <f t="shared" si="26"/>
        <v>0</v>
      </c>
      <c r="K85" s="24">
        <f t="shared" si="27"/>
        <v>0</v>
      </c>
      <c r="L85" s="25">
        <f t="shared" si="28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9">SUM(C60:C83)</f>
        <v>0</v>
      </c>
      <c r="D86" s="39">
        <f t="shared" si="29"/>
        <v>0</v>
      </c>
      <c r="E86" s="39">
        <f t="shared" si="29"/>
        <v>912.87128712871288</v>
      </c>
      <c r="F86" s="39">
        <f t="shared" si="29"/>
        <v>9.1287128712871297</v>
      </c>
      <c r="G86" s="39">
        <f t="shared" si="29"/>
        <v>570.90909090909076</v>
      </c>
      <c r="H86" s="39">
        <f t="shared" si="29"/>
        <v>57.090909090909093</v>
      </c>
      <c r="I86" s="39">
        <f t="shared" si="29"/>
        <v>2000</v>
      </c>
      <c r="J86" s="39">
        <f t="shared" si="29"/>
        <v>400</v>
      </c>
      <c r="K86" s="40">
        <f t="shared" si="29"/>
        <v>0</v>
      </c>
      <c r="L86" s="40">
        <f>SUM(L60:L83)</f>
        <v>3950</v>
      </c>
      <c r="M86" s="114">
        <f>+SUM(M60:M85)</f>
        <v>10</v>
      </c>
      <c r="R86" s="106" t="s">
        <v>658</v>
      </c>
      <c r="S86" s="111">
        <f>+M86</f>
        <v>10</v>
      </c>
      <c r="T86" s="107">
        <f>+K86</f>
        <v>0</v>
      </c>
      <c r="U86" s="107">
        <f>+C86+E86+G86+I86</f>
        <v>3483.7803780378035</v>
      </c>
      <c r="V86" s="107">
        <f>+D86+F86+H86+J86</f>
        <v>466.21962196219624</v>
      </c>
      <c r="W86" s="107">
        <f>+T86+U86+V86</f>
        <v>3950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6CFA451A-D4E6-4B32-9532-9BEECDDE981B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4914E6EC-E497-4395-B712-8A7A260DA536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76BAF01E-F1F2-452D-947C-1B2783F13B35}">
          <x14:formula1>
            <xm:f>'VERİ BANKASI'!$F$1:$F$4</xm:f>
          </x14:formula1>
          <xm:sqref>P60</xm:sqref>
        </x14:dataValidation>
        <x14:dataValidation type="list" allowBlank="1" showInputMessage="1" showErrorMessage="1" xr:uid="{BFBF08D0-7AE2-4757-AB10-2B35A933CE45}">
          <x14:formula1>
            <xm:f>'VERİ BANKASI'!$E$1:$E$13</xm:f>
          </x14:formula1>
          <xm:sqref>P63</xm:sqref>
        </x14:dataValidation>
        <x14:dataValidation type="list" allowBlank="1" showInputMessage="1" showErrorMessage="1" xr:uid="{27DE0A25-AD81-4C29-855E-CB8DB6315CB2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384E2BC8-AA19-4B9C-B303-054DAB056645}">
          <x14:formula1>
            <xm:f>'VERİ BANKASI'!$G$1:$G$4</xm:f>
          </x14:formula1>
          <xm:sqref>P61</xm:sqref>
        </x14:dataValidation>
        <x14:dataValidation type="list" allowBlank="1" showInputMessage="1" showErrorMessage="1" xr:uid="{571A6D42-827C-410E-9B0C-5A5437B84514}">
          <x14:formula1>
            <xm:f>'VERİ BANKASI'!$C$1:$C$5</xm:f>
          </x14:formula1>
          <xm:sqref>G55</xm:sqref>
        </x14:dataValidation>
        <x14:dataValidation type="list" allowBlank="1" showInputMessage="1" showErrorMessage="1" xr:uid="{2B325943-1B6B-44DF-B645-1273FCC6E7EF}">
          <x14:formula1>
            <xm:f>'VERİ BANKASI'!$N$1:$N$1</xm:f>
          </x14:formula1>
          <xm:sqref>K55</xm:sqref>
        </x14:dataValidation>
        <x14:dataValidation type="list" allowBlank="1" showInputMessage="1" showErrorMessage="1" xr:uid="{CF40C90A-A4DF-4ABB-ADD7-05B22CEE2E14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9D929218-9AD6-4EDC-8DDE-3E8BA5013AC9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A4B0C33D-C91D-49A4-B685-73B0C59F3199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1E46B1E8-4F61-447E-8AC4-E7D2834B5464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2C3EC374-D9EC-46B7-BC37-4A8983C3A8E6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5F9CFE1F-65FA-49ED-8EEF-366F108A61B3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840A9-99D7-4593-8538-4625AD91D32F}">
  <sheetPr>
    <pageSetUpPr fitToPage="1"/>
  </sheetPr>
  <dimension ref="A1:W86"/>
  <sheetViews>
    <sheetView zoomScale="85" zoomScaleNormal="85" workbookViewId="0">
      <pane ySplit="3" topLeftCell="A4" activePane="bottomLeft" state="frozen"/>
      <selection pane="bottomLeft" activeCell="F66" sqref="F66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20" t="s">
        <v>875</v>
      </c>
      <c r="I2" s="121">
        <f>SUBTOTAL(9,H4:H56)</f>
        <v>4710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2161082744</v>
      </c>
      <c r="C4" s="100" t="str">
        <f>+VLOOKUP(B4,'VERİ BANKASI'!M:N,2,0)</f>
        <v>CÜNEYT GÜLDOĞAN GIDA İŞL.LTD.ŞTİ.</v>
      </c>
      <c r="D4" s="54" t="s">
        <v>844</v>
      </c>
      <c r="E4" s="57">
        <v>201</v>
      </c>
      <c r="F4" s="59">
        <v>45615</v>
      </c>
      <c r="G4" s="61">
        <v>10</v>
      </c>
      <c r="H4" s="63">
        <v>75</v>
      </c>
      <c r="I4" s="65" t="s">
        <v>121</v>
      </c>
      <c r="J4" s="61" t="s">
        <v>64</v>
      </c>
      <c r="K4" s="65"/>
      <c r="L4" s="67">
        <f t="shared" ref="L4:L35" si="0">IF(OR(D4="ARAÇ YAKIT GİDERİ",D4="ARAÇ OTOPARK VE VALE GİDERLERİ",D4="ARAÇ TAMİR VE BAKIM GİDERLERİ"),H4*30/100,0)+(IF(D4="689 KANUNEN KABUL EDİLMEYEN GİD.",H4*1,0))</f>
        <v>0</v>
      </c>
      <c r="M4" s="7">
        <f t="shared" ref="M4:M35" si="1">+H4-L4</f>
        <v>75</v>
      </c>
      <c r="N4" s="69">
        <f t="shared" ref="N4:N35" si="2">+IF(G4=$N$2,M4,0)</f>
        <v>0</v>
      </c>
      <c r="O4" s="76">
        <f>+N4*0/100</f>
        <v>0</v>
      </c>
      <c r="P4" s="74">
        <f t="shared" ref="P4:P35" si="3">+IF(G4=$P$2,M4/1.01,0)</f>
        <v>0</v>
      </c>
      <c r="Q4" s="82">
        <f>+P4*0.01</f>
        <v>0</v>
      </c>
      <c r="R4" s="80">
        <f t="shared" ref="R4:R35" si="4">+IF(G4=$R$2,M4/1.1,0)</f>
        <v>68.181818181818173</v>
      </c>
      <c r="S4" s="86">
        <f>+R4*0.1</f>
        <v>6.8181818181818175</v>
      </c>
      <c r="T4" s="90">
        <f t="shared" ref="T4:T35" si="5">+IF(G4=$T$2,M4/1.2,0)</f>
        <v>0</v>
      </c>
      <c r="U4" s="92">
        <f>+T4*0.2</f>
        <v>0</v>
      </c>
      <c r="V4" s="95">
        <f>+N4+P4+R4+T4</f>
        <v>68.181818181818173</v>
      </c>
      <c r="W4" s="7">
        <f>+O4+Q4+S4+U4</f>
        <v>6.8181818181818175</v>
      </c>
    </row>
    <row r="5" spans="1:23" s="6" customFormat="1" ht="19.899999999999999" customHeight="1" x14ac:dyDescent="0.2">
      <c r="A5" s="51">
        <v>2</v>
      </c>
      <c r="B5" s="97">
        <v>34387768512</v>
      </c>
      <c r="C5" s="100" t="str">
        <f>+VLOOKUP(B5,'VERİ BANKASI'!M:N,2,0)</f>
        <v>ŞEN BALIK LOKANTASI - İBRAHİM UZUN</v>
      </c>
      <c r="D5" s="54" t="s">
        <v>844</v>
      </c>
      <c r="E5" s="57">
        <v>22</v>
      </c>
      <c r="F5" s="59">
        <v>45546</v>
      </c>
      <c r="G5" s="61">
        <v>1</v>
      </c>
      <c r="H5" s="63">
        <v>900</v>
      </c>
      <c r="I5" s="65" t="s">
        <v>121</v>
      </c>
      <c r="J5" s="61" t="s">
        <v>64</v>
      </c>
      <c r="K5" s="65"/>
      <c r="L5" s="67">
        <f t="shared" si="0"/>
        <v>0</v>
      </c>
      <c r="M5" s="7">
        <f t="shared" si="1"/>
        <v>900</v>
      </c>
      <c r="N5" s="69">
        <f t="shared" si="2"/>
        <v>0</v>
      </c>
      <c r="O5" s="76">
        <f>+N5*0/100</f>
        <v>0</v>
      </c>
      <c r="P5" s="74">
        <f t="shared" si="3"/>
        <v>891.08910891089113</v>
      </c>
      <c r="Q5" s="82">
        <f>+P5*0.01</f>
        <v>8.9108910891089117</v>
      </c>
      <c r="R5" s="80">
        <f t="shared" si="4"/>
        <v>0</v>
      </c>
      <c r="S5" s="86">
        <f>+R5*0.1</f>
        <v>0</v>
      </c>
      <c r="T5" s="90">
        <f t="shared" si="5"/>
        <v>0</v>
      </c>
      <c r="U5" s="92">
        <f>+T5*0.2</f>
        <v>0</v>
      </c>
      <c r="V5" s="95">
        <f>+N5+P5+R5+T5</f>
        <v>891.08910891089113</v>
      </c>
      <c r="W5" s="7">
        <f>+O5+Q5+S5+U5</f>
        <v>8.9108910891089117</v>
      </c>
    </row>
    <row r="6" spans="1:23" s="6" customFormat="1" ht="19.899999999999999" customHeight="1" x14ac:dyDescent="0.2">
      <c r="A6" s="51">
        <v>3</v>
      </c>
      <c r="B6" s="97">
        <v>860528120</v>
      </c>
      <c r="C6" s="100" t="str">
        <f>+VLOOKUP(B6,'VERİ BANKASI'!M:N,2,0)</f>
        <v>ASKEROĞLU TUR.GID.SAN.VE TİC.LTD.ŞTİ.</v>
      </c>
      <c r="D6" s="54" t="s">
        <v>844</v>
      </c>
      <c r="E6" s="57">
        <v>225</v>
      </c>
      <c r="F6" s="59">
        <v>45619</v>
      </c>
      <c r="G6" s="61">
        <v>1</v>
      </c>
      <c r="H6" s="63">
        <v>320</v>
      </c>
      <c r="I6" s="65" t="s">
        <v>121</v>
      </c>
      <c r="J6" s="61" t="s">
        <v>64</v>
      </c>
      <c r="K6" s="65"/>
      <c r="L6" s="67">
        <f t="shared" si="0"/>
        <v>0</v>
      </c>
      <c r="M6" s="7">
        <f t="shared" si="1"/>
        <v>320</v>
      </c>
      <c r="N6" s="69">
        <f t="shared" si="2"/>
        <v>0</v>
      </c>
      <c r="O6" s="76">
        <f>+N6*0/100</f>
        <v>0</v>
      </c>
      <c r="P6" s="74">
        <f t="shared" si="3"/>
        <v>316.83168316831683</v>
      </c>
      <c r="Q6" s="82">
        <f>+P6*0.01</f>
        <v>3.1683168316831685</v>
      </c>
      <c r="R6" s="80">
        <f t="shared" si="4"/>
        <v>0</v>
      </c>
      <c r="S6" s="86">
        <f>+R6*0.1</f>
        <v>0</v>
      </c>
      <c r="T6" s="90">
        <f t="shared" si="5"/>
        <v>0</v>
      </c>
      <c r="U6" s="92">
        <f>+T6*0.2</f>
        <v>0</v>
      </c>
      <c r="V6" s="95">
        <f t="shared" ref="V6:W22" si="6">+N6+P6+R6+T6</f>
        <v>316.83168316831683</v>
      </c>
      <c r="W6" s="7">
        <f t="shared" si="6"/>
        <v>3.1683168316831685</v>
      </c>
    </row>
    <row r="7" spans="1:23" s="6" customFormat="1" ht="19.899999999999999" customHeight="1" x14ac:dyDescent="0.2">
      <c r="A7" s="51">
        <v>4</v>
      </c>
      <c r="B7" s="97">
        <v>9330985905</v>
      </c>
      <c r="C7" s="100" t="str">
        <f>+VLOOKUP(B7,'VERİ BANKASI'!M:N,2,0)</f>
        <v>YALI TURUNÇ LTD. ŞTİ.</v>
      </c>
      <c r="D7" s="54" t="s">
        <v>844</v>
      </c>
      <c r="E7" s="57">
        <v>13</v>
      </c>
      <c r="F7" s="59">
        <v>45594</v>
      </c>
      <c r="G7" s="61">
        <v>10</v>
      </c>
      <c r="H7" s="63">
        <v>555</v>
      </c>
      <c r="I7" s="65" t="s">
        <v>121</v>
      </c>
      <c r="J7" s="61" t="s">
        <v>64</v>
      </c>
      <c r="K7" s="65"/>
      <c r="L7" s="67">
        <f t="shared" si="0"/>
        <v>0</v>
      </c>
      <c r="M7" s="7">
        <f t="shared" si="1"/>
        <v>555</v>
      </c>
      <c r="N7" s="69">
        <f t="shared" si="2"/>
        <v>0</v>
      </c>
      <c r="O7" s="76">
        <f t="shared" ref="O7:O54" si="7">+N7*0/100</f>
        <v>0</v>
      </c>
      <c r="P7" s="74">
        <f t="shared" si="3"/>
        <v>0</v>
      </c>
      <c r="Q7" s="82">
        <f t="shared" ref="Q7:Q54" si="8">+P7*0.01</f>
        <v>0</v>
      </c>
      <c r="R7" s="80">
        <f t="shared" si="4"/>
        <v>504.5454545454545</v>
      </c>
      <c r="S7" s="86">
        <f t="shared" ref="S7:S54" si="9">+R7*0.1</f>
        <v>50.454545454545453</v>
      </c>
      <c r="T7" s="90">
        <f t="shared" si="5"/>
        <v>0</v>
      </c>
      <c r="U7" s="92">
        <f t="shared" ref="U7:U54" si="10">+T7*0.2</f>
        <v>0</v>
      </c>
      <c r="V7" s="95">
        <f t="shared" si="6"/>
        <v>504.5454545454545</v>
      </c>
      <c r="W7" s="7">
        <f t="shared" si="6"/>
        <v>50.454545454545453</v>
      </c>
    </row>
    <row r="8" spans="1:23" s="6" customFormat="1" ht="19.899999999999999" customHeight="1" x14ac:dyDescent="0.2">
      <c r="A8" s="51">
        <v>5</v>
      </c>
      <c r="B8" s="97">
        <v>9330985905</v>
      </c>
      <c r="C8" s="100" t="str">
        <f>+VLOOKUP(B8,'VERİ BANKASI'!M:N,2,0)</f>
        <v>YALI TURUNÇ LTD. ŞTİ.</v>
      </c>
      <c r="D8" s="54" t="s">
        <v>844</v>
      </c>
      <c r="E8" s="57">
        <v>10</v>
      </c>
      <c r="F8" s="59">
        <v>45595</v>
      </c>
      <c r="G8" s="61">
        <v>10</v>
      </c>
      <c r="H8" s="63">
        <v>555</v>
      </c>
      <c r="I8" s="65" t="s">
        <v>134</v>
      </c>
      <c r="J8" s="61" t="s">
        <v>64</v>
      </c>
      <c r="K8" s="65"/>
      <c r="L8" s="67">
        <f t="shared" si="0"/>
        <v>0</v>
      </c>
      <c r="M8" s="7">
        <f t="shared" si="1"/>
        <v>555</v>
      </c>
      <c r="N8" s="69">
        <f t="shared" si="2"/>
        <v>0</v>
      </c>
      <c r="O8" s="76">
        <f t="shared" si="7"/>
        <v>0</v>
      </c>
      <c r="P8" s="74">
        <f t="shared" si="3"/>
        <v>0</v>
      </c>
      <c r="Q8" s="82">
        <f t="shared" si="8"/>
        <v>0</v>
      </c>
      <c r="R8" s="80">
        <f t="shared" si="4"/>
        <v>504.5454545454545</v>
      </c>
      <c r="S8" s="86">
        <f t="shared" si="9"/>
        <v>50.454545454545453</v>
      </c>
      <c r="T8" s="90">
        <f t="shared" si="5"/>
        <v>0</v>
      </c>
      <c r="U8" s="92">
        <f t="shared" si="10"/>
        <v>0</v>
      </c>
      <c r="V8" s="95">
        <f t="shared" si="6"/>
        <v>504.5454545454545</v>
      </c>
      <c r="W8" s="7">
        <f t="shared" si="6"/>
        <v>50.454545454545453</v>
      </c>
    </row>
    <row r="9" spans="1:23" s="6" customFormat="1" ht="19.899999999999999" customHeight="1" x14ac:dyDescent="0.2">
      <c r="A9" s="51">
        <v>6</v>
      </c>
      <c r="B9" s="97">
        <v>2410310279</v>
      </c>
      <c r="C9" s="100" t="str">
        <f>+VLOOKUP(B9,'VERİ BANKASI'!M:N,2,0)</f>
        <v>LADES REST.- ESRA ÇELİKKOL - İLKER ÇELİKKOL ORT.</v>
      </c>
      <c r="D9" s="54" t="s">
        <v>844</v>
      </c>
      <c r="E9" s="57">
        <v>43</v>
      </c>
      <c r="F9" s="59">
        <v>45597</v>
      </c>
      <c r="G9" s="61">
        <v>10</v>
      </c>
      <c r="H9" s="63">
        <v>515</v>
      </c>
      <c r="I9" s="65" t="s">
        <v>121</v>
      </c>
      <c r="J9" s="61" t="s">
        <v>64</v>
      </c>
      <c r="K9" s="65"/>
      <c r="L9" s="67">
        <f t="shared" si="0"/>
        <v>0</v>
      </c>
      <c r="M9" s="7">
        <f t="shared" si="1"/>
        <v>515</v>
      </c>
      <c r="N9" s="69">
        <f t="shared" si="2"/>
        <v>0</v>
      </c>
      <c r="O9" s="76">
        <f t="shared" si="7"/>
        <v>0</v>
      </c>
      <c r="P9" s="74">
        <f t="shared" si="3"/>
        <v>0</v>
      </c>
      <c r="Q9" s="82">
        <f t="shared" si="8"/>
        <v>0</v>
      </c>
      <c r="R9" s="80">
        <f t="shared" si="4"/>
        <v>468.18181818181813</v>
      </c>
      <c r="S9" s="86">
        <f t="shared" si="9"/>
        <v>46.818181818181813</v>
      </c>
      <c r="T9" s="90">
        <f t="shared" si="5"/>
        <v>0</v>
      </c>
      <c r="U9" s="92">
        <f t="shared" si="10"/>
        <v>0</v>
      </c>
      <c r="V9" s="95">
        <f t="shared" si="6"/>
        <v>468.18181818181813</v>
      </c>
      <c r="W9" s="7">
        <f t="shared" si="6"/>
        <v>46.818181818181813</v>
      </c>
    </row>
    <row r="10" spans="1:23" s="6" customFormat="1" ht="19.899999999999999" customHeight="1" x14ac:dyDescent="0.2">
      <c r="A10" s="51">
        <v>7</v>
      </c>
      <c r="B10" s="97">
        <v>2410310279</v>
      </c>
      <c r="C10" s="100" t="str">
        <f>+VLOOKUP(B10,'VERİ BANKASI'!M:N,2,0)</f>
        <v>LADES REST.- ESRA ÇELİKKOL - İLKER ÇELİKKOL ORT.</v>
      </c>
      <c r="D10" s="54" t="s">
        <v>844</v>
      </c>
      <c r="E10" s="57">
        <v>51</v>
      </c>
      <c r="F10" s="59">
        <v>45590</v>
      </c>
      <c r="G10" s="61">
        <v>10</v>
      </c>
      <c r="H10" s="63">
        <v>1790</v>
      </c>
      <c r="I10" s="65" t="s">
        <v>121</v>
      </c>
      <c r="J10" s="61" t="s">
        <v>64</v>
      </c>
      <c r="K10" s="65"/>
      <c r="L10" s="67">
        <f t="shared" si="0"/>
        <v>0</v>
      </c>
      <c r="M10" s="7">
        <f t="shared" si="1"/>
        <v>1790</v>
      </c>
      <c r="N10" s="69">
        <f t="shared" si="2"/>
        <v>0</v>
      </c>
      <c r="O10" s="76">
        <f t="shared" si="7"/>
        <v>0</v>
      </c>
      <c r="P10" s="74">
        <f t="shared" si="3"/>
        <v>0</v>
      </c>
      <c r="Q10" s="82">
        <f t="shared" si="8"/>
        <v>0</v>
      </c>
      <c r="R10" s="80">
        <f t="shared" si="4"/>
        <v>1627.2727272727273</v>
      </c>
      <c r="S10" s="86">
        <f t="shared" si="9"/>
        <v>162.72727272727275</v>
      </c>
      <c r="T10" s="90">
        <f t="shared" si="5"/>
        <v>0</v>
      </c>
      <c r="U10" s="92">
        <f t="shared" si="10"/>
        <v>0</v>
      </c>
      <c r="V10" s="95">
        <f t="shared" si="6"/>
        <v>1627.2727272727273</v>
      </c>
      <c r="W10" s="7">
        <f t="shared" si="6"/>
        <v>162.72727272727275</v>
      </c>
    </row>
    <row r="11" spans="1:23" s="6" customFormat="1" ht="19.899999999999999" customHeight="1" x14ac:dyDescent="0.2">
      <c r="A11" s="51">
        <v>8</v>
      </c>
      <c r="B11" s="97"/>
      <c r="C11" s="100"/>
      <c r="D11" s="54"/>
      <c r="E11" s="57"/>
      <c r="F11" s="59"/>
      <c r="G11" s="61"/>
      <c r="H11" s="63"/>
      <c r="I11" s="65"/>
      <c r="J11" s="61"/>
      <c r="K11" s="65"/>
      <c r="L11" s="67">
        <f t="shared" si="0"/>
        <v>0</v>
      </c>
      <c r="M11" s="7">
        <f t="shared" si="1"/>
        <v>0</v>
      </c>
      <c r="N11" s="69">
        <f t="shared" si="2"/>
        <v>0</v>
      </c>
      <c r="O11" s="76">
        <f t="shared" si="7"/>
        <v>0</v>
      </c>
      <c r="P11" s="74">
        <f t="shared" si="3"/>
        <v>0</v>
      </c>
      <c r="Q11" s="82">
        <f t="shared" si="8"/>
        <v>0</v>
      </c>
      <c r="R11" s="80">
        <f t="shared" si="4"/>
        <v>0</v>
      </c>
      <c r="S11" s="86">
        <f t="shared" si="9"/>
        <v>0</v>
      </c>
      <c r="T11" s="90">
        <f t="shared" si="5"/>
        <v>0</v>
      </c>
      <c r="U11" s="92">
        <f t="shared" si="10"/>
        <v>0</v>
      </c>
      <c r="V11" s="95">
        <f t="shared" si="6"/>
        <v>0</v>
      </c>
      <c r="W11" s="7">
        <f t="shared" si="6"/>
        <v>0</v>
      </c>
    </row>
    <row r="12" spans="1:23" s="6" customFormat="1" ht="19.899999999999999" customHeight="1" x14ac:dyDescent="0.2">
      <c r="A12" s="51">
        <v>9</v>
      </c>
      <c r="B12" s="97"/>
      <c r="C12" s="100"/>
      <c r="D12" s="54"/>
      <c r="E12" s="57"/>
      <c r="F12" s="59"/>
      <c r="G12" s="61"/>
      <c r="H12" s="63"/>
      <c r="I12" s="65"/>
      <c r="J12" s="61"/>
      <c r="K12" s="65"/>
      <c r="L12" s="67">
        <f t="shared" si="0"/>
        <v>0</v>
      </c>
      <c r="M12" s="7">
        <f t="shared" si="1"/>
        <v>0</v>
      </c>
      <c r="N12" s="69">
        <f t="shared" si="2"/>
        <v>0</v>
      </c>
      <c r="O12" s="76">
        <f t="shared" si="7"/>
        <v>0</v>
      </c>
      <c r="P12" s="74">
        <f t="shared" si="3"/>
        <v>0</v>
      </c>
      <c r="Q12" s="82">
        <f t="shared" si="8"/>
        <v>0</v>
      </c>
      <c r="R12" s="80">
        <f t="shared" si="4"/>
        <v>0</v>
      </c>
      <c r="S12" s="86">
        <f t="shared" si="9"/>
        <v>0</v>
      </c>
      <c r="T12" s="90">
        <f t="shared" si="5"/>
        <v>0</v>
      </c>
      <c r="U12" s="92">
        <f t="shared" si="10"/>
        <v>0</v>
      </c>
      <c r="V12" s="95">
        <f t="shared" si="6"/>
        <v>0</v>
      </c>
      <c r="W12" s="7">
        <f t="shared" si="6"/>
        <v>0</v>
      </c>
    </row>
    <row r="13" spans="1:23" s="6" customFormat="1" ht="19.899999999999999" customHeight="1" x14ac:dyDescent="0.2">
      <c r="A13" s="51">
        <v>10</v>
      </c>
      <c r="B13" s="97"/>
      <c r="C13" s="100"/>
      <c r="D13" s="54"/>
      <c r="E13" s="57"/>
      <c r="F13" s="59"/>
      <c r="G13" s="61"/>
      <c r="H13" s="63"/>
      <c r="I13" s="65"/>
      <c r="J13" s="61"/>
      <c r="K13" s="65"/>
      <c r="L13" s="67">
        <f t="shared" si="0"/>
        <v>0</v>
      </c>
      <c r="M13" s="7">
        <f t="shared" si="1"/>
        <v>0</v>
      </c>
      <c r="N13" s="69">
        <f t="shared" si="2"/>
        <v>0</v>
      </c>
      <c r="O13" s="76">
        <f t="shared" si="7"/>
        <v>0</v>
      </c>
      <c r="P13" s="74">
        <f t="shared" si="3"/>
        <v>0</v>
      </c>
      <c r="Q13" s="82">
        <f t="shared" si="8"/>
        <v>0</v>
      </c>
      <c r="R13" s="80">
        <f t="shared" si="4"/>
        <v>0</v>
      </c>
      <c r="S13" s="86">
        <f t="shared" si="9"/>
        <v>0</v>
      </c>
      <c r="T13" s="90">
        <f t="shared" si="5"/>
        <v>0</v>
      </c>
      <c r="U13" s="92">
        <f t="shared" si="10"/>
        <v>0</v>
      </c>
      <c r="V13" s="95">
        <f t="shared" si="6"/>
        <v>0</v>
      </c>
      <c r="W13" s="7">
        <f t="shared" si="6"/>
        <v>0</v>
      </c>
    </row>
    <row r="14" spans="1:23" s="6" customFormat="1" ht="19.899999999999999" customHeight="1" x14ac:dyDescent="0.2">
      <c r="A14" s="51">
        <v>11</v>
      </c>
      <c r="B14" s="97"/>
      <c r="C14" s="100"/>
      <c r="D14" s="54"/>
      <c r="E14" s="57"/>
      <c r="F14" s="59"/>
      <c r="G14" s="61"/>
      <c r="H14" s="63"/>
      <c r="I14" s="65"/>
      <c r="J14" s="61"/>
      <c r="K14" s="65"/>
      <c r="L14" s="67">
        <f t="shared" si="0"/>
        <v>0</v>
      </c>
      <c r="M14" s="7">
        <f t="shared" si="1"/>
        <v>0</v>
      </c>
      <c r="N14" s="69">
        <f t="shared" si="2"/>
        <v>0</v>
      </c>
      <c r="O14" s="76">
        <f t="shared" si="7"/>
        <v>0</v>
      </c>
      <c r="P14" s="74">
        <f t="shared" si="3"/>
        <v>0</v>
      </c>
      <c r="Q14" s="82">
        <f t="shared" si="8"/>
        <v>0</v>
      </c>
      <c r="R14" s="80">
        <f t="shared" si="4"/>
        <v>0</v>
      </c>
      <c r="S14" s="86">
        <f t="shared" si="9"/>
        <v>0</v>
      </c>
      <c r="T14" s="90">
        <f t="shared" si="5"/>
        <v>0</v>
      </c>
      <c r="U14" s="92">
        <f t="shared" si="10"/>
        <v>0</v>
      </c>
      <c r="V14" s="95">
        <f t="shared" si="6"/>
        <v>0</v>
      </c>
      <c r="W14" s="7">
        <f t="shared" si="6"/>
        <v>0</v>
      </c>
    </row>
    <row r="15" spans="1:23" s="6" customFormat="1" ht="19.899999999999999" customHeight="1" x14ac:dyDescent="0.2">
      <c r="A15" s="51">
        <v>12</v>
      </c>
      <c r="B15" s="97"/>
      <c r="C15" s="100"/>
      <c r="D15" s="54"/>
      <c r="E15" s="57"/>
      <c r="F15" s="59"/>
      <c r="G15" s="61"/>
      <c r="H15" s="63"/>
      <c r="I15" s="65"/>
      <c r="J15" s="61"/>
      <c r="K15" s="65"/>
      <c r="L15" s="67">
        <f t="shared" si="0"/>
        <v>0</v>
      </c>
      <c r="M15" s="7">
        <f t="shared" si="1"/>
        <v>0</v>
      </c>
      <c r="N15" s="69">
        <f t="shared" si="2"/>
        <v>0</v>
      </c>
      <c r="O15" s="76">
        <f t="shared" si="7"/>
        <v>0</v>
      </c>
      <c r="P15" s="74">
        <f t="shared" si="3"/>
        <v>0</v>
      </c>
      <c r="Q15" s="82">
        <f t="shared" si="8"/>
        <v>0</v>
      </c>
      <c r="R15" s="80">
        <f t="shared" si="4"/>
        <v>0</v>
      </c>
      <c r="S15" s="86">
        <f t="shared" si="9"/>
        <v>0</v>
      </c>
      <c r="T15" s="90">
        <f t="shared" si="5"/>
        <v>0</v>
      </c>
      <c r="U15" s="92">
        <f t="shared" si="10"/>
        <v>0</v>
      </c>
      <c r="V15" s="95">
        <f t="shared" si="6"/>
        <v>0</v>
      </c>
      <c r="W15" s="7">
        <f t="shared" si="6"/>
        <v>0</v>
      </c>
    </row>
    <row r="16" spans="1:23" s="6" customFormat="1" ht="19.899999999999999" customHeight="1" x14ac:dyDescent="0.2">
      <c r="A16" s="51">
        <v>13</v>
      </c>
      <c r="B16" s="97"/>
      <c r="C16" s="100"/>
      <c r="D16" s="54"/>
      <c r="E16" s="57"/>
      <c r="F16" s="59"/>
      <c r="G16" s="61"/>
      <c r="H16" s="63"/>
      <c r="I16" s="65"/>
      <c r="J16" s="61"/>
      <c r="K16" s="65"/>
      <c r="L16" s="67">
        <f t="shared" si="0"/>
        <v>0</v>
      </c>
      <c r="M16" s="7">
        <f t="shared" si="1"/>
        <v>0</v>
      </c>
      <c r="N16" s="69">
        <f t="shared" si="2"/>
        <v>0</v>
      </c>
      <c r="O16" s="76">
        <f t="shared" si="7"/>
        <v>0</v>
      </c>
      <c r="P16" s="74">
        <f t="shared" si="3"/>
        <v>0</v>
      </c>
      <c r="Q16" s="82">
        <f t="shared" si="8"/>
        <v>0</v>
      </c>
      <c r="R16" s="80">
        <f t="shared" si="4"/>
        <v>0</v>
      </c>
      <c r="S16" s="86">
        <f t="shared" si="9"/>
        <v>0</v>
      </c>
      <c r="T16" s="90">
        <f t="shared" si="5"/>
        <v>0</v>
      </c>
      <c r="U16" s="92">
        <f t="shared" si="10"/>
        <v>0</v>
      </c>
      <c r="V16" s="95">
        <f t="shared" si="6"/>
        <v>0</v>
      </c>
      <c r="W16" s="7">
        <f t="shared" si="6"/>
        <v>0</v>
      </c>
    </row>
    <row r="17" spans="1:23" s="6" customFormat="1" ht="19.899999999999999" customHeight="1" x14ac:dyDescent="0.2">
      <c r="A17" s="51">
        <v>14</v>
      </c>
      <c r="B17" s="97"/>
      <c r="C17" s="100"/>
      <c r="D17" s="54"/>
      <c r="E17" s="57"/>
      <c r="F17" s="59"/>
      <c r="G17" s="61"/>
      <c r="H17" s="63"/>
      <c r="I17" s="65"/>
      <c r="J17" s="61"/>
      <c r="K17" s="65"/>
      <c r="L17" s="67">
        <f t="shared" si="0"/>
        <v>0</v>
      </c>
      <c r="M17" s="7">
        <f t="shared" si="1"/>
        <v>0</v>
      </c>
      <c r="N17" s="69">
        <f t="shared" si="2"/>
        <v>0</v>
      </c>
      <c r="O17" s="76">
        <f t="shared" si="7"/>
        <v>0</v>
      </c>
      <c r="P17" s="74">
        <f t="shared" si="3"/>
        <v>0</v>
      </c>
      <c r="Q17" s="82">
        <f t="shared" si="8"/>
        <v>0</v>
      </c>
      <c r="R17" s="80">
        <f t="shared" si="4"/>
        <v>0</v>
      </c>
      <c r="S17" s="86">
        <f t="shared" si="9"/>
        <v>0</v>
      </c>
      <c r="T17" s="90">
        <f t="shared" si="5"/>
        <v>0</v>
      </c>
      <c r="U17" s="92">
        <f t="shared" si="10"/>
        <v>0</v>
      </c>
      <c r="V17" s="95">
        <f t="shared" si="6"/>
        <v>0</v>
      </c>
      <c r="W17" s="7">
        <f t="shared" si="6"/>
        <v>0</v>
      </c>
    </row>
    <row r="18" spans="1:23" s="6" customFormat="1" ht="19.899999999999999" customHeight="1" x14ac:dyDescent="0.2">
      <c r="A18" s="51">
        <v>15</v>
      </c>
      <c r="B18" s="97"/>
      <c r="C18" s="100"/>
      <c r="D18" s="54"/>
      <c r="E18" s="57"/>
      <c r="F18" s="59"/>
      <c r="G18" s="61"/>
      <c r="H18" s="63"/>
      <c r="I18" s="65"/>
      <c r="J18" s="61"/>
      <c r="K18" s="65"/>
      <c r="L18" s="67">
        <f t="shared" si="0"/>
        <v>0</v>
      </c>
      <c r="M18" s="7">
        <f t="shared" si="1"/>
        <v>0</v>
      </c>
      <c r="N18" s="69">
        <f t="shared" si="2"/>
        <v>0</v>
      </c>
      <c r="O18" s="76">
        <f t="shared" si="7"/>
        <v>0</v>
      </c>
      <c r="P18" s="74">
        <f t="shared" si="3"/>
        <v>0</v>
      </c>
      <c r="Q18" s="82">
        <f t="shared" si="8"/>
        <v>0</v>
      </c>
      <c r="R18" s="80">
        <f t="shared" si="4"/>
        <v>0</v>
      </c>
      <c r="S18" s="86">
        <f t="shared" si="9"/>
        <v>0</v>
      </c>
      <c r="T18" s="90">
        <f t="shared" si="5"/>
        <v>0</v>
      </c>
      <c r="U18" s="92">
        <f t="shared" si="10"/>
        <v>0</v>
      </c>
      <c r="V18" s="95">
        <f t="shared" si="6"/>
        <v>0</v>
      </c>
      <c r="W18" s="7">
        <f t="shared" si="6"/>
        <v>0</v>
      </c>
    </row>
    <row r="19" spans="1:23" s="6" customFormat="1" ht="19.899999999999999" customHeight="1" x14ac:dyDescent="0.2">
      <c r="A19" s="51">
        <v>16</v>
      </c>
      <c r="B19" s="97"/>
      <c r="C19" s="100"/>
      <c r="D19" s="54"/>
      <c r="E19" s="57"/>
      <c r="F19" s="59"/>
      <c r="G19" s="61"/>
      <c r="H19" s="63"/>
      <c r="I19" s="65"/>
      <c r="J19" s="61"/>
      <c r="K19" s="65"/>
      <c r="L19" s="67">
        <f t="shared" si="0"/>
        <v>0</v>
      </c>
      <c r="M19" s="7">
        <f t="shared" si="1"/>
        <v>0</v>
      </c>
      <c r="N19" s="69">
        <f t="shared" si="2"/>
        <v>0</v>
      </c>
      <c r="O19" s="76">
        <f t="shared" si="7"/>
        <v>0</v>
      </c>
      <c r="P19" s="74">
        <f t="shared" si="3"/>
        <v>0</v>
      </c>
      <c r="Q19" s="82">
        <f t="shared" si="8"/>
        <v>0</v>
      </c>
      <c r="R19" s="80">
        <f t="shared" si="4"/>
        <v>0</v>
      </c>
      <c r="S19" s="86">
        <f t="shared" si="9"/>
        <v>0</v>
      </c>
      <c r="T19" s="90">
        <f t="shared" si="5"/>
        <v>0</v>
      </c>
      <c r="U19" s="92">
        <f t="shared" si="10"/>
        <v>0</v>
      </c>
      <c r="V19" s="95">
        <f t="shared" si="6"/>
        <v>0</v>
      </c>
      <c r="W19" s="7">
        <f t="shared" si="6"/>
        <v>0</v>
      </c>
    </row>
    <row r="20" spans="1:23" s="6" customFormat="1" ht="19.899999999999999" customHeight="1" x14ac:dyDescent="0.2">
      <c r="A20" s="51">
        <v>17</v>
      </c>
      <c r="B20" s="97"/>
      <c r="C20" s="100"/>
      <c r="D20" s="54"/>
      <c r="E20" s="57"/>
      <c r="F20" s="59"/>
      <c r="G20" s="61"/>
      <c r="H20" s="63"/>
      <c r="I20" s="65"/>
      <c r="J20" s="61"/>
      <c r="K20" s="65"/>
      <c r="L20" s="67">
        <f t="shared" si="0"/>
        <v>0</v>
      </c>
      <c r="M20" s="7">
        <f t="shared" si="1"/>
        <v>0</v>
      </c>
      <c r="N20" s="69">
        <f t="shared" si="2"/>
        <v>0</v>
      </c>
      <c r="O20" s="76">
        <f t="shared" si="7"/>
        <v>0</v>
      </c>
      <c r="P20" s="74">
        <f t="shared" si="3"/>
        <v>0</v>
      </c>
      <c r="Q20" s="82">
        <f t="shared" si="8"/>
        <v>0</v>
      </c>
      <c r="R20" s="80">
        <f t="shared" si="4"/>
        <v>0</v>
      </c>
      <c r="S20" s="86">
        <f t="shared" si="9"/>
        <v>0</v>
      </c>
      <c r="T20" s="90">
        <f t="shared" si="5"/>
        <v>0</v>
      </c>
      <c r="U20" s="92">
        <f t="shared" si="10"/>
        <v>0</v>
      </c>
      <c r="V20" s="95">
        <f t="shared" si="6"/>
        <v>0</v>
      </c>
      <c r="W20" s="7">
        <f t="shared" si="6"/>
        <v>0</v>
      </c>
    </row>
    <row r="21" spans="1:23" s="6" customFormat="1" ht="19.899999999999999" customHeight="1" x14ac:dyDescent="0.2">
      <c r="A21" s="51">
        <v>18</v>
      </c>
      <c r="B21" s="97"/>
      <c r="C21" s="100"/>
      <c r="D21" s="54"/>
      <c r="E21" s="57"/>
      <c r="F21" s="59"/>
      <c r="G21" s="61"/>
      <c r="H21" s="63"/>
      <c r="I21" s="65"/>
      <c r="J21" s="61"/>
      <c r="K21" s="65"/>
      <c r="L21" s="67">
        <f t="shared" si="0"/>
        <v>0</v>
      </c>
      <c r="M21" s="7">
        <f t="shared" si="1"/>
        <v>0</v>
      </c>
      <c r="N21" s="69">
        <f t="shared" si="2"/>
        <v>0</v>
      </c>
      <c r="O21" s="76">
        <f t="shared" si="7"/>
        <v>0</v>
      </c>
      <c r="P21" s="74">
        <f t="shared" si="3"/>
        <v>0</v>
      </c>
      <c r="Q21" s="82">
        <f t="shared" si="8"/>
        <v>0</v>
      </c>
      <c r="R21" s="80">
        <f t="shared" si="4"/>
        <v>0</v>
      </c>
      <c r="S21" s="86">
        <f t="shared" si="9"/>
        <v>0</v>
      </c>
      <c r="T21" s="90">
        <f t="shared" si="5"/>
        <v>0</v>
      </c>
      <c r="U21" s="92">
        <f t="shared" si="10"/>
        <v>0</v>
      </c>
      <c r="V21" s="95">
        <f t="shared" si="6"/>
        <v>0</v>
      </c>
      <c r="W21" s="7">
        <f t="shared" si="6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0"/>
        <v>0</v>
      </c>
      <c r="M22" s="7">
        <f t="shared" si="1"/>
        <v>0</v>
      </c>
      <c r="N22" s="69">
        <f t="shared" si="2"/>
        <v>0</v>
      </c>
      <c r="O22" s="76">
        <f t="shared" si="7"/>
        <v>0</v>
      </c>
      <c r="P22" s="74">
        <f t="shared" si="3"/>
        <v>0</v>
      </c>
      <c r="Q22" s="82">
        <f t="shared" si="8"/>
        <v>0</v>
      </c>
      <c r="R22" s="80">
        <f t="shared" si="4"/>
        <v>0</v>
      </c>
      <c r="S22" s="86">
        <f t="shared" si="9"/>
        <v>0</v>
      </c>
      <c r="T22" s="90">
        <f t="shared" si="5"/>
        <v>0</v>
      </c>
      <c r="U22" s="92">
        <f t="shared" si="10"/>
        <v>0</v>
      </c>
      <c r="V22" s="95">
        <f t="shared" si="6"/>
        <v>0</v>
      </c>
      <c r="W22" s="7">
        <f t="shared" si="6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0"/>
        <v>0</v>
      </c>
      <c r="M23" s="7">
        <f t="shared" si="1"/>
        <v>0</v>
      </c>
      <c r="N23" s="69">
        <f t="shared" si="2"/>
        <v>0</v>
      </c>
      <c r="O23" s="76">
        <f t="shared" si="7"/>
        <v>0</v>
      </c>
      <c r="P23" s="74">
        <f t="shared" si="3"/>
        <v>0</v>
      </c>
      <c r="Q23" s="82">
        <f t="shared" si="8"/>
        <v>0</v>
      </c>
      <c r="R23" s="80">
        <f t="shared" si="4"/>
        <v>0</v>
      </c>
      <c r="S23" s="86">
        <f t="shared" si="9"/>
        <v>0</v>
      </c>
      <c r="T23" s="90">
        <f t="shared" si="5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0"/>
        <v>0</v>
      </c>
      <c r="M24" s="7">
        <f t="shared" si="1"/>
        <v>0</v>
      </c>
      <c r="N24" s="69">
        <f t="shared" si="2"/>
        <v>0</v>
      </c>
      <c r="O24" s="76">
        <f t="shared" si="7"/>
        <v>0</v>
      </c>
      <c r="P24" s="74">
        <f t="shared" si="3"/>
        <v>0</v>
      </c>
      <c r="Q24" s="82">
        <f t="shared" si="8"/>
        <v>0</v>
      </c>
      <c r="R24" s="80">
        <f t="shared" si="4"/>
        <v>0</v>
      </c>
      <c r="S24" s="86">
        <f t="shared" si="9"/>
        <v>0</v>
      </c>
      <c r="T24" s="90">
        <f t="shared" si="5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0"/>
        <v>0</v>
      </c>
      <c r="M25" s="7">
        <f t="shared" si="1"/>
        <v>0</v>
      </c>
      <c r="N25" s="69">
        <f t="shared" si="2"/>
        <v>0</v>
      </c>
      <c r="O25" s="76">
        <f t="shared" si="7"/>
        <v>0</v>
      </c>
      <c r="P25" s="74">
        <f t="shared" si="3"/>
        <v>0</v>
      </c>
      <c r="Q25" s="82">
        <f t="shared" si="8"/>
        <v>0</v>
      </c>
      <c r="R25" s="80">
        <f t="shared" si="4"/>
        <v>0</v>
      </c>
      <c r="S25" s="86">
        <f t="shared" si="9"/>
        <v>0</v>
      </c>
      <c r="T25" s="90">
        <f t="shared" si="5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0"/>
        <v>0</v>
      </c>
      <c r="M26" s="7">
        <f t="shared" si="1"/>
        <v>0</v>
      </c>
      <c r="N26" s="69">
        <f t="shared" si="2"/>
        <v>0</v>
      </c>
      <c r="O26" s="76">
        <f t="shared" si="7"/>
        <v>0</v>
      </c>
      <c r="P26" s="74">
        <f t="shared" si="3"/>
        <v>0</v>
      </c>
      <c r="Q26" s="82">
        <f t="shared" si="8"/>
        <v>0</v>
      </c>
      <c r="R26" s="80">
        <f t="shared" si="4"/>
        <v>0</v>
      </c>
      <c r="S26" s="86">
        <f t="shared" si="9"/>
        <v>0</v>
      </c>
      <c r="T26" s="90">
        <f t="shared" si="5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0"/>
        <v>0</v>
      </c>
      <c r="M27" s="7">
        <f t="shared" si="1"/>
        <v>0</v>
      </c>
      <c r="N27" s="69">
        <f t="shared" si="2"/>
        <v>0</v>
      </c>
      <c r="O27" s="76">
        <f t="shared" si="7"/>
        <v>0</v>
      </c>
      <c r="P27" s="74">
        <f t="shared" si="3"/>
        <v>0</v>
      </c>
      <c r="Q27" s="82">
        <f t="shared" si="8"/>
        <v>0</v>
      </c>
      <c r="R27" s="80">
        <f t="shared" si="4"/>
        <v>0</v>
      </c>
      <c r="S27" s="86">
        <f t="shared" si="9"/>
        <v>0</v>
      </c>
      <c r="T27" s="90">
        <f t="shared" si="5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0"/>
        <v>0</v>
      </c>
      <c r="M28" s="7">
        <f t="shared" si="1"/>
        <v>0</v>
      </c>
      <c r="N28" s="69">
        <f t="shared" si="2"/>
        <v>0</v>
      </c>
      <c r="O28" s="76">
        <f t="shared" si="7"/>
        <v>0</v>
      </c>
      <c r="P28" s="74">
        <f t="shared" si="3"/>
        <v>0</v>
      </c>
      <c r="Q28" s="82">
        <f t="shared" si="8"/>
        <v>0</v>
      </c>
      <c r="R28" s="80">
        <f t="shared" si="4"/>
        <v>0</v>
      </c>
      <c r="S28" s="86">
        <f t="shared" si="9"/>
        <v>0</v>
      </c>
      <c r="T28" s="90">
        <f t="shared" si="5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0"/>
        <v>0</v>
      </c>
      <c r="M29" s="7">
        <f t="shared" si="1"/>
        <v>0</v>
      </c>
      <c r="N29" s="69">
        <f t="shared" si="2"/>
        <v>0</v>
      </c>
      <c r="O29" s="76">
        <f t="shared" si="7"/>
        <v>0</v>
      </c>
      <c r="P29" s="74">
        <f t="shared" si="3"/>
        <v>0</v>
      </c>
      <c r="Q29" s="82">
        <f t="shared" si="8"/>
        <v>0</v>
      </c>
      <c r="R29" s="80">
        <f t="shared" si="4"/>
        <v>0</v>
      </c>
      <c r="S29" s="86">
        <f t="shared" si="9"/>
        <v>0</v>
      </c>
      <c r="T29" s="90">
        <f t="shared" si="5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0"/>
        <v>0</v>
      </c>
      <c r="M30" s="7">
        <f t="shared" si="1"/>
        <v>0</v>
      </c>
      <c r="N30" s="69">
        <f t="shared" si="2"/>
        <v>0</v>
      </c>
      <c r="O30" s="76">
        <f t="shared" si="7"/>
        <v>0</v>
      </c>
      <c r="P30" s="74">
        <f t="shared" si="3"/>
        <v>0</v>
      </c>
      <c r="Q30" s="82">
        <f t="shared" si="8"/>
        <v>0</v>
      </c>
      <c r="R30" s="80">
        <f t="shared" si="4"/>
        <v>0</v>
      </c>
      <c r="S30" s="86">
        <f t="shared" si="9"/>
        <v>0</v>
      </c>
      <c r="T30" s="90">
        <f t="shared" si="5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0"/>
        <v>0</v>
      </c>
      <c r="M31" s="7">
        <f t="shared" si="1"/>
        <v>0</v>
      </c>
      <c r="N31" s="69">
        <f t="shared" si="2"/>
        <v>0</v>
      </c>
      <c r="O31" s="76">
        <f t="shared" si="7"/>
        <v>0</v>
      </c>
      <c r="P31" s="74">
        <f t="shared" si="3"/>
        <v>0</v>
      </c>
      <c r="Q31" s="82">
        <f t="shared" si="8"/>
        <v>0</v>
      </c>
      <c r="R31" s="80">
        <f t="shared" si="4"/>
        <v>0</v>
      </c>
      <c r="S31" s="86">
        <f t="shared" si="9"/>
        <v>0</v>
      </c>
      <c r="T31" s="90">
        <f t="shared" si="5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0"/>
        <v>0</v>
      </c>
      <c r="M32" s="7">
        <f t="shared" si="1"/>
        <v>0</v>
      </c>
      <c r="N32" s="69">
        <f t="shared" si="2"/>
        <v>0</v>
      </c>
      <c r="O32" s="76">
        <f t="shared" si="7"/>
        <v>0</v>
      </c>
      <c r="P32" s="74">
        <f t="shared" si="3"/>
        <v>0</v>
      </c>
      <c r="Q32" s="82">
        <f t="shared" si="8"/>
        <v>0</v>
      </c>
      <c r="R32" s="80">
        <f t="shared" si="4"/>
        <v>0</v>
      </c>
      <c r="S32" s="86">
        <f t="shared" si="9"/>
        <v>0</v>
      </c>
      <c r="T32" s="90">
        <f t="shared" si="5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0"/>
        <v>0</v>
      </c>
      <c r="M33" s="7">
        <f t="shared" si="1"/>
        <v>0</v>
      </c>
      <c r="N33" s="69">
        <f t="shared" si="2"/>
        <v>0</v>
      </c>
      <c r="O33" s="76">
        <f t="shared" si="7"/>
        <v>0</v>
      </c>
      <c r="P33" s="74">
        <f t="shared" si="3"/>
        <v>0</v>
      </c>
      <c r="Q33" s="82">
        <f t="shared" si="8"/>
        <v>0</v>
      </c>
      <c r="R33" s="80">
        <f t="shared" si="4"/>
        <v>0</v>
      </c>
      <c r="S33" s="86">
        <f t="shared" si="9"/>
        <v>0</v>
      </c>
      <c r="T33" s="90">
        <f t="shared" si="5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0"/>
        <v>0</v>
      </c>
      <c r="M34" s="7">
        <f t="shared" si="1"/>
        <v>0</v>
      </c>
      <c r="N34" s="69">
        <f t="shared" si="2"/>
        <v>0</v>
      </c>
      <c r="O34" s="76">
        <f t="shared" si="7"/>
        <v>0</v>
      </c>
      <c r="P34" s="74">
        <f t="shared" si="3"/>
        <v>0</v>
      </c>
      <c r="Q34" s="82">
        <f t="shared" si="8"/>
        <v>0</v>
      </c>
      <c r="R34" s="80">
        <f t="shared" si="4"/>
        <v>0</v>
      </c>
      <c r="S34" s="86">
        <f t="shared" si="9"/>
        <v>0</v>
      </c>
      <c r="T34" s="90">
        <f t="shared" si="5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0"/>
        <v>0</v>
      </c>
      <c r="M35" s="7">
        <f t="shared" si="1"/>
        <v>0</v>
      </c>
      <c r="N35" s="69">
        <f t="shared" si="2"/>
        <v>0</v>
      </c>
      <c r="O35" s="76">
        <f t="shared" si="7"/>
        <v>0</v>
      </c>
      <c r="P35" s="74">
        <f t="shared" si="3"/>
        <v>0</v>
      </c>
      <c r="Q35" s="82">
        <f t="shared" si="8"/>
        <v>0</v>
      </c>
      <c r="R35" s="80">
        <f t="shared" si="4"/>
        <v>0</v>
      </c>
      <c r="S35" s="86">
        <f t="shared" si="9"/>
        <v>0</v>
      </c>
      <c r="T35" s="90">
        <f t="shared" si="5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ref="L36:L54" si="12">IF(OR(D36="ARAÇ YAKIT GİDERİ",D36="ARAÇ OTOPARK VE VALE GİDERLERİ",D36="ARAÇ TAMİR VE BAKIM GİDERLERİ"),H36*30/100,0)+(IF(D36="689 KANUNEN KABUL EDİLMEYEN GİD.",H36*1,0))</f>
        <v>0</v>
      </c>
      <c r="M36" s="7">
        <f t="shared" ref="M36:M54" si="13">+H36-L36</f>
        <v>0</v>
      </c>
      <c r="N36" s="69">
        <f t="shared" ref="N36:N54" si="14">+IF(G36=$N$2,M36,0)</f>
        <v>0</v>
      </c>
      <c r="O36" s="76">
        <f t="shared" si="7"/>
        <v>0</v>
      </c>
      <c r="P36" s="74">
        <f t="shared" ref="P36:P54" si="15">+IF(G36=$P$2,M36/1.01,0)</f>
        <v>0</v>
      </c>
      <c r="Q36" s="82">
        <f t="shared" si="8"/>
        <v>0</v>
      </c>
      <c r="R36" s="80">
        <f t="shared" ref="R36:R54" si="16">+IF(G36=$R$2,M36/1.1,0)</f>
        <v>0</v>
      </c>
      <c r="S36" s="86">
        <f t="shared" si="9"/>
        <v>0</v>
      </c>
      <c r="T36" s="90">
        <f t="shared" ref="T36:T54" si="17">+IF(G36=$T$2,M36/1.2,0)</f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2"/>
        <v>0</v>
      </c>
      <c r="M37" s="7">
        <f t="shared" si="13"/>
        <v>0</v>
      </c>
      <c r="N37" s="69">
        <f t="shared" si="14"/>
        <v>0</v>
      </c>
      <c r="O37" s="76">
        <f t="shared" si="7"/>
        <v>0</v>
      </c>
      <c r="P37" s="74">
        <f t="shared" si="15"/>
        <v>0</v>
      </c>
      <c r="Q37" s="82">
        <f t="shared" si="8"/>
        <v>0</v>
      </c>
      <c r="R37" s="80">
        <f t="shared" si="16"/>
        <v>0</v>
      </c>
      <c r="S37" s="86">
        <f t="shared" si="9"/>
        <v>0</v>
      </c>
      <c r="T37" s="90">
        <f t="shared" si="17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2"/>
        <v>0</v>
      </c>
      <c r="M38" s="7">
        <f t="shared" si="13"/>
        <v>0</v>
      </c>
      <c r="N38" s="69">
        <f t="shared" si="14"/>
        <v>0</v>
      </c>
      <c r="O38" s="76">
        <f t="shared" si="7"/>
        <v>0</v>
      </c>
      <c r="P38" s="74">
        <f t="shared" si="15"/>
        <v>0</v>
      </c>
      <c r="Q38" s="82">
        <f t="shared" si="8"/>
        <v>0</v>
      </c>
      <c r="R38" s="80">
        <f t="shared" si="16"/>
        <v>0</v>
      </c>
      <c r="S38" s="86">
        <f t="shared" si="9"/>
        <v>0</v>
      </c>
      <c r="T38" s="90">
        <f t="shared" si="17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2"/>
        <v>0</v>
      </c>
      <c r="M39" s="7">
        <f t="shared" si="13"/>
        <v>0</v>
      </c>
      <c r="N39" s="69">
        <f t="shared" si="14"/>
        <v>0</v>
      </c>
      <c r="O39" s="76">
        <f t="shared" si="7"/>
        <v>0</v>
      </c>
      <c r="P39" s="74">
        <f t="shared" si="15"/>
        <v>0</v>
      </c>
      <c r="Q39" s="82">
        <f t="shared" si="8"/>
        <v>0</v>
      </c>
      <c r="R39" s="80">
        <f t="shared" si="16"/>
        <v>0</v>
      </c>
      <c r="S39" s="86">
        <f t="shared" si="9"/>
        <v>0</v>
      </c>
      <c r="T39" s="90">
        <f t="shared" si="17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2"/>
        <v>0</v>
      </c>
      <c r="M40" s="7">
        <f t="shared" si="13"/>
        <v>0</v>
      </c>
      <c r="N40" s="69">
        <f t="shared" si="14"/>
        <v>0</v>
      </c>
      <c r="O40" s="76">
        <f t="shared" si="7"/>
        <v>0</v>
      </c>
      <c r="P40" s="74">
        <f t="shared" si="15"/>
        <v>0</v>
      </c>
      <c r="Q40" s="82">
        <f t="shared" si="8"/>
        <v>0</v>
      </c>
      <c r="R40" s="80">
        <f t="shared" si="16"/>
        <v>0</v>
      </c>
      <c r="S40" s="86">
        <f t="shared" si="9"/>
        <v>0</v>
      </c>
      <c r="T40" s="90">
        <f t="shared" si="17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2"/>
        <v>0</v>
      </c>
      <c r="M41" s="7">
        <f t="shared" si="13"/>
        <v>0</v>
      </c>
      <c r="N41" s="69">
        <f t="shared" si="14"/>
        <v>0</v>
      </c>
      <c r="O41" s="76">
        <f t="shared" si="7"/>
        <v>0</v>
      </c>
      <c r="P41" s="74">
        <f t="shared" si="15"/>
        <v>0</v>
      </c>
      <c r="Q41" s="82">
        <f t="shared" si="8"/>
        <v>0</v>
      </c>
      <c r="R41" s="80">
        <f t="shared" si="16"/>
        <v>0</v>
      </c>
      <c r="S41" s="86">
        <f t="shared" si="9"/>
        <v>0</v>
      </c>
      <c r="T41" s="90">
        <f t="shared" si="17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2"/>
        <v>0</v>
      </c>
      <c r="M42" s="7">
        <f t="shared" si="13"/>
        <v>0</v>
      </c>
      <c r="N42" s="69">
        <f t="shared" si="14"/>
        <v>0</v>
      </c>
      <c r="O42" s="76">
        <f t="shared" si="7"/>
        <v>0</v>
      </c>
      <c r="P42" s="74">
        <f t="shared" si="15"/>
        <v>0</v>
      </c>
      <c r="Q42" s="82">
        <f t="shared" si="8"/>
        <v>0</v>
      </c>
      <c r="R42" s="80">
        <f t="shared" si="16"/>
        <v>0</v>
      </c>
      <c r="S42" s="86">
        <f t="shared" si="9"/>
        <v>0</v>
      </c>
      <c r="T42" s="90">
        <f t="shared" si="17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2"/>
        <v>0</v>
      </c>
      <c r="M43" s="7">
        <f t="shared" si="13"/>
        <v>0</v>
      </c>
      <c r="N43" s="69">
        <f t="shared" si="14"/>
        <v>0</v>
      </c>
      <c r="O43" s="76">
        <f t="shared" si="7"/>
        <v>0</v>
      </c>
      <c r="P43" s="74">
        <f t="shared" si="15"/>
        <v>0</v>
      </c>
      <c r="Q43" s="82">
        <f t="shared" si="8"/>
        <v>0</v>
      </c>
      <c r="R43" s="80">
        <f t="shared" si="16"/>
        <v>0</v>
      </c>
      <c r="S43" s="86">
        <f t="shared" si="9"/>
        <v>0</v>
      </c>
      <c r="T43" s="90">
        <f t="shared" si="17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2"/>
        <v>0</v>
      </c>
      <c r="M44" s="7">
        <f t="shared" si="13"/>
        <v>0</v>
      </c>
      <c r="N44" s="69">
        <f t="shared" si="14"/>
        <v>0</v>
      </c>
      <c r="O44" s="76">
        <f t="shared" si="7"/>
        <v>0</v>
      </c>
      <c r="P44" s="74">
        <f t="shared" si="15"/>
        <v>0</v>
      </c>
      <c r="Q44" s="82">
        <f t="shared" si="8"/>
        <v>0</v>
      </c>
      <c r="R44" s="80">
        <f t="shared" si="16"/>
        <v>0</v>
      </c>
      <c r="S44" s="86">
        <f t="shared" si="9"/>
        <v>0</v>
      </c>
      <c r="T44" s="90">
        <f t="shared" si="17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2"/>
        <v>0</v>
      </c>
      <c r="M45" s="7">
        <f t="shared" si="13"/>
        <v>0</v>
      </c>
      <c r="N45" s="69">
        <f t="shared" si="14"/>
        <v>0</v>
      </c>
      <c r="O45" s="76">
        <f t="shared" si="7"/>
        <v>0</v>
      </c>
      <c r="P45" s="74">
        <f t="shared" si="15"/>
        <v>0</v>
      </c>
      <c r="Q45" s="82">
        <f t="shared" si="8"/>
        <v>0</v>
      </c>
      <c r="R45" s="80">
        <f t="shared" si="16"/>
        <v>0</v>
      </c>
      <c r="S45" s="86">
        <f t="shared" si="9"/>
        <v>0</v>
      </c>
      <c r="T45" s="90">
        <f t="shared" si="17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2"/>
        <v>0</v>
      </c>
      <c r="M46" s="7">
        <f t="shared" si="13"/>
        <v>0</v>
      </c>
      <c r="N46" s="69">
        <f t="shared" si="14"/>
        <v>0</v>
      </c>
      <c r="O46" s="76">
        <f t="shared" si="7"/>
        <v>0</v>
      </c>
      <c r="P46" s="74">
        <f t="shared" si="15"/>
        <v>0</v>
      </c>
      <c r="Q46" s="82">
        <f t="shared" si="8"/>
        <v>0</v>
      </c>
      <c r="R46" s="80">
        <f t="shared" si="16"/>
        <v>0</v>
      </c>
      <c r="S46" s="86">
        <f t="shared" si="9"/>
        <v>0</v>
      </c>
      <c r="T46" s="90">
        <f t="shared" si="17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2"/>
        <v>0</v>
      </c>
      <c r="M47" s="7">
        <f t="shared" si="13"/>
        <v>0</v>
      </c>
      <c r="N47" s="69">
        <f t="shared" si="14"/>
        <v>0</v>
      </c>
      <c r="O47" s="76">
        <f t="shared" si="7"/>
        <v>0</v>
      </c>
      <c r="P47" s="74">
        <f t="shared" si="15"/>
        <v>0</v>
      </c>
      <c r="Q47" s="82">
        <f t="shared" si="8"/>
        <v>0</v>
      </c>
      <c r="R47" s="80">
        <f t="shared" si="16"/>
        <v>0</v>
      </c>
      <c r="S47" s="86">
        <f t="shared" si="9"/>
        <v>0</v>
      </c>
      <c r="T47" s="90">
        <f t="shared" si="17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2"/>
        <v>0</v>
      </c>
      <c r="M48" s="7">
        <f t="shared" si="13"/>
        <v>0</v>
      </c>
      <c r="N48" s="69">
        <f t="shared" si="14"/>
        <v>0</v>
      </c>
      <c r="O48" s="76">
        <f t="shared" si="7"/>
        <v>0</v>
      </c>
      <c r="P48" s="74">
        <f t="shared" si="15"/>
        <v>0</v>
      </c>
      <c r="Q48" s="82">
        <f t="shared" si="8"/>
        <v>0</v>
      </c>
      <c r="R48" s="80">
        <f t="shared" si="16"/>
        <v>0</v>
      </c>
      <c r="S48" s="86">
        <f t="shared" si="9"/>
        <v>0</v>
      </c>
      <c r="T48" s="90">
        <f t="shared" si="17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2"/>
        <v>0</v>
      </c>
      <c r="M49" s="7">
        <f t="shared" si="13"/>
        <v>0</v>
      </c>
      <c r="N49" s="69">
        <f t="shared" si="14"/>
        <v>0</v>
      </c>
      <c r="O49" s="76">
        <f t="shared" si="7"/>
        <v>0</v>
      </c>
      <c r="P49" s="74">
        <f t="shared" si="15"/>
        <v>0</v>
      </c>
      <c r="Q49" s="82">
        <f t="shared" si="8"/>
        <v>0</v>
      </c>
      <c r="R49" s="80">
        <f t="shared" si="16"/>
        <v>0</v>
      </c>
      <c r="S49" s="86">
        <f t="shared" si="9"/>
        <v>0</v>
      </c>
      <c r="T49" s="90">
        <f t="shared" si="17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2"/>
        <v>0</v>
      </c>
      <c r="M50" s="7">
        <f t="shared" si="13"/>
        <v>0</v>
      </c>
      <c r="N50" s="69">
        <f t="shared" si="14"/>
        <v>0</v>
      </c>
      <c r="O50" s="76">
        <f t="shared" si="7"/>
        <v>0</v>
      </c>
      <c r="P50" s="74">
        <f t="shared" si="15"/>
        <v>0</v>
      </c>
      <c r="Q50" s="82">
        <f t="shared" si="8"/>
        <v>0</v>
      </c>
      <c r="R50" s="80">
        <f t="shared" si="16"/>
        <v>0</v>
      </c>
      <c r="S50" s="86">
        <f t="shared" si="9"/>
        <v>0</v>
      </c>
      <c r="T50" s="90">
        <f t="shared" si="17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2"/>
        <v>0</v>
      </c>
      <c r="M51" s="7">
        <f t="shared" si="13"/>
        <v>0</v>
      </c>
      <c r="N51" s="69">
        <f t="shared" si="14"/>
        <v>0</v>
      </c>
      <c r="O51" s="76">
        <f t="shared" si="7"/>
        <v>0</v>
      </c>
      <c r="P51" s="74">
        <f t="shared" si="15"/>
        <v>0</v>
      </c>
      <c r="Q51" s="82">
        <f t="shared" si="8"/>
        <v>0</v>
      </c>
      <c r="R51" s="80">
        <f t="shared" si="16"/>
        <v>0</v>
      </c>
      <c r="S51" s="86">
        <f t="shared" si="9"/>
        <v>0</v>
      </c>
      <c r="T51" s="90">
        <f t="shared" si="17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2"/>
        <v>0</v>
      </c>
      <c r="M52" s="7">
        <f t="shared" si="13"/>
        <v>0</v>
      </c>
      <c r="N52" s="69">
        <f t="shared" si="14"/>
        <v>0</v>
      </c>
      <c r="O52" s="76">
        <f t="shared" si="7"/>
        <v>0</v>
      </c>
      <c r="P52" s="74">
        <f t="shared" si="15"/>
        <v>0</v>
      </c>
      <c r="Q52" s="82">
        <f t="shared" si="8"/>
        <v>0</v>
      </c>
      <c r="R52" s="80">
        <f t="shared" si="16"/>
        <v>0</v>
      </c>
      <c r="S52" s="86">
        <f t="shared" si="9"/>
        <v>0</v>
      </c>
      <c r="T52" s="90">
        <f t="shared" si="17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2"/>
        <v>0</v>
      </c>
      <c r="M53" s="7">
        <f t="shared" si="13"/>
        <v>0</v>
      </c>
      <c r="N53" s="69">
        <f t="shared" si="14"/>
        <v>0</v>
      </c>
      <c r="O53" s="76">
        <f t="shared" si="7"/>
        <v>0</v>
      </c>
      <c r="P53" s="74">
        <f t="shared" si="15"/>
        <v>0</v>
      </c>
      <c r="Q53" s="82">
        <f t="shared" si="8"/>
        <v>0</v>
      </c>
      <c r="R53" s="80">
        <f t="shared" si="16"/>
        <v>0</v>
      </c>
      <c r="S53" s="86">
        <f t="shared" si="9"/>
        <v>0</v>
      </c>
      <c r="T53" s="90">
        <f t="shared" si="17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2"/>
        <v>0</v>
      </c>
      <c r="M54" s="7">
        <f t="shared" si="13"/>
        <v>0</v>
      </c>
      <c r="N54" s="69">
        <f t="shared" si="14"/>
        <v>0</v>
      </c>
      <c r="O54" s="76">
        <f t="shared" si="7"/>
        <v>0</v>
      </c>
      <c r="P54" s="74">
        <f t="shared" si="15"/>
        <v>0</v>
      </c>
      <c r="Q54" s="82">
        <f t="shared" si="8"/>
        <v>0</v>
      </c>
      <c r="R54" s="80">
        <f t="shared" si="16"/>
        <v>0</v>
      </c>
      <c r="S54" s="86">
        <f t="shared" si="9"/>
        <v>0</v>
      </c>
      <c r="T54" s="90">
        <f t="shared" si="17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4710</v>
      </c>
      <c r="I57" s="109"/>
      <c r="J57" s="109"/>
      <c r="K57" s="11"/>
      <c r="L57" s="12">
        <f t="shared" ref="L57:W57" si="18">+SUBTOTAL(9,L4:L55)</f>
        <v>0</v>
      </c>
      <c r="M57" s="12">
        <f t="shared" si="18"/>
        <v>4710</v>
      </c>
      <c r="N57" s="13">
        <f t="shared" si="18"/>
        <v>0</v>
      </c>
      <c r="O57" s="13">
        <f t="shared" si="18"/>
        <v>0</v>
      </c>
      <c r="P57" s="14">
        <f>+SUBTOTAL(9,P4:P55)</f>
        <v>1207.920792079208</v>
      </c>
      <c r="Q57" s="14">
        <f t="shared" si="18"/>
        <v>12.079207920792079</v>
      </c>
      <c r="R57" s="15">
        <f t="shared" si="18"/>
        <v>3172.7272727272721</v>
      </c>
      <c r="S57" s="15">
        <f t="shared" si="18"/>
        <v>317.27272727272725</v>
      </c>
      <c r="T57" s="16">
        <f t="shared" si="18"/>
        <v>0</v>
      </c>
      <c r="U57" s="16">
        <f t="shared" si="18"/>
        <v>0</v>
      </c>
      <c r="V57" s="12">
        <f t="shared" si="18"/>
        <v>4380.6480648064799</v>
      </c>
      <c r="W57" s="12">
        <f t="shared" si="18"/>
        <v>329.35193519351935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9">SUMIF($D$4:$D$55,B60,$N$4:$N$55)</f>
        <v>0</v>
      </c>
      <c r="D60" s="24">
        <f t="shared" ref="D60:D85" si="20">SUMIF($D$4:$D$55,B60,$O$4:$O$55)</f>
        <v>0</v>
      </c>
      <c r="E60" s="24">
        <f t="shared" ref="E60:E85" si="21">SUMIF($D$4:$D$55,B60,$P$4:$P$55)</f>
        <v>0</v>
      </c>
      <c r="F60" s="24">
        <f t="shared" ref="F60:F85" si="22">SUMIF($D$4:$D$55,B60,$Q$4:$Q$55)</f>
        <v>0</v>
      </c>
      <c r="G60" s="24">
        <f t="shared" ref="G60:G85" si="23">SUMIF($D$4:$D$55,B60,$R$4:$R$55)</f>
        <v>0</v>
      </c>
      <c r="H60" s="24">
        <f t="shared" ref="H60:H85" si="24">SUMIF($D$4:$D$55,B60,$S$4:$S$55)</f>
        <v>0</v>
      </c>
      <c r="I60" s="24">
        <f t="shared" ref="I60:I85" si="25">SUMIF($D$4:$D$55,B60,$T$4:$T$55)</f>
        <v>0</v>
      </c>
      <c r="J60" s="24">
        <f t="shared" ref="J60:J85" si="26">SUMIF($D$4:$D$55,B60,$U$4:$U$55)</f>
        <v>0</v>
      </c>
      <c r="K60" s="24">
        <f t="shared" ref="K60:K85" si="27">SUMIF($D$4:$D$55,B60,$L$4:$L$55)</f>
        <v>0</v>
      </c>
      <c r="L60" s="25">
        <f t="shared" ref="L60:L85" si="28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9"/>
        <v>0</v>
      </c>
      <c r="D61" s="24">
        <f t="shared" si="20"/>
        <v>0</v>
      </c>
      <c r="E61" s="24">
        <f t="shared" si="21"/>
        <v>0</v>
      </c>
      <c r="F61" s="24">
        <f t="shared" si="22"/>
        <v>0</v>
      </c>
      <c r="G61" s="24">
        <f t="shared" si="23"/>
        <v>0</v>
      </c>
      <c r="H61" s="24">
        <f t="shared" si="24"/>
        <v>0</v>
      </c>
      <c r="I61" s="24">
        <f t="shared" si="25"/>
        <v>0</v>
      </c>
      <c r="J61" s="24">
        <f t="shared" si="26"/>
        <v>0</v>
      </c>
      <c r="K61" s="24">
        <f t="shared" si="27"/>
        <v>0</v>
      </c>
      <c r="L61" s="25">
        <f t="shared" si="28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4709.9999999999991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9"/>
        <v>0</v>
      </c>
      <c r="D62" s="24">
        <f t="shared" si="20"/>
        <v>0</v>
      </c>
      <c r="E62" s="24">
        <f t="shared" si="21"/>
        <v>0</v>
      </c>
      <c r="F62" s="24">
        <f t="shared" si="22"/>
        <v>0</v>
      </c>
      <c r="G62" s="24">
        <f t="shared" si="23"/>
        <v>0</v>
      </c>
      <c r="H62" s="24">
        <f t="shared" si="24"/>
        <v>0</v>
      </c>
      <c r="I62" s="24">
        <f t="shared" si="25"/>
        <v>0</v>
      </c>
      <c r="J62" s="24">
        <f t="shared" si="26"/>
        <v>0</v>
      </c>
      <c r="K62" s="24">
        <f t="shared" si="27"/>
        <v>0</v>
      </c>
      <c r="L62" s="25">
        <f t="shared" si="28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9"/>
        <v>0</v>
      </c>
      <c r="D63" s="24">
        <f t="shared" si="20"/>
        <v>0</v>
      </c>
      <c r="E63" s="24">
        <f t="shared" si="21"/>
        <v>0</v>
      </c>
      <c r="F63" s="24">
        <f t="shared" si="22"/>
        <v>0</v>
      </c>
      <c r="G63" s="24">
        <f t="shared" si="23"/>
        <v>0</v>
      </c>
      <c r="H63" s="24">
        <f t="shared" si="24"/>
        <v>0</v>
      </c>
      <c r="I63" s="24">
        <f t="shared" si="25"/>
        <v>0</v>
      </c>
      <c r="J63" s="24">
        <f t="shared" si="26"/>
        <v>0</v>
      </c>
      <c r="K63" s="24">
        <f t="shared" si="27"/>
        <v>0</v>
      </c>
      <c r="L63" s="25">
        <f t="shared" si="28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-4709.9999999999991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9"/>
        <v>0</v>
      </c>
      <c r="D64" s="24">
        <f t="shared" si="20"/>
        <v>0</v>
      </c>
      <c r="E64" s="24">
        <f t="shared" si="21"/>
        <v>0</v>
      </c>
      <c r="F64" s="24">
        <f t="shared" si="22"/>
        <v>0</v>
      </c>
      <c r="G64" s="24">
        <f t="shared" si="23"/>
        <v>0</v>
      </c>
      <c r="H64" s="24">
        <f t="shared" si="24"/>
        <v>0</v>
      </c>
      <c r="I64" s="24">
        <f t="shared" si="25"/>
        <v>0</v>
      </c>
      <c r="J64" s="24">
        <f t="shared" si="26"/>
        <v>0</v>
      </c>
      <c r="K64" s="24">
        <f t="shared" si="27"/>
        <v>0</v>
      </c>
      <c r="L64" s="25">
        <f t="shared" si="28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9"/>
        <v>0</v>
      </c>
      <c r="D65" s="24">
        <f t="shared" si="20"/>
        <v>0</v>
      </c>
      <c r="E65" s="24">
        <f t="shared" si="21"/>
        <v>1207.920792079208</v>
      </c>
      <c r="F65" s="24">
        <f t="shared" si="22"/>
        <v>12.079207920792079</v>
      </c>
      <c r="G65" s="24">
        <f t="shared" si="23"/>
        <v>3172.7272727272721</v>
      </c>
      <c r="H65" s="24">
        <f t="shared" si="24"/>
        <v>317.27272727272725</v>
      </c>
      <c r="I65" s="24">
        <f t="shared" si="25"/>
        <v>0</v>
      </c>
      <c r="J65" s="24">
        <f t="shared" si="26"/>
        <v>0</v>
      </c>
      <c r="K65" s="24">
        <f t="shared" si="27"/>
        <v>0</v>
      </c>
      <c r="L65" s="25">
        <f t="shared" si="28"/>
        <v>4709.9999999999991</v>
      </c>
      <c r="M65" s="113">
        <f>+COUNTIF($D$4:D59,B65)</f>
        <v>7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9"/>
        <v>0</v>
      </c>
      <c r="D66" s="24">
        <f t="shared" si="20"/>
        <v>0</v>
      </c>
      <c r="E66" s="24">
        <f t="shared" si="21"/>
        <v>0</v>
      </c>
      <c r="F66" s="24">
        <f t="shared" si="22"/>
        <v>0</v>
      </c>
      <c r="G66" s="24">
        <f t="shared" si="23"/>
        <v>0</v>
      </c>
      <c r="H66" s="24">
        <f t="shared" si="24"/>
        <v>0</v>
      </c>
      <c r="I66" s="24">
        <f t="shared" si="25"/>
        <v>0</v>
      </c>
      <c r="J66" s="24">
        <f t="shared" si="26"/>
        <v>0</v>
      </c>
      <c r="K66" s="24">
        <f t="shared" si="27"/>
        <v>0</v>
      </c>
      <c r="L66" s="25">
        <f t="shared" si="28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9"/>
        <v>0</v>
      </c>
      <c r="D67" s="24">
        <f t="shared" si="20"/>
        <v>0</v>
      </c>
      <c r="E67" s="24">
        <f t="shared" si="21"/>
        <v>0</v>
      </c>
      <c r="F67" s="24">
        <f t="shared" si="22"/>
        <v>0</v>
      </c>
      <c r="G67" s="24">
        <f t="shared" si="23"/>
        <v>0</v>
      </c>
      <c r="H67" s="24">
        <f t="shared" si="24"/>
        <v>0</v>
      </c>
      <c r="I67" s="24">
        <f t="shared" si="25"/>
        <v>0</v>
      </c>
      <c r="J67" s="24">
        <f t="shared" si="26"/>
        <v>0</v>
      </c>
      <c r="K67" s="24">
        <f t="shared" si="27"/>
        <v>0</v>
      </c>
      <c r="L67" s="25">
        <f t="shared" si="28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9"/>
        <v>0</v>
      </c>
      <c r="D68" s="24">
        <f t="shared" si="20"/>
        <v>0</v>
      </c>
      <c r="E68" s="24">
        <f t="shared" si="21"/>
        <v>0</v>
      </c>
      <c r="F68" s="24">
        <f t="shared" si="22"/>
        <v>0</v>
      </c>
      <c r="G68" s="24">
        <f t="shared" si="23"/>
        <v>0</v>
      </c>
      <c r="H68" s="24">
        <f t="shared" si="24"/>
        <v>0</v>
      </c>
      <c r="I68" s="24">
        <f t="shared" si="25"/>
        <v>0</v>
      </c>
      <c r="J68" s="24">
        <f t="shared" si="26"/>
        <v>0</v>
      </c>
      <c r="K68" s="24">
        <f t="shared" si="27"/>
        <v>0</v>
      </c>
      <c r="L68" s="25">
        <f t="shared" si="28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9"/>
        <v>0</v>
      </c>
      <c r="D69" s="24">
        <f t="shared" si="20"/>
        <v>0</v>
      </c>
      <c r="E69" s="24">
        <f t="shared" si="21"/>
        <v>0</v>
      </c>
      <c r="F69" s="24">
        <f t="shared" si="22"/>
        <v>0</v>
      </c>
      <c r="G69" s="24">
        <f t="shared" si="23"/>
        <v>0</v>
      </c>
      <c r="H69" s="24">
        <f t="shared" si="24"/>
        <v>0</v>
      </c>
      <c r="I69" s="24">
        <f t="shared" si="25"/>
        <v>0</v>
      </c>
      <c r="J69" s="24">
        <f t="shared" si="26"/>
        <v>0</v>
      </c>
      <c r="K69" s="24">
        <f t="shared" si="27"/>
        <v>0</v>
      </c>
      <c r="L69" s="25">
        <f t="shared" si="28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9"/>
        <v>0</v>
      </c>
      <c r="D70" s="24">
        <f t="shared" si="20"/>
        <v>0</v>
      </c>
      <c r="E70" s="24">
        <f t="shared" si="21"/>
        <v>0</v>
      </c>
      <c r="F70" s="24">
        <f t="shared" si="22"/>
        <v>0</v>
      </c>
      <c r="G70" s="24">
        <f t="shared" si="23"/>
        <v>0</v>
      </c>
      <c r="H70" s="24">
        <f t="shared" si="24"/>
        <v>0</v>
      </c>
      <c r="I70" s="24">
        <f t="shared" si="25"/>
        <v>0</v>
      </c>
      <c r="J70" s="24">
        <f t="shared" si="26"/>
        <v>0</v>
      </c>
      <c r="K70" s="24">
        <f t="shared" si="27"/>
        <v>0</v>
      </c>
      <c r="L70" s="25">
        <f t="shared" si="28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9"/>
        <v>0</v>
      </c>
      <c r="D71" s="24">
        <f t="shared" si="20"/>
        <v>0</v>
      </c>
      <c r="E71" s="24">
        <f t="shared" si="21"/>
        <v>0</v>
      </c>
      <c r="F71" s="24">
        <f t="shared" si="22"/>
        <v>0</v>
      </c>
      <c r="G71" s="24">
        <f t="shared" si="23"/>
        <v>0</v>
      </c>
      <c r="H71" s="24">
        <f t="shared" si="24"/>
        <v>0</v>
      </c>
      <c r="I71" s="24">
        <f t="shared" si="25"/>
        <v>0</v>
      </c>
      <c r="J71" s="24">
        <f t="shared" si="26"/>
        <v>0</v>
      </c>
      <c r="K71" s="24">
        <f t="shared" si="27"/>
        <v>0</v>
      </c>
      <c r="L71" s="25">
        <f t="shared" si="28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9"/>
        <v>0</v>
      </c>
      <c r="D72" s="24">
        <f t="shared" si="20"/>
        <v>0</v>
      </c>
      <c r="E72" s="24">
        <f t="shared" si="21"/>
        <v>0</v>
      </c>
      <c r="F72" s="24">
        <f t="shared" si="22"/>
        <v>0</v>
      </c>
      <c r="G72" s="24">
        <f t="shared" si="23"/>
        <v>0</v>
      </c>
      <c r="H72" s="24">
        <f t="shared" si="24"/>
        <v>0</v>
      </c>
      <c r="I72" s="24">
        <f t="shared" si="25"/>
        <v>0</v>
      </c>
      <c r="J72" s="24">
        <f t="shared" si="26"/>
        <v>0</v>
      </c>
      <c r="K72" s="24">
        <f t="shared" si="27"/>
        <v>0</v>
      </c>
      <c r="L72" s="25">
        <f t="shared" si="28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9"/>
        <v>0</v>
      </c>
      <c r="D73" s="24">
        <f t="shared" si="20"/>
        <v>0</v>
      </c>
      <c r="E73" s="24">
        <f t="shared" si="21"/>
        <v>0</v>
      </c>
      <c r="F73" s="24">
        <f t="shared" si="22"/>
        <v>0</v>
      </c>
      <c r="G73" s="24">
        <f t="shared" si="23"/>
        <v>0</v>
      </c>
      <c r="H73" s="24">
        <f t="shared" si="24"/>
        <v>0</v>
      </c>
      <c r="I73" s="24">
        <f t="shared" si="25"/>
        <v>0</v>
      </c>
      <c r="J73" s="24">
        <f t="shared" si="26"/>
        <v>0</v>
      </c>
      <c r="K73" s="24">
        <f t="shared" si="27"/>
        <v>0</v>
      </c>
      <c r="L73" s="25">
        <f t="shared" si="28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9"/>
        <v>0</v>
      </c>
      <c r="D74" s="24">
        <f t="shared" si="20"/>
        <v>0</v>
      </c>
      <c r="E74" s="24">
        <f t="shared" si="21"/>
        <v>0</v>
      </c>
      <c r="F74" s="24">
        <f t="shared" si="22"/>
        <v>0</v>
      </c>
      <c r="G74" s="24">
        <f t="shared" si="23"/>
        <v>0</v>
      </c>
      <c r="H74" s="24">
        <f t="shared" si="24"/>
        <v>0</v>
      </c>
      <c r="I74" s="24">
        <f t="shared" si="25"/>
        <v>0</v>
      </c>
      <c r="J74" s="24">
        <f t="shared" si="26"/>
        <v>0</v>
      </c>
      <c r="K74" s="24">
        <f t="shared" si="27"/>
        <v>0</v>
      </c>
      <c r="L74" s="25">
        <f t="shared" si="28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9"/>
        <v>0</v>
      </c>
      <c r="D75" s="24">
        <f t="shared" si="20"/>
        <v>0</v>
      </c>
      <c r="E75" s="24">
        <f t="shared" si="21"/>
        <v>0</v>
      </c>
      <c r="F75" s="24">
        <f t="shared" si="22"/>
        <v>0</v>
      </c>
      <c r="G75" s="24">
        <f t="shared" si="23"/>
        <v>0</v>
      </c>
      <c r="H75" s="24">
        <f t="shared" si="24"/>
        <v>0</v>
      </c>
      <c r="I75" s="24">
        <f t="shared" si="25"/>
        <v>0</v>
      </c>
      <c r="J75" s="24">
        <f t="shared" si="26"/>
        <v>0</v>
      </c>
      <c r="K75" s="24">
        <f t="shared" si="27"/>
        <v>0</v>
      </c>
      <c r="L75" s="25">
        <f t="shared" si="28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9"/>
        <v>0</v>
      </c>
      <c r="D76" s="24">
        <f t="shared" si="20"/>
        <v>0</v>
      </c>
      <c r="E76" s="24">
        <f t="shared" si="21"/>
        <v>0</v>
      </c>
      <c r="F76" s="24">
        <f t="shared" si="22"/>
        <v>0</v>
      </c>
      <c r="G76" s="24">
        <f t="shared" si="23"/>
        <v>0</v>
      </c>
      <c r="H76" s="24">
        <f t="shared" si="24"/>
        <v>0</v>
      </c>
      <c r="I76" s="24">
        <f t="shared" si="25"/>
        <v>0</v>
      </c>
      <c r="J76" s="24">
        <f t="shared" si="26"/>
        <v>0</v>
      </c>
      <c r="K76" s="24">
        <f t="shared" si="27"/>
        <v>0</v>
      </c>
      <c r="L76" s="25">
        <f t="shared" si="28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9"/>
        <v>0</v>
      </c>
      <c r="D77" s="24">
        <f t="shared" si="20"/>
        <v>0</v>
      </c>
      <c r="E77" s="24">
        <f t="shared" si="21"/>
        <v>0</v>
      </c>
      <c r="F77" s="24">
        <f t="shared" si="22"/>
        <v>0</v>
      </c>
      <c r="G77" s="24">
        <f t="shared" si="23"/>
        <v>0</v>
      </c>
      <c r="H77" s="24">
        <f t="shared" si="24"/>
        <v>0</v>
      </c>
      <c r="I77" s="24">
        <f t="shared" si="25"/>
        <v>0</v>
      </c>
      <c r="J77" s="24">
        <f t="shared" si="26"/>
        <v>0</v>
      </c>
      <c r="K77" s="24">
        <f t="shared" si="27"/>
        <v>0</v>
      </c>
      <c r="L77" s="25">
        <f t="shared" si="28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9"/>
        <v>0</v>
      </c>
      <c r="D78" s="24">
        <f t="shared" si="20"/>
        <v>0</v>
      </c>
      <c r="E78" s="24">
        <f t="shared" si="21"/>
        <v>0</v>
      </c>
      <c r="F78" s="24">
        <f t="shared" si="22"/>
        <v>0</v>
      </c>
      <c r="G78" s="24">
        <f t="shared" si="23"/>
        <v>0</v>
      </c>
      <c r="H78" s="24">
        <f t="shared" si="24"/>
        <v>0</v>
      </c>
      <c r="I78" s="24">
        <f t="shared" si="25"/>
        <v>0</v>
      </c>
      <c r="J78" s="24">
        <f t="shared" si="26"/>
        <v>0</v>
      </c>
      <c r="K78" s="24">
        <f t="shared" si="27"/>
        <v>0</v>
      </c>
      <c r="L78" s="25">
        <f t="shared" si="28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9"/>
        <v>0</v>
      </c>
      <c r="D79" s="24">
        <f t="shared" si="20"/>
        <v>0</v>
      </c>
      <c r="E79" s="24">
        <f t="shared" si="21"/>
        <v>0</v>
      </c>
      <c r="F79" s="24">
        <f t="shared" si="22"/>
        <v>0</v>
      </c>
      <c r="G79" s="24">
        <f t="shared" si="23"/>
        <v>0</v>
      </c>
      <c r="H79" s="24">
        <f t="shared" si="24"/>
        <v>0</v>
      </c>
      <c r="I79" s="24">
        <f t="shared" si="25"/>
        <v>0</v>
      </c>
      <c r="J79" s="24">
        <f t="shared" si="26"/>
        <v>0</v>
      </c>
      <c r="K79" s="24">
        <f t="shared" si="27"/>
        <v>0</v>
      </c>
      <c r="L79" s="25">
        <f t="shared" si="28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9"/>
        <v>0</v>
      </c>
      <c r="D80" s="24">
        <f t="shared" si="20"/>
        <v>0</v>
      </c>
      <c r="E80" s="24">
        <f t="shared" si="21"/>
        <v>0</v>
      </c>
      <c r="F80" s="24">
        <f t="shared" si="22"/>
        <v>0</v>
      </c>
      <c r="G80" s="24">
        <f t="shared" si="23"/>
        <v>0</v>
      </c>
      <c r="H80" s="24">
        <f t="shared" si="24"/>
        <v>0</v>
      </c>
      <c r="I80" s="24">
        <f t="shared" si="25"/>
        <v>0</v>
      </c>
      <c r="J80" s="24">
        <f t="shared" si="26"/>
        <v>0</v>
      </c>
      <c r="K80" s="24">
        <f t="shared" si="27"/>
        <v>0</v>
      </c>
      <c r="L80" s="25">
        <f t="shared" si="28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9"/>
        <v>0</v>
      </c>
      <c r="D81" s="24">
        <f t="shared" si="20"/>
        <v>0</v>
      </c>
      <c r="E81" s="24">
        <f t="shared" si="21"/>
        <v>0</v>
      </c>
      <c r="F81" s="24">
        <f t="shared" si="22"/>
        <v>0</v>
      </c>
      <c r="G81" s="24">
        <f t="shared" si="23"/>
        <v>0</v>
      </c>
      <c r="H81" s="24">
        <f t="shared" si="24"/>
        <v>0</v>
      </c>
      <c r="I81" s="24">
        <f t="shared" si="25"/>
        <v>0</v>
      </c>
      <c r="J81" s="24">
        <f t="shared" si="26"/>
        <v>0</v>
      </c>
      <c r="K81" s="24">
        <f t="shared" si="27"/>
        <v>0</v>
      </c>
      <c r="L81" s="25">
        <f t="shared" si="28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9"/>
        <v>0</v>
      </c>
      <c r="D82" s="24">
        <f t="shared" si="20"/>
        <v>0</v>
      </c>
      <c r="E82" s="24">
        <f t="shared" si="21"/>
        <v>0</v>
      </c>
      <c r="F82" s="24">
        <f t="shared" si="22"/>
        <v>0</v>
      </c>
      <c r="G82" s="24">
        <f t="shared" si="23"/>
        <v>0</v>
      </c>
      <c r="H82" s="24">
        <f t="shared" si="24"/>
        <v>0</v>
      </c>
      <c r="I82" s="24">
        <f t="shared" si="25"/>
        <v>0</v>
      </c>
      <c r="J82" s="24">
        <f t="shared" si="26"/>
        <v>0</v>
      </c>
      <c r="K82" s="24">
        <f t="shared" si="27"/>
        <v>0</v>
      </c>
      <c r="L82" s="25">
        <f t="shared" si="28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9"/>
        <v>0</v>
      </c>
      <c r="D83" s="24">
        <f t="shared" si="20"/>
        <v>0</v>
      </c>
      <c r="E83" s="24">
        <f t="shared" si="21"/>
        <v>0</v>
      </c>
      <c r="F83" s="24">
        <f t="shared" si="22"/>
        <v>0</v>
      </c>
      <c r="G83" s="24">
        <f t="shared" si="23"/>
        <v>0</v>
      </c>
      <c r="H83" s="24">
        <f t="shared" si="24"/>
        <v>0</v>
      </c>
      <c r="I83" s="24">
        <f t="shared" si="25"/>
        <v>0</v>
      </c>
      <c r="J83" s="24">
        <f t="shared" si="26"/>
        <v>0</v>
      </c>
      <c r="K83" s="24">
        <f t="shared" si="27"/>
        <v>0</v>
      </c>
      <c r="L83" s="25">
        <f t="shared" si="28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9"/>
        <v>0</v>
      </c>
      <c r="D84" s="24">
        <f t="shared" si="20"/>
        <v>0</v>
      </c>
      <c r="E84" s="24">
        <f t="shared" si="21"/>
        <v>0</v>
      </c>
      <c r="F84" s="24">
        <f t="shared" si="22"/>
        <v>0</v>
      </c>
      <c r="G84" s="24">
        <f t="shared" si="23"/>
        <v>0</v>
      </c>
      <c r="H84" s="24">
        <f t="shared" si="24"/>
        <v>0</v>
      </c>
      <c r="I84" s="24">
        <f t="shared" si="25"/>
        <v>0</v>
      </c>
      <c r="J84" s="24">
        <f t="shared" si="26"/>
        <v>0</v>
      </c>
      <c r="K84" s="24">
        <f t="shared" si="27"/>
        <v>0</v>
      </c>
      <c r="L84" s="25">
        <f t="shared" si="28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9"/>
        <v>0</v>
      </c>
      <c r="D85" s="24">
        <f t="shared" si="20"/>
        <v>0</v>
      </c>
      <c r="E85" s="24">
        <f t="shared" si="21"/>
        <v>0</v>
      </c>
      <c r="F85" s="24">
        <f t="shared" si="22"/>
        <v>0</v>
      </c>
      <c r="G85" s="24">
        <f t="shared" si="23"/>
        <v>0</v>
      </c>
      <c r="H85" s="24">
        <f t="shared" si="24"/>
        <v>0</v>
      </c>
      <c r="I85" s="24">
        <f t="shared" si="25"/>
        <v>0</v>
      </c>
      <c r="J85" s="24">
        <f t="shared" si="26"/>
        <v>0</v>
      </c>
      <c r="K85" s="24">
        <f t="shared" si="27"/>
        <v>0</v>
      </c>
      <c r="L85" s="25">
        <f t="shared" si="28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9">SUM(C60:C83)</f>
        <v>0</v>
      </c>
      <c r="D86" s="39">
        <f t="shared" si="29"/>
        <v>0</v>
      </c>
      <c r="E86" s="39">
        <f t="shared" si="29"/>
        <v>1207.920792079208</v>
      </c>
      <c r="F86" s="39">
        <f t="shared" si="29"/>
        <v>12.079207920792079</v>
      </c>
      <c r="G86" s="39">
        <f t="shared" si="29"/>
        <v>3172.7272727272721</v>
      </c>
      <c r="H86" s="39">
        <f t="shared" si="29"/>
        <v>317.27272727272725</v>
      </c>
      <c r="I86" s="39">
        <f t="shared" si="29"/>
        <v>0</v>
      </c>
      <c r="J86" s="39">
        <f t="shared" si="29"/>
        <v>0</v>
      </c>
      <c r="K86" s="40">
        <f t="shared" si="29"/>
        <v>0</v>
      </c>
      <c r="L86" s="40">
        <f>SUM(L60:L83)</f>
        <v>4709.9999999999991</v>
      </c>
      <c r="M86" s="114">
        <f>+SUM(M60:M85)</f>
        <v>7</v>
      </c>
      <c r="R86" s="106" t="s">
        <v>658</v>
      </c>
      <c r="S86" s="111">
        <f>+M86</f>
        <v>7</v>
      </c>
      <c r="T86" s="107">
        <f>+K86</f>
        <v>0</v>
      </c>
      <c r="U86" s="107">
        <f>+C86+E86+G86+I86</f>
        <v>4380.6480648064799</v>
      </c>
      <c r="V86" s="107">
        <f>+D86+F86+H86+J86</f>
        <v>329.35193519351935</v>
      </c>
      <c r="W86" s="107">
        <f>+T86+U86+V86</f>
        <v>4709.9999999999991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A4F99F41-6190-4052-A396-2082126E22DF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E053091A-7C06-4399-8FF4-D5F9A9BF4146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438F81AC-36FE-46EF-8881-25EF1922A026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B262F4AD-4B16-4602-B6BB-01EA55CC51F8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6BF0410E-C233-49A9-91D6-C2D012EE2DF5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1C3EF210-AAE9-4645-8D4F-38AE7CAF7675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0A1DC410-0EAC-4527-A75D-44157FA21969}">
          <x14:formula1>
            <xm:f>'VERİ BANKASI'!$N$1:$N$1</xm:f>
          </x14:formula1>
          <xm:sqref>K55</xm:sqref>
        </x14:dataValidation>
        <x14:dataValidation type="list" allowBlank="1" showInputMessage="1" showErrorMessage="1" xr:uid="{989E9608-4A4F-4A1B-AD19-F112E5359D8E}">
          <x14:formula1>
            <xm:f>'VERİ BANKASI'!$C$1:$C$5</xm:f>
          </x14:formula1>
          <xm:sqref>G55</xm:sqref>
        </x14:dataValidation>
        <x14:dataValidation type="list" allowBlank="1" showInputMessage="1" showErrorMessage="1" xr:uid="{8CAF5962-ACF9-4095-8C9E-9362C1B8D90E}">
          <x14:formula1>
            <xm:f>'VERİ BANKASI'!$G$1:$G$4</xm:f>
          </x14:formula1>
          <xm:sqref>P61</xm:sqref>
        </x14:dataValidation>
        <x14:dataValidation type="list" allowBlank="1" showInputMessage="1" showErrorMessage="1" xr:uid="{3D7718EA-ECA0-4362-BAD8-00D228E2700C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5C3FA4D4-C97D-42C6-BC9E-ED97E0E2664E}">
          <x14:formula1>
            <xm:f>'VERİ BANKASI'!$E$1:$E$13</xm:f>
          </x14:formula1>
          <xm:sqref>P63</xm:sqref>
        </x14:dataValidation>
        <x14:dataValidation type="list" allowBlank="1" showInputMessage="1" showErrorMessage="1" xr:uid="{835CA444-5530-4DD4-8FF9-D1EBB430AC13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B3C7245F-93E6-4440-A12D-1611DAA8724C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FF5278BF-46AE-42EF-9AFF-FFF12FEEDA5D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078F-4654-4278-A0DB-D3A71645EEEF}">
  <sheetPr>
    <pageSetUpPr fitToPage="1"/>
  </sheetPr>
  <dimension ref="A1:W86"/>
  <sheetViews>
    <sheetView zoomScale="85" zoomScaleNormal="85" workbookViewId="0">
      <pane ySplit="3" topLeftCell="A4" activePane="bottomLeft" state="frozen"/>
      <selection pane="bottomLeft" activeCell="A65" sqref="A65:XFD6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20" t="s">
        <v>875</v>
      </c>
      <c r="I2" s="121">
        <f>SUBTOTAL(9,H4:H56)</f>
        <v>2220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6131687717</v>
      </c>
      <c r="C4" s="100" t="str">
        <f>+VLOOKUP(B4,'VERİ BANKASI'!M:N,2,0)</f>
        <v>MAVİYILDIZ MUHALLEBİCİSİ A.Ş.</v>
      </c>
      <c r="D4" s="54" t="s">
        <v>844</v>
      </c>
      <c r="E4" s="57">
        <v>39</v>
      </c>
      <c r="F4" s="59">
        <v>45600</v>
      </c>
      <c r="G4" s="61">
        <v>10</v>
      </c>
      <c r="H4" s="63">
        <v>490</v>
      </c>
      <c r="I4" s="65" t="s">
        <v>121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490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445.45454545454544</v>
      </c>
      <c r="S4" s="86">
        <f>+R4*0.1</f>
        <v>44.545454545454547</v>
      </c>
      <c r="T4" s="90">
        <f>+IF(G4=$T$2,M4/1.2,0)</f>
        <v>0</v>
      </c>
      <c r="U4" s="92">
        <f>+T4*0.2</f>
        <v>0</v>
      </c>
      <c r="V4" s="95">
        <f>+N4+P4+R4+T4</f>
        <v>445.45454545454544</v>
      </c>
      <c r="W4" s="7">
        <f>+O4+Q4+S4+U4</f>
        <v>44.545454545454547</v>
      </c>
    </row>
    <row r="5" spans="1:23" s="6" customFormat="1" ht="19.899999999999999" customHeight="1" x14ac:dyDescent="0.2">
      <c r="A5" s="51">
        <v>2</v>
      </c>
      <c r="B5" s="97">
        <v>7200416873</v>
      </c>
      <c r="C5" s="100" t="str">
        <f>+VLOOKUP(B5,'VERİ BANKASI'!M:N,2,0)</f>
        <v>DİVAN TURİZM İŞL.A.Ş.</v>
      </c>
      <c r="D5" s="54" t="s">
        <v>844</v>
      </c>
      <c r="E5" s="57">
        <v>192</v>
      </c>
      <c r="F5" s="59">
        <v>45598</v>
      </c>
      <c r="G5" s="61">
        <v>10</v>
      </c>
      <c r="H5" s="63">
        <v>155</v>
      </c>
      <c r="I5" s="65" t="s">
        <v>121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155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140.90909090909091</v>
      </c>
      <c r="S5" s="86">
        <f>+R5*0.1</f>
        <v>14.090909090909092</v>
      </c>
      <c r="T5" s="90">
        <f>+IF(G5=$T$2,M5/1.2,0)</f>
        <v>0</v>
      </c>
      <c r="U5" s="92">
        <f>+T5*0.2</f>
        <v>0</v>
      </c>
      <c r="V5" s="95">
        <f>+N5+P5+R5+T5</f>
        <v>140.90909090909091</v>
      </c>
      <c r="W5" s="7">
        <f>+O5+Q5+S5+U5</f>
        <v>14.090909090909092</v>
      </c>
    </row>
    <row r="6" spans="1:23" s="6" customFormat="1" ht="19.899999999999999" customHeight="1" x14ac:dyDescent="0.2">
      <c r="A6" s="51">
        <v>3</v>
      </c>
      <c r="B6" s="97">
        <v>7200416873</v>
      </c>
      <c r="C6" s="100" t="str">
        <f>+VLOOKUP(B6,'VERİ BANKASI'!M:N,2,0)</f>
        <v>DİVAN TURİZM İŞL.A.Ş.</v>
      </c>
      <c r="D6" s="54" t="s">
        <v>844</v>
      </c>
      <c r="E6" s="57">
        <v>132</v>
      </c>
      <c r="F6" s="59">
        <v>45598</v>
      </c>
      <c r="G6" s="61">
        <v>10</v>
      </c>
      <c r="H6" s="63">
        <v>140</v>
      </c>
      <c r="I6" s="65" t="s">
        <v>121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140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127.27272727272727</v>
      </c>
      <c r="S6" s="86">
        <f>+R6*0.1</f>
        <v>12.727272727272727</v>
      </c>
      <c r="T6" s="90">
        <f>+IF(G6=$T$2,M6/1.2,0)</f>
        <v>0</v>
      </c>
      <c r="U6" s="92">
        <f>+T6*0.2</f>
        <v>0</v>
      </c>
      <c r="V6" s="95">
        <f t="shared" ref="V6:W22" si="0">+N6+P6+R6+T6</f>
        <v>127.27272727272727</v>
      </c>
      <c r="W6" s="7">
        <f t="shared" si="0"/>
        <v>12.727272727272727</v>
      </c>
    </row>
    <row r="7" spans="1:23" s="6" customFormat="1" ht="19.899999999999999" customHeight="1" x14ac:dyDescent="0.2">
      <c r="A7" s="51">
        <v>4</v>
      </c>
      <c r="B7" s="97">
        <v>7200416873</v>
      </c>
      <c r="C7" s="100" t="str">
        <f>+VLOOKUP(B7,'VERİ BANKASI'!M:N,2,0)</f>
        <v>DİVAN TURİZM İŞL.A.Ş.</v>
      </c>
      <c r="D7" s="54" t="s">
        <v>844</v>
      </c>
      <c r="E7" s="57">
        <v>101</v>
      </c>
      <c r="F7" s="59">
        <v>45597</v>
      </c>
      <c r="G7" s="61">
        <v>10</v>
      </c>
      <c r="H7" s="63">
        <v>525</v>
      </c>
      <c r="I7" s="65" t="s">
        <v>121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525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477.27272727272725</v>
      </c>
      <c r="S7" s="86">
        <f t="shared" ref="S7:S54" si="8">+R7*0.1</f>
        <v>47.727272727272727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477.27272727272725</v>
      </c>
      <c r="W7" s="7">
        <f t="shared" si="0"/>
        <v>47.727272727272727</v>
      </c>
    </row>
    <row r="8" spans="1:23" s="6" customFormat="1" ht="19.899999999999999" customHeight="1" x14ac:dyDescent="0.2">
      <c r="A8" s="51">
        <v>5</v>
      </c>
      <c r="B8" s="97">
        <v>7030735912</v>
      </c>
      <c r="C8" s="100" t="str">
        <f>+VLOOKUP(B8,'VERİ BANKASI'!M:N,2,0)</f>
        <v>ÖZNAY GIDA LTD. ŞTİ.</v>
      </c>
      <c r="D8" s="54" t="s">
        <v>844</v>
      </c>
      <c r="E8" s="57">
        <v>3</v>
      </c>
      <c r="F8" s="59">
        <v>45597</v>
      </c>
      <c r="G8" s="61">
        <v>10</v>
      </c>
      <c r="H8" s="63">
        <v>195</v>
      </c>
      <c r="I8" s="65" t="s">
        <v>121</v>
      </c>
      <c r="J8" s="61" t="s">
        <v>65</v>
      </c>
      <c r="K8" s="65"/>
      <c r="L8" s="67">
        <f t="shared" si="1"/>
        <v>0</v>
      </c>
      <c r="M8" s="7">
        <f t="shared" si="2"/>
        <v>195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177.27272727272725</v>
      </c>
      <c r="S8" s="86">
        <f t="shared" si="8"/>
        <v>17.727272727272727</v>
      </c>
      <c r="T8" s="90">
        <f t="shared" si="9"/>
        <v>0</v>
      </c>
      <c r="U8" s="92">
        <f t="shared" si="10"/>
        <v>0</v>
      </c>
      <c r="V8" s="95">
        <f t="shared" si="0"/>
        <v>177.27272727272725</v>
      </c>
      <c r="W8" s="7">
        <f t="shared" si="0"/>
        <v>17.727272727272727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603</v>
      </c>
      <c r="F9" s="59">
        <v>45598</v>
      </c>
      <c r="G9" s="61">
        <v>20</v>
      </c>
      <c r="H9" s="63">
        <v>135</v>
      </c>
      <c r="I9" s="65" t="s">
        <v>121</v>
      </c>
      <c r="J9" s="61" t="s">
        <v>65</v>
      </c>
      <c r="K9" s="65"/>
      <c r="L9" s="67">
        <f t="shared" si="1"/>
        <v>40.5</v>
      </c>
      <c r="M9" s="7">
        <f t="shared" si="2"/>
        <v>94.5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78.75</v>
      </c>
      <c r="U9" s="92">
        <f t="shared" si="10"/>
        <v>15.75</v>
      </c>
      <c r="V9" s="95">
        <f t="shared" si="0"/>
        <v>78.75</v>
      </c>
      <c r="W9" s="7">
        <f t="shared" si="0"/>
        <v>15.75</v>
      </c>
    </row>
    <row r="10" spans="1:23" s="6" customFormat="1" ht="19.899999999999999" customHeight="1" x14ac:dyDescent="0.2">
      <c r="A10" s="51">
        <v>7</v>
      </c>
      <c r="B10" s="116" t="s">
        <v>902</v>
      </c>
      <c r="C10" s="100" t="str">
        <f>+VLOOKUP(B10,'VERİ BANKASI'!M:N,2,0)</f>
        <v>BURSA KEBAP EVİ - ACES GRUP GIDA LTD. ŞTİ.</v>
      </c>
      <c r="D10" s="54" t="s">
        <v>844</v>
      </c>
      <c r="E10" s="57">
        <v>3</v>
      </c>
      <c r="F10" s="59">
        <v>45597</v>
      </c>
      <c r="G10" s="61">
        <v>10</v>
      </c>
      <c r="H10" s="63">
        <v>280</v>
      </c>
      <c r="I10" s="65" t="s">
        <v>68</v>
      </c>
      <c r="J10" s="61" t="s">
        <v>65</v>
      </c>
      <c r="K10" s="65"/>
      <c r="L10" s="67">
        <f t="shared" si="1"/>
        <v>0</v>
      </c>
      <c r="M10" s="7">
        <f t="shared" si="2"/>
        <v>280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254.54545454545453</v>
      </c>
      <c r="S10" s="86">
        <f t="shared" si="8"/>
        <v>25.454545454545453</v>
      </c>
      <c r="T10" s="90">
        <f t="shared" si="9"/>
        <v>0</v>
      </c>
      <c r="U10" s="92">
        <f t="shared" si="10"/>
        <v>0</v>
      </c>
      <c r="V10" s="95">
        <f t="shared" si="0"/>
        <v>254.54545454545453</v>
      </c>
      <c r="W10" s="7">
        <f t="shared" si="0"/>
        <v>25.454545454545453</v>
      </c>
    </row>
    <row r="11" spans="1:23" s="6" customFormat="1" ht="19.899999999999999" customHeight="1" x14ac:dyDescent="0.2">
      <c r="A11" s="51">
        <v>8</v>
      </c>
      <c r="B11" s="97">
        <v>3950832889</v>
      </c>
      <c r="C11" s="100" t="str">
        <f>+VLOOKUP(B11,'VERİ BANKASI'!M:N,2,0)</f>
        <v>GF ARAŞT. GELİŞT. MÜŞ. HİZM. A.Ş.</v>
      </c>
      <c r="D11" s="54" t="s">
        <v>94</v>
      </c>
      <c r="E11" s="57">
        <v>21</v>
      </c>
      <c r="F11" s="59">
        <v>45599</v>
      </c>
      <c r="G11" s="61">
        <v>20</v>
      </c>
      <c r="H11" s="63">
        <v>300</v>
      </c>
      <c r="I11" s="65" t="s">
        <v>121</v>
      </c>
      <c r="J11" s="61" t="s">
        <v>65</v>
      </c>
      <c r="K11" s="65"/>
      <c r="L11" s="67">
        <f t="shared" si="1"/>
        <v>90</v>
      </c>
      <c r="M11" s="7">
        <f t="shared" si="2"/>
        <v>210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175</v>
      </c>
      <c r="U11" s="92">
        <f t="shared" si="10"/>
        <v>35</v>
      </c>
      <c r="V11" s="95">
        <f t="shared" si="0"/>
        <v>175</v>
      </c>
      <c r="W11" s="7">
        <f t="shared" si="0"/>
        <v>35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 t="s">
        <v>121</v>
      </c>
      <c r="J12" s="61" t="s">
        <v>65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 t="s">
        <v>121</v>
      </c>
      <c r="J13" s="61" t="s">
        <v>65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 t="s">
        <v>121</v>
      </c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 t="s">
        <v>121</v>
      </c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 t="s">
        <v>121</v>
      </c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 t="s">
        <v>68</v>
      </c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 t="s">
        <v>68</v>
      </c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 t="s">
        <v>121</v>
      </c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 t="s">
        <v>121</v>
      </c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 t="s">
        <v>121</v>
      </c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 t="s">
        <v>121</v>
      </c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 t="s">
        <v>121</v>
      </c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 t="s">
        <v>121</v>
      </c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 t="s">
        <v>121</v>
      </c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2220</v>
      </c>
      <c r="I57" s="109"/>
      <c r="J57" s="109"/>
      <c r="K57" s="11"/>
      <c r="L57" s="12">
        <f t="shared" ref="L57:W57" si="12">+SUBTOTAL(9,L4:L55)</f>
        <v>130.5</v>
      </c>
      <c r="M57" s="12">
        <f t="shared" si="12"/>
        <v>2089.5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1622.7272727272727</v>
      </c>
      <c r="S57" s="15">
        <f t="shared" si="12"/>
        <v>162.27272727272725</v>
      </c>
      <c r="T57" s="16">
        <f t="shared" si="12"/>
        <v>253.75</v>
      </c>
      <c r="U57" s="16">
        <f t="shared" si="12"/>
        <v>50.75</v>
      </c>
      <c r="V57" s="12">
        <f t="shared" si="12"/>
        <v>1876.4772727272727</v>
      </c>
      <c r="W57" s="12">
        <f t="shared" si="12"/>
        <v>213.02272727272725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253.75</v>
      </c>
      <c r="J61" s="24">
        <f t="shared" si="20"/>
        <v>50.75</v>
      </c>
      <c r="K61" s="24">
        <f t="shared" si="21"/>
        <v>130.5</v>
      </c>
      <c r="L61" s="25">
        <f t="shared" si="22"/>
        <v>435</v>
      </c>
      <c r="M61" s="113">
        <f>+COUNTIF($D$4:D55,B61)</f>
        <v>2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2220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-2220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1622.7272727272727</v>
      </c>
      <c r="H65" s="24">
        <f t="shared" si="18"/>
        <v>162.27272727272725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1785</v>
      </c>
      <c r="M65" s="113">
        <f>+COUNTIF($D$4:D59,B65)</f>
        <v>6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0</v>
      </c>
      <c r="F86" s="39">
        <f t="shared" si="23"/>
        <v>0</v>
      </c>
      <c r="G86" s="39">
        <f t="shared" si="23"/>
        <v>1622.7272727272727</v>
      </c>
      <c r="H86" s="39">
        <f t="shared" si="23"/>
        <v>162.27272727272725</v>
      </c>
      <c r="I86" s="39">
        <f t="shared" si="23"/>
        <v>253.75</v>
      </c>
      <c r="J86" s="39">
        <f t="shared" si="23"/>
        <v>50.75</v>
      </c>
      <c r="K86" s="40">
        <f t="shared" si="23"/>
        <v>130.5</v>
      </c>
      <c r="L86" s="40">
        <f>SUM(L60:L83)</f>
        <v>2220</v>
      </c>
      <c r="M86" s="114">
        <f>+SUM(M60:M85)</f>
        <v>8</v>
      </c>
      <c r="R86" s="106" t="s">
        <v>658</v>
      </c>
      <c r="S86" s="111">
        <f>+M86</f>
        <v>8</v>
      </c>
      <c r="T86" s="107">
        <f>+K86</f>
        <v>130.5</v>
      </c>
      <c r="U86" s="107">
        <f>+C86+E86+G86+I86</f>
        <v>1876.4772727272727</v>
      </c>
      <c r="V86" s="107">
        <f>+D86+F86+H86+J86</f>
        <v>213.02272727272725</v>
      </c>
      <c r="W86" s="107">
        <f>+T86+U86+V86</f>
        <v>2220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G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A6B95982-18BD-48B5-99F4-06FA854AC375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C839DA3F-0199-45C3-BBF2-FAB9BBF8C1A8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60DC12F7-F667-4404-A0C4-7EDA3E0E013B}">
          <x14:formula1>
            <xm:f>'VERİ BANKASI'!$F$1:$F$4</xm:f>
          </x14:formula1>
          <xm:sqref>P60</xm:sqref>
        </x14:dataValidation>
        <x14:dataValidation type="list" allowBlank="1" showInputMessage="1" showErrorMessage="1" xr:uid="{89C4E40E-A83F-498B-BE0C-B493A21FA9F0}">
          <x14:formula1>
            <xm:f>'VERİ BANKASI'!$E$1:$E$13</xm:f>
          </x14:formula1>
          <xm:sqref>P63</xm:sqref>
        </x14:dataValidation>
        <x14:dataValidation type="list" allowBlank="1" showInputMessage="1" showErrorMessage="1" xr:uid="{B8606229-FE4C-4823-B343-001683EF6A23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46219CE4-FDF6-480F-8DD7-D790250B0573}">
          <x14:formula1>
            <xm:f>'VERİ BANKASI'!$G$1:$G$4</xm:f>
          </x14:formula1>
          <xm:sqref>P61</xm:sqref>
        </x14:dataValidation>
        <x14:dataValidation type="list" allowBlank="1" showInputMessage="1" showErrorMessage="1" xr:uid="{445A3979-3D8B-4A4B-9438-B46241A26DC6}">
          <x14:formula1>
            <xm:f>'VERİ BANKASI'!$C$1:$C$5</xm:f>
          </x14:formula1>
          <xm:sqref>G55</xm:sqref>
        </x14:dataValidation>
        <x14:dataValidation type="list" allowBlank="1" showInputMessage="1" showErrorMessage="1" xr:uid="{E6E2CC0C-60EE-4D13-8F77-078FB347AA7C}">
          <x14:formula1>
            <xm:f>'VERİ BANKASI'!$N$1:$N$1</xm:f>
          </x14:formula1>
          <xm:sqref>K55</xm:sqref>
        </x14:dataValidation>
        <x14:dataValidation type="list" allowBlank="1" showInputMessage="1" showErrorMessage="1" xr:uid="{E7292BD6-71F4-4AA8-BC8F-6CC49F48F06C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1ED95BCD-94F8-4C12-B82B-B8D1D347A928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87038807-A921-4DA2-9C7F-C36E6C368171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263AC590-0E33-49A0-91E7-FB3E24BE448A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0C6D081D-04A5-4163-87AB-F2DE20DE7C74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DF9BE452-685D-4698-AF77-FB785C2AB0F6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4877-812E-4B48-969B-D07C4A86B17F}">
  <sheetPr>
    <pageSetUpPr fitToPage="1"/>
  </sheetPr>
  <dimension ref="A1:W86"/>
  <sheetViews>
    <sheetView zoomScale="85" zoomScaleNormal="85" workbookViewId="0">
      <pane ySplit="3" topLeftCell="A51" activePane="bottomLeft" state="frozen"/>
      <selection pane="bottomLeft" activeCell="B9" sqref="B9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20" t="s">
        <v>875</v>
      </c>
      <c r="I2" s="121">
        <f>SUBTOTAL(9,H4:H56)</f>
        <v>1600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6621514029</v>
      </c>
      <c r="C4" s="100" t="str">
        <f>+VLOOKUP(B4,'VERİ BANKASI'!M:N,2,0)</f>
        <v>ÖZ BACANAKLAR REST.TİC.SAN.LTD.ŞTİ.(CİĞERCİ BAHAT)</v>
      </c>
      <c r="D4" s="54" t="s">
        <v>844</v>
      </c>
      <c r="E4" s="57">
        <v>36</v>
      </c>
      <c r="F4" s="59">
        <v>45616</v>
      </c>
      <c r="G4" s="61">
        <v>10</v>
      </c>
      <c r="H4" s="63">
        <v>400</v>
      </c>
      <c r="I4" s="65" t="s">
        <v>121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400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363.63636363636363</v>
      </c>
      <c r="S4" s="86">
        <f>+R4*0.1</f>
        <v>36.363636363636367</v>
      </c>
      <c r="T4" s="90">
        <f>+IF(G4=$T$2,M4/1.2,0)</f>
        <v>0</v>
      </c>
      <c r="U4" s="92">
        <f>+T4*0.2</f>
        <v>0</v>
      </c>
      <c r="V4" s="95">
        <f>+N4+P4+R4+T4</f>
        <v>363.63636363636363</v>
      </c>
      <c r="W4" s="7">
        <f>+O4+Q4+S4+U4</f>
        <v>36.363636363636367</v>
      </c>
    </row>
    <row r="5" spans="1:23" s="6" customFormat="1" ht="19.899999999999999" customHeight="1" x14ac:dyDescent="0.2">
      <c r="A5" s="51">
        <v>2</v>
      </c>
      <c r="B5" s="97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580</v>
      </c>
      <c r="F5" s="59">
        <v>45614</v>
      </c>
      <c r="G5" s="61">
        <v>20</v>
      </c>
      <c r="H5" s="63">
        <v>135</v>
      </c>
      <c r="I5" s="65" t="s">
        <v>121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40.5</v>
      </c>
      <c r="M5" s="7">
        <f>+H5-L5</f>
        <v>94.5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78.75</v>
      </c>
      <c r="U5" s="92">
        <f>+T5*0.2</f>
        <v>15.75</v>
      </c>
      <c r="V5" s="95">
        <f>+N5+P5+R5+T5</f>
        <v>78.75</v>
      </c>
      <c r="W5" s="7">
        <f>+O5+Q5+S5+U5</f>
        <v>15.75</v>
      </c>
    </row>
    <row r="6" spans="1:23" s="6" customFormat="1" ht="19.899999999999999" customHeight="1" x14ac:dyDescent="0.2">
      <c r="A6" s="51">
        <v>3</v>
      </c>
      <c r="B6" s="97">
        <v>7430640389</v>
      </c>
      <c r="C6" s="100" t="str">
        <f>+VLOOKUP(B6,'VERİ BANKASI'!M:N,2,0)</f>
        <v>SANCRİSPİNO GIDA SAN.VE TİC.A.Ş.(VITAVIEN)</v>
      </c>
      <c r="D6" s="54" t="s">
        <v>844</v>
      </c>
      <c r="E6" s="57">
        <v>85</v>
      </c>
      <c r="F6" s="59">
        <v>45611</v>
      </c>
      <c r="G6" s="61">
        <v>10</v>
      </c>
      <c r="H6" s="63">
        <v>620</v>
      </c>
      <c r="I6" s="65" t="s">
        <v>121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620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563.63636363636363</v>
      </c>
      <c r="S6" s="86">
        <f>+R6*0.1</f>
        <v>56.363636363636367</v>
      </c>
      <c r="T6" s="90">
        <f>+IF(G6=$T$2,M6/1.2,0)</f>
        <v>0</v>
      </c>
      <c r="U6" s="92">
        <f>+T6*0.2</f>
        <v>0</v>
      </c>
      <c r="V6" s="95">
        <f t="shared" ref="V6:W22" si="0">+N6+P6+R6+T6</f>
        <v>563.63636363636363</v>
      </c>
      <c r="W6" s="7">
        <f t="shared" si="0"/>
        <v>56.363636363636367</v>
      </c>
    </row>
    <row r="7" spans="1:23" s="6" customFormat="1" ht="19.899999999999999" customHeight="1" x14ac:dyDescent="0.2">
      <c r="A7" s="51">
        <v>4</v>
      </c>
      <c r="B7" s="97">
        <v>7200416873</v>
      </c>
      <c r="C7" s="100" t="str">
        <f>+VLOOKUP(B7,'VERİ BANKASI'!M:N,2,0)</f>
        <v>DİVAN TURİZM İŞL.A.Ş.</v>
      </c>
      <c r="D7" s="54" t="s">
        <v>844</v>
      </c>
      <c r="E7" s="57">
        <v>171</v>
      </c>
      <c r="F7" s="59">
        <v>45608</v>
      </c>
      <c r="G7" s="61">
        <v>10</v>
      </c>
      <c r="H7" s="63">
        <v>230</v>
      </c>
      <c r="I7" s="65" t="s">
        <v>121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230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209.09090909090907</v>
      </c>
      <c r="S7" s="86">
        <f t="shared" ref="S7:S54" si="8">+R7*0.1</f>
        <v>20.909090909090907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209.09090909090907</v>
      </c>
      <c r="W7" s="7">
        <f t="shared" si="0"/>
        <v>20.909090909090907</v>
      </c>
    </row>
    <row r="8" spans="1:23" s="6" customFormat="1" ht="19.899999999999999" customHeight="1" x14ac:dyDescent="0.2">
      <c r="A8" s="51">
        <v>5</v>
      </c>
      <c r="B8" s="97">
        <v>7200416873</v>
      </c>
      <c r="C8" s="100" t="str">
        <f>+VLOOKUP(B8,'VERİ BANKASI'!M:N,2,0)</f>
        <v>DİVAN TURİZM İŞL.A.Ş.</v>
      </c>
      <c r="D8" s="54" t="s">
        <v>844</v>
      </c>
      <c r="E8" s="57">
        <v>175</v>
      </c>
      <c r="F8" s="59">
        <v>45608</v>
      </c>
      <c r="G8" s="61">
        <v>10</v>
      </c>
      <c r="H8" s="63">
        <v>215</v>
      </c>
      <c r="I8" s="65" t="s">
        <v>119</v>
      </c>
      <c r="J8" s="61" t="s">
        <v>65</v>
      </c>
      <c r="K8" s="65"/>
      <c r="L8" s="67">
        <f t="shared" si="1"/>
        <v>0</v>
      </c>
      <c r="M8" s="7">
        <f t="shared" si="2"/>
        <v>215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195.45454545454544</v>
      </c>
      <c r="S8" s="86">
        <f t="shared" si="8"/>
        <v>19.545454545454547</v>
      </c>
      <c r="T8" s="90">
        <f t="shared" si="9"/>
        <v>0</v>
      </c>
      <c r="U8" s="92">
        <f t="shared" si="10"/>
        <v>0</v>
      </c>
      <c r="V8" s="95">
        <f t="shared" si="0"/>
        <v>195.45454545454544</v>
      </c>
      <c r="W8" s="7">
        <f t="shared" si="0"/>
        <v>19.545454545454547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 t="s">
        <v>121</v>
      </c>
      <c r="J9" s="61" t="s">
        <v>65</v>
      </c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116"/>
      <c r="C10" s="100" t="e">
        <f>+VLOOKUP(B10,'VERİ BANKASI'!M:N,2,0)</f>
        <v>#N/A</v>
      </c>
      <c r="D10" s="54"/>
      <c r="E10" s="57"/>
      <c r="F10" s="59"/>
      <c r="G10" s="61"/>
      <c r="H10" s="63"/>
      <c r="I10" s="65" t="s">
        <v>68</v>
      </c>
      <c r="J10" s="61" t="s">
        <v>65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 t="s">
        <v>121</v>
      </c>
      <c r="J11" s="61" t="s">
        <v>65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 t="s">
        <v>121</v>
      </c>
      <c r="J12" s="61" t="s">
        <v>65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 t="s">
        <v>121</v>
      </c>
      <c r="J13" s="61" t="s">
        <v>65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 t="s">
        <v>121</v>
      </c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 t="s">
        <v>121</v>
      </c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 t="s">
        <v>121</v>
      </c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 t="s">
        <v>68</v>
      </c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 t="s">
        <v>68</v>
      </c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 t="s">
        <v>121</v>
      </c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 t="s">
        <v>121</v>
      </c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 t="s">
        <v>121</v>
      </c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 t="s">
        <v>121</v>
      </c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 t="s">
        <v>121</v>
      </c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 t="s">
        <v>121</v>
      </c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 t="s">
        <v>121</v>
      </c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1600</v>
      </c>
      <c r="I57" s="109"/>
      <c r="J57" s="109"/>
      <c r="K57" s="11"/>
      <c r="L57" s="12">
        <f t="shared" ref="L57:W57" si="12">+SUBTOTAL(9,L4:L55)</f>
        <v>40.5</v>
      </c>
      <c r="M57" s="12">
        <f t="shared" si="12"/>
        <v>1559.5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1331.8181818181818</v>
      </c>
      <c r="S57" s="15">
        <f t="shared" si="12"/>
        <v>133.18181818181819</v>
      </c>
      <c r="T57" s="16">
        <f t="shared" si="12"/>
        <v>78.75</v>
      </c>
      <c r="U57" s="16">
        <f t="shared" si="12"/>
        <v>15.75</v>
      </c>
      <c r="V57" s="12">
        <f t="shared" si="12"/>
        <v>1410.5681818181818</v>
      </c>
      <c r="W57" s="12">
        <f t="shared" si="12"/>
        <v>148.93181818181819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78.75</v>
      </c>
      <c r="J61" s="24">
        <f t="shared" si="20"/>
        <v>15.75</v>
      </c>
      <c r="K61" s="24">
        <f t="shared" si="21"/>
        <v>40.5</v>
      </c>
      <c r="L61" s="25">
        <f t="shared" si="22"/>
        <v>135</v>
      </c>
      <c r="M61" s="113">
        <f>+COUNTIF($D$4:D55,B61)</f>
        <v>1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1600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-1600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1331.8181818181818</v>
      </c>
      <c r="H65" s="24">
        <f t="shared" si="18"/>
        <v>133.18181818181819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1465</v>
      </c>
      <c r="M65" s="113">
        <f>+COUNTIF($D$4:D59,B65)</f>
        <v>4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0</v>
      </c>
      <c r="F86" s="39">
        <f t="shared" si="23"/>
        <v>0</v>
      </c>
      <c r="G86" s="39">
        <f t="shared" si="23"/>
        <v>1331.8181818181818</v>
      </c>
      <c r="H86" s="39">
        <f t="shared" si="23"/>
        <v>133.18181818181819</v>
      </c>
      <c r="I86" s="39">
        <f t="shared" si="23"/>
        <v>78.75</v>
      </c>
      <c r="J86" s="39">
        <f t="shared" si="23"/>
        <v>15.75</v>
      </c>
      <c r="K86" s="40">
        <f t="shared" si="23"/>
        <v>40.5</v>
      </c>
      <c r="L86" s="40">
        <f>SUM(L60:L83)</f>
        <v>1600</v>
      </c>
      <c r="M86" s="114">
        <f>+SUM(M60:M85)</f>
        <v>5</v>
      </c>
      <c r="R86" s="106" t="s">
        <v>658</v>
      </c>
      <c r="S86" s="111">
        <f>+M86</f>
        <v>5</v>
      </c>
      <c r="T86" s="107">
        <f>+K86</f>
        <v>40.5</v>
      </c>
      <c r="U86" s="107">
        <f>+C86+E86+G86+I86</f>
        <v>1410.5681818181818</v>
      </c>
      <c r="V86" s="107">
        <f>+D86+F86+H86+J86</f>
        <v>148.93181818181819</v>
      </c>
      <c r="W86" s="107">
        <f>+T86+U86+V86</f>
        <v>1600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G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142DBC52-9FB9-41A1-A96B-A150C6501D89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EE1E629A-58B1-4B00-A99E-F8E09A02F127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4A581A4D-6063-4A7F-9039-8A673D0A615E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65880EB8-E065-46AD-9D74-D693D6B2E2F4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98855F2D-7D19-4AF7-BA57-D560FFE678FF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2B920B74-14A8-40FA-9041-3339A478CA79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C7A4A386-3376-441E-BD24-452A946C9369}">
          <x14:formula1>
            <xm:f>'VERİ BANKASI'!$N$1:$N$1</xm:f>
          </x14:formula1>
          <xm:sqref>K55</xm:sqref>
        </x14:dataValidation>
        <x14:dataValidation type="list" allowBlank="1" showInputMessage="1" showErrorMessage="1" xr:uid="{4B64F58E-824E-4394-BFBB-BD67B434FD2A}">
          <x14:formula1>
            <xm:f>'VERİ BANKASI'!$C$1:$C$5</xm:f>
          </x14:formula1>
          <xm:sqref>G55</xm:sqref>
        </x14:dataValidation>
        <x14:dataValidation type="list" allowBlank="1" showInputMessage="1" showErrorMessage="1" xr:uid="{7AA8EC9C-2DB4-4170-8F2F-5CE59E130F5A}">
          <x14:formula1>
            <xm:f>'VERİ BANKASI'!$G$1:$G$4</xm:f>
          </x14:formula1>
          <xm:sqref>P61</xm:sqref>
        </x14:dataValidation>
        <x14:dataValidation type="list" allowBlank="1" showInputMessage="1" showErrorMessage="1" xr:uid="{3F6623CB-C0B2-4567-9264-D686312E91E1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6D1BB181-BD89-488E-A641-348EDC048B3E}">
          <x14:formula1>
            <xm:f>'VERİ BANKASI'!$E$1:$E$13</xm:f>
          </x14:formula1>
          <xm:sqref>P63</xm:sqref>
        </x14:dataValidation>
        <x14:dataValidation type="list" allowBlank="1" showInputMessage="1" showErrorMessage="1" xr:uid="{5C39ADEA-ACCF-4F43-A7EE-B8686B0E0CF0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3FA731F0-D747-46FC-B644-31131D6747EC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65F977AA-7D2C-4FFB-91B4-ED3B4C57510F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F191-8C71-4549-A127-95B381405CF1}">
  <sheetPr>
    <pageSetUpPr fitToPage="1"/>
  </sheetPr>
  <dimension ref="A1:W86"/>
  <sheetViews>
    <sheetView zoomScale="85" zoomScaleNormal="85" workbookViewId="0">
      <pane ySplit="3" topLeftCell="A4" activePane="bottomLeft" state="frozen"/>
      <selection pane="bottomLeft" activeCell="F15" sqref="F1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8554687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20" t="s">
        <v>875</v>
      </c>
      <c r="I2" s="121">
        <f>SUBTOTAL(9,H4:H56)</f>
        <v>1940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5260047973</v>
      </c>
      <c r="C4" s="100" t="str">
        <f>+VLOOKUP(B4,'VERİ BANKASI'!M:N,2,0)</f>
        <v>İSTANBUL OTOPARK İŞLETMELERİ A.Ş.(İSPARK)</v>
      </c>
      <c r="D4" s="54" t="s">
        <v>94</v>
      </c>
      <c r="E4" s="57">
        <v>613</v>
      </c>
      <c r="F4" s="59">
        <v>45623</v>
      </c>
      <c r="G4" s="61">
        <v>20</v>
      </c>
      <c r="H4" s="63">
        <v>135</v>
      </c>
      <c r="I4" s="65" t="s">
        <v>121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40.5</v>
      </c>
      <c r="M4" s="7">
        <f>+H4-L4</f>
        <v>94.5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78.75</v>
      </c>
      <c r="U4" s="92">
        <f>+T4*0.2</f>
        <v>15.75</v>
      </c>
      <c r="V4" s="95">
        <f>+N4+P4+R4+T4</f>
        <v>78.75</v>
      </c>
      <c r="W4" s="7">
        <f>+O4+Q4+S4+U4</f>
        <v>15.75</v>
      </c>
    </row>
    <row r="5" spans="1:23" s="6" customFormat="1" ht="19.899999999999999" customHeight="1" x14ac:dyDescent="0.2">
      <c r="A5" s="51">
        <v>2</v>
      </c>
      <c r="B5" s="97">
        <v>7040377931</v>
      </c>
      <c r="C5" s="100" t="str">
        <f>+VLOOKUP(B5,'VERİ BANKASI'!M:N,2,0)</f>
        <v>SEZEN RESTORAN İŞL.LTD.ŞTİ.</v>
      </c>
      <c r="D5" s="54" t="s">
        <v>844</v>
      </c>
      <c r="E5" s="57">
        <v>268</v>
      </c>
      <c r="F5" s="59">
        <v>45625</v>
      </c>
      <c r="G5" s="61">
        <v>10</v>
      </c>
      <c r="H5" s="63">
        <v>395</v>
      </c>
      <c r="I5" s="65" t="s">
        <v>121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395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359.09090909090907</v>
      </c>
      <c r="S5" s="86">
        <f>+R5*0.1</f>
        <v>35.909090909090907</v>
      </c>
      <c r="T5" s="90">
        <f>+IF(G5=$T$2,M5/1.2,0)</f>
        <v>0</v>
      </c>
      <c r="U5" s="92">
        <f>+T5*0.2</f>
        <v>0</v>
      </c>
      <c r="V5" s="95">
        <f>+N5+P5+R5+T5</f>
        <v>359.09090909090907</v>
      </c>
      <c r="W5" s="7">
        <f>+O5+Q5+S5+U5</f>
        <v>35.909090909090907</v>
      </c>
    </row>
    <row r="6" spans="1:23" s="6" customFormat="1" ht="19.899999999999999" customHeight="1" x14ac:dyDescent="0.2">
      <c r="A6" s="51">
        <v>3</v>
      </c>
      <c r="B6" s="97">
        <v>2410310279</v>
      </c>
      <c r="C6" s="100" t="str">
        <f>+VLOOKUP(B6,'VERİ BANKASI'!M:N,2,0)</f>
        <v>LADES REST.- ESRA ÇELİKKOL - İLKER ÇELİKKOL ORT.</v>
      </c>
      <c r="D6" s="54" t="s">
        <v>844</v>
      </c>
      <c r="E6" s="57">
        <v>59</v>
      </c>
      <c r="F6" s="59">
        <v>45624</v>
      </c>
      <c r="G6" s="61">
        <v>10</v>
      </c>
      <c r="H6" s="63">
        <v>675</v>
      </c>
      <c r="I6" s="65" t="s">
        <v>121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675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613.63636363636363</v>
      </c>
      <c r="S6" s="86">
        <f>+R6*0.1</f>
        <v>61.363636363636367</v>
      </c>
      <c r="T6" s="90">
        <f>+IF(G6=$T$2,M6/1.2,0)</f>
        <v>0</v>
      </c>
      <c r="U6" s="92">
        <f>+T6*0.2</f>
        <v>0</v>
      </c>
      <c r="V6" s="95">
        <f t="shared" ref="V6:W22" si="0">+N6+P6+R6+T6</f>
        <v>613.63636363636363</v>
      </c>
      <c r="W6" s="7">
        <f t="shared" si="0"/>
        <v>61.363636363636367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663</v>
      </c>
      <c r="F7" s="59">
        <v>45622</v>
      </c>
      <c r="G7" s="61">
        <v>20</v>
      </c>
      <c r="H7" s="63">
        <v>180</v>
      </c>
      <c r="I7" s="65" t="s">
        <v>640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54</v>
      </c>
      <c r="M7" s="7">
        <f t="shared" ref="M7:M54" si="2">+H7-L7</f>
        <v>126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105</v>
      </c>
      <c r="U7" s="92">
        <f t="shared" ref="U7:U54" si="10">+T7*0.2</f>
        <v>21</v>
      </c>
      <c r="V7" s="95">
        <f t="shared" si="0"/>
        <v>105</v>
      </c>
      <c r="W7" s="7">
        <f t="shared" si="0"/>
        <v>21</v>
      </c>
    </row>
    <row r="8" spans="1:23" s="6" customFormat="1" ht="19.899999999999999" customHeight="1" x14ac:dyDescent="0.2">
      <c r="A8" s="51">
        <v>5</v>
      </c>
      <c r="B8" s="97">
        <v>1680318071</v>
      </c>
      <c r="C8" s="100" t="str">
        <f>+VLOOKUP(B8,'VERİ BANKASI'!M:N,2,0)</f>
        <v>BEYOĞLU KONAK GIDA TUR.VE İNŞ.SAN.TİC.LTD.ŞTİ</v>
      </c>
      <c r="D8" s="54" t="s">
        <v>844</v>
      </c>
      <c r="E8" s="57">
        <v>38</v>
      </c>
      <c r="F8" s="59">
        <v>45622</v>
      </c>
      <c r="G8" s="61">
        <v>10</v>
      </c>
      <c r="H8" s="63">
        <v>310</v>
      </c>
      <c r="I8" s="65" t="s">
        <v>121</v>
      </c>
      <c r="J8" s="61" t="s">
        <v>65</v>
      </c>
      <c r="K8" s="65"/>
      <c r="L8" s="67">
        <f t="shared" si="1"/>
        <v>0</v>
      </c>
      <c r="M8" s="7">
        <f t="shared" si="2"/>
        <v>310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281.81818181818181</v>
      </c>
      <c r="S8" s="86">
        <f t="shared" si="8"/>
        <v>28.181818181818183</v>
      </c>
      <c r="T8" s="90">
        <f t="shared" si="9"/>
        <v>0</v>
      </c>
      <c r="U8" s="92">
        <f t="shared" si="10"/>
        <v>0</v>
      </c>
      <c r="V8" s="95">
        <f t="shared" si="0"/>
        <v>281.81818181818181</v>
      </c>
      <c r="W8" s="7">
        <f t="shared" si="0"/>
        <v>28.181818181818183</v>
      </c>
    </row>
    <row r="9" spans="1:23" s="6" customFormat="1" ht="19.899999999999999" customHeight="1" x14ac:dyDescent="0.2">
      <c r="A9" s="51">
        <v>6</v>
      </c>
      <c r="B9" s="97">
        <v>6070586630</v>
      </c>
      <c r="C9" s="100" t="str">
        <f>+VLOOKUP(B9,'VERİ BANKASI'!M:N,2,0)</f>
        <v>KÜTAHYA NEHİR KAFETERYA LTD. ŞTİ.</v>
      </c>
      <c r="D9" s="54" t="s">
        <v>844</v>
      </c>
      <c r="E9" s="57">
        <v>129</v>
      </c>
      <c r="F9" s="59">
        <v>45618</v>
      </c>
      <c r="G9" s="61">
        <v>1</v>
      </c>
      <c r="H9" s="63">
        <v>140</v>
      </c>
      <c r="I9" s="65" t="s">
        <v>121</v>
      </c>
      <c r="J9" s="61" t="s">
        <v>65</v>
      </c>
      <c r="K9" s="65"/>
      <c r="L9" s="67">
        <f t="shared" si="1"/>
        <v>0</v>
      </c>
      <c r="M9" s="7">
        <f t="shared" si="2"/>
        <v>140</v>
      </c>
      <c r="N9" s="69">
        <f t="shared" si="3"/>
        <v>0</v>
      </c>
      <c r="O9" s="76">
        <f t="shared" si="4"/>
        <v>0</v>
      </c>
      <c r="P9" s="74">
        <f t="shared" si="5"/>
        <v>138.61386138613861</v>
      </c>
      <c r="Q9" s="82">
        <f t="shared" si="6"/>
        <v>1.386138613861386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138.61386138613861</v>
      </c>
      <c r="W9" s="7">
        <f t="shared" si="0"/>
        <v>1.386138613861386</v>
      </c>
    </row>
    <row r="10" spans="1:23" s="6" customFormat="1" ht="19.899999999999999" customHeight="1" x14ac:dyDescent="0.2">
      <c r="A10" s="51">
        <v>7</v>
      </c>
      <c r="B10" s="116">
        <v>7690310116</v>
      </c>
      <c r="C10" s="100" t="str">
        <f>+VLOOKUP(B10,'VERİ BANKASI'!M:N,2,0)</f>
        <v>SHAYA KAHVE SAN.VE TİC.A.Ş.(STARBUCKS COFFEE)</v>
      </c>
      <c r="D10" s="54" t="s">
        <v>844</v>
      </c>
      <c r="E10" s="57">
        <v>159</v>
      </c>
      <c r="F10" s="59">
        <v>45617</v>
      </c>
      <c r="G10" s="61">
        <v>10</v>
      </c>
      <c r="H10" s="63">
        <v>105</v>
      </c>
      <c r="I10" s="65" t="s">
        <v>640</v>
      </c>
      <c r="J10" s="61" t="s">
        <v>65</v>
      </c>
      <c r="K10" s="65"/>
      <c r="L10" s="67">
        <f t="shared" si="1"/>
        <v>0</v>
      </c>
      <c r="M10" s="7">
        <f t="shared" si="2"/>
        <v>105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95.454545454545453</v>
      </c>
      <c r="S10" s="86">
        <f t="shared" si="8"/>
        <v>9.545454545454545</v>
      </c>
      <c r="T10" s="90">
        <f t="shared" si="9"/>
        <v>0</v>
      </c>
      <c r="U10" s="92">
        <f t="shared" si="10"/>
        <v>0</v>
      </c>
      <c r="V10" s="95">
        <f t="shared" si="0"/>
        <v>95.454545454545453</v>
      </c>
      <c r="W10" s="7">
        <f t="shared" si="0"/>
        <v>9.545454545454545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 t="s">
        <v>121</v>
      </c>
      <c r="J11" s="61" t="s">
        <v>65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 t="s">
        <v>121</v>
      </c>
      <c r="J12" s="61" t="s">
        <v>65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 t="s">
        <v>121</v>
      </c>
      <c r="J13" s="61" t="s">
        <v>65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 t="s">
        <v>121</v>
      </c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 t="s">
        <v>121</v>
      </c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 t="s">
        <v>121</v>
      </c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 t="s">
        <v>68</v>
      </c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 t="s">
        <v>68</v>
      </c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 t="s">
        <v>121</v>
      </c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 t="s">
        <v>121</v>
      </c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 t="s">
        <v>121</v>
      </c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 t="s">
        <v>121</v>
      </c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 t="s">
        <v>121</v>
      </c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 t="s">
        <v>121</v>
      </c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 t="s">
        <v>121</v>
      </c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1940</v>
      </c>
      <c r="I57" s="109"/>
      <c r="J57" s="109"/>
      <c r="K57" s="11"/>
      <c r="L57" s="12">
        <f t="shared" ref="L57:W57" si="12">+SUBTOTAL(9,L4:L55)</f>
        <v>94.5</v>
      </c>
      <c r="M57" s="12">
        <f t="shared" si="12"/>
        <v>1845.5</v>
      </c>
      <c r="N57" s="13">
        <f t="shared" si="12"/>
        <v>0</v>
      </c>
      <c r="O57" s="13">
        <f t="shared" si="12"/>
        <v>0</v>
      </c>
      <c r="P57" s="14">
        <f>+SUBTOTAL(9,P4:P55)</f>
        <v>138.61386138613861</v>
      </c>
      <c r="Q57" s="14">
        <f t="shared" si="12"/>
        <v>1.386138613861386</v>
      </c>
      <c r="R57" s="15">
        <f t="shared" si="12"/>
        <v>1350</v>
      </c>
      <c r="S57" s="15">
        <f t="shared" si="12"/>
        <v>135</v>
      </c>
      <c r="T57" s="16">
        <f t="shared" si="12"/>
        <v>183.75</v>
      </c>
      <c r="U57" s="16">
        <f t="shared" si="12"/>
        <v>36.75</v>
      </c>
      <c r="V57" s="12">
        <f t="shared" si="12"/>
        <v>1672.3638613861385</v>
      </c>
      <c r="W57" s="12">
        <f t="shared" si="12"/>
        <v>173.13613861386139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183.75</v>
      </c>
      <c r="J61" s="24">
        <f t="shared" si="20"/>
        <v>36.75</v>
      </c>
      <c r="K61" s="24">
        <f t="shared" si="21"/>
        <v>94.5</v>
      </c>
      <c r="L61" s="25">
        <f t="shared" si="22"/>
        <v>315</v>
      </c>
      <c r="M61" s="113">
        <f>+COUNTIF($D$4:D55,B61)</f>
        <v>2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1940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-1940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138.61386138613861</v>
      </c>
      <c r="F65" s="24">
        <f t="shared" si="16"/>
        <v>1.386138613861386</v>
      </c>
      <c r="G65" s="24">
        <f t="shared" si="17"/>
        <v>1350</v>
      </c>
      <c r="H65" s="24">
        <f t="shared" si="18"/>
        <v>135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1625</v>
      </c>
      <c r="M65" s="113">
        <f>+COUNTIF($D$4:D59,B65)</f>
        <v>5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138.61386138613861</v>
      </c>
      <c r="F86" s="39">
        <f t="shared" si="23"/>
        <v>1.386138613861386</v>
      </c>
      <c r="G86" s="39">
        <f t="shared" si="23"/>
        <v>1350</v>
      </c>
      <c r="H86" s="39">
        <f t="shared" si="23"/>
        <v>135</v>
      </c>
      <c r="I86" s="39">
        <f t="shared" si="23"/>
        <v>183.75</v>
      </c>
      <c r="J86" s="39">
        <f t="shared" si="23"/>
        <v>36.75</v>
      </c>
      <c r="K86" s="40">
        <f t="shared" si="23"/>
        <v>94.5</v>
      </c>
      <c r="L86" s="40">
        <f>SUM(L60:L83)</f>
        <v>1940</v>
      </c>
      <c r="M86" s="114">
        <f>+SUM(M60:M85)</f>
        <v>7</v>
      </c>
      <c r="R86" s="106" t="s">
        <v>658</v>
      </c>
      <c r="S86" s="111">
        <f>+M86</f>
        <v>7</v>
      </c>
      <c r="T86" s="107">
        <f>+K86</f>
        <v>94.5</v>
      </c>
      <c r="U86" s="107">
        <f>+C86+E86+G86+I86</f>
        <v>1672.3638613861385</v>
      </c>
      <c r="V86" s="107">
        <f>+D86+F86+H86+J86</f>
        <v>173.13613861386139</v>
      </c>
      <c r="W86" s="107">
        <f>+T86+U86+V86</f>
        <v>1940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G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CB289A0B-7D1B-49D8-8450-D86F2F57553E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AD63789E-4D90-45B8-8FA6-ABA7C131B4F3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414A415E-BFB1-475E-BF09-CAC0584E4D69}">
          <x14:formula1>
            <xm:f>'VERİ BANKASI'!$F$1:$F$4</xm:f>
          </x14:formula1>
          <xm:sqref>P60</xm:sqref>
        </x14:dataValidation>
        <x14:dataValidation type="list" allowBlank="1" showInputMessage="1" showErrorMessage="1" xr:uid="{50C88B0B-7BC2-4FD5-981A-91BCAFB896AB}">
          <x14:formula1>
            <xm:f>'VERİ BANKASI'!$E$1:$E$13</xm:f>
          </x14:formula1>
          <xm:sqref>P63</xm:sqref>
        </x14:dataValidation>
        <x14:dataValidation type="list" allowBlank="1" showInputMessage="1" showErrorMessage="1" xr:uid="{011D3DEA-6E62-44C2-B3B9-07609FE23649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BA16CD17-AE0A-41EB-ACB6-15316A832721}">
          <x14:formula1>
            <xm:f>'VERİ BANKASI'!$G$1:$G$4</xm:f>
          </x14:formula1>
          <xm:sqref>P61</xm:sqref>
        </x14:dataValidation>
        <x14:dataValidation type="list" allowBlank="1" showInputMessage="1" showErrorMessage="1" xr:uid="{3B79E509-9CEF-42DF-B2A9-FFD8A2684E95}">
          <x14:formula1>
            <xm:f>'VERİ BANKASI'!$C$1:$C$5</xm:f>
          </x14:formula1>
          <xm:sqref>G55</xm:sqref>
        </x14:dataValidation>
        <x14:dataValidation type="list" allowBlank="1" showInputMessage="1" showErrorMessage="1" xr:uid="{088305AE-71EB-44D1-8FF8-5B50A8F1F3EE}">
          <x14:formula1>
            <xm:f>'VERİ BANKASI'!$N$1:$N$1</xm:f>
          </x14:formula1>
          <xm:sqref>K55</xm:sqref>
        </x14:dataValidation>
        <x14:dataValidation type="list" allowBlank="1" showInputMessage="1" showErrorMessage="1" xr:uid="{D84F97F7-2D2C-4FAF-83DF-CA2E62A71D17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799197C3-5356-48F0-B80D-9D4B1629AF31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67621697-B250-444E-8B06-6A59E35C67B3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250F043E-DC77-41C6-B303-BF62C8D9F1AE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38DC4AE6-298C-45AE-8451-4471AF6D4DE0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4E5FE30A-3D07-4572-B100-89B44B75F4FA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1DC59-3C45-4876-B656-1D07C976FD62}">
  <sheetPr>
    <pageSetUpPr fitToPage="1"/>
  </sheetPr>
  <dimension ref="A1:W86"/>
  <sheetViews>
    <sheetView zoomScale="85" zoomScaleNormal="85" workbookViewId="0">
      <pane ySplit="3" topLeftCell="A4" activePane="bottomLeft" state="frozen"/>
      <selection pane="bottomLeft" activeCell="G65" sqref="G6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20" t="s">
        <v>875</v>
      </c>
      <c r="I2" s="121">
        <f>SUBTOTAL(9,H4:H56)</f>
        <v>3984.5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3130616101</v>
      </c>
      <c r="C4" s="100" t="str">
        <f>+VLOOKUP(B4,'VERİ BANKASI'!M:N,2,0)</f>
        <v>DOMİNOS PİZZA - MİT TARIM GIDA LTD. ŞTİ.</v>
      </c>
      <c r="D4" s="54" t="s">
        <v>844</v>
      </c>
      <c r="E4" s="57">
        <v>7</v>
      </c>
      <c r="F4" s="59">
        <v>45566</v>
      </c>
      <c r="G4" s="61">
        <v>10</v>
      </c>
      <c r="H4" s="63">
        <v>350</v>
      </c>
      <c r="I4" s="65" t="s">
        <v>640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350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318.18181818181813</v>
      </c>
      <c r="S4" s="86">
        <f>+R4*0.1</f>
        <v>31.818181818181813</v>
      </c>
      <c r="T4" s="90">
        <f>+IF(G4=$T$2,M4/1.2,0)</f>
        <v>0</v>
      </c>
      <c r="U4" s="92">
        <f>+T4*0.2</f>
        <v>0</v>
      </c>
      <c r="V4" s="95">
        <f>+N4+P4+R4+T4</f>
        <v>318.18181818181813</v>
      </c>
      <c r="W4" s="7">
        <f>+O4+Q4+S4+U4</f>
        <v>31.818181818181813</v>
      </c>
    </row>
    <row r="5" spans="1:23" s="6" customFormat="1" ht="19.899999999999999" customHeight="1" x14ac:dyDescent="0.2">
      <c r="A5" s="51">
        <v>2</v>
      </c>
      <c r="B5" s="97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659</v>
      </c>
      <c r="F5" s="59">
        <v>45566</v>
      </c>
      <c r="G5" s="61">
        <v>20</v>
      </c>
      <c r="H5" s="63">
        <v>110</v>
      </c>
      <c r="I5" s="65" t="s">
        <v>640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33</v>
      </c>
      <c r="M5" s="7">
        <f>+H5-L5</f>
        <v>77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64.166666666666671</v>
      </c>
      <c r="U5" s="92">
        <f>+T5*0.2</f>
        <v>12.833333333333336</v>
      </c>
      <c r="V5" s="95">
        <f>+N5+P5+R5+T5</f>
        <v>64.166666666666671</v>
      </c>
      <c r="W5" s="7">
        <f>+O5+Q5+S5+U5</f>
        <v>12.833333333333336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766</v>
      </c>
      <c r="F6" s="59">
        <v>45566</v>
      </c>
      <c r="G6" s="61">
        <v>20</v>
      </c>
      <c r="H6" s="63">
        <v>135</v>
      </c>
      <c r="I6" s="65" t="s">
        <v>640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40.5</v>
      </c>
      <c r="M6" s="7">
        <f>+H6-L6</f>
        <v>94.5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78.75</v>
      </c>
      <c r="U6" s="92">
        <f>+T6*0.2</f>
        <v>15.75</v>
      </c>
      <c r="V6" s="95">
        <f t="shared" ref="V6:W22" si="0">+N6+P6+R6+T6</f>
        <v>78.75</v>
      </c>
      <c r="W6" s="7">
        <f t="shared" si="0"/>
        <v>15.75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651</v>
      </c>
      <c r="F7" s="59">
        <v>45566</v>
      </c>
      <c r="G7" s="61">
        <v>20</v>
      </c>
      <c r="H7" s="63">
        <v>135</v>
      </c>
      <c r="I7" s="65" t="s">
        <v>640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40.5</v>
      </c>
      <c r="M7" s="7">
        <f t="shared" ref="M7:M54" si="2">+H7-L7</f>
        <v>94.5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78.75</v>
      </c>
      <c r="U7" s="92">
        <f t="shared" ref="U7:U54" si="10">+T7*0.2</f>
        <v>15.75</v>
      </c>
      <c r="V7" s="95">
        <f t="shared" si="0"/>
        <v>78.75</v>
      </c>
      <c r="W7" s="7">
        <f t="shared" si="0"/>
        <v>15.75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378</v>
      </c>
      <c r="F8" s="59">
        <v>45566</v>
      </c>
      <c r="G8" s="61">
        <v>20</v>
      </c>
      <c r="H8" s="63">
        <v>110</v>
      </c>
      <c r="I8" s="65" t="s">
        <v>121</v>
      </c>
      <c r="J8" s="61" t="s">
        <v>65</v>
      </c>
      <c r="K8" s="65"/>
      <c r="L8" s="67">
        <f t="shared" si="1"/>
        <v>33</v>
      </c>
      <c r="M8" s="7">
        <f t="shared" si="2"/>
        <v>77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64.166666666666671</v>
      </c>
      <c r="U8" s="92">
        <f t="shared" si="10"/>
        <v>12.833333333333336</v>
      </c>
      <c r="V8" s="95">
        <f t="shared" si="0"/>
        <v>64.166666666666671</v>
      </c>
      <c r="W8" s="7">
        <f t="shared" si="0"/>
        <v>12.833333333333336</v>
      </c>
    </row>
    <row r="9" spans="1:23" s="6" customFormat="1" ht="19.899999999999999" customHeight="1" x14ac:dyDescent="0.2">
      <c r="A9" s="51">
        <v>6</v>
      </c>
      <c r="B9" s="97">
        <v>6131687717</v>
      </c>
      <c r="C9" s="100" t="str">
        <f>+VLOOKUP(B9,'VERİ BANKASI'!M:N,2,0)</f>
        <v>MAVİYILDIZ MUHALLEBİCİSİ A.Ş.</v>
      </c>
      <c r="D9" s="54" t="s">
        <v>844</v>
      </c>
      <c r="E9" s="57">
        <v>28</v>
      </c>
      <c r="F9" s="59">
        <v>45568</v>
      </c>
      <c r="G9" s="61">
        <v>10</v>
      </c>
      <c r="H9" s="63">
        <v>540</v>
      </c>
      <c r="I9" s="65" t="s">
        <v>68</v>
      </c>
      <c r="J9" s="61" t="s">
        <v>65</v>
      </c>
      <c r="K9" s="65"/>
      <c r="L9" s="67">
        <f t="shared" si="1"/>
        <v>0</v>
      </c>
      <c r="M9" s="7">
        <f t="shared" si="2"/>
        <v>540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490.90909090909088</v>
      </c>
      <c r="S9" s="86">
        <f t="shared" si="8"/>
        <v>49.090909090909093</v>
      </c>
      <c r="T9" s="90">
        <f t="shared" si="9"/>
        <v>0</v>
      </c>
      <c r="U9" s="92">
        <f t="shared" si="10"/>
        <v>0</v>
      </c>
      <c r="V9" s="95">
        <f t="shared" si="0"/>
        <v>490.90909090909088</v>
      </c>
      <c r="W9" s="7">
        <f t="shared" si="0"/>
        <v>49.090909090909093</v>
      </c>
    </row>
    <row r="10" spans="1:23" s="6" customFormat="1" ht="19.899999999999999" customHeight="1" x14ac:dyDescent="0.2">
      <c r="A10" s="51">
        <v>7</v>
      </c>
      <c r="B10" s="97">
        <v>6131687717</v>
      </c>
      <c r="C10" s="100" t="str">
        <f>+VLOOKUP(B10,'VERİ BANKASI'!M:N,2,0)</f>
        <v>MAVİYILDIZ MUHALLEBİCİSİ A.Ş.</v>
      </c>
      <c r="D10" s="54" t="s">
        <v>844</v>
      </c>
      <c r="E10" s="57">
        <v>41</v>
      </c>
      <c r="F10" s="59">
        <v>45567</v>
      </c>
      <c r="G10" s="61">
        <v>10</v>
      </c>
      <c r="H10" s="63">
        <v>440</v>
      </c>
      <c r="I10" s="65" t="s">
        <v>640</v>
      </c>
      <c r="J10" s="61" t="s">
        <v>65</v>
      </c>
      <c r="K10" s="65"/>
      <c r="L10" s="67">
        <f t="shared" si="1"/>
        <v>0</v>
      </c>
      <c r="M10" s="7">
        <f t="shared" si="2"/>
        <v>440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399.99999999999994</v>
      </c>
      <c r="S10" s="86">
        <f t="shared" si="8"/>
        <v>40</v>
      </c>
      <c r="T10" s="90">
        <f t="shared" si="9"/>
        <v>0</v>
      </c>
      <c r="U10" s="92">
        <f t="shared" si="10"/>
        <v>0</v>
      </c>
      <c r="V10" s="95">
        <f t="shared" si="0"/>
        <v>399.99999999999994</v>
      </c>
      <c r="W10" s="7">
        <f t="shared" si="0"/>
        <v>40</v>
      </c>
    </row>
    <row r="11" spans="1:23" s="6" customFormat="1" ht="19.899999999999999" customHeight="1" x14ac:dyDescent="0.2">
      <c r="A11" s="51">
        <v>8</v>
      </c>
      <c r="B11" s="97">
        <v>8140131899</v>
      </c>
      <c r="C11" s="100" t="str">
        <f>+VLOOKUP(B11,'VERİ BANKASI'!M:N,2,0)</f>
        <v>ŞOK MARKETLER TİC.A.Ş.</v>
      </c>
      <c r="D11" s="54" t="s">
        <v>844</v>
      </c>
      <c r="E11" s="57">
        <v>329</v>
      </c>
      <c r="F11" s="59">
        <v>45566</v>
      </c>
      <c r="G11" s="61">
        <v>1</v>
      </c>
      <c r="H11" s="63">
        <v>113.5</v>
      </c>
      <c r="I11" s="65" t="s">
        <v>121</v>
      </c>
      <c r="J11" s="61" t="s">
        <v>65</v>
      </c>
      <c r="K11" s="65"/>
      <c r="L11" s="67">
        <f t="shared" si="1"/>
        <v>0</v>
      </c>
      <c r="M11" s="7">
        <f t="shared" si="2"/>
        <v>113.5</v>
      </c>
      <c r="N11" s="69">
        <f t="shared" si="3"/>
        <v>0</v>
      </c>
      <c r="O11" s="76">
        <f t="shared" si="4"/>
        <v>0</v>
      </c>
      <c r="P11" s="74">
        <f t="shared" si="5"/>
        <v>112.37623762376238</v>
      </c>
      <c r="Q11" s="82">
        <f t="shared" si="6"/>
        <v>1.1237623762376239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112.37623762376238</v>
      </c>
      <c r="W11" s="7">
        <f t="shared" si="0"/>
        <v>1.1237623762376239</v>
      </c>
    </row>
    <row r="12" spans="1:23" s="6" customFormat="1" ht="19.899999999999999" customHeight="1" x14ac:dyDescent="0.2">
      <c r="A12" s="51">
        <v>9</v>
      </c>
      <c r="B12" s="97">
        <v>7690310116</v>
      </c>
      <c r="C12" s="100" t="str">
        <f>+VLOOKUP(B12,'VERİ BANKASI'!M:N,2,0)</f>
        <v>SHAYA KAHVE SAN.VE TİC.A.Ş.(STARBUCKS COFFEE)</v>
      </c>
      <c r="D12" s="54" t="s">
        <v>844</v>
      </c>
      <c r="E12" s="57">
        <v>152</v>
      </c>
      <c r="F12" s="59">
        <v>45566</v>
      </c>
      <c r="G12" s="61">
        <v>10</v>
      </c>
      <c r="H12" s="63">
        <v>105</v>
      </c>
      <c r="I12" s="65" t="s">
        <v>121</v>
      </c>
      <c r="J12" s="61" t="s">
        <v>65</v>
      </c>
      <c r="K12" s="65"/>
      <c r="L12" s="67">
        <f t="shared" si="1"/>
        <v>0</v>
      </c>
      <c r="M12" s="7">
        <f t="shared" si="2"/>
        <v>105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95.454545454545453</v>
      </c>
      <c r="S12" s="86">
        <f t="shared" si="8"/>
        <v>9.545454545454545</v>
      </c>
      <c r="T12" s="90">
        <f t="shared" si="9"/>
        <v>0</v>
      </c>
      <c r="U12" s="92">
        <f t="shared" si="10"/>
        <v>0</v>
      </c>
      <c r="V12" s="95">
        <f t="shared" si="0"/>
        <v>95.454545454545453</v>
      </c>
      <c r="W12" s="7">
        <f t="shared" si="0"/>
        <v>9.545454545454545</v>
      </c>
    </row>
    <row r="13" spans="1:23" s="6" customFormat="1" ht="19.899999999999999" customHeight="1" x14ac:dyDescent="0.2">
      <c r="A13" s="51">
        <v>10</v>
      </c>
      <c r="B13" s="97">
        <v>1650184212</v>
      </c>
      <c r="C13" s="100" t="str">
        <f>+VLOOKUP(B13,'VERİ BANKASI'!M:N,2,0)</f>
        <v>BEREKET HALK GIDA SAN.TİC.LTD.ŞTİ.(BEREKET DÖNER)</v>
      </c>
      <c r="D13" s="54" t="s">
        <v>844</v>
      </c>
      <c r="E13" s="57">
        <v>106</v>
      </c>
      <c r="F13" s="59">
        <v>45566</v>
      </c>
      <c r="G13" s="61">
        <v>10</v>
      </c>
      <c r="H13" s="63">
        <v>360</v>
      </c>
      <c r="I13" s="65" t="s">
        <v>121</v>
      </c>
      <c r="J13" s="61" t="s">
        <v>65</v>
      </c>
      <c r="K13" s="65"/>
      <c r="L13" s="67">
        <f t="shared" si="1"/>
        <v>0</v>
      </c>
      <c r="M13" s="7">
        <f t="shared" si="2"/>
        <v>360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327.27272727272725</v>
      </c>
      <c r="S13" s="86">
        <f t="shared" si="8"/>
        <v>32.727272727272727</v>
      </c>
      <c r="T13" s="90">
        <f t="shared" si="9"/>
        <v>0</v>
      </c>
      <c r="U13" s="92">
        <f t="shared" si="10"/>
        <v>0</v>
      </c>
      <c r="V13" s="95">
        <f t="shared" si="0"/>
        <v>327.27272727272725</v>
      </c>
      <c r="W13" s="7">
        <f t="shared" si="0"/>
        <v>32.727272727272727</v>
      </c>
    </row>
    <row r="14" spans="1:23" s="6" customFormat="1" ht="19.899999999999999" customHeight="1" x14ac:dyDescent="0.2">
      <c r="A14" s="51">
        <v>11</v>
      </c>
      <c r="B14" s="97">
        <v>8920722590</v>
      </c>
      <c r="C14" s="100" t="str">
        <f>+VLOOKUP(B14,'VERİ BANKASI'!M:N,2,0)</f>
        <v>UNİVERSAL BOĞA KARDEŞLER GID.TUR.İNŞ.VE OTO.TİC.LTD.ŞTİ.(BULVAR BÜFE)</v>
      </c>
      <c r="D14" s="54" t="s">
        <v>844</v>
      </c>
      <c r="E14" s="57">
        <v>22</v>
      </c>
      <c r="F14" s="59">
        <v>45568</v>
      </c>
      <c r="G14" s="61">
        <v>10</v>
      </c>
      <c r="H14" s="63">
        <v>47</v>
      </c>
      <c r="I14" s="65" t="s">
        <v>121</v>
      </c>
      <c r="J14" s="61" t="s">
        <v>65</v>
      </c>
      <c r="K14" s="65"/>
      <c r="L14" s="67">
        <f t="shared" si="1"/>
        <v>0</v>
      </c>
      <c r="M14" s="7">
        <f t="shared" si="2"/>
        <v>47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42.727272727272727</v>
      </c>
      <c r="S14" s="86">
        <f t="shared" si="8"/>
        <v>4.2727272727272725</v>
      </c>
      <c r="T14" s="90">
        <f t="shared" si="9"/>
        <v>0</v>
      </c>
      <c r="U14" s="92">
        <f t="shared" si="10"/>
        <v>0</v>
      </c>
      <c r="V14" s="95">
        <f t="shared" si="0"/>
        <v>42.727272727272727</v>
      </c>
      <c r="W14" s="7">
        <f t="shared" si="0"/>
        <v>4.2727272727272725</v>
      </c>
    </row>
    <row r="15" spans="1:23" s="6" customFormat="1" ht="19.899999999999999" customHeight="1" x14ac:dyDescent="0.2">
      <c r="A15" s="51">
        <v>12</v>
      </c>
      <c r="B15" s="97">
        <v>7690310116</v>
      </c>
      <c r="C15" s="100" t="str">
        <f>+VLOOKUP(B15,'VERİ BANKASI'!M:N,2,0)</f>
        <v>SHAYA KAHVE SAN.VE TİC.A.Ş.(STARBUCKS COFFEE)</v>
      </c>
      <c r="D15" s="54" t="s">
        <v>844</v>
      </c>
      <c r="E15" s="57">
        <v>132</v>
      </c>
      <c r="F15" s="59">
        <v>45569</v>
      </c>
      <c r="G15" s="61">
        <v>10</v>
      </c>
      <c r="H15" s="63">
        <v>105</v>
      </c>
      <c r="I15" s="65" t="s">
        <v>121</v>
      </c>
      <c r="J15" s="61" t="s">
        <v>65</v>
      </c>
      <c r="K15" s="65"/>
      <c r="L15" s="67">
        <f t="shared" si="1"/>
        <v>0</v>
      </c>
      <c r="M15" s="7">
        <f t="shared" si="2"/>
        <v>105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95.454545454545453</v>
      </c>
      <c r="S15" s="86">
        <f t="shared" si="8"/>
        <v>9.545454545454545</v>
      </c>
      <c r="T15" s="90">
        <f t="shared" si="9"/>
        <v>0</v>
      </c>
      <c r="U15" s="92">
        <f t="shared" si="10"/>
        <v>0</v>
      </c>
      <c r="V15" s="95">
        <f t="shared" si="0"/>
        <v>95.454545454545453</v>
      </c>
      <c r="W15" s="7">
        <f t="shared" si="0"/>
        <v>9.545454545454545</v>
      </c>
    </row>
    <row r="16" spans="1:23" s="6" customFormat="1" ht="19.899999999999999" customHeight="1" x14ac:dyDescent="0.2">
      <c r="A16" s="51">
        <v>13</v>
      </c>
      <c r="B16" s="97">
        <v>7690310116</v>
      </c>
      <c r="C16" s="100" t="str">
        <f>+VLOOKUP(B16,'VERİ BANKASI'!M:N,2,0)</f>
        <v>SHAYA KAHVE SAN.VE TİC.A.Ş.(STARBUCKS COFFEE)</v>
      </c>
      <c r="D16" s="54" t="s">
        <v>844</v>
      </c>
      <c r="E16" s="57">
        <v>91</v>
      </c>
      <c r="F16" s="59">
        <v>45572</v>
      </c>
      <c r="G16" s="61">
        <v>10</v>
      </c>
      <c r="H16" s="63">
        <v>212</v>
      </c>
      <c r="I16" s="65" t="s">
        <v>121</v>
      </c>
      <c r="J16" s="61" t="s">
        <v>65</v>
      </c>
      <c r="K16" s="65"/>
      <c r="L16" s="67">
        <f t="shared" si="1"/>
        <v>0</v>
      </c>
      <c r="M16" s="7">
        <f t="shared" si="2"/>
        <v>212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192.72727272727272</v>
      </c>
      <c r="S16" s="86">
        <f t="shared" si="8"/>
        <v>19.272727272727273</v>
      </c>
      <c r="T16" s="90">
        <f t="shared" si="9"/>
        <v>0</v>
      </c>
      <c r="U16" s="92">
        <f t="shared" si="10"/>
        <v>0</v>
      </c>
      <c r="V16" s="95">
        <f t="shared" si="0"/>
        <v>192.72727272727272</v>
      </c>
      <c r="W16" s="7">
        <f t="shared" si="0"/>
        <v>19.272727272727273</v>
      </c>
    </row>
    <row r="17" spans="1:23" s="6" customFormat="1" ht="19.899999999999999" customHeight="1" x14ac:dyDescent="0.2">
      <c r="A17" s="51">
        <v>14</v>
      </c>
      <c r="B17" s="97">
        <v>17662958396</v>
      </c>
      <c r="C17" s="100" t="str">
        <f>+VLOOKUP(B17,'VERİ BANKASI'!M:N,2,0)</f>
        <v>GONCADAN LEZZETLER - GONCA TÜRKOĞLU</v>
      </c>
      <c r="D17" s="54" t="s">
        <v>844</v>
      </c>
      <c r="E17" s="57">
        <v>22</v>
      </c>
      <c r="F17" s="59">
        <v>45566</v>
      </c>
      <c r="G17" s="61">
        <v>10</v>
      </c>
      <c r="H17" s="63">
        <v>60</v>
      </c>
      <c r="I17" s="65" t="s">
        <v>68</v>
      </c>
      <c r="J17" s="61" t="s">
        <v>65</v>
      </c>
      <c r="K17" s="65"/>
      <c r="L17" s="67">
        <f t="shared" si="1"/>
        <v>0</v>
      </c>
      <c r="M17" s="7">
        <f t="shared" si="2"/>
        <v>60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54.54545454545454</v>
      </c>
      <c r="S17" s="86">
        <f t="shared" si="8"/>
        <v>5.4545454545454541</v>
      </c>
      <c r="T17" s="90">
        <f t="shared" si="9"/>
        <v>0</v>
      </c>
      <c r="U17" s="92">
        <f t="shared" si="10"/>
        <v>0</v>
      </c>
      <c r="V17" s="95">
        <f t="shared" si="0"/>
        <v>54.54545454545454</v>
      </c>
      <c r="W17" s="7">
        <f t="shared" si="0"/>
        <v>5.4545454545454541</v>
      </c>
    </row>
    <row r="18" spans="1:23" s="6" customFormat="1" ht="19.899999999999999" customHeight="1" x14ac:dyDescent="0.2">
      <c r="A18" s="51">
        <v>15</v>
      </c>
      <c r="B18" s="97">
        <v>3130616101</v>
      </c>
      <c r="C18" s="100" t="str">
        <f>+VLOOKUP(B18,'VERİ BANKASI'!M:N,2,0)</f>
        <v>DOMİNOS PİZZA - MİT TARIM GIDA LTD. ŞTİ.</v>
      </c>
      <c r="D18" s="54" t="s">
        <v>844</v>
      </c>
      <c r="E18" s="57">
        <v>25</v>
      </c>
      <c r="F18" s="59">
        <v>45570</v>
      </c>
      <c r="G18" s="61">
        <v>10</v>
      </c>
      <c r="H18" s="63">
        <v>330</v>
      </c>
      <c r="I18" s="65" t="s">
        <v>68</v>
      </c>
      <c r="J18" s="61" t="s">
        <v>65</v>
      </c>
      <c r="K18" s="65"/>
      <c r="L18" s="67">
        <f t="shared" si="1"/>
        <v>0</v>
      </c>
      <c r="M18" s="7">
        <f t="shared" si="2"/>
        <v>330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300</v>
      </c>
      <c r="S18" s="86">
        <f t="shared" si="8"/>
        <v>30</v>
      </c>
      <c r="T18" s="90">
        <f t="shared" si="9"/>
        <v>0</v>
      </c>
      <c r="U18" s="92">
        <f t="shared" si="10"/>
        <v>0</v>
      </c>
      <c r="V18" s="95">
        <f t="shared" si="0"/>
        <v>300</v>
      </c>
      <c r="W18" s="7">
        <f t="shared" si="0"/>
        <v>30</v>
      </c>
    </row>
    <row r="19" spans="1:23" s="6" customFormat="1" ht="19.899999999999999" customHeight="1" x14ac:dyDescent="0.2">
      <c r="A19" s="51">
        <v>16</v>
      </c>
      <c r="B19" s="97">
        <v>17662958396</v>
      </c>
      <c r="C19" s="100" t="str">
        <f>+VLOOKUP(B19,'VERİ BANKASI'!M:N,2,0)</f>
        <v>GONCADAN LEZZETLER - GONCA TÜRKOĞLU</v>
      </c>
      <c r="D19" s="54" t="s">
        <v>844</v>
      </c>
      <c r="E19" s="57">
        <v>26</v>
      </c>
      <c r="F19" s="59">
        <v>45572</v>
      </c>
      <c r="G19" s="61">
        <v>10</v>
      </c>
      <c r="H19" s="63">
        <v>60</v>
      </c>
      <c r="I19" s="65" t="s">
        <v>121</v>
      </c>
      <c r="J19" s="61" t="s">
        <v>65</v>
      </c>
      <c r="K19" s="65"/>
      <c r="L19" s="67">
        <f t="shared" si="1"/>
        <v>0</v>
      </c>
      <c r="M19" s="7">
        <f t="shared" si="2"/>
        <v>60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54.54545454545454</v>
      </c>
      <c r="S19" s="86">
        <f t="shared" si="8"/>
        <v>5.4545454545454541</v>
      </c>
      <c r="T19" s="90">
        <f t="shared" si="9"/>
        <v>0</v>
      </c>
      <c r="U19" s="92">
        <f t="shared" si="10"/>
        <v>0</v>
      </c>
      <c r="V19" s="95">
        <f t="shared" si="0"/>
        <v>54.54545454545454</v>
      </c>
      <c r="W19" s="7">
        <f t="shared" si="0"/>
        <v>5.4545454545454541</v>
      </c>
    </row>
    <row r="20" spans="1:23" s="6" customFormat="1" ht="19.899999999999999" customHeight="1" x14ac:dyDescent="0.2">
      <c r="A20" s="51">
        <v>17</v>
      </c>
      <c r="B20" s="97">
        <v>7690310116</v>
      </c>
      <c r="C20" s="100" t="str">
        <f>+VLOOKUP(B20,'VERİ BANKASI'!M:N,2,0)</f>
        <v>SHAYA KAHVE SAN.VE TİC.A.Ş.(STARBUCKS COFFEE)</v>
      </c>
      <c r="D20" s="54" t="s">
        <v>844</v>
      </c>
      <c r="E20" s="57">
        <v>289</v>
      </c>
      <c r="F20" s="59">
        <v>45572</v>
      </c>
      <c r="G20" s="61">
        <v>10</v>
      </c>
      <c r="H20" s="63">
        <v>195</v>
      </c>
      <c r="I20" s="65" t="s">
        <v>121</v>
      </c>
      <c r="J20" s="61" t="s">
        <v>65</v>
      </c>
      <c r="K20" s="65"/>
      <c r="L20" s="67">
        <f t="shared" si="1"/>
        <v>0</v>
      </c>
      <c r="M20" s="7">
        <f t="shared" si="2"/>
        <v>195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177.27272727272725</v>
      </c>
      <c r="S20" s="86">
        <f t="shared" si="8"/>
        <v>17.727272727272727</v>
      </c>
      <c r="T20" s="90">
        <f t="shared" si="9"/>
        <v>0</v>
      </c>
      <c r="U20" s="92">
        <f t="shared" si="10"/>
        <v>0</v>
      </c>
      <c r="V20" s="95">
        <f t="shared" si="0"/>
        <v>177.27272727272725</v>
      </c>
      <c r="W20" s="7">
        <f t="shared" si="0"/>
        <v>17.727272727272727</v>
      </c>
    </row>
    <row r="21" spans="1:23" s="6" customFormat="1" ht="19.899999999999999" customHeight="1" x14ac:dyDescent="0.2">
      <c r="A21" s="51">
        <v>18</v>
      </c>
      <c r="B21" s="97">
        <v>7690310116</v>
      </c>
      <c r="C21" s="100" t="str">
        <f>+VLOOKUP(B21,'VERİ BANKASI'!M:N,2,0)</f>
        <v>SHAYA KAHVE SAN.VE TİC.A.Ş.(STARBUCKS COFFEE)</v>
      </c>
      <c r="D21" s="54" t="s">
        <v>844</v>
      </c>
      <c r="E21" s="57">
        <v>177</v>
      </c>
      <c r="F21" s="59">
        <v>45574</v>
      </c>
      <c r="G21" s="61">
        <v>10</v>
      </c>
      <c r="H21" s="63">
        <v>105</v>
      </c>
      <c r="I21" s="65" t="s">
        <v>121</v>
      </c>
      <c r="J21" s="61" t="s">
        <v>65</v>
      </c>
      <c r="K21" s="65"/>
      <c r="L21" s="67">
        <f t="shared" si="1"/>
        <v>0</v>
      </c>
      <c r="M21" s="7">
        <f t="shared" si="2"/>
        <v>105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95.454545454545453</v>
      </c>
      <c r="S21" s="86">
        <f t="shared" si="8"/>
        <v>9.545454545454545</v>
      </c>
      <c r="T21" s="90">
        <f t="shared" si="9"/>
        <v>0</v>
      </c>
      <c r="U21" s="92">
        <f t="shared" si="10"/>
        <v>0</v>
      </c>
      <c r="V21" s="95">
        <f t="shared" si="0"/>
        <v>95.454545454545453</v>
      </c>
      <c r="W21" s="7">
        <f t="shared" si="0"/>
        <v>9.545454545454545</v>
      </c>
    </row>
    <row r="22" spans="1:23" s="6" customFormat="1" ht="19.899999999999999" customHeight="1" x14ac:dyDescent="0.2">
      <c r="A22" s="51">
        <v>19</v>
      </c>
      <c r="B22" s="97">
        <v>5260047973</v>
      </c>
      <c r="C22" s="100" t="str">
        <f>+VLOOKUP(B22,'VERİ BANKASI'!M:N,2,0)</f>
        <v>İSTANBUL OTOPARK İŞLETMELERİ A.Ş.(İSPARK)</v>
      </c>
      <c r="D22" s="54" t="s">
        <v>94</v>
      </c>
      <c r="E22" s="57">
        <v>765</v>
      </c>
      <c r="F22" s="59">
        <v>45575</v>
      </c>
      <c r="G22" s="61">
        <v>20</v>
      </c>
      <c r="H22" s="63">
        <v>135</v>
      </c>
      <c r="I22" s="65" t="s">
        <v>121</v>
      </c>
      <c r="J22" s="61" t="s">
        <v>65</v>
      </c>
      <c r="K22" s="65"/>
      <c r="L22" s="67">
        <f t="shared" si="1"/>
        <v>40.5</v>
      </c>
      <c r="M22" s="7">
        <f t="shared" si="2"/>
        <v>94.5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78.75</v>
      </c>
      <c r="U22" s="92">
        <f t="shared" si="10"/>
        <v>15.75</v>
      </c>
      <c r="V22" s="95">
        <f t="shared" si="0"/>
        <v>78.75</v>
      </c>
      <c r="W22" s="7">
        <f t="shared" si="0"/>
        <v>15.75</v>
      </c>
    </row>
    <row r="23" spans="1:23" s="6" customFormat="1" ht="19.899999999999999" customHeight="1" x14ac:dyDescent="0.2">
      <c r="A23" s="51">
        <v>20</v>
      </c>
      <c r="B23" s="97">
        <v>5260047973</v>
      </c>
      <c r="C23" s="100" t="str">
        <f>+VLOOKUP(B23,'VERİ BANKASI'!M:N,2,0)</f>
        <v>İSTANBUL OTOPARK İŞLETMELERİ A.Ş.(İSPARK)</v>
      </c>
      <c r="D23" s="54" t="s">
        <v>94</v>
      </c>
      <c r="E23" s="57">
        <v>535</v>
      </c>
      <c r="F23" s="59">
        <v>45574</v>
      </c>
      <c r="G23" s="61">
        <v>20</v>
      </c>
      <c r="H23" s="63">
        <v>110</v>
      </c>
      <c r="I23" s="65" t="s">
        <v>121</v>
      </c>
      <c r="J23" s="61" t="s">
        <v>65</v>
      </c>
      <c r="K23" s="65"/>
      <c r="L23" s="67">
        <f t="shared" si="1"/>
        <v>33</v>
      </c>
      <c r="M23" s="7">
        <f t="shared" si="2"/>
        <v>77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64.166666666666671</v>
      </c>
      <c r="U23" s="92">
        <f t="shared" si="10"/>
        <v>12.833333333333336</v>
      </c>
      <c r="V23" s="95">
        <f t="shared" ref="V23:W54" si="11">+N23+P23+R23+T23</f>
        <v>64.166666666666671</v>
      </c>
      <c r="W23" s="7">
        <f t="shared" si="11"/>
        <v>12.833333333333336</v>
      </c>
    </row>
    <row r="24" spans="1:23" s="6" customFormat="1" ht="19.899999999999999" customHeight="1" x14ac:dyDescent="0.2">
      <c r="A24" s="51">
        <v>21</v>
      </c>
      <c r="B24" s="97">
        <v>5260047973</v>
      </c>
      <c r="C24" s="100" t="str">
        <f>+VLOOKUP(B24,'VERİ BANKASI'!M:N,2,0)</f>
        <v>İSTANBUL OTOPARK İŞLETMELERİ A.Ş.(İSPARK)</v>
      </c>
      <c r="D24" s="54" t="s">
        <v>94</v>
      </c>
      <c r="E24" s="57">
        <v>709</v>
      </c>
      <c r="F24" s="59">
        <v>45573</v>
      </c>
      <c r="G24" s="61">
        <v>20</v>
      </c>
      <c r="H24" s="63">
        <v>135</v>
      </c>
      <c r="I24" s="65" t="s">
        <v>121</v>
      </c>
      <c r="J24" s="61" t="s">
        <v>65</v>
      </c>
      <c r="K24" s="65"/>
      <c r="L24" s="67">
        <f t="shared" si="1"/>
        <v>40.5</v>
      </c>
      <c r="M24" s="7">
        <f t="shared" si="2"/>
        <v>94.5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78.75</v>
      </c>
      <c r="U24" s="92">
        <f t="shared" si="10"/>
        <v>15.75</v>
      </c>
      <c r="V24" s="95">
        <f t="shared" si="11"/>
        <v>78.75</v>
      </c>
      <c r="W24" s="7">
        <f t="shared" si="11"/>
        <v>15.75</v>
      </c>
    </row>
    <row r="25" spans="1:23" s="6" customFormat="1" ht="19.899999999999999" customHeight="1" x14ac:dyDescent="0.2">
      <c r="A25" s="51">
        <v>22</v>
      </c>
      <c r="B25" s="97">
        <v>7290015043</v>
      </c>
      <c r="C25" s="100" t="str">
        <f>+VLOOKUP(B25,'VERİ BANKASI'!M:N,2,0)</f>
        <v>PETROL OFİSİ A.Ş.</v>
      </c>
      <c r="D25" s="54" t="s">
        <v>844</v>
      </c>
      <c r="E25" s="57">
        <v>92</v>
      </c>
      <c r="F25" s="59">
        <v>45575</v>
      </c>
      <c r="G25" s="61">
        <v>1</v>
      </c>
      <c r="H25" s="63">
        <v>92</v>
      </c>
      <c r="I25" s="65" t="s">
        <v>121</v>
      </c>
      <c r="J25" s="61" t="s">
        <v>65</v>
      </c>
      <c r="K25" s="65"/>
      <c r="L25" s="67">
        <f t="shared" si="1"/>
        <v>0</v>
      </c>
      <c r="M25" s="7">
        <f t="shared" si="2"/>
        <v>92</v>
      </c>
      <c r="N25" s="69">
        <f t="shared" si="3"/>
        <v>0</v>
      </c>
      <c r="O25" s="76">
        <f t="shared" si="4"/>
        <v>0</v>
      </c>
      <c r="P25" s="74">
        <f t="shared" si="5"/>
        <v>91.089108910891085</v>
      </c>
      <c r="Q25" s="82">
        <f t="shared" si="6"/>
        <v>0.91089108910891081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91.089108910891085</v>
      </c>
      <c r="W25" s="7">
        <f t="shared" si="11"/>
        <v>0.91089108910891081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3984.5</v>
      </c>
      <c r="I57" s="109"/>
      <c r="J57" s="109"/>
      <c r="K57" s="11"/>
      <c r="L57" s="12">
        <f t="shared" ref="L57:W57" si="12">+SUBTOTAL(9,L4:L55)</f>
        <v>261</v>
      </c>
      <c r="M57" s="12">
        <f t="shared" si="12"/>
        <v>3723.5</v>
      </c>
      <c r="N57" s="13">
        <f t="shared" si="12"/>
        <v>0</v>
      </c>
      <c r="O57" s="13">
        <f t="shared" si="12"/>
        <v>0</v>
      </c>
      <c r="P57" s="14">
        <f>+SUBTOTAL(9,P4:P55)</f>
        <v>203.46534653465346</v>
      </c>
      <c r="Q57" s="14">
        <f t="shared" si="12"/>
        <v>2.0346534653465347</v>
      </c>
      <c r="R57" s="15">
        <f t="shared" si="12"/>
        <v>2644.5454545454545</v>
      </c>
      <c r="S57" s="15">
        <f t="shared" si="12"/>
        <v>264.45454545454544</v>
      </c>
      <c r="T57" s="16">
        <f t="shared" si="12"/>
        <v>507.50000000000006</v>
      </c>
      <c r="U57" s="16">
        <f t="shared" si="12"/>
        <v>101.5</v>
      </c>
      <c r="V57" s="12">
        <f t="shared" si="12"/>
        <v>3355.5108010801068</v>
      </c>
      <c r="W57" s="12">
        <f t="shared" si="12"/>
        <v>367.98919891989203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507.50000000000006</v>
      </c>
      <c r="J61" s="24">
        <f t="shared" si="20"/>
        <v>101.5</v>
      </c>
      <c r="K61" s="24">
        <f t="shared" si="21"/>
        <v>261</v>
      </c>
      <c r="L61" s="25">
        <f t="shared" si="22"/>
        <v>870</v>
      </c>
      <c r="M61" s="113">
        <f>+COUNTIF($D$4:D55,B61)</f>
        <v>7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3984.4999999999991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-3984.4999999999991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203.46534653465346</v>
      </c>
      <c r="F65" s="24">
        <f t="shared" si="16"/>
        <v>2.0346534653465347</v>
      </c>
      <c r="G65" s="24">
        <f t="shared" si="17"/>
        <v>2644.5454545454545</v>
      </c>
      <c r="H65" s="24">
        <f t="shared" si="18"/>
        <v>264.45454545454544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3114.5</v>
      </c>
      <c r="M65" s="113">
        <f>+COUNTIF($D$4:D59,B65)</f>
        <v>15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203.46534653465346</v>
      </c>
      <c r="F86" s="39">
        <f t="shared" si="23"/>
        <v>2.0346534653465347</v>
      </c>
      <c r="G86" s="39">
        <f t="shared" si="23"/>
        <v>2644.5454545454545</v>
      </c>
      <c r="H86" s="39">
        <f t="shared" si="23"/>
        <v>264.45454545454544</v>
      </c>
      <c r="I86" s="39">
        <f t="shared" si="23"/>
        <v>507.50000000000006</v>
      </c>
      <c r="J86" s="39">
        <f t="shared" si="23"/>
        <v>101.5</v>
      </c>
      <c r="K86" s="40">
        <f t="shared" si="23"/>
        <v>261</v>
      </c>
      <c r="L86" s="40">
        <f>SUM(L60:L83)</f>
        <v>3984.5</v>
      </c>
      <c r="M86" s="114">
        <f>+SUM(M60:M85)</f>
        <v>22</v>
      </c>
      <c r="R86" s="106" t="s">
        <v>658</v>
      </c>
      <c r="S86" s="111">
        <f>+M86</f>
        <v>22</v>
      </c>
      <c r="T86" s="107">
        <f>+K86</f>
        <v>261</v>
      </c>
      <c r="U86" s="107">
        <f>+C86+E86+G86+I86</f>
        <v>3355.5108010801077</v>
      </c>
      <c r="V86" s="107">
        <f>+D86+F86+H86+J86</f>
        <v>367.98919891989198</v>
      </c>
      <c r="W86" s="107">
        <f>+T86+U86+V86</f>
        <v>3984.4999999999995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G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7E21C95D-A354-48F9-AF05-85664388CA3D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9651645-968F-4944-8394-2EFDDC1CCE97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E7E48847-6AAB-4C37-A2F9-19A48D0B0A69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1E73E1CA-0EF1-4F07-ACC4-9F005DFA21D1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D4A55995-262C-4C69-9B92-E83A9B51BDA7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4EEEA9B7-8639-4F84-BA42-9408C0199D27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47028DB9-3C4C-46BD-846B-CDEF68735F72}">
          <x14:formula1>
            <xm:f>'VERİ BANKASI'!$N$1:$N$1</xm:f>
          </x14:formula1>
          <xm:sqref>K55</xm:sqref>
        </x14:dataValidation>
        <x14:dataValidation type="list" allowBlank="1" showInputMessage="1" showErrorMessage="1" xr:uid="{CFB5505A-DFC1-48A2-888D-DCDD13985BD4}">
          <x14:formula1>
            <xm:f>'VERİ BANKASI'!$C$1:$C$5</xm:f>
          </x14:formula1>
          <xm:sqref>G55</xm:sqref>
        </x14:dataValidation>
        <x14:dataValidation type="list" allowBlank="1" showInputMessage="1" showErrorMessage="1" xr:uid="{60A4EAE2-33E5-45E5-A035-1B60D7654573}">
          <x14:formula1>
            <xm:f>'VERİ BANKASI'!$G$1:$G$4</xm:f>
          </x14:formula1>
          <xm:sqref>P61</xm:sqref>
        </x14:dataValidation>
        <x14:dataValidation type="list" allowBlank="1" showInputMessage="1" showErrorMessage="1" xr:uid="{C6E4C667-8279-4697-B6C4-6760E850C006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1ECC4954-AD00-4222-8BE9-55857B0E8C28}">
          <x14:formula1>
            <xm:f>'VERİ BANKASI'!$E$1:$E$13</xm:f>
          </x14:formula1>
          <xm:sqref>P63</xm:sqref>
        </x14:dataValidation>
        <x14:dataValidation type="list" allowBlank="1" showInputMessage="1" showErrorMessage="1" xr:uid="{F7F3141C-BF3B-42A9-8F70-9AE8FAF685F3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5E7D87FA-09A0-4C76-B8CE-F168A023CED1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B29BC8B5-1CE4-4FDD-A1E8-ACAED9CF82CA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87D3-FC6E-4D90-A426-D9F8408A9717}">
  <sheetPr>
    <pageSetUpPr fitToPage="1"/>
  </sheetPr>
  <dimension ref="A1:W86"/>
  <sheetViews>
    <sheetView zoomScale="85" zoomScaleNormal="85" workbookViewId="0">
      <pane ySplit="3" topLeftCell="A53" activePane="bottomLeft" state="frozen"/>
      <selection pane="bottomLeft" activeCell="A65" sqref="A65:XFD6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20" t="s">
        <v>875</v>
      </c>
      <c r="I2" s="121">
        <f>SUBTOTAL(9,H4:H56)</f>
        <v>5804.75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6131687717</v>
      </c>
      <c r="C4" s="100" t="str">
        <f>+VLOOKUP(B4,'VERİ BANKASI'!M:N,2,0)</f>
        <v>MAVİYILDIZ MUHALLEBİCİSİ A.Ş.</v>
      </c>
      <c r="D4" s="54" t="s">
        <v>844</v>
      </c>
      <c r="E4" s="57">
        <v>34</v>
      </c>
      <c r="F4" s="59">
        <v>45585</v>
      </c>
      <c r="G4" s="61">
        <v>10</v>
      </c>
      <c r="H4" s="63">
        <v>640</v>
      </c>
      <c r="I4" s="65" t="s">
        <v>121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640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581.81818181818176</v>
      </c>
      <c r="S4" s="86">
        <f>+R4*0.1</f>
        <v>58.18181818181818</v>
      </c>
      <c r="T4" s="90">
        <f>+IF(G4=$T$2,M4/1.2,0)</f>
        <v>0</v>
      </c>
      <c r="U4" s="92">
        <f>+T4*0.2</f>
        <v>0</v>
      </c>
      <c r="V4" s="95">
        <f>+N4+P4+R4+T4</f>
        <v>581.81818181818176</v>
      </c>
      <c r="W4" s="7">
        <f>+O4+Q4+S4+U4</f>
        <v>58.18181818181818</v>
      </c>
    </row>
    <row r="5" spans="1:23" s="6" customFormat="1" ht="19.899999999999999" customHeight="1" x14ac:dyDescent="0.2">
      <c r="A5" s="51">
        <v>2</v>
      </c>
      <c r="B5" s="97">
        <v>1780245808</v>
      </c>
      <c r="C5" s="100" t="str">
        <f>+VLOOKUP(B5,'VERİ BANKASI'!M:N,2,0)</f>
        <v>BİZİM TİCARET YEDEK PARÇA LTD. ŞTİ.</v>
      </c>
      <c r="D5" s="54" t="s">
        <v>93</v>
      </c>
      <c r="E5" s="57">
        <v>7</v>
      </c>
      <c r="F5" s="59">
        <v>45566</v>
      </c>
      <c r="G5" s="61">
        <v>20</v>
      </c>
      <c r="H5" s="63">
        <v>2000</v>
      </c>
      <c r="I5" s="65" t="s">
        <v>68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600</v>
      </c>
      <c r="M5" s="7">
        <f>+H5-L5</f>
        <v>1400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1166.6666666666667</v>
      </c>
      <c r="U5" s="92">
        <f>+T5*0.2</f>
        <v>233.33333333333337</v>
      </c>
      <c r="V5" s="95">
        <f>+N5+P5+R5+T5</f>
        <v>1166.6666666666667</v>
      </c>
      <c r="W5" s="7">
        <f>+O5+Q5+S5+U5</f>
        <v>233.33333333333337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611</v>
      </c>
      <c r="F6" s="59">
        <v>45566</v>
      </c>
      <c r="G6" s="61">
        <v>20</v>
      </c>
      <c r="H6" s="63">
        <v>135</v>
      </c>
      <c r="I6" s="65" t="s">
        <v>121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40.5</v>
      </c>
      <c r="M6" s="7">
        <f>+H6-L6</f>
        <v>94.5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78.75</v>
      </c>
      <c r="U6" s="92">
        <f>+T6*0.2</f>
        <v>15.75</v>
      </c>
      <c r="V6" s="95">
        <f t="shared" ref="V6:W22" si="0">+N6+P6+R6+T6</f>
        <v>78.75</v>
      </c>
      <c r="W6" s="7">
        <f t="shared" si="0"/>
        <v>15.75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726</v>
      </c>
      <c r="F7" s="59">
        <v>45566</v>
      </c>
      <c r="G7" s="61">
        <v>20</v>
      </c>
      <c r="H7" s="63">
        <v>135</v>
      </c>
      <c r="I7" s="65" t="s">
        <v>121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40.5</v>
      </c>
      <c r="M7" s="7">
        <f t="shared" ref="M7:M54" si="2">+H7-L7</f>
        <v>94.5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78.75</v>
      </c>
      <c r="U7" s="92">
        <f t="shared" ref="U7:U54" si="10">+T7*0.2</f>
        <v>15.75</v>
      </c>
      <c r="V7" s="95">
        <f t="shared" si="0"/>
        <v>78.75</v>
      </c>
      <c r="W7" s="7">
        <f t="shared" si="0"/>
        <v>15.75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575</v>
      </c>
      <c r="F8" s="59">
        <v>45566</v>
      </c>
      <c r="G8" s="61">
        <v>20</v>
      </c>
      <c r="H8" s="63">
        <v>135</v>
      </c>
      <c r="I8" s="65" t="s">
        <v>121</v>
      </c>
      <c r="J8" s="61" t="s">
        <v>65</v>
      </c>
      <c r="K8" s="65"/>
      <c r="L8" s="67">
        <f t="shared" si="1"/>
        <v>40.5</v>
      </c>
      <c r="M8" s="7">
        <f t="shared" si="2"/>
        <v>94.5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78.75</v>
      </c>
      <c r="U8" s="92">
        <f t="shared" si="10"/>
        <v>15.75</v>
      </c>
      <c r="V8" s="95">
        <f t="shared" si="0"/>
        <v>78.75</v>
      </c>
      <c r="W8" s="7">
        <f t="shared" si="0"/>
        <v>15.75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616</v>
      </c>
      <c r="F9" s="59">
        <v>45566</v>
      </c>
      <c r="G9" s="61">
        <v>20</v>
      </c>
      <c r="H9" s="63">
        <v>110</v>
      </c>
      <c r="I9" s="65" t="s">
        <v>121</v>
      </c>
      <c r="J9" s="61" t="s">
        <v>65</v>
      </c>
      <c r="K9" s="65"/>
      <c r="L9" s="67">
        <f t="shared" si="1"/>
        <v>33</v>
      </c>
      <c r="M9" s="7">
        <f t="shared" si="2"/>
        <v>77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64.166666666666671</v>
      </c>
      <c r="U9" s="92">
        <f t="shared" si="10"/>
        <v>12.833333333333336</v>
      </c>
      <c r="V9" s="95">
        <f t="shared" si="0"/>
        <v>64.166666666666671</v>
      </c>
      <c r="W9" s="7">
        <f t="shared" si="0"/>
        <v>12.833333333333336</v>
      </c>
    </row>
    <row r="10" spans="1:23" s="6" customFormat="1" ht="19.899999999999999" customHeight="1" x14ac:dyDescent="0.2">
      <c r="A10" s="51">
        <v>7</v>
      </c>
      <c r="B10" s="97">
        <v>5260047973</v>
      </c>
      <c r="C10" s="100" t="str">
        <f>+VLOOKUP(B10,'VERİ BANKASI'!M:N,2,0)</f>
        <v>İSTANBUL OTOPARK İŞLETMELERİ A.Ş.(İSPARK)</v>
      </c>
      <c r="D10" s="54" t="s">
        <v>94</v>
      </c>
      <c r="E10" s="57">
        <v>489</v>
      </c>
      <c r="F10" s="59">
        <v>45566</v>
      </c>
      <c r="G10" s="61">
        <v>20</v>
      </c>
      <c r="H10" s="63">
        <v>110</v>
      </c>
      <c r="I10" s="65" t="s">
        <v>121</v>
      </c>
      <c r="J10" s="61" t="s">
        <v>65</v>
      </c>
      <c r="K10" s="65"/>
      <c r="L10" s="67">
        <f t="shared" si="1"/>
        <v>33</v>
      </c>
      <c r="M10" s="7">
        <f t="shared" si="2"/>
        <v>77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64.166666666666671</v>
      </c>
      <c r="U10" s="92">
        <f t="shared" si="10"/>
        <v>12.833333333333336</v>
      </c>
      <c r="V10" s="95">
        <f t="shared" si="0"/>
        <v>64.166666666666671</v>
      </c>
      <c r="W10" s="7">
        <f t="shared" si="0"/>
        <v>12.833333333333336</v>
      </c>
    </row>
    <row r="11" spans="1:23" s="6" customFormat="1" ht="19.899999999999999" customHeight="1" x14ac:dyDescent="0.2">
      <c r="A11" s="51">
        <v>8</v>
      </c>
      <c r="B11" s="97">
        <v>5260047973</v>
      </c>
      <c r="C11" s="100" t="str">
        <f>+VLOOKUP(B11,'VERİ BANKASI'!M:N,2,0)</f>
        <v>İSTANBUL OTOPARK İŞLETMELERİ A.Ş.(İSPARK)</v>
      </c>
      <c r="D11" s="54" t="s">
        <v>94</v>
      </c>
      <c r="E11" s="57">
        <v>634</v>
      </c>
      <c r="F11" s="59">
        <v>45566</v>
      </c>
      <c r="G11" s="61">
        <v>20</v>
      </c>
      <c r="H11" s="63">
        <v>110</v>
      </c>
      <c r="I11" s="65" t="s">
        <v>121</v>
      </c>
      <c r="J11" s="61" t="s">
        <v>65</v>
      </c>
      <c r="K11" s="65"/>
      <c r="L11" s="67">
        <f t="shared" si="1"/>
        <v>33</v>
      </c>
      <c r="M11" s="7">
        <f t="shared" si="2"/>
        <v>77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64.166666666666671</v>
      </c>
      <c r="U11" s="92">
        <f t="shared" si="10"/>
        <v>12.833333333333336</v>
      </c>
      <c r="V11" s="95">
        <f t="shared" si="0"/>
        <v>64.166666666666671</v>
      </c>
      <c r="W11" s="7">
        <f t="shared" si="0"/>
        <v>12.833333333333336</v>
      </c>
    </row>
    <row r="12" spans="1:23" s="6" customFormat="1" ht="19.899999999999999" customHeight="1" x14ac:dyDescent="0.2">
      <c r="A12" s="51">
        <v>9</v>
      </c>
      <c r="B12" s="97">
        <v>5260047973</v>
      </c>
      <c r="C12" s="100" t="str">
        <f>+VLOOKUP(B12,'VERİ BANKASI'!M:N,2,0)</f>
        <v>İSTANBUL OTOPARK İŞLETMELERİ A.Ş.(İSPARK)</v>
      </c>
      <c r="D12" s="54" t="s">
        <v>94</v>
      </c>
      <c r="E12" s="57">
        <v>579</v>
      </c>
      <c r="F12" s="59">
        <v>45566</v>
      </c>
      <c r="G12" s="61">
        <v>20</v>
      </c>
      <c r="H12" s="63">
        <v>135</v>
      </c>
      <c r="I12" s="65" t="s">
        <v>121</v>
      </c>
      <c r="J12" s="61" t="s">
        <v>65</v>
      </c>
      <c r="K12" s="65"/>
      <c r="L12" s="67">
        <f t="shared" si="1"/>
        <v>40.5</v>
      </c>
      <c r="M12" s="7">
        <f t="shared" si="2"/>
        <v>94.5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78.75</v>
      </c>
      <c r="U12" s="92">
        <f t="shared" si="10"/>
        <v>15.75</v>
      </c>
      <c r="V12" s="95">
        <f t="shared" si="0"/>
        <v>78.75</v>
      </c>
      <c r="W12" s="7">
        <f t="shared" si="0"/>
        <v>15.75</v>
      </c>
    </row>
    <row r="13" spans="1:23" s="6" customFormat="1" ht="19.899999999999999" customHeight="1" x14ac:dyDescent="0.2">
      <c r="A13" s="51">
        <v>10</v>
      </c>
      <c r="B13" s="97">
        <v>5260047973</v>
      </c>
      <c r="C13" s="100" t="str">
        <f>+VLOOKUP(B13,'VERİ BANKASI'!M:N,2,0)</f>
        <v>İSTANBUL OTOPARK İŞLETMELERİ A.Ş.(İSPARK)</v>
      </c>
      <c r="D13" s="54" t="s">
        <v>94</v>
      </c>
      <c r="E13" s="57">
        <v>526</v>
      </c>
      <c r="F13" s="59">
        <v>45566</v>
      </c>
      <c r="G13" s="61">
        <v>20</v>
      </c>
      <c r="H13" s="63">
        <v>135</v>
      </c>
      <c r="I13" s="65" t="s">
        <v>121</v>
      </c>
      <c r="J13" s="61" t="s">
        <v>65</v>
      </c>
      <c r="K13" s="65"/>
      <c r="L13" s="67">
        <f t="shared" si="1"/>
        <v>40.5</v>
      </c>
      <c r="M13" s="7">
        <f t="shared" si="2"/>
        <v>94.5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78.75</v>
      </c>
      <c r="U13" s="92">
        <f t="shared" si="10"/>
        <v>15.75</v>
      </c>
      <c r="V13" s="95">
        <f t="shared" si="0"/>
        <v>78.75</v>
      </c>
      <c r="W13" s="7">
        <f t="shared" si="0"/>
        <v>15.75</v>
      </c>
    </row>
    <row r="14" spans="1:23" s="6" customFormat="1" ht="19.899999999999999" customHeight="1" x14ac:dyDescent="0.2">
      <c r="A14" s="51">
        <v>11</v>
      </c>
      <c r="B14" s="97">
        <v>1870022212</v>
      </c>
      <c r="C14" s="100" t="str">
        <f>+VLOOKUP(B14,'VERİ BANKASI'!M:N,2,0)</f>
        <v>BP PETROLLERİ A.Ş.</v>
      </c>
      <c r="D14" s="54" t="s">
        <v>844</v>
      </c>
      <c r="E14" s="57">
        <v>74</v>
      </c>
      <c r="F14" s="59">
        <v>45566</v>
      </c>
      <c r="G14" s="61">
        <v>10</v>
      </c>
      <c r="H14" s="63">
        <v>15</v>
      </c>
      <c r="I14" s="65" t="s">
        <v>121</v>
      </c>
      <c r="J14" s="61" t="s">
        <v>65</v>
      </c>
      <c r="K14" s="65"/>
      <c r="L14" s="67">
        <f t="shared" si="1"/>
        <v>0</v>
      </c>
      <c r="M14" s="7">
        <f t="shared" si="2"/>
        <v>15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13.636363636363635</v>
      </c>
      <c r="S14" s="86">
        <f t="shared" si="8"/>
        <v>1.3636363636363635</v>
      </c>
      <c r="T14" s="90">
        <f t="shared" si="9"/>
        <v>0</v>
      </c>
      <c r="U14" s="92">
        <f t="shared" si="10"/>
        <v>0</v>
      </c>
      <c r="V14" s="95">
        <f t="shared" si="0"/>
        <v>13.636363636363635</v>
      </c>
      <c r="W14" s="7">
        <f t="shared" si="0"/>
        <v>1.3636363636363635</v>
      </c>
    </row>
    <row r="15" spans="1:23" s="6" customFormat="1" ht="19.899999999999999" customHeight="1" x14ac:dyDescent="0.2">
      <c r="A15" s="51">
        <v>12</v>
      </c>
      <c r="B15" s="97">
        <v>1630248598</v>
      </c>
      <c r="C15" s="100" t="str">
        <f>+VLOOKUP(B15,'VERİ BANKASI'!M:N,2,0)</f>
        <v>PALAS OTOPARK - BEKİR BELET</v>
      </c>
      <c r="D15" s="54" t="s">
        <v>94</v>
      </c>
      <c r="E15" s="57">
        <v>2</v>
      </c>
      <c r="F15" s="59">
        <v>45566</v>
      </c>
      <c r="G15" s="61">
        <v>20</v>
      </c>
      <c r="H15" s="63">
        <v>200</v>
      </c>
      <c r="I15" s="65" t="s">
        <v>68</v>
      </c>
      <c r="J15" s="61" t="s">
        <v>65</v>
      </c>
      <c r="K15" s="65"/>
      <c r="L15" s="67">
        <f t="shared" si="1"/>
        <v>60</v>
      </c>
      <c r="M15" s="7">
        <f t="shared" si="2"/>
        <v>140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116.66666666666667</v>
      </c>
      <c r="U15" s="92">
        <f t="shared" si="10"/>
        <v>23.333333333333336</v>
      </c>
      <c r="V15" s="95">
        <f t="shared" si="0"/>
        <v>116.66666666666667</v>
      </c>
      <c r="W15" s="7">
        <f t="shared" si="0"/>
        <v>23.333333333333336</v>
      </c>
    </row>
    <row r="16" spans="1:23" s="6" customFormat="1" ht="19.899999999999999" customHeight="1" x14ac:dyDescent="0.2">
      <c r="A16" s="51">
        <v>13</v>
      </c>
      <c r="B16" s="97">
        <v>1650184212</v>
      </c>
      <c r="C16" s="100" t="str">
        <f>+VLOOKUP(B16,'VERİ BANKASI'!M:N,2,0)</f>
        <v>BEREKET HALK GIDA SAN.TİC.LTD.ŞTİ.(BEREKET DÖNER)</v>
      </c>
      <c r="D16" s="54" t="s">
        <v>844</v>
      </c>
      <c r="E16" s="57">
        <v>66</v>
      </c>
      <c r="F16" s="59">
        <v>45566</v>
      </c>
      <c r="G16" s="61">
        <v>10</v>
      </c>
      <c r="H16" s="63">
        <v>360</v>
      </c>
      <c r="I16" s="65" t="s">
        <v>121</v>
      </c>
      <c r="J16" s="61" t="s">
        <v>65</v>
      </c>
      <c r="K16" s="65"/>
      <c r="L16" s="67">
        <f t="shared" si="1"/>
        <v>0</v>
      </c>
      <c r="M16" s="7">
        <f t="shared" si="2"/>
        <v>360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327.27272727272725</v>
      </c>
      <c r="S16" s="86">
        <f t="shared" si="8"/>
        <v>32.727272727272727</v>
      </c>
      <c r="T16" s="90">
        <f t="shared" si="9"/>
        <v>0</v>
      </c>
      <c r="U16" s="92">
        <f t="shared" si="10"/>
        <v>0</v>
      </c>
      <c r="V16" s="95">
        <f t="shared" si="0"/>
        <v>327.27272727272725</v>
      </c>
      <c r="W16" s="7">
        <f t="shared" si="0"/>
        <v>32.727272727272727</v>
      </c>
    </row>
    <row r="17" spans="1:23" s="6" customFormat="1" ht="19.899999999999999" customHeight="1" x14ac:dyDescent="0.2">
      <c r="A17" s="51">
        <v>14</v>
      </c>
      <c r="B17" s="97">
        <v>1650184212</v>
      </c>
      <c r="C17" s="100" t="str">
        <f>+VLOOKUP(B17,'VERİ BANKASI'!M:N,2,0)</f>
        <v>BEREKET HALK GIDA SAN.TİC.LTD.ŞTİ.(BEREKET DÖNER)</v>
      </c>
      <c r="D17" s="54" t="s">
        <v>844</v>
      </c>
      <c r="E17" s="57">
        <v>77</v>
      </c>
      <c r="F17" s="59">
        <v>45566</v>
      </c>
      <c r="G17" s="61">
        <v>10</v>
      </c>
      <c r="H17" s="63">
        <v>445</v>
      </c>
      <c r="I17" s="65" t="s">
        <v>121</v>
      </c>
      <c r="J17" s="61" t="s">
        <v>65</v>
      </c>
      <c r="K17" s="65"/>
      <c r="L17" s="67">
        <f t="shared" si="1"/>
        <v>0</v>
      </c>
      <c r="M17" s="7">
        <f t="shared" si="2"/>
        <v>445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404.5454545454545</v>
      </c>
      <c r="S17" s="86">
        <f t="shared" si="8"/>
        <v>40.454545454545453</v>
      </c>
      <c r="T17" s="90">
        <f t="shared" si="9"/>
        <v>0</v>
      </c>
      <c r="U17" s="92">
        <f t="shared" si="10"/>
        <v>0</v>
      </c>
      <c r="V17" s="95">
        <f t="shared" si="0"/>
        <v>404.5454545454545</v>
      </c>
      <c r="W17" s="7">
        <f t="shared" si="0"/>
        <v>40.454545454545453</v>
      </c>
    </row>
    <row r="18" spans="1:23" s="6" customFormat="1" ht="19.899999999999999" customHeight="1" x14ac:dyDescent="0.2">
      <c r="A18" s="51">
        <v>15</v>
      </c>
      <c r="B18" s="97">
        <v>8140131899</v>
      </c>
      <c r="C18" s="100" t="str">
        <f>+VLOOKUP(B18,'VERİ BANKASI'!M:N,2,0)</f>
        <v>ŞOK MARKETLER TİC.A.Ş.</v>
      </c>
      <c r="D18" s="54" t="s">
        <v>844</v>
      </c>
      <c r="E18" s="57">
        <v>311</v>
      </c>
      <c r="F18" s="59">
        <v>45566</v>
      </c>
      <c r="G18" s="61">
        <v>1</v>
      </c>
      <c r="H18" s="63">
        <v>174.75</v>
      </c>
      <c r="I18" s="65" t="s">
        <v>121</v>
      </c>
      <c r="J18" s="61" t="s">
        <v>65</v>
      </c>
      <c r="K18" s="65"/>
      <c r="L18" s="67">
        <f t="shared" si="1"/>
        <v>0</v>
      </c>
      <c r="M18" s="7">
        <f t="shared" si="2"/>
        <v>174.75</v>
      </c>
      <c r="N18" s="69">
        <f t="shared" si="3"/>
        <v>0</v>
      </c>
      <c r="O18" s="76">
        <f t="shared" si="4"/>
        <v>0</v>
      </c>
      <c r="P18" s="74">
        <f t="shared" si="5"/>
        <v>173.01980198019803</v>
      </c>
      <c r="Q18" s="82">
        <f t="shared" si="6"/>
        <v>1.7301980198019802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173.01980198019803</v>
      </c>
      <c r="W18" s="7">
        <f t="shared" si="0"/>
        <v>1.7301980198019802</v>
      </c>
    </row>
    <row r="19" spans="1:23" s="6" customFormat="1" ht="19.899999999999999" customHeight="1" x14ac:dyDescent="0.2">
      <c r="A19" s="51">
        <v>16</v>
      </c>
      <c r="B19" s="97">
        <v>5260047973</v>
      </c>
      <c r="C19" s="100" t="str">
        <f>+VLOOKUP(B19,'VERİ BANKASI'!M:N,2,0)</f>
        <v>İSTANBUL OTOPARK İŞLETMELERİ A.Ş.(İSPARK)</v>
      </c>
      <c r="D19" s="54" t="s">
        <v>94</v>
      </c>
      <c r="E19" s="57">
        <v>623</v>
      </c>
      <c r="F19" s="59">
        <v>45580</v>
      </c>
      <c r="G19" s="61">
        <v>20</v>
      </c>
      <c r="H19" s="63">
        <v>135</v>
      </c>
      <c r="I19" s="65" t="s">
        <v>751</v>
      </c>
      <c r="J19" s="61" t="s">
        <v>65</v>
      </c>
      <c r="K19" s="65"/>
      <c r="L19" s="67">
        <f t="shared" si="1"/>
        <v>40.5</v>
      </c>
      <c r="M19" s="7">
        <f t="shared" si="2"/>
        <v>94.5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78.75</v>
      </c>
      <c r="U19" s="92">
        <f t="shared" si="10"/>
        <v>15.75</v>
      </c>
      <c r="V19" s="95">
        <f t="shared" si="0"/>
        <v>78.75</v>
      </c>
      <c r="W19" s="7">
        <f t="shared" si="0"/>
        <v>15.75</v>
      </c>
    </row>
    <row r="20" spans="1:23" s="6" customFormat="1" ht="19.899999999999999" customHeight="1" x14ac:dyDescent="0.2">
      <c r="A20" s="51">
        <v>17</v>
      </c>
      <c r="B20" s="97">
        <v>5260047973</v>
      </c>
      <c r="C20" s="100" t="str">
        <f>+VLOOKUP(B20,'VERİ BANKASI'!M:N,2,0)</f>
        <v>İSTANBUL OTOPARK İŞLETMELERİ A.Ş.(İSPARK)</v>
      </c>
      <c r="D20" s="54" t="s">
        <v>94</v>
      </c>
      <c r="E20" s="57">
        <v>762</v>
      </c>
      <c r="F20" s="59">
        <v>45579</v>
      </c>
      <c r="G20" s="61">
        <v>20</v>
      </c>
      <c r="H20" s="63">
        <v>135</v>
      </c>
      <c r="I20" s="65" t="s">
        <v>121</v>
      </c>
      <c r="J20" s="61" t="s">
        <v>65</v>
      </c>
      <c r="K20" s="65"/>
      <c r="L20" s="67">
        <f t="shared" si="1"/>
        <v>40.5</v>
      </c>
      <c r="M20" s="7">
        <f t="shared" si="2"/>
        <v>94.5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78.75</v>
      </c>
      <c r="U20" s="92">
        <f t="shared" si="10"/>
        <v>15.75</v>
      </c>
      <c r="V20" s="95">
        <f t="shared" si="0"/>
        <v>78.75</v>
      </c>
      <c r="W20" s="7">
        <f t="shared" si="0"/>
        <v>15.75</v>
      </c>
    </row>
    <row r="21" spans="1:23" s="6" customFormat="1" ht="19.899999999999999" customHeight="1" x14ac:dyDescent="0.2">
      <c r="A21" s="51">
        <v>18</v>
      </c>
      <c r="B21" s="97">
        <v>5260047973</v>
      </c>
      <c r="C21" s="100" t="str">
        <f>+VLOOKUP(B21,'VERİ BANKASI'!M:N,2,0)</f>
        <v>İSTANBUL OTOPARK İŞLETMELERİ A.Ş.(İSPARK)</v>
      </c>
      <c r="D21" s="54" t="s">
        <v>94</v>
      </c>
      <c r="E21" s="57">
        <v>547</v>
      </c>
      <c r="F21" s="59">
        <v>45581</v>
      </c>
      <c r="G21" s="61">
        <v>20</v>
      </c>
      <c r="H21" s="63">
        <v>110</v>
      </c>
      <c r="I21" s="65" t="s">
        <v>121</v>
      </c>
      <c r="J21" s="61" t="s">
        <v>65</v>
      </c>
      <c r="K21" s="65"/>
      <c r="L21" s="67">
        <f t="shared" si="1"/>
        <v>33</v>
      </c>
      <c r="M21" s="7">
        <f t="shared" si="2"/>
        <v>77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64.166666666666671</v>
      </c>
      <c r="U21" s="92">
        <f t="shared" si="10"/>
        <v>12.833333333333336</v>
      </c>
      <c r="V21" s="95">
        <f t="shared" si="0"/>
        <v>64.166666666666671</v>
      </c>
      <c r="W21" s="7">
        <f t="shared" si="0"/>
        <v>12.833333333333336</v>
      </c>
    </row>
    <row r="22" spans="1:23" s="6" customFormat="1" ht="19.899999999999999" customHeight="1" x14ac:dyDescent="0.2">
      <c r="A22" s="51">
        <v>19</v>
      </c>
      <c r="B22" s="97">
        <v>7690310116</v>
      </c>
      <c r="C22" s="100" t="str">
        <f>+VLOOKUP(B22,'VERİ BANKASI'!M:N,2,0)</f>
        <v>SHAYA KAHVE SAN.VE TİC.A.Ş.(STARBUCKS COFFEE)</v>
      </c>
      <c r="D22" s="54" t="s">
        <v>844</v>
      </c>
      <c r="E22" s="57">
        <v>69</v>
      </c>
      <c r="F22" s="59">
        <v>45579</v>
      </c>
      <c r="G22" s="61">
        <v>10</v>
      </c>
      <c r="H22" s="63">
        <v>105</v>
      </c>
      <c r="I22" s="65" t="s">
        <v>121</v>
      </c>
      <c r="J22" s="61" t="s">
        <v>65</v>
      </c>
      <c r="K22" s="65"/>
      <c r="L22" s="67">
        <f t="shared" si="1"/>
        <v>0</v>
      </c>
      <c r="M22" s="7">
        <f t="shared" si="2"/>
        <v>105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95.454545454545453</v>
      </c>
      <c r="S22" s="86">
        <f t="shared" si="8"/>
        <v>9.545454545454545</v>
      </c>
      <c r="T22" s="90">
        <f t="shared" si="9"/>
        <v>0</v>
      </c>
      <c r="U22" s="92">
        <f t="shared" si="10"/>
        <v>0</v>
      </c>
      <c r="V22" s="95">
        <f t="shared" si="0"/>
        <v>95.454545454545453</v>
      </c>
      <c r="W22" s="7">
        <f t="shared" si="0"/>
        <v>9.545454545454545</v>
      </c>
    </row>
    <row r="23" spans="1:23" s="6" customFormat="1" ht="19.899999999999999" customHeight="1" x14ac:dyDescent="0.2">
      <c r="A23" s="51">
        <v>20</v>
      </c>
      <c r="B23" s="97">
        <v>3130616101</v>
      </c>
      <c r="C23" s="100" t="str">
        <f>+VLOOKUP(B23,'VERİ BANKASI'!M:N,2,0)</f>
        <v>DOMİNOS PİZZA - MİT TARIM GIDA LTD. ŞTİ.</v>
      </c>
      <c r="D23" s="54" t="s">
        <v>844</v>
      </c>
      <c r="E23" s="57">
        <v>3</v>
      </c>
      <c r="F23" s="59">
        <v>45584</v>
      </c>
      <c r="G23" s="61">
        <v>10</v>
      </c>
      <c r="H23" s="63">
        <v>480</v>
      </c>
      <c r="I23" s="65" t="s">
        <v>68</v>
      </c>
      <c r="J23" s="61" t="s">
        <v>65</v>
      </c>
      <c r="K23" s="65"/>
      <c r="L23" s="67">
        <f t="shared" si="1"/>
        <v>0</v>
      </c>
      <c r="M23" s="7">
        <f t="shared" si="2"/>
        <v>480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436.36363636363632</v>
      </c>
      <c r="S23" s="86">
        <f t="shared" si="8"/>
        <v>43.636363636363633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436.36363636363632</v>
      </c>
      <c r="W23" s="7">
        <f t="shared" si="11"/>
        <v>43.636363636363633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 t="s">
        <v>121</v>
      </c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 t="s">
        <v>121</v>
      </c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5804.75</v>
      </c>
      <c r="I57" s="109"/>
      <c r="J57" s="109"/>
      <c r="K57" s="11"/>
      <c r="L57" s="12">
        <f t="shared" ref="L57:W57" si="12">+SUBTOTAL(9,L4:L55)</f>
        <v>1075.5</v>
      </c>
      <c r="M57" s="12">
        <f t="shared" si="12"/>
        <v>4729.25</v>
      </c>
      <c r="N57" s="13">
        <f t="shared" si="12"/>
        <v>0</v>
      </c>
      <c r="O57" s="13">
        <f t="shared" si="12"/>
        <v>0</v>
      </c>
      <c r="P57" s="14">
        <f>+SUBTOTAL(9,P4:P55)</f>
        <v>173.01980198019803</v>
      </c>
      <c r="Q57" s="14">
        <f t="shared" si="12"/>
        <v>1.7301980198019802</v>
      </c>
      <c r="R57" s="15">
        <f t="shared" si="12"/>
        <v>1859.0909090909088</v>
      </c>
      <c r="S57" s="15">
        <f t="shared" si="12"/>
        <v>185.90909090909091</v>
      </c>
      <c r="T57" s="16">
        <f t="shared" si="12"/>
        <v>2091.2500000000005</v>
      </c>
      <c r="U57" s="16">
        <f t="shared" si="12"/>
        <v>418.24999999999994</v>
      </c>
      <c r="V57" s="12">
        <f t="shared" si="12"/>
        <v>4123.3607110711055</v>
      </c>
      <c r="W57" s="12">
        <f t="shared" si="12"/>
        <v>605.88928892889294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924.58333333333326</v>
      </c>
      <c r="J61" s="24">
        <f t="shared" si="20"/>
        <v>184.91666666666669</v>
      </c>
      <c r="K61" s="24">
        <f t="shared" si="21"/>
        <v>475.5</v>
      </c>
      <c r="L61" s="25">
        <f t="shared" si="22"/>
        <v>1585</v>
      </c>
      <c r="M61" s="113">
        <f>+COUNTIF($D$4:D55,B61)</f>
        <v>12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5804.7499999999982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1166.6666666666667</v>
      </c>
      <c r="J62" s="24">
        <f t="shared" si="20"/>
        <v>233.33333333333337</v>
      </c>
      <c r="K62" s="24">
        <f t="shared" si="21"/>
        <v>600</v>
      </c>
      <c r="L62" s="25">
        <f t="shared" si="22"/>
        <v>2000</v>
      </c>
      <c r="M62" s="113">
        <f>+COUNTIF($D$4:D56,B62)</f>
        <v>1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-5804.7499999999982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173.01980198019803</v>
      </c>
      <c r="F65" s="24">
        <f t="shared" si="16"/>
        <v>1.7301980198019802</v>
      </c>
      <c r="G65" s="24">
        <f t="shared" si="17"/>
        <v>1859.0909090909088</v>
      </c>
      <c r="H65" s="24">
        <f t="shared" si="18"/>
        <v>185.90909090909091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2219.7499999999995</v>
      </c>
      <c r="M65" s="113">
        <f>+COUNTIF($D$4:D59,B65)</f>
        <v>7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173.01980198019803</v>
      </c>
      <c r="F86" s="39">
        <f t="shared" si="23"/>
        <v>1.7301980198019802</v>
      </c>
      <c r="G86" s="39">
        <f t="shared" si="23"/>
        <v>1859.0909090909088</v>
      </c>
      <c r="H86" s="39">
        <f t="shared" si="23"/>
        <v>185.90909090909091</v>
      </c>
      <c r="I86" s="39">
        <f t="shared" si="23"/>
        <v>2091.25</v>
      </c>
      <c r="J86" s="39">
        <f t="shared" si="23"/>
        <v>418.25000000000006</v>
      </c>
      <c r="K86" s="40">
        <f t="shared" si="23"/>
        <v>1075.5</v>
      </c>
      <c r="L86" s="40">
        <f>SUM(L60:L83)</f>
        <v>5804.75</v>
      </c>
      <c r="M86" s="114">
        <f>+SUM(M60:M85)</f>
        <v>20</v>
      </c>
      <c r="R86" s="106" t="s">
        <v>658</v>
      </c>
      <c r="S86" s="111">
        <f>+M86</f>
        <v>20</v>
      </c>
      <c r="T86" s="107">
        <f>+K86</f>
        <v>1075.5</v>
      </c>
      <c r="U86" s="107">
        <f>+C86+E86+G86+I86</f>
        <v>4123.3607110711073</v>
      </c>
      <c r="V86" s="107">
        <f>+D86+F86+H86+J86</f>
        <v>605.88928892889294</v>
      </c>
      <c r="W86" s="107">
        <f>+T86+U86+V86</f>
        <v>5804.75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G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4C9C06DE-D560-44F3-AB81-2D075F291E17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A917B201-BA65-4624-961D-CBE08E7685F0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4F798D54-E64C-48DD-8917-27860CCAD0ED}">
          <x14:formula1>
            <xm:f>'VERİ BANKASI'!$F$1:$F$4</xm:f>
          </x14:formula1>
          <xm:sqref>P60</xm:sqref>
        </x14:dataValidation>
        <x14:dataValidation type="list" allowBlank="1" showInputMessage="1" showErrorMessage="1" xr:uid="{0AECD836-3241-4156-BDA4-8792E950B90A}">
          <x14:formula1>
            <xm:f>'VERİ BANKASI'!$E$1:$E$13</xm:f>
          </x14:formula1>
          <xm:sqref>P63</xm:sqref>
        </x14:dataValidation>
        <x14:dataValidation type="list" allowBlank="1" showInputMessage="1" showErrorMessage="1" xr:uid="{CB07A676-B38B-4FF2-A2FD-94D12ECF68CE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44A80572-627D-43F4-A9DD-33BFA2ADA5A9}">
          <x14:formula1>
            <xm:f>'VERİ BANKASI'!$G$1:$G$4</xm:f>
          </x14:formula1>
          <xm:sqref>P61</xm:sqref>
        </x14:dataValidation>
        <x14:dataValidation type="list" allowBlank="1" showInputMessage="1" showErrorMessage="1" xr:uid="{F13CA896-8099-4331-A01D-D91BB9AE4361}">
          <x14:formula1>
            <xm:f>'VERİ BANKASI'!$C$1:$C$5</xm:f>
          </x14:formula1>
          <xm:sqref>G55</xm:sqref>
        </x14:dataValidation>
        <x14:dataValidation type="list" allowBlank="1" showInputMessage="1" showErrorMessage="1" xr:uid="{EA91A2E0-0F56-4CAD-AD1D-60F0A9A0E5B8}">
          <x14:formula1>
            <xm:f>'VERİ BANKASI'!$N$1:$N$1</xm:f>
          </x14:formula1>
          <xm:sqref>K55</xm:sqref>
        </x14:dataValidation>
        <x14:dataValidation type="list" allowBlank="1" showInputMessage="1" showErrorMessage="1" xr:uid="{209A27A1-00D4-4713-B024-25599CFC0E60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491999AF-A675-401E-AA0C-3C494643FE95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3A5ABC99-C2A3-4950-B8A9-D2C8BEFE1DA9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1F455914-2598-4E3C-A219-12E90D3871C2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D0E4F7C6-234D-42F9-BC56-3C14A982AFDC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19F324E9-E39F-4B90-A9ED-3BC2A860C16F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CCD1-0E2D-43A8-A0E7-636C90A5DF79}">
  <sheetPr>
    <pageSetUpPr fitToPage="1"/>
  </sheetPr>
  <dimension ref="A1:W86"/>
  <sheetViews>
    <sheetView topLeftCell="D1" zoomScale="85" zoomScaleNormal="85" workbookViewId="0">
      <pane ySplit="3" topLeftCell="A4" activePane="bottomLeft" state="frozen"/>
      <selection pane="bottomLeft" activeCell="J50" sqref="J50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20" t="s">
        <v>875</v>
      </c>
      <c r="I2" s="121">
        <f>SUBTOTAL(9,H4:H56)</f>
        <v>4998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8400052427</v>
      </c>
      <c r="C4" s="100" t="str">
        <f>+VLOOKUP(B4,'VERİ BANKASI'!M:N,2,0)</f>
        <v>TEŞVİKİYE SARAY GIDA A.Ş.(SARAY MUHALLEBİCİSİ)</v>
      </c>
      <c r="D4" s="54" t="s">
        <v>844</v>
      </c>
      <c r="E4" s="57">
        <v>7</v>
      </c>
      <c r="F4" s="59">
        <v>45596</v>
      </c>
      <c r="G4" s="61">
        <v>10</v>
      </c>
      <c r="H4" s="63">
        <v>465</v>
      </c>
      <c r="I4" s="65" t="s">
        <v>121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465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422.72727272727269</v>
      </c>
      <c r="S4" s="86">
        <f>+R4*0.1</f>
        <v>42.272727272727273</v>
      </c>
      <c r="T4" s="90">
        <f>+IF(G4=$T$2,M4/1.2,0)</f>
        <v>0</v>
      </c>
      <c r="U4" s="92">
        <f>+T4*0.2</f>
        <v>0</v>
      </c>
      <c r="V4" s="95">
        <f>+N4+P4+R4+T4</f>
        <v>422.72727272727269</v>
      </c>
      <c r="W4" s="7">
        <f>+O4+Q4+S4+U4</f>
        <v>42.272727272727273</v>
      </c>
    </row>
    <row r="5" spans="1:23" s="6" customFormat="1" ht="19.899999999999999" customHeight="1" x14ac:dyDescent="0.2">
      <c r="A5" s="51">
        <v>2</v>
      </c>
      <c r="B5" s="97">
        <v>7290015043</v>
      </c>
      <c r="C5" s="100" t="str">
        <f>+VLOOKUP(B5,'VERİ BANKASI'!M:N,2,0)</f>
        <v>PETROL OFİSİ A.Ş.</v>
      </c>
      <c r="D5" s="54" t="s">
        <v>844</v>
      </c>
      <c r="E5" s="57">
        <v>1166</v>
      </c>
      <c r="F5" s="59">
        <v>45592</v>
      </c>
      <c r="G5" s="61">
        <v>1</v>
      </c>
      <c r="H5" s="63">
        <v>102</v>
      </c>
      <c r="I5" s="65" t="s">
        <v>121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102</v>
      </c>
      <c r="N5" s="69">
        <f>+IF(G5=$N$2,M5,0)</f>
        <v>0</v>
      </c>
      <c r="O5" s="76">
        <f>+N5*0/100</f>
        <v>0</v>
      </c>
      <c r="P5" s="74">
        <f>+IF(G5=$P$2,M5/1.01,0)</f>
        <v>100.99009900990099</v>
      </c>
      <c r="Q5" s="82">
        <f>+P5*0.01</f>
        <v>1.0099009900990099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100.99009900990099</v>
      </c>
      <c r="W5" s="7">
        <f>+O5+Q5+S5+U5</f>
        <v>1.0099009900990099</v>
      </c>
    </row>
    <row r="6" spans="1:23" s="6" customFormat="1" ht="19.899999999999999" customHeight="1" x14ac:dyDescent="0.2">
      <c r="A6" s="51">
        <v>3</v>
      </c>
      <c r="B6" s="97">
        <v>7690007614</v>
      </c>
      <c r="C6" s="100" t="str">
        <f>+VLOOKUP(B6,'VERİ BANKASI'!M:N,2,0)</f>
        <v>SHELL PETROL A.Ş.</v>
      </c>
      <c r="D6" s="54" t="s">
        <v>844</v>
      </c>
      <c r="E6" s="57">
        <v>534</v>
      </c>
      <c r="F6" s="59">
        <v>45566</v>
      </c>
      <c r="G6" s="61">
        <v>1</v>
      </c>
      <c r="H6" s="63">
        <v>55</v>
      </c>
      <c r="I6" s="65" t="s">
        <v>121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55</v>
      </c>
      <c r="N6" s="69">
        <f>+IF(G6=$N$2,M6,0)</f>
        <v>0</v>
      </c>
      <c r="O6" s="76">
        <f>+N6*0/100</f>
        <v>0</v>
      </c>
      <c r="P6" s="74">
        <f>+IF(G6=$P$2,M6/1.01,0)</f>
        <v>54.455445544554458</v>
      </c>
      <c r="Q6" s="82">
        <f>+P6*0.01</f>
        <v>0.54455445544554459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54.455445544554458</v>
      </c>
      <c r="W6" s="7">
        <f t="shared" si="0"/>
        <v>0.54455445544554459</v>
      </c>
    </row>
    <row r="7" spans="1:23" s="6" customFormat="1" ht="19.899999999999999" customHeight="1" x14ac:dyDescent="0.2">
      <c r="A7" s="51">
        <v>4</v>
      </c>
      <c r="B7" s="97">
        <v>7690007614</v>
      </c>
      <c r="C7" s="100" t="str">
        <f>+VLOOKUP(B7,'VERİ BANKASI'!M:N,2,0)</f>
        <v>SHELL PETROL A.Ş.</v>
      </c>
      <c r="D7" s="54" t="s">
        <v>93</v>
      </c>
      <c r="E7" s="57">
        <v>523</v>
      </c>
      <c r="F7" s="59">
        <v>45566</v>
      </c>
      <c r="G7" s="61">
        <v>20</v>
      </c>
      <c r="H7" s="63">
        <v>100</v>
      </c>
      <c r="I7" s="65" t="s">
        <v>121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30</v>
      </c>
      <c r="M7" s="7">
        <f t="shared" ref="M7:M54" si="2">+H7-L7</f>
        <v>70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58.333333333333336</v>
      </c>
      <c r="U7" s="92">
        <f t="shared" ref="U7:U54" si="10">+T7*0.2</f>
        <v>11.666666666666668</v>
      </c>
      <c r="V7" s="95">
        <f t="shared" si="0"/>
        <v>58.333333333333336</v>
      </c>
      <c r="W7" s="7">
        <f t="shared" si="0"/>
        <v>11.666666666666668</v>
      </c>
    </row>
    <row r="8" spans="1:23" s="6" customFormat="1" ht="19.899999999999999" customHeight="1" x14ac:dyDescent="0.2">
      <c r="A8" s="51">
        <v>5</v>
      </c>
      <c r="B8" s="97">
        <v>1870022212</v>
      </c>
      <c r="C8" s="100" t="str">
        <f>+VLOOKUP(B8,'VERİ BANKASI'!M:N,2,0)</f>
        <v>BP PETROLLERİ A.Ş.</v>
      </c>
      <c r="D8" s="54" t="s">
        <v>844</v>
      </c>
      <c r="E8" s="57">
        <v>288</v>
      </c>
      <c r="F8" s="59">
        <v>45566</v>
      </c>
      <c r="G8" s="61">
        <v>1</v>
      </c>
      <c r="H8" s="63">
        <v>76</v>
      </c>
      <c r="I8" s="65" t="s">
        <v>121</v>
      </c>
      <c r="J8" s="61" t="s">
        <v>65</v>
      </c>
      <c r="K8" s="65"/>
      <c r="L8" s="67">
        <f t="shared" si="1"/>
        <v>0</v>
      </c>
      <c r="M8" s="7">
        <f t="shared" si="2"/>
        <v>76</v>
      </c>
      <c r="N8" s="69">
        <f t="shared" si="3"/>
        <v>0</v>
      </c>
      <c r="O8" s="76">
        <f t="shared" si="4"/>
        <v>0</v>
      </c>
      <c r="P8" s="74">
        <f t="shared" si="5"/>
        <v>75.247524752475243</v>
      </c>
      <c r="Q8" s="82">
        <f t="shared" si="6"/>
        <v>0.75247524752475248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75.247524752475243</v>
      </c>
      <c r="W8" s="7">
        <f t="shared" si="0"/>
        <v>0.75247524752475248</v>
      </c>
    </row>
    <row r="9" spans="1:23" s="6" customFormat="1" ht="19.899999999999999" customHeight="1" x14ac:dyDescent="0.2">
      <c r="A9" s="51">
        <v>6</v>
      </c>
      <c r="B9" s="97">
        <v>13805010884</v>
      </c>
      <c r="C9" s="100" t="str">
        <f>+VLOOKUP(B9,'VERİ BANKASI'!M:N,2,0)</f>
        <v>BEYOĞLU OTO YIKAMA - SERDAR AĞRI</v>
      </c>
      <c r="D9" s="54" t="s">
        <v>93</v>
      </c>
      <c r="E9" s="57">
        <v>3</v>
      </c>
      <c r="F9" s="59">
        <v>45566</v>
      </c>
      <c r="G9" s="61">
        <v>20</v>
      </c>
      <c r="H9" s="63">
        <v>200</v>
      </c>
      <c r="I9" s="65" t="s">
        <v>68</v>
      </c>
      <c r="J9" s="61" t="s">
        <v>65</v>
      </c>
      <c r="K9" s="65"/>
      <c r="L9" s="67">
        <f t="shared" si="1"/>
        <v>60</v>
      </c>
      <c r="M9" s="7">
        <f t="shared" si="2"/>
        <v>140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116.66666666666667</v>
      </c>
      <c r="U9" s="92">
        <f t="shared" si="10"/>
        <v>23.333333333333336</v>
      </c>
      <c r="V9" s="95">
        <f t="shared" si="0"/>
        <v>116.66666666666667</v>
      </c>
      <c r="W9" s="7">
        <f t="shared" si="0"/>
        <v>23.333333333333336</v>
      </c>
    </row>
    <row r="10" spans="1:23" s="6" customFormat="1" ht="19.899999999999999" customHeight="1" x14ac:dyDescent="0.2">
      <c r="A10" s="51">
        <v>7</v>
      </c>
      <c r="B10" s="97">
        <v>13805010884</v>
      </c>
      <c r="C10" s="100" t="str">
        <f>+VLOOKUP(B10,'VERİ BANKASI'!M:N,2,0)</f>
        <v>BEYOĞLU OTO YIKAMA - SERDAR AĞRI</v>
      </c>
      <c r="D10" s="54" t="s">
        <v>93</v>
      </c>
      <c r="E10" s="57">
        <v>2</v>
      </c>
      <c r="F10" s="59">
        <v>45566</v>
      </c>
      <c r="G10" s="61">
        <v>20</v>
      </c>
      <c r="H10" s="63">
        <v>300</v>
      </c>
      <c r="I10" s="65" t="s">
        <v>68</v>
      </c>
      <c r="J10" s="61" t="s">
        <v>65</v>
      </c>
      <c r="K10" s="65"/>
      <c r="L10" s="67">
        <f t="shared" si="1"/>
        <v>90</v>
      </c>
      <c r="M10" s="7">
        <f t="shared" si="2"/>
        <v>210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175</v>
      </c>
      <c r="U10" s="92">
        <f t="shared" si="10"/>
        <v>35</v>
      </c>
      <c r="V10" s="95">
        <f t="shared" si="0"/>
        <v>175</v>
      </c>
      <c r="W10" s="7">
        <f t="shared" si="0"/>
        <v>35</v>
      </c>
    </row>
    <row r="11" spans="1:23" s="6" customFormat="1" ht="19.899999999999999" customHeight="1" x14ac:dyDescent="0.2">
      <c r="A11" s="51">
        <v>8</v>
      </c>
      <c r="B11" s="97">
        <v>1680318071</v>
      </c>
      <c r="C11" s="100" t="str">
        <f>+VLOOKUP(B11,'VERİ BANKASI'!M:N,2,0)</f>
        <v>BEYOĞLU KONAK GIDA TUR.VE İNŞ.SAN.TİC.LTD.ŞTİ</v>
      </c>
      <c r="D11" s="54" t="s">
        <v>844</v>
      </c>
      <c r="E11" s="57">
        <v>35</v>
      </c>
      <c r="F11" s="59">
        <v>45566</v>
      </c>
      <c r="G11" s="61">
        <v>10</v>
      </c>
      <c r="H11" s="63">
        <v>440</v>
      </c>
      <c r="I11" s="65" t="s">
        <v>121</v>
      </c>
      <c r="J11" s="61" t="s">
        <v>65</v>
      </c>
      <c r="K11" s="65"/>
      <c r="L11" s="67">
        <f t="shared" si="1"/>
        <v>0</v>
      </c>
      <c r="M11" s="7">
        <f t="shared" si="2"/>
        <v>440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399.99999999999994</v>
      </c>
      <c r="S11" s="86">
        <f t="shared" si="8"/>
        <v>40</v>
      </c>
      <c r="T11" s="90">
        <f t="shared" si="9"/>
        <v>0</v>
      </c>
      <c r="U11" s="92">
        <f t="shared" si="10"/>
        <v>0</v>
      </c>
      <c r="V11" s="95">
        <f t="shared" si="0"/>
        <v>399.99999999999994</v>
      </c>
      <c r="W11" s="7">
        <f t="shared" si="0"/>
        <v>40</v>
      </c>
    </row>
    <row r="12" spans="1:23" s="6" customFormat="1" ht="19.899999999999999" customHeight="1" x14ac:dyDescent="0.2">
      <c r="A12" s="51">
        <v>9</v>
      </c>
      <c r="B12" s="97">
        <v>2911768928</v>
      </c>
      <c r="C12" s="100" t="str">
        <f>+VLOOKUP(B12,'VERİ BANKASI'!M:N,2,0)</f>
        <v>DENİZ POLAT TUR.VE EĞ.HİZ.TİC.LTD.ŞTİ.</v>
      </c>
      <c r="D12" s="54" t="s">
        <v>844</v>
      </c>
      <c r="E12" s="57">
        <v>3</v>
      </c>
      <c r="F12" s="59">
        <v>45566</v>
      </c>
      <c r="G12" s="61">
        <v>10</v>
      </c>
      <c r="H12" s="63">
        <v>700</v>
      </c>
      <c r="I12" s="65" t="s">
        <v>121</v>
      </c>
      <c r="J12" s="61" t="s">
        <v>65</v>
      </c>
      <c r="K12" s="65"/>
      <c r="L12" s="67">
        <f t="shared" si="1"/>
        <v>0</v>
      </c>
      <c r="M12" s="7">
        <f t="shared" si="2"/>
        <v>700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636.36363636363626</v>
      </c>
      <c r="S12" s="86">
        <f t="shared" si="8"/>
        <v>63.636363636363626</v>
      </c>
      <c r="T12" s="90">
        <f t="shared" si="9"/>
        <v>0</v>
      </c>
      <c r="U12" s="92">
        <f t="shared" si="10"/>
        <v>0</v>
      </c>
      <c r="V12" s="95">
        <f t="shared" si="0"/>
        <v>636.36363636363626</v>
      </c>
      <c r="W12" s="7">
        <f t="shared" si="0"/>
        <v>63.636363636363626</v>
      </c>
    </row>
    <row r="13" spans="1:23" s="6" customFormat="1" ht="19.899999999999999" customHeight="1" x14ac:dyDescent="0.2">
      <c r="A13" s="51">
        <v>10</v>
      </c>
      <c r="B13" s="97">
        <v>5260047973</v>
      </c>
      <c r="C13" s="100" t="str">
        <f>+VLOOKUP(B13,'VERİ BANKASI'!M:N,2,0)</f>
        <v>İSTANBUL OTOPARK İŞLETMELERİ A.Ş.(İSPARK)</v>
      </c>
      <c r="D13" s="54" t="s">
        <v>94</v>
      </c>
      <c r="E13" s="57">
        <v>492</v>
      </c>
      <c r="F13" s="59">
        <v>45566</v>
      </c>
      <c r="G13" s="61">
        <v>20</v>
      </c>
      <c r="H13" s="63">
        <v>135</v>
      </c>
      <c r="I13" s="65" t="s">
        <v>121</v>
      </c>
      <c r="J13" s="61" t="s">
        <v>65</v>
      </c>
      <c r="K13" s="65"/>
      <c r="L13" s="67">
        <f t="shared" si="1"/>
        <v>40.5</v>
      </c>
      <c r="M13" s="7">
        <f t="shared" si="2"/>
        <v>94.5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78.75</v>
      </c>
      <c r="U13" s="92">
        <f t="shared" si="10"/>
        <v>15.75</v>
      </c>
      <c r="V13" s="95">
        <f t="shared" si="0"/>
        <v>78.75</v>
      </c>
      <c r="W13" s="7">
        <f t="shared" si="0"/>
        <v>15.75</v>
      </c>
    </row>
    <row r="14" spans="1:23" s="6" customFormat="1" ht="19.899999999999999" customHeight="1" x14ac:dyDescent="0.2">
      <c r="A14" s="51">
        <v>11</v>
      </c>
      <c r="B14" s="97">
        <v>5260047973</v>
      </c>
      <c r="C14" s="100" t="str">
        <f>+VLOOKUP(B14,'VERİ BANKASI'!M:N,2,0)</f>
        <v>İSTANBUL OTOPARK İŞLETMELERİ A.Ş.(İSPARK)</v>
      </c>
      <c r="D14" s="54" t="s">
        <v>94</v>
      </c>
      <c r="E14" s="57">
        <v>494</v>
      </c>
      <c r="F14" s="59">
        <v>45566</v>
      </c>
      <c r="G14" s="61">
        <v>20</v>
      </c>
      <c r="H14" s="63">
        <v>110</v>
      </c>
      <c r="I14" s="65" t="s">
        <v>121</v>
      </c>
      <c r="J14" s="61" t="s">
        <v>65</v>
      </c>
      <c r="K14" s="65"/>
      <c r="L14" s="67">
        <f t="shared" si="1"/>
        <v>33</v>
      </c>
      <c r="M14" s="7">
        <f t="shared" si="2"/>
        <v>77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64.166666666666671</v>
      </c>
      <c r="U14" s="92">
        <f t="shared" si="10"/>
        <v>12.833333333333336</v>
      </c>
      <c r="V14" s="95">
        <f t="shared" si="0"/>
        <v>64.166666666666671</v>
      </c>
      <c r="W14" s="7">
        <f t="shared" si="0"/>
        <v>12.833333333333336</v>
      </c>
    </row>
    <row r="15" spans="1:23" s="6" customFormat="1" ht="19.899999999999999" customHeight="1" x14ac:dyDescent="0.2">
      <c r="A15" s="51">
        <v>12</v>
      </c>
      <c r="B15" s="97">
        <v>7690007614</v>
      </c>
      <c r="C15" s="100" t="str">
        <f>+VLOOKUP(B15,'VERİ BANKASI'!M:N,2,0)</f>
        <v>SHELL PETROL A.Ş.</v>
      </c>
      <c r="D15" s="54" t="s">
        <v>71</v>
      </c>
      <c r="E15" s="57">
        <v>277</v>
      </c>
      <c r="F15" s="59">
        <v>45566</v>
      </c>
      <c r="G15" s="61">
        <v>20</v>
      </c>
      <c r="H15" s="63">
        <v>200</v>
      </c>
      <c r="I15" s="65" t="s">
        <v>68</v>
      </c>
      <c r="J15" s="61" t="s">
        <v>65</v>
      </c>
      <c r="K15" s="65"/>
      <c r="L15" s="67">
        <f t="shared" si="1"/>
        <v>60</v>
      </c>
      <c r="M15" s="7">
        <f t="shared" si="2"/>
        <v>140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116.66666666666667</v>
      </c>
      <c r="U15" s="92">
        <f t="shared" si="10"/>
        <v>23.333333333333336</v>
      </c>
      <c r="V15" s="95">
        <f t="shared" si="0"/>
        <v>116.66666666666667</v>
      </c>
      <c r="W15" s="7">
        <f t="shared" si="0"/>
        <v>23.333333333333336</v>
      </c>
    </row>
    <row r="16" spans="1:23" s="6" customFormat="1" ht="19.899999999999999" customHeight="1" x14ac:dyDescent="0.2">
      <c r="A16" s="51">
        <v>13</v>
      </c>
      <c r="B16" s="97">
        <v>7690007614</v>
      </c>
      <c r="C16" s="100" t="str">
        <f>+VLOOKUP(B16,'VERİ BANKASI'!M:N,2,0)</f>
        <v>SHELL PETROL A.Ş.</v>
      </c>
      <c r="D16" s="54" t="s">
        <v>71</v>
      </c>
      <c r="E16" s="57">
        <v>272</v>
      </c>
      <c r="F16" s="59">
        <v>45566</v>
      </c>
      <c r="G16" s="61">
        <v>20</v>
      </c>
      <c r="H16" s="63">
        <v>100</v>
      </c>
      <c r="I16" s="65" t="s">
        <v>121</v>
      </c>
      <c r="J16" s="61" t="s">
        <v>65</v>
      </c>
      <c r="K16" s="65"/>
      <c r="L16" s="67">
        <f t="shared" si="1"/>
        <v>30</v>
      </c>
      <c r="M16" s="7">
        <f t="shared" si="2"/>
        <v>70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58.333333333333336</v>
      </c>
      <c r="U16" s="92">
        <f t="shared" si="10"/>
        <v>11.666666666666668</v>
      </c>
      <c r="V16" s="95">
        <f t="shared" si="0"/>
        <v>58.333333333333336</v>
      </c>
      <c r="W16" s="7">
        <f t="shared" si="0"/>
        <v>11.666666666666668</v>
      </c>
    </row>
    <row r="17" spans="1:23" s="6" customFormat="1" ht="19.899999999999999" customHeight="1" x14ac:dyDescent="0.2">
      <c r="A17" s="51">
        <v>14</v>
      </c>
      <c r="B17" s="97">
        <v>7690007614</v>
      </c>
      <c r="C17" s="100" t="str">
        <f>+VLOOKUP(B17,'VERİ BANKASI'!M:N,2,0)</f>
        <v>SHELL PETROL A.Ş.</v>
      </c>
      <c r="D17" s="54" t="s">
        <v>71</v>
      </c>
      <c r="E17" s="57">
        <v>273</v>
      </c>
      <c r="F17" s="59">
        <v>45566</v>
      </c>
      <c r="G17" s="61">
        <v>20</v>
      </c>
      <c r="H17" s="63">
        <v>100</v>
      </c>
      <c r="I17" s="65" t="s">
        <v>121</v>
      </c>
      <c r="J17" s="61" t="s">
        <v>65</v>
      </c>
      <c r="K17" s="65"/>
      <c r="L17" s="67">
        <f t="shared" si="1"/>
        <v>30</v>
      </c>
      <c r="M17" s="7">
        <f t="shared" si="2"/>
        <v>70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58.333333333333336</v>
      </c>
      <c r="U17" s="92">
        <f t="shared" si="10"/>
        <v>11.666666666666668</v>
      </c>
      <c r="V17" s="95">
        <f t="shared" si="0"/>
        <v>58.333333333333336</v>
      </c>
      <c r="W17" s="7">
        <f t="shared" si="0"/>
        <v>11.666666666666668</v>
      </c>
    </row>
    <row r="18" spans="1:23" s="6" customFormat="1" ht="19.899999999999999" customHeight="1" x14ac:dyDescent="0.2">
      <c r="A18" s="51">
        <v>15</v>
      </c>
      <c r="B18" s="97">
        <v>1870022212</v>
      </c>
      <c r="C18" s="100" t="str">
        <f>+VLOOKUP(B18,'VERİ BANKASI'!M:N,2,0)</f>
        <v>BP PETROLLERİ A.Ş.</v>
      </c>
      <c r="D18" s="54" t="s">
        <v>71</v>
      </c>
      <c r="E18" s="57">
        <v>87</v>
      </c>
      <c r="F18" s="59">
        <v>45566</v>
      </c>
      <c r="G18" s="61">
        <v>20</v>
      </c>
      <c r="H18" s="63">
        <v>400</v>
      </c>
      <c r="I18" s="65" t="s">
        <v>68</v>
      </c>
      <c r="J18" s="61" t="s">
        <v>65</v>
      </c>
      <c r="K18" s="65"/>
      <c r="L18" s="67">
        <f t="shared" si="1"/>
        <v>120</v>
      </c>
      <c r="M18" s="7">
        <f t="shared" si="2"/>
        <v>280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233.33333333333334</v>
      </c>
      <c r="U18" s="92">
        <f t="shared" si="10"/>
        <v>46.666666666666671</v>
      </c>
      <c r="V18" s="95">
        <f t="shared" si="0"/>
        <v>233.33333333333334</v>
      </c>
      <c r="W18" s="7">
        <f t="shared" si="0"/>
        <v>46.666666666666671</v>
      </c>
    </row>
    <row r="19" spans="1:23" s="6" customFormat="1" ht="19.899999999999999" customHeight="1" x14ac:dyDescent="0.2">
      <c r="A19" s="51">
        <v>16</v>
      </c>
      <c r="B19" s="97">
        <v>2911768928</v>
      </c>
      <c r="C19" s="100" t="str">
        <f>+VLOOKUP(B19,'VERİ BANKASI'!M:N,2,0)</f>
        <v>DENİZ POLAT TUR.VE EĞ.HİZ.TİC.LTD.ŞTİ.</v>
      </c>
      <c r="D19" s="54" t="s">
        <v>844</v>
      </c>
      <c r="E19" s="57">
        <v>2</v>
      </c>
      <c r="F19" s="59">
        <v>45586</v>
      </c>
      <c r="G19" s="61">
        <v>10</v>
      </c>
      <c r="H19" s="63">
        <v>770</v>
      </c>
      <c r="I19" s="65" t="s">
        <v>121</v>
      </c>
      <c r="J19" s="61" t="s">
        <v>65</v>
      </c>
      <c r="K19" s="65"/>
      <c r="L19" s="67">
        <f t="shared" si="1"/>
        <v>0</v>
      </c>
      <c r="M19" s="7">
        <f t="shared" si="2"/>
        <v>770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700</v>
      </c>
      <c r="S19" s="86">
        <f t="shared" si="8"/>
        <v>70</v>
      </c>
      <c r="T19" s="90">
        <f t="shared" si="9"/>
        <v>0</v>
      </c>
      <c r="U19" s="92">
        <f t="shared" si="10"/>
        <v>0</v>
      </c>
      <c r="V19" s="95">
        <f t="shared" si="0"/>
        <v>700</v>
      </c>
      <c r="W19" s="7">
        <f t="shared" si="0"/>
        <v>70</v>
      </c>
    </row>
    <row r="20" spans="1:23" s="6" customFormat="1" ht="19.899999999999999" customHeight="1" x14ac:dyDescent="0.2">
      <c r="A20" s="51">
        <v>17</v>
      </c>
      <c r="B20" s="97">
        <v>2410310279</v>
      </c>
      <c r="C20" s="100" t="str">
        <f>+VLOOKUP(B20,'VERİ BANKASI'!M:N,2,0)</f>
        <v>LADES REST.- ESRA ÇELİKKOL - İLKER ÇELİKKOL ORT.</v>
      </c>
      <c r="D20" s="54" t="s">
        <v>844</v>
      </c>
      <c r="E20" s="57">
        <v>39</v>
      </c>
      <c r="F20" s="59">
        <v>45588</v>
      </c>
      <c r="G20" s="61">
        <v>10</v>
      </c>
      <c r="H20" s="63">
        <v>745</v>
      </c>
      <c r="I20" s="65" t="s">
        <v>121</v>
      </c>
      <c r="J20" s="61" t="s">
        <v>65</v>
      </c>
      <c r="K20" s="65"/>
      <c r="L20" s="67">
        <f t="shared" si="1"/>
        <v>0</v>
      </c>
      <c r="M20" s="7">
        <f t="shared" si="2"/>
        <v>745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677.27272727272725</v>
      </c>
      <c r="S20" s="86">
        <f t="shared" si="8"/>
        <v>67.727272727272734</v>
      </c>
      <c r="T20" s="90">
        <f t="shared" si="9"/>
        <v>0</v>
      </c>
      <c r="U20" s="92">
        <f t="shared" si="10"/>
        <v>0</v>
      </c>
      <c r="V20" s="95">
        <f t="shared" si="0"/>
        <v>677.27272727272725</v>
      </c>
      <c r="W20" s="7">
        <f t="shared" si="0"/>
        <v>67.727272727272734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4998</v>
      </c>
      <c r="I57" s="109"/>
      <c r="J57" s="109"/>
      <c r="K57" s="11"/>
      <c r="L57" s="12">
        <f t="shared" ref="L57:W57" si="12">+SUBTOTAL(9,L4:L55)</f>
        <v>493.5</v>
      </c>
      <c r="M57" s="12">
        <f t="shared" si="12"/>
        <v>4504.5</v>
      </c>
      <c r="N57" s="13">
        <f t="shared" si="12"/>
        <v>0</v>
      </c>
      <c r="O57" s="13">
        <f t="shared" si="12"/>
        <v>0</v>
      </c>
      <c r="P57" s="14">
        <f>+SUBTOTAL(9,P4:P55)</f>
        <v>230.69306930693068</v>
      </c>
      <c r="Q57" s="14">
        <f t="shared" si="12"/>
        <v>2.3069306930693072</v>
      </c>
      <c r="R57" s="15">
        <f t="shared" si="12"/>
        <v>2836.363636363636</v>
      </c>
      <c r="S57" s="15">
        <f t="shared" si="12"/>
        <v>283.63636363636363</v>
      </c>
      <c r="T57" s="16">
        <f t="shared" si="12"/>
        <v>959.58333333333348</v>
      </c>
      <c r="U57" s="16">
        <f t="shared" si="12"/>
        <v>191.91666666666669</v>
      </c>
      <c r="V57" s="12">
        <f t="shared" si="12"/>
        <v>4026.6400390039007</v>
      </c>
      <c r="W57" s="12">
        <f t="shared" si="12"/>
        <v>477.85996099609969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466.66666666666669</v>
      </c>
      <c r="J60" s="24">
        <f t="shared" ref="J60:J85" si="20">SUMIF($D$4:$D$55,B60,$U$4:$U$55)</f>
        <v>93.333333333333343</v>
      </c>
      <c r="K60" s="24">
        <f t="shared" ref="K60:K85" si="21">SUMIF($D$4:$D$55,B60,$L$4:$L$55)</f>
        <v>240</v>
      </c>
      <c r="L60" s="25">
        <f t="shared" ref="L60:L85" si="22">+SUM(C60:K60)</f>
        <v>800</v>
      </c>
      <c r="M60" s="113">
        <f>+COUNTIF($D$4:D53,B60)</f>
        <v>4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142.91666666666669</v>
      </c>
      <c r="J61" s="24">
        <f t="shared" si="20"/>
        <v>28.583333333333336</v>
      </c>
      <c r="K61" s="24">
        <f t="shared" si="21"/>
        <v>73.5</v>
      </c>
      <c r="L61" s="25">
        <f t="shared" si="22"/>
        <v>245.00000000000003</v>
      </c>
      <c r="M61" s="113">
        <f>+COUNTIF($D$4:D55,B61)</f>
        <v>2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4998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350</v>
      </c>
      <c r="J62" s="24">
        <f t="shared" si="20"/>
        <v>70</v>
      </c>
      <c r="K62" s="24">
        <f t="shared" si="21"/>
        <v>180</v>
      </c>
      <c r="L62" s="25">
        <f t="shared" si="22"/>
        <v>600</v>
      </c>
      <c r="M62" s="113">
        <f>+COUNTIF($D$4:D56,B62)</f>
        <v>3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21</v>
      </c>
      <c r="Q63" s="198"/>
      <c r="R63" s="198"/>
      <c r="S63" s="26"/>
      <c r="T63" s="199" t="s">
        <v>8</v>
      </c>
      <c r="U63" s="200"/>
      <c r="V63" s="201"/>
      <c r="W63" s="28">
        <f>+W59-W61</f>
        <v>-4998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230.69306930693068</v>
      </c>
      <c r="F65" s="24">
        <f t="shared" si="16"/>
        <v>2.3069306930693072</v>
      </c>
      <c r="G65" s="24">
        <f t="shared" si="17"/>
        <v>2836.363636363636</v>
      </c>
      <c r="H65" s="24">
        <f t="shared" si="18"/>
        <v>283.63636363636363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3352.9999999999995</v>
      </c>
      <c r="M65" s="113">
        <f>+COUNTIF($D$4:D59,B65)</f>
        <v>8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230.69306930693068</v>
      </c>
      <c r="F86" s="39">
        <f t="shared" si="23"/>
        <v>2.3069306930693072</v>
      </c>
      <c r="G86" s="39">
        <f t="shared" si="23"/>
        <v>2836.363636363636</v>
      </c>
      <c r="H86" s="39">
        <f t="shared" si="23"/>
        <v>283.63636363636363</v>
      </c>
      <c r="I86" s="39">
        <f t="shared" si="23"/>
        <v>959.58333333333337</v>
      </c>
      <c r="J86" s="39">
        <f t="shared" si="23"/>
        <v>191.91666666666669</v>
      </c>
      <c r="K86" s="40">
        <f t="shared" si="23"/>
        <v>493.5</v>
      </c>
      <c r="L86" s="40">
        <f>SUM(L60:L83)</f>
        <v>4998</v>
      </c>
      <c r="M86" s="114">
        <f>+SUM(M60:M85)</f>
        <v>17</v>
      </c>
      <c r="R86" s="106" t="s">
        <v>658</v>
      </c>
      <c r="S86" s="111">
        <f>+M86</f>
        <v>17</v>
      </c>
      <c r="T86" s="107">
        <f>+K86</f>
        <v>493.5</v>
      </c>
      <c r="U86" s="107">
        <f>+C86+E86+G86+I86</f>
        <v>4026.6400390039003</v>
      </c>
      <c r="V86" s="107">
        <f>+D86+F86+H86+J86</f>
        <v>477.85996099609963</v>
      </c>
      <c r="W86" s="107">
        <f>+T86+U86+V86</f>
        <v>4997.9999999999991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G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3491B83A-BE64-4EB9-9BA7-9356979045C8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C42CB3F-1129-4EEC-B676-096656767E23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C24A8221-BB85-49F7-8D78-65B841DB2EEC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DE38DB52-36BD-4132-A79E-B7206A2CA618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D7402F16-5344-4341-B4F9-41E40B40E26C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B3C85969-BB12-4429-99EF-31B84E924BB7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D55A3879-5339-44D7-9B8E-D0B6D96E1D19}">
          <x14:formula1>
            <xm:f>'VERİ BANKASI'!$N$1:$N$1</xm:f>
          </x14:formula1>
          <xm:sqref>K55</xm:sqref>
        </x14:dataValidation>
        <x14:dataValidation type="list" allowBlank="1" showInputMessage="1" showErrorMessage="1" xr:uid="{F98AF26A-1A2C-47BC-A0E2-40F5B722E272}">
          <x14:formula1>
            <xm:f>'VERİ BANKASI'!$C$1:$C$5</xm:f>
          </x14:formula1>
          <xm:sqref>G55</xm:sqref>
        </x14:dataValidation>
        <x14:dataValidation type="list" allowBlank="1" showInputMessage="1" showErrorMessage="1" xr:uid="{D42BB35E-3673-42C9-A03C-27B098377BD3}">
          <x14:formula1>
            <xm:f>'VERİ BANKASI'!$G$1:$G$4</xm:f>
          </x14:formula1>
          <xm:sqref>P61</xm:sqref>
        </x14:dataValidation>
        <x14:dataValidation type="list" allowBlank="1" showInputMessage="1" showErrorMessage="1" xr:uid="{3D301BB1-03FF-482A-B1C9-9501267D9E5C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FFCCE1DD-4058-44CD-B881-85908F44E425}">
          <x14:formula1>
            <xm:f>'VERİ BANKASI'!$E$1:$E$13</xm:f>
          </x14:formula1>
          <xm:sqref>P63</xm:sqref>
        </x14:dataValidation>
        <x14:dataValidation type="list" allowBlank="1" showInputMessage="1" showErrorMessage="1" xr:uid="{8483DEA7-2C9C-40DB-AF94-15EFD2751495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F9D474AD-8B07-4B00-8008-5C3DAC427A63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C573E5C8-C425-48A8-996F-2CD1CB8E44C5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F6B1-78AF-485B-8383-3BD2D4356FF1}">
  <sheetPr>
    <pageSetUpPr fitToPage="1"/>
  </sheetPr>
  <dimension ref="A1:W86"/>
  <sheetViews>
    <sheetView zoomScale="85" zoomScaleNormal="85" workbookViewId="0">
      <selection activeCell="D16" sqref="D16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1"/>
      <c r="H2" s="120" t="s">
        <v>875</v>
      </c>
      <c r="I2" s="121">
        <f>SUBTOTAL(9,H4:H56)</f>
        <v>1570</v>
      </c>
      <c r="J2" s="209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122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630236290</v>
      </c>
      <c r="C4" s="100" t="str">
        <f>+VLOOKUP(B4,'VERİ BANKASI'!M:N,2,0)</f>
        <v>ALTINKILIÇLAR KAHVE KAK.ÜR.TİC.VE SAN.A.Ş.( KAHVEDÜNYASI )</v>
      </c>
      <c r="D4" s="54" t="s">
        <v>844</v>
      </c>
      <c r="E4" s="57">
        <v>349</v>
      </c>
      <c r="F4" s="59">
        <v>45511</v>
      </c>
      <c r="G4" s="61">
        <v>10</v>
      </c>
      <c r="H4" s="63">
        <v>380</v>
      </c>
      <c r="I4" s="65" t="s">
        <v>68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380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345.45454545454544</v>
      </c>
      <c r="S4" s="86">
        <f>+R4*0.1</f>
        <v>34.545454545454547</v>
      </c>
      <c r="T4" s="90">
        <f>+IF(G4=$T$2,M4/1.2,0)</f>
        <v>0</v>
      </c>
      <c r="U4" s="92">
        <f>+T4*0.2</f>
        <v>0</v>
      </c>
      <c r="V4" s="95">
        <f>+N4+P4+R4+T4</f>
        <v>345.45454545454544</v>
      </c>
      <c r="W4" s="7">
        <f>+O4+Q4+S4+U4</f>
        <v>34.545454545454547</v>
      </c>
    </row>
    <row r="5" spans="1:23" s="6" customFormat="1" ht="19.899999999999999" customHeight="1" x14ac:dyDescent="0.2">
      <c r="A5" s="51">
        <v>2</v>
      </c>
      <c r="B5" s="97">
        <v>24358415866</v>
      </c>
      <c r="C5" s="100" t="str">
        <f>+VLOOKUP(B5,'VERİ BANKASI'!M:N,2,0)</f>
        <v>MURAT ELMAS</v>
      </c>
      <c r="D5" s="54" t="s">
        <v>92</v>
      </c>
      <c r="E5" s="57">
        <v>89</v>
      </c>
      <c r="F5" s="59">
        <v>45514</v>
      </c>
      <c r="G5" s="61">
        <v>1</v>
      </c>
      <c r="H5" s="63">
        <v>420</v>
      </c>
      <c r="I5" s="65" t="s">
        <v>890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420</v>
      </c>
      <c r="N5" s="69">
        <f>+IF(G5=$N$2,M5,0)</f>
        <v>0</v>
      </c>
      <c r="O5" s="76">
        <f>+N5*0/100</f>
        <v>0</v>
      </c>
      <c r="P5" s="74">
        <f>+IF(G5=$P$2,M5/1.01,0)</f>
        <v>415.84158415841586</v>
      </c>
      <c r="Q5" s="82">
        <f>+P5*0.01</f>
        <v>4.1584158415841586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415.84158415841586</v>
      </c>
      <c r="W5" s="7">
        <f>+O5+Q5+S5+U5</f>
        <v>4.1584158415841586</v>
      </c>
    </row>
    <row r="6" spans="1:23" s="6" customFormat="1" ht="19.899999999999999" customHeight="1" x14ac:dyDescent="0.2">
      <c r="A6" s="51">
        <v>3</v>
      </c>
      <c r="B6" s="97">
        <v>28430341982</v>
      </c>
      <c r="C6" s="100" t="str">
        <f>+VLOOKUP(B6,'VERİ BANKASI'!M:N,2,0)</f>
        <v>MELEK BÜFE - EYÜP SARI</v>
      </c>
      <c r="D6" s="54" t="s">
        <v>844</v>
      </c>
      <c r="E6" s="57">
        <v>31</v>
      </c>
      <c r="F6" s="59">
        <v>45516</v>
      </c>
      <c r="G6" s="61">
        <v>10</v>
      </c>
      <c r="H6" s="63">
        <v>40</v>
      </c>
      <c r="I6" s="65" t="s">
        <v>134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40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36.36363636363636</v>
      </c>
      <c r="S6" s="86">
        <f>+R6*0.1</f>
        <v>3.6363636363636362</v>
      </c>
      <c r="T6" s="90">
        <f>+IF(G6=$T$2,M6/1.2,0)</f>
        <v>0</v>
      </c>
      <c r="U6" s="92">
        <f>+T6*0.2</f>
        <v>0</v>
      </c>
      <c r="V6" s="95">
        <f t="shared" ref="V6:W22" si="0">+N6+P6+R6+T6</f>
        <v>36.36363636363636</v>
      </c>
      <c r="W6" s="7">
        <f t="shared" si="0"/>
        <v>3.6363636363636362</v>
      </c>
    </row>
    <row r="7" spans="1:23" s="6" customFormat="1" ht="19.899999999999999" customHeight="1" x14ac:dyDescent="0.2">
      <c r="A7" s="51">
        <v>4</v>
      </c>
      <c r="B7" s="97">
        <v>28430341982</v>
      </c>
      <c r="C7" s="100" t="str">
        <f>+VLOOKUP(B7,'VERİ BANKASI'!M:N,2,0)</f>
        <v>MELEK BÜFE - EYÜP SARI</v>
      </c>
      <c r="D7" s="54" t="s">
        <v>844</v>
      </c>
      <c r="E7" s="57">
        <v>36</v>
      </c>
      <c r="F7" s="59">
        <v>45516</v>
      </c>
      <c r="G7" s="61">
        <v>10</v>
      </c>
      <c r="H7" s="63">
        <v>40</v>
      </c>
      <c r="I7" s="65" t="s">
        <v>134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40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36.36363636363636</v>
      </c>
      <c r="S7" s="86">
        <f t="shared" ref="S7:S54" si="8">+R7*0.1</f>
        <v>3.6363636363636362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36.36363636363636</v>
      </c>
      <c r="W7" s="7">
        <f t="shared" si="0"/>
        <v>3.6363636363636362</v>
      </c>
    </row>
    <row r="8" spans="1:23" s="6" customFormat="1" ht="19.899999999999999" customHeight="1" x14ac:dyDescent="0.2">
      <c r="A8" s="51">
        <v>5</v>
      </c>
      <c r="B8" s="97">
        <v>28430341982</v>
      </c>
      <c r="C8" s="100" t="str">
        <f>+VLOOKUP(B8,'VERİ BANKASI'!M:N,2,0)</f>
        <v>MELEK BÜFE - EYÜP SARI</v>
      </c>
      <c r="D8" s="54" t="s">
        <v>844</v>
      </c>
      <c r="E8" s="57">
        <v>44</v>
      </c>
      <c r="F8" s="59">
        <v>45518</v>
      </c>
      <c r="G8" s="61">
        <v>10</v>
      </c>
      <c r="H8" s="63">
        <v>40</v>
      </c>
      <c r="I8" s="65" t="s">
        <v>134</v>
      </c>
      <c r="J8" s="61" t="s">
        <v>65</v>
      </c>
      <c r="K8" s="65"/>
      <c r="L8" s="67">
        <f t="shared" si="1"/>
        <v>0</v>
      </c>
      <c r="M8" s="7">
        <f t="shared" si="2"/>
        <v>40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36.36363636363636</v>
      </c>
      <c r="S8" s="86">
        <f t="shared" si="8"/>
        <v>3.6363636363636362</v>
      </c>
      <c r="T8" s="90">
        <f t="shared" si="9"/>
        <v>0</v>
      </c>
      <c r="U8" s="92">
        <f t="shared" si="10"/>
        <v>0</v>
      </c>
      <c r="V8" s="95">
        <f t="shared" si="0"/>
        <v>36.36363636363636</v>
      </c>
      <c r="W8" s="7">
        <f t="shared" si="0"/>
        <v>3.6363636363636362</v>
      </c>
    </row>
    <row r="9" spans="1:23" s="6" customFormat="1" ht="19.899999999999999" customHeight="1" x14ac:dyDescent="0.2">
      <c r="A9" s="51">
        <v>6</v>
      </c>
      <c r="B9" s="97">
        <v>28430341982</v>
      </c>
      <c r="C9" s="100" t="str">
        <f>+VLOOKUP(B9,'VERİ BANKASI'!M:N,2,0)</f>
        <v>MELEK BÜFE - EYÜP SARI</v>
      </c>
      <c r="D9" s="54" t="s">
        <v>844</v>
      </c>
      <c r="E9" s="57">
        <v>27</v>
      </c>
      <c r="F9" s="59">
        <v>45519</v>
      </c>
      <c r="G9" s="61">
        <v>10</v>
      </c>
      <c r="H9" s="63">
        <v>40</v>
      </c>
      <c r="I9" s="65" t="s">
        <v>134</v>
      </c>
      <c r="J9" s="61" t="s">
        <v>65</v>
      </c>
      <c r="K9" s="65"/>
      <c r="L9" s="67">
        <f t="shared" si="1"/>
        <v>0</v>
      </c>
      <c r="M9" s="7">
        <f t="shared" si="2"/>
        <v>40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36.36363636363636</v>
      </c>
      <c r="S9" s="86">
        <f t="shared" si="8"/>
        <v>3.6363636363636362</v>
      </c>
      <c r="T9" s="90">
        <f t="shared" si="9"/>
        <v>0</v>
      </c>
      <c r="U9" s="92">
        <f t="shared" si="10"/>
        <v>0</v>
      </c>
      <c r="V9" s="95">
        <f t="shared" si="0"/>
        <v>36.36363636363636</v>
      </c>
      <c r="W9" s="7">
        <f t="shared" si="0"/>
        <v>3.6363636363636362</v>
      </c>
    </row>
    <row r="10" spans="1:23" s="6" customFormat="1" ht="19.899999999999999" customHeight="1" x14ac:dyDescent="0.2">
      <c r="A10" s="51">
        <v>7</v>
      </c>
      <c r="B10" s="97">
        <v>4800483389</v>
      </c>
      <c r="C10" s="100" t="str">
        <f>+VLOOKUP(B10,'VERİ BANKASI'!M:N,2,0)</f>
        <v>İSKANDİL GIDA SANAYİ VE TİC.LTD.ŞTİ.</v>
      </c>
      <c r="D10" s="54" t="s">
        <v>844</v>
      </c>
      <c r="E10" s="57">
        <v>22</v>
      </c>
      <c r="F10" s="59">
        <v>45510</v>
      </c>
      <c r="G10" s="61">
        <v>1</v>
      </c>
      <c r="H10" s="63">
        <v>400</v>
      </c>
      <c r="I10" s="65" t="s">
        <v>885</v>
      </c>
      <c r="J10" s="61" t="s">
        <v>65</v>
      </c>
      <c r="K10" s="65"/>
      <c r="L10" s="67">
        <f t="shared" si="1"/>
        <v>0</v>
      </c>
      <c r="M10" s="7">
        <f t="shared" si="2"/>
        <v>400</v>
      </c>
      <c r="N10" s="69">
        <f t="shared" si="3"/>
        <v>0</v>
      </c>
      <c r="O10" s="76">
        <f t="shared" si="4"/>
        <v>0</v>
      </c>
      <c r="P10" s="74">
        <f t="shared" si="5"/>
        <v>396.03960396039605</v>
      </c>
      <c r="Q10" s="82">
        <f t="shared" si="6"/>
        <v>3.9603960396039608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396.03960396039605</v>
      </c>
      <c r="W10" s="7">
        <f t="shared" si="0"/>
        <v>3.9603960396039608</v>
      </c>
    </row>
    <row r="11" spans="1:23" s="6" customFormat="1" ht="19.899999999999999" customHeight="1" x14ac:dyDescent="0.2">
      <c r="A11" s="51">
        <v>8</v>
      </c>
      <c r="B11" s="97">
        <v>6210085059</v>
      </c>
      <c r="C11" s="100" t="str">
        <f>+VLOOKUP(B11,'VERİ BANKASI'!M:N,2,0)</f>
        <v>ŞEF MARKET - MEHMET MİNTEMUR</v>
      </c>
      <c r="D11" s="54" t="s">
        <v>92</v>
      </c>
      <c r="E11" s="57">
        <v>159</v>
      </c>
      <c r="F11" s="59">
        <v>45526</v>
      </c>
      <c r="G11" s="61">
        <v>1</v>
      </c>
      <c r="H11" s="63">
        <v>210</v>
      </c>
      <c r="I11" s="65" t="s">
        <v>643</v>
      </c>
      <c r="J11" s="61" t="s">
        <v>65</v>
      </c>
      <c r="K11" s="65"/>
      <c r="L11" s="67">
        <f t="shared" si="1"/>
        <v>0</v>
      </c>
      <c r="M11" s="7">
        <f t="shared" si="2"/>
        <v>210</v>
      </c>
      <c r="N11" s="69">
        <f t="shared" si="3"/>
        <v>0</v>
      </c>
      <c r="O11" s="76">
        <f t="shared" si="4"/>
        <v>0</v>
      </c>
      <c r="P11" s="74">
        <f t="shared" si="5"/>
        <v>207.92079207920793</v>
      </c>
      <c r="Q11" s="82">
        <f t="shared" si="6"/>
        <v>2.0792079207920793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207.92079207920793</v>
      </c>
      <c r="W11" s="7">
        <f t="shared" si="0"/>
        <v>2.0792079207920793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64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64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64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64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64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64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64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64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64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64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64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64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64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64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64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64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64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64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64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64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64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64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1570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1570</v>
      </c>
      <c r="N57" s="13">
        <f t="shared" si="12"/>
        <v>0</v>
      </c>
      <c r="O57" s="13">
        <f t="shared" si="12"/>
        <v>0</v>
      </c>
      <c r="P57" s="14">
        <f>+SUBTOTAL(9,P4:P55)</f>
        <v>1019.8019801980198</v>
      </c>
      <c r="Q57" s="14">
        <f t="shared" si="12"/>
        <v>10.198019801980198</v>
      </c>
      <c r="R57" s="15">
        <f t="shared" si="12"/>
        <v>490.90909090909093</v>
      </c>
      <c r="S57" s="15">
        <f t="shared" si="12"/>
        <v>49.090909090909079</v>
      </c>
      <c r="T57" s="16">
        <f t="shared" si="12"/>
        <v>0</v>
      </c>
      <c r="U57" s="16">
        <f t="shared" si="12"/>
        <v>0</v>
      </c>
      <c r="V57" s="12">
        <f t="shared" si="12"/>
        <v>1510.7110711071109</v>
      </c>
      <c r="W57" s="12">
        <f t="shared" si="12"/>
        <v>59.288928892889281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105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1570.0000000000002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623.76237623762381</v>
      </c>
      <c r="F63" s="24">
        <f t="shared" si="16"/>
        <v>6.2376237623762378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630</v>
      </c>
      <c r="M63" s="113">
        <f>+COUNTIF($D$4:D57,B63)</f>
        <v>2</v>
      </c>
      <c r="N63" s="26"/>
      <c r="O63" s="2" t="s">
        <v>74</v>
      </c>
      <c r="P63" s="198" t="s">
        <v>18</v>
      </c>
      <c r="Q63" s="198"/>
      <c r="R63" s="198"/>
      <c r="S63" s="26"/>
      <c r="T63" s="199" t="s">
        <v>8</v>
      </c>
      <c r="U63" s="200"/>
      <c r="V63" s="201"/>
      <c r="W63" s="28">
        <f>+W59-W61</f>
        <v>-1570.0000000000002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396.03960396039605</v>
      </c>
      <c r="F65" s="24">
        <f t="shared" si="16"/>
        <v>3.9603960396039608</v>
      </c>
      <c r="G65" s="24">
        <f t="shared" si="17"/>
        <v>490.90909090909093</v>
      </c>
      <c r="H65" s="24">
        <f t="shared" si="18"/>
        <v>49.090909090909079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940.00000000000011</v>
      </c>
      <c r="M65" s="113">
        <f>+COUNTIF($D$4:D59,B65)</f>
        <v>6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HÜSEYİN SALMANLI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1019.8019801980199</v>
      </c>
      <c r="F86" s="39">
        <f t="shared" si="23"/>
        <v>10.198019801980198</v>
      </c>
      <c r="G86" s="39">
        <f t="shared" si="23"/>
        <v>490.90909090909093</v>
      </c>
      <c r="H86" s="39">
        <f t="shared" si="23"/>
        <v>49.090909090909079</v>
      </c>
      <c r="I86" s="39">
        <f t="shared" si="23"/>
        <v>0</v>
      </c>
      <c r="J86" s="39">
        <f t="shared" si="23"/>
        <v>0</v>
      </c>
      <c r="K86" s="40">
        <f t="shared" si="23"/>
        <v>0</v>
      </c>
      <c r="L86" s="40">
        <f>SUM(L60:L83)</f>
        <v>1570</v>
      </c>
      <c r="M86" s="114">
        <f>+SUM(M60:M85)</f>
        <v>8</v>
      </c>
      <c r="R86" s="106" t="s">
        <v>658</v>
      </c>
      <c r="S86" s="111">
        <f>+M86</f>
        <v>8</v>
      </c>
      <c r="T86" s="107">
        <f>+K86</f>
        <v>0</v>
      </c>
      <c r="U86" s="107">
        <f>+C86+E86+G86+I86</f>
        <v>1510.7110711071109</v>
      </c>
      <c r="V86" s="107">
        <f>+D86+F86+H86+J86</f>
        <v>59.288928892889274</v>
      </c>
      <c r="W86" s="107">
        <f>+T86+U86+V86</f>
        <v>1570.0000000000002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7">
    <mergeCell ref="A1:W1"/>
    <mergeCell ref="A2:C2"/>
    <mergeCell ref="E2:G2"/>
    <mergeCell ref="J2:M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7D910E28-2EF2-4E55-AD58-665AE0CA697C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12AD49F3-D927-4EDF-9B56-870E0CC8588A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C48D1049-B7C9-416A-B0B1-2DE01BA3D948}">
          <x14:formula1>
            <xm:f>'VERİ BANKASI'!$F$1:$F$4</xm:f>
          </x14:formula1>
          <xm:sqref>P60</xm:sqref>
        </x14:dataValidation>
        <x14:dataValidation type="list" allowBlank="1" showInputMessage="1" showErrorMessage="1" xr:uid="{B6582513-D054-41F8-B6D4-FC07735FEA9B}">
          <x14:formula1>
            <xm:f>'VERİ BANKASI'!$E$1:$E$13</xm:f>
          </x14:formula1>
          <xm:sqref>P63</xm:sqref>
        </x14:dataValidation>
        <x14:dataValidation type="list" allowBlank="1" showInputMessage="1" showErrorMessage="1" xr:uid="{BB831BF3-4991-4457-AA5A-60A11A56C80D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D8AAB9BB-C4BF-40FA-AD36-EF8E761A3DC2}">
          <x14:formula1>
            <xm:f>'VERİ BANKASI'!$G$1:$G$4</xm:f>
          </x14:formula1>
          <xm:sqref>P61</xm:sqref>
        </x14:dataValidation>
        <x14:dataValidation type="list" allowBlank="1" showInputMessage="1" showErrorMessage="1" xr:uid="{55A11E96-355F-4238-889A-5CCF21827581}">
          <x14:formula1>
            <xm:f>'VERİ BANKASI'!$C$1:$C$5</xm:f>
          </x14:formula1>
          <xm:sqref>G55</xm:sqref>
        </x14:dataValidation>
        <x14:dataValidation type="list" allowBlank="1" showInputMessage="1" showErrorMessage="1" xr:uid="{5F60DEED-3CE1-4CA7-BB71-66ACDC1D60F1}">
          <x14:formula1>
            <xm:f>'VERİ BANKASI'!$N$1:$N$1</xm:f>
          </x14:formula1>
          <xm:sqref>K55</xm:sqref>
        </x14:dataValidation>
        <x14:dataValidation type="list" allowBlank="1" showInputMessage="1" showErrorMessage="1" xr:uid="{C5337558-1EE4-485A-9B75-309B20833016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D6C263E3-A94F-4E31-B34D-71CB48C8DC20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A4E4C2E2-7943-4089-9508-A593B54016CA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0E2854E2-A1D6-4274-BC0B-11F4B6C0C6DE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A0F61158-C6BD-4D2F-8312-FDB65E1EF2B5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49C660AB-79AF-4062-B6CE-0FE81D605908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EF84-7E15-48BA-942B-60237AC91CCE}">
  <sheetPr>
    <pageSetUpPr fitToPage="1"/>
  </sheetPr>
  <dimension ref="A1:W86"/>
  <sheetViews>
    <sheetView zoomScale="85" zoomScaleNormal="85" workbookViewId="0">
      <selection activeCell="D11" sqref="D11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1"/>
      <c r="H2" s="120" t="s">
        <v>875</v>
      </c>
      <c r="I2" s="121">
        <f>SUBTOTAL(9,H4:H56)</f>
        <v>1570</v>
      </c>
      <c r="J2" s="209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122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24926545872</v>
      </c>
      <c r="C4" s="100" t="str">
        <f>+VLOOKUP(B4,'VERİ BANKASI'!M:N,2,0)</f>
        <v>QFİT MARKET -ENGİN ŞAHİN</v>
      </c>
      <c r="D4" s="54" t="s">
        <v>92</v>
      </c>
      <c r="E4" s="57">
        <v>10</v>
      </c>
      <c r="F4" s="59">
        <v>45505</v>
      </c>
      <c r="G4" s="61">
        <v>10</v>
      </c>
      <c r="H4" s="63">
        <v>25</v>
      </c>
      <c r="I4" s="65" t="s">
        <v>119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25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22.727272727272727</v>
      </c>
      <c r="S4" s="86">
        <f>+R4*0.1</f>
        <v>2.2727272727272729</v>
      </c>
      <c r="T4" s="90">
        <f>+IF(G4=$T$2,M4/1.2,0)</f>
        <v>0</v>
      </c>
      <c r="U4" s="92">
        <f>+T4*0.2</f>
        <v>0</v>
      </c>
      <c r="V4" s="95">
        <f>+N4+P4+R4+T4</f>
        <v>22.727272727272727</v>
      </c>
      <c r="W4" s="7">
        <f>+O4+Q4+S4+U4</f>
        <v>2.2727272727272729</v>
      </c>
    </row>
    <row r="5" spans="1:23" s="6" customFormat="1" ht="19.899999999999999" customHeight="1" x14ac:dyDescent="0.2">
      <c r="A5" s="51">
        <v>2</v>
      </c>
      <c r="B5" s="97">
        <v>16717274252</v>
      </c>
      <c r="C5" s="100" t="str">
        <f>+VLOOKUP(B5,'VERİ BANKASI'!M:N,2,0)</f>
        <v>ERGENLER 3 EKMEK FIRINI - ABDULBAKİ ERGEN</v>
      </c>
      <c r="D5" s="54" t="s">
        <v>92</v>
      </c>
      <c r="E5" s="57">
        <v>177</v>
      </c>
      <c r="F5" s="59">
        <v>45530</v>
      </c>
      <c r="G5" s="61">
        <v>1</v>
      </c>
      <c r="H5" s="63">
        <v>65</v>
      </c>
      <c r="I5" s="65" t="s">
        <v>640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65</v>
      </c>
      <c r="N5" s="69">
        <f>+IF(G5=$N$2,M5,0)</f>
        <v>0</v>
      </c>
      <c r="O5" s="76">
        <f>+N5*0/100</f>
        <v>0</v>
      </c>
      <c r="P5" s="74">
        <f>+IF(G5=$P$2,M5/1.01,0)</f>
        <v>64.356435643564353</v>
      </c>
      <c r="Q5" s="82">
        <f>+P5*0.01</f>
        <v>0.64356435643564358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64.356435643564353</v>
      </c>
      <c r="W5" s="7">
        <f>+O5+Q5+S5+U5</f>
        <v>0.64356435643564358</v>
      </c>
    </row>
    <row r="6" spans="1:23" s="6" customFormat="1" ht="19.899999999999999" customHeight="1" x14ac:dyDescent="0.2">
      <c r="A6" s="51">
        <v>3</v>
      </c>
      <c r="B6" s="97">
        <v>16717274252</v>
      </c>
      <c r="C6" s="100" t="str">
        <f>+VLOOKUP(B6,'VERİ BANKASI'!M:N,2,0)</f>
        <v>ERGENLER 3 EKMEK FIRINI - ABDULBAKİ ERGEN</v>
      </c>
      <c r="D6" s="54" t="s">
        <v>92</v>
      </c>
      <c r="E6" s="57">
        <v>155</v>
      </c>
      <c r="F6" s="59">
        <v>45537</v>
      </c>
      <c r="G6" s="61">
        <v>1</v>
      </c>
      <c r="H6" s="63">
        <v>95</v>
      </c>
      <c r="I6" s="65" t="s">
        <v>640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95</v>
      </c>
      <c r="N6" s="69">
        <f>+IF(G6=$N$2,M6,0)</f>
        <v>0</v>
      </c>
      <c r="O6" s="76">
        <f>+N6*0/100</f>
        <v>0</v>
      </c>
      <c r="P6" s="74">
        <f>+IF(G6=$P$2,M6/1.01,0)</f>
        <v>94.059405940594061</v>
      </c>
      <c r="Q6" s="82">
        <f>+P6*0.01</f>
        <v>0.94059405940594065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94.059405940594061</v>
      </c>
      <c r="W6" s="7">
        <f t="shared" si="0"/>
        <v>0.94059405940594065</v>
      </c>
    </row>
    <row r="7" spans="1:23" s="6" customFormat="1" ht="19.899999999999999" customHeight="1" x14ac:dyDescent="0.2">
      <c r="A7" s="51">
        <v>4</v>
      </c>
      <c r="B7" s="97">
        <v>25061397722</v>
      </c>
      <c r="C7" s="100" t="str">
        <f>+VLOOKUP(B7,'VERİ BANKASI'!M:N,2,0)</f>
        <v>ÇELİK MARKET - AHMET ÇELİK</v>
      </c>
      <c r="D7" s="54" t="s">
        <v>92</v>
      </c>
      <c r="E7" s="57">
        <v>5</v>
      </c>
      <c r="F7" s="59">
        <v>45526</v>
      </c>
      <c r="G7" s="61">
        <v>20</v>
      </c>
      <c r="H7" s="63">
        <v>85</v>
      </c>
      <c r="I7" s="65" t="s">
        <v>643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85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70.833333333333343</v>
      </c>
      <c r="U7" s="92">
        <f t="shared" ref="U7:U54" si="10">+T7*0.2</f>
        <v>14.16666666666667</v>
      </c>
      <c r="V7" s="95">
        <f t="shared" si="0"/>
        <v>70.833333333333343</v>
      </c>
      <c r="W7" s="7">
        <f t="shared" si="0"/>
        <v>14.16666666666667</v>
      </c>
    </row>
    <row r="8" spans="1:23" s="6" customFormat="1" ht="19.899999999999999" customHeight="1" x14ac:dyDescent="0.2">
      <c r="A8" s="51">
        <v>5</v>
      </c>
      <c r="B8" s="97">
        <v>6100130044</v>
      </c>
      <c r="C8" s="100" t="str">
        <f>+VLOOKUP(B8,'VERİ BANKASI'!M:N,2,0)</f>
        <v>MAHMUT KURAN PET.ÜR.SAN.VE TİC.LTD.ŞTİ.</v>
      </c>
      <c r="D8" s="54" t="s">
        <v>92</v>
      </c>
      <c r="E8" s="57">
        <v>214</v>
      </c>
      <c r="F8" s="59">
        <v>45532</v>
      </c>
      <c r="G8" s="61">
        <v>1</v>
      </c>
      <c r="H8" s="63">
        <v>80</v>
      </c>
      <c r="I8" s="65" t="s">
        <v>122</v>
      </c>
      <c r="J8" s="61" t="s">
        <v>64</v>
      </c>
      <c r="K8" s="65"/>
      <c r="L8" s="67">
        <f t="shared" si="1"/>
        <v>0</v>
      </c>
      <c r="M8" s="7">
        <f t="shared" si="2"/>
        <v>80</v>
      </c>
      <c r="N8" s="69">
        <f t="shared" si="3"/>
        <v>0</v>
      </c>
      <c r="O8" s="76">
        <f t="shared" si="4"/>
        <v>0</v>
      </c>
      <c r="P8" s="74">
        <f t="shared" si="5"/>
        <v>79.207920792079207</v>
      </c>
      <c r="Q8" s="82">
        <f t="shared" si="6"/>
        <v>0.79207920792079212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79.207920792079207</v>
      </c>
      <c r="W8" s="7">
        <f t="shared" si="0"/>
        <v>0.79207920792079212</v>
      </c>
    </row>
    <row r="9" spans="1:23" s="6" customFormat="1" ht="19.899999999999999" customHeight="1" x14ac:dyDescent="0.2">
      <c r="A9" s="51">
        <v>6</v>
      </c>
      <c r="B9" s="97">
        <v>6220529513</v>
      </c>
      <c r="C9" s="100" t="str">
        <f>+VLOOKUP(B9,'VERİ BANKASI'!M:N,2,0)</f>
        <v>MİGROS TİCARET A.Ş.</v>
      </c>
      <c r="D9" s="54" t="s">
        <v>92</v>
      </c>
      <c r="E9" s="57">
        <v>78</v>
      </c>
      <c r="F9" s="59">
        <v>45527</v>
      </c>
      <c r="G9" s="61">
        <v>1</v>
      </c>
      <c r="H9" s="63">
        <v>10</v>
      </c>
      <c r="I9" s="65" t="s">
        <v>121</v>
      </c>
      <c r="J9" s="61" t="s">
        <v>64</v>
      </c>
      <c r="K9" s="65"/>
      <c r="L9" s="67">
        <f t="shared" si="1"/>
        <v>0</v>
      </c>
      <c r="M9" s="7">
        <f t="shared" si="2"/>
        <v>10</v>
      </c>
      <c r="N9" s="69">
        <f t="shared" si="3"/>
        <v>0</v>
      </c>
      <c r="O9" s="76">
        <f t="shared" si="4"/>
        <v>0</v>
      </c>
      <c r="P9" s="74">
        <f t="shared" si="5"/>
        <v>9.9009900990099009</v>
      </c>
      <c r="Q9" s="82">
        <f t="shared" si="6"/>
        <v>9.9009900990099015E-2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9.9009900990099009</v>
      </c>
      <c r="W9" s="7">
        <f t="shared" si="0"/>
        <v>9.9009900990099015E-2</v>
      </c>
    </row>
    <row r="10" spans="1:23" s="6" customFormat="1" ht="19.899999999999999" customHeight="1" x14ac:dyDescent="0.2">
      <c r="A10" s="51">
        <v>7</v>
      </c>
      <c r="B10" s="97">
        <v>6100130044</v>
      </c>
      <c r="C10" s="100" t="str">
        <f>+VLOOKUP(B10,'VERİ BANKASI'!M:N,2,0)</f>
        <v>MAHMUT KURAN PET.ÜR.SAN.VE TİC.LTD.ŞTİ.</v>
      </c>
      <c r="D10" s="54" t="s">
        <v>92</v>
      </c>
      <c r="E10" s="57">
        <v>413</v>
      </c>
      <c r="F10" s="59">
        <v>45506</v>
      </c>
      <c r="G10" s="61">
        <v>1</v>
      </c>
      <c r="H10" s="63">
        <v>90</v>
      </c>
      <c r="I10" s="65" t="s">
        <v>122</v>
      </c>
      <c r="J10" s="61" t="s">
        <v>64</v>
      </c>
      <c r="K10" s="65"/>
      <c r="L10" s="67">
        <f t="shared" si="1"/>
        <v>0</v>
      </c>
      <c r="M10" s="7">
        <f t="shared" si="2"/>
        <v>90</v>
      </c>
      <c r="N10" s="69">
        <f t="shared" si="3"/>
        <v>0</v>
      </c>
      <c r="O10" s="76">
        <f t="shared" si="4"/>
        <v>0</v>
      </c>
      <c r="P10" s="74">
        <f t="shared" si="5"/>
        <v>89.10891089108911</v>
      </c>
      <c r="Q10" s="82">
        <f t="shared" si="6"/>
        <v>0.8910891089108911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89.10891089108911</v>
      </c>
      <c r="W10" s="7">
        <f t="shared" si="0"/>
        <v>0.8910891089108911</v>
      </c>
    </row>
    <row r="11" spans="1:23" s="6" customFormat="1" ht="19.899999999999999" customHeight="1" x14ac:dyDescent="0.2">
      <c r="A11" s="51">
        <v>8</v>
      </c>
      <c r="B11" s="97">
        <v>9810002871</v>
      </c>
      <c r="C11" s="100" t="str">
        <f>+VLOOKUP(B11,'VERİ BANKASI'!M:N,2,0)</f>
        <v>YİĞİTPAŞA MEYVE SEBZE</v>
      </c>
      <c r="D11" s="54" t="s">
        <v>844</v>
      </c>
      <c r="E11" s="57">
        <v>27</v>
      </c>
      <c r="F11" s="59">
        <v>45535</v>
      </c>
      <c r="G11" s="61">
        <v>1</v>
      </c>
      <c r="H11" s="63">
        <v>150</v>
      </c>
      <c r="I11" s="65" t="s">
        <v>640</v>
      </c>
      <c r="J11" s="61" t="s">
        <v>64</v>
      </c>
      <c r="K11" s="65"/>
      <c r="L11" s="67">
        <f t="shared" si="1"/>
        <v>0</v>
      </c>
      <c r="M11" s="7">
        <f t="shared" si="2"/>
        <v>150</v>
      </c>
      <c r="N11" s="69">
        <f t="shared" si="3"/>
        <v>0</v>
      </c>
      <c r="O11" s="76">
        <f t="shared" si="4"/>
        <v>0</v>
      </c>
      <c r="P11" s="74">
        <f t="shared" si="5"/>
        <v>148.51485148514851</v>
      </c>
      <c r="Q11" s="82">
        <f t="shared" si="6"/>
        <v>1.4851485148514851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148.51485148514851</v>
      </c>
      <c r="W11" s="7">
        <f t="shared" si="0"/>
        <v>1.4851485148514851</v>
      </c>
    </row>
    <row r="12" spans="1:23" s="6" customFormat="1" ht="19.899999999999999" customHeight="1" x14ac:dyDescent="0.2">
      <c r="A12" s="51">
        <v>9</v>
      </c>
      <c r="B12" s="97">
        <v>24926545872</v>
      </c>
      <c r="C12" s="100" t="str">
        <f>+VLOOKUP(B12,'VERİ BANKASI'!M:N,2,0)</f>
        <v>QFİT MARKET -ENGİN ŞAHİN</v>
      </c>
      <c r="D12" s="54" t="s">
        <v>92</v>
      </c>
      <c r="E12" s="57">
        <v>2</v>
      </c>
      <c r="F12" s="59">
        <v>45537</v>
      </c>
      <c r="G12" s="61">
        <v>10</v>
      </c>
      <c r="H12" s="63">
        <v>40</v>
      </c>
      <c r="I12" s="65" t="s">
        <v>640</v>
      </c>
      <c r="J12" s="61" t="s">
        <v>64</v>
      </c>
      <c r="K12" s="65"/>
      <c r="L12" s="67">
        <f t="shared" si="1"/>
        <v>0</v>
      </c>
      <c r="M12" s="7">
        <f t="shared" si="2"/>
        <v>40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36.36363636363636</v>
      </c>
      <c r="S12" s="86">
        <f t="shared" si="8"/>
        <v>3.6363636363636362</v>
      </c>
      <c r="T12" s="90">
        <f t="shared" si="9"/>
        <v>0</v>
      </c>
      <c r="U12" s="92">
        <f t="shared" si="10"/>
        <v>0</v>
      </c>
      <c r="V12" s="95">
        <f t="shared" si="0"/>
        <v>36.36363636363636</v>
      </c>
      <c r="W12" s="7">
        <f t="shared" si="0"/>
        <v>3.6363636363636362</v>
      </c>
    </row>
    <row r="13" spans="1:23" s="6" customFormat="1" ht="19.899999999999999" customHeight="1" x14ac:dyDescent="0.2">
      <c r="A13" s="51">
        <v>10</v>
      </c>
      <c r="B13" s="97">
        <v>6210085059</v>
      </c>
      <c r="C13" s="100" t="str">
        <f>+VLOOKUP(B13,'VERİ BANKASI'!M:N,2,0)</f>
        <v>ŞEF MARKET - MEHMET MİNTEMUR</v>
      </c>
      <c r="D13" s="54" t="s">
        <v>844</v>
      </c>
      <c r="E13" s="57">
        <v>218</v>
      </c>
      <c r="F13" s="59">
        <v>45524</v>
      </c>
      <c r="G13" s="61">
        <v>1</v>
      </c>
      <c r="H13" s="63">
        <v>270</v>
      </c>
      <c r="I13" s="65" t="s">
        <v>121</v>
      </c>
      <c r="J13" s="61" t="s">
        <v>64</v>
      </c>
      <c r="K13" s="65"/>
      <c r="L13" s="67">
        <f t="shared" si="1"/>
        <v>0</v>
      </c>
      <c r="M13" s="7">
        <f t="shared" si="2"/>
        <v>270</v>
      </c>
      <c r="N13" s="69">
        <f t="shared" si="3"/>
        <v>0</v>
      </c>
      <c r="O13" s="76">
        <f t="shared" si="4"/>
        <v>0</v>
      </c>
      <c r="P13" s="74">
        <f t="shared" si="5"/>
        <v>267.32673267326732</v>
      </c>
      <c r="Q13" s="82">
        <f t="shared" si="6"/>
        <v>2.6732673267326734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267.32673267326732</v>
      </c>
      <c r="W13" s="7">
        <f t="shared" si="0"/>
        <v>2.6732673267326734</v>
      </c>
    </row>
    <row r="14" spans="1:23" s="6" customFormat="1" ht="19.899999999999999" customHeight="1" x14ac:dyDescent="0.2">
      <c r="A14" s="51">
        <v>11</v>
      </c>
      <c r="B14" s="97">
        <v>6210085059</v>
      </c>
      <c r="C14" s="100" t="str">
        <f>+VLOOKUP(B14,'VERİ BANKASI'!M:N,2,0)</f>
        <v>ŞEF MARKET - MEHMET MİNTEMUR</v>
      </c>
      <c r="D14" s="54" t="s">
        <v>844</v>
      </c>
      <c r="E14" s="57">
        <v>37</v>
      </c>
      <c r="F14" s="59">
        <v>45528</v>
      </c>
      <c r="G14" s="61">
        <v>10</v>
      </c>
      <c r="H14" s="63">
        <v>120</v>
      </c>
      <c r="I14" s="65" t="s">
        <v>643</v>
      </c>
      <c r="J14" s="61" t="s">
        <v>64</v>
      </c>
      <c r="K14" s="65"/>
      <c r="L14" s="67">
        <f t="shared" si="1"/>
        <v>0</v>
      </c>
      <c r="M14" s="7">
        <f t="shared" si="2"/>
        <v>120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109.09090909090908</v>
      </c>
      <c r="S14" s="86">
        <f t="shared" si="8"/>
        <v>10.909090909090908</v>
      </c>
      <c r="T14" s="90">
        <f t="shared" si="9"/>
        <v>0</v>
      </c>
      <c r="U14" s="92">
        <f t="shared" si="10"/>
        <v>0</v>
      </c>
      <c r="V14" s="95">
        <f t="shared" si="0"/>
        <v>109.09090909090908</v>
      </c>
      <c r="W14" s="7">
        <f t="shared" si="0"/>
        <v>10.909090909090908</v>
      </c>
    </row>
    <row r="15" spans="1:23" s="6" customFormat="1" ht="19.899999999999999" customHeight="1" x14ac:dyDescent="0.2">
      <c r="A15" s="51">
        <v>12</v>
      </c>
      <c r="B15" s="97">
        <v>28148351518</v>
      </c>
      <c r="C15" s="100" t="str">
        <f>+VLOOKUP(B15,'VERİ BANKASI'!M:N,2,0)</f>
        <v>ÖZ ÇEVRE EKMEK - MEHMET EKMEK</v>
      </c>
      <c r="D15" s="54" t="s">
        <v>92</v>
      </c>
      <c r="E15" s="57">
        <v>180</v>
      </c>
      <c r="F15" s="59">
        <v>45509</v>
      </c>
      <c r="G15" s="61">
        <v>1</v>
      </c>
      <c r="H15" s="63">
        <v>30</v>
      </c>
      <c r="I15" s="65" t="s">
        <v>121</v>
      </c>
      <c r="J15" s="61" t="s">
        <v>64</v>
      </c>
      <c r="K15" s="65"/>
      <c r="L15" s="67">
        <f t="shared" si="1"/>
        <v>0</v>
      </c>
      <c r="M15" s="7">
        <f t="shared" si="2"/>
        <v>30</v>
      </c>
      <c r="N15" s="69">
        <f t="shared" si="3"/>
        <v>0</v>
      </c>
      <c r="O15" s="76">
        <f t="shared" si="4"/>
        <v>0</v>
      </c>
      <c r="P15" s="74">
        <f t="shared" si="5"/>
        <v>29.702970297029704</v>
      </c>
      <c r="Q15" s="82">
        <f t="shared" si="6"/>
        <v>0.29702970297029707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29.702970297029704</v>
      </c>
      <c r="W15" s="7">
        <f t="shared" si="0"/>
        <v>0.29702970297029707</v>
      </c>
    </row>
    <row r="16" spans="1:23" s="6" customFormat="1" ht="19.899999999999999" customHeight="1" x14ac:dyDescent="0.2">
      <c r="A16" s="51">
        <v>13</v>
      </c>
      <c r="B16" s="97">
        <v>16717274252</v>
      </c>
      <c r="C16" s="100" t="str">
        <f>+VLOOKUP(B16,'VERİ BANKASI'!M:N,2,0)</f>
        <v>ERGENLER 3 EKMEK FIRINI - ABDULBAKİ ERGEN</v>
      </c>
      <c r="D16" s="54" t="s">
        <v>844</v>
      </c>
      <c r="E16" s="57">
        <v>100</v>
      </c>
      <c r="F16" s="59">
        <v>45508</v>
      </c>
      <c r="G16" s="61">
        <v>1</v>
      </c>
      <c r="H16" s="63">
        <v>100</v>
      </c>
      <c r="I16" s="65" t="s">
        <v>121</v>
      </c>
      <c r="J16" s="61" t="s">
        <v>64</v>
      </c>
      <c r="K16" s="65"/>
      <c r="L16" s="67">
        <f t="shared" si="1"/>
        <v>0</v>
      </c>
      <c r="M16" s="7">
        <f t="shared" si="2"/>
        <v>100</v>
      </c>
      <c r="N16" s="69">
        <f t="shared" si="3"/>
        <v>0</v>
      </c>
      <c r="O16" s="76">
        <f t="shared" si="4"/>
        <v>0</v>
      </c>
      <c r="P16" s="74">
        <f t="shared" si="5"/>
        <v>99.009900990099013</v>
      </c>
      <c r="Q16" s="82">
        <f t="shared" si="6"/>
        <v>0.9900990099009902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99.009900990099013</v>
      </c>
      <c r="W16" s="7">
        <f t="shared" si="0"/>
        <v>0.9900990099009902</v>
      </c>
    </row>
    <row r="17" spans="1:23" s="6" customFormat="1" ht="19.899999999999999" customHeight="1" x14ac:dyDescent="0.2">
      <c r="A17" s="51">
        <v>14</v>
      </c>
      <c r="B17" s="97">
        <v>56164089672</v>
      </c>
      <c r="C17" s="100" t="str">
        <f>+VLOOKUP(B17,'VERİ BANKASI'!M:N,2,0)</f>
        <v>FUAT ÖZVARIŞ</v>
      </c>
      <c r="D17" s="54" t="s">
        <v>92</v>
      </c>
      <c r="E17" s="57">
        <v>43</v>
      </c>
      <c r="F17" s="59">
        <v>45507</v>
      </c>
      <c r="G17" s="61">
        <v>1</v>
      </c>
      <c r="H17" s="63">
        <v>60</v>
      </c>
      <c r="I17" s="65" t="s">
        <v>121</v>
      </c>
      <c r="J17" s="61" t="s">
        <v>64</v>
      </c>
      <c r="K17" s="65"/>
      <c r="L17" s="67">
        <f t="shared" si="1"/>
        <v>0</v>
      </c>
      <c r="M17" s="7">
        <f t="shared" si="2"/>
        <v>60</v>
      </c>
      <c r="N17" s="69">
        <f t="shared" si="3"/>
        <v>0</v>
      </c>
      <c r="O17" s="76">
        <f t="shared" si="4"/>
        <v>0</v>
      </c>
      <c r="P17" s="74">
        <f t="shared" si="5"/>
        <v>59.405940594059409</v>
      </c>
      <c r="Q17" s="82">
        <f t="shared" si="6"/>
        <v>0.59405940594059414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59.405940594059409</v>
      </c>
      <c r="W17" s="7">
        <f t="shared" si="0"/>
        <v>0.59405940594059414</v>
      </c>
    </row>
    <row r="18" spans="1:23" s="6" customFormat="1" ht="19.899999999999999" customHeight="1" x14ac:dyDescent="0.2">
      <c r="A18" s="51">
        <v>15</v>
      </c>
      <c r="B18" s="97">
        <v>24926545872</v>
      </c>
      <c r="C18" s="100" t="str">
        <f>+VLOOKUP(B18,'VERİ BANKASI'!M:N,2,0)</f>
        <v>QFİT MARKET -ENGİN ŞAHİN</v>
      </c>
      <c r="D18" s="54" t="s">
        <v>92</v>
      </c>
      <c r="E18" s="57">
        <v>29</v>
      </c>
      <c r="F18" s="59">
        <v>45507</v>
      </c>
      <c r="G18" s="61">
        <v>10</v>
      </c>
      <c r="H18" s="63">
        <v>60</v>
      </c>
      <c r="I18" s="65" t="s">
        <v>121</v>
      </c>
      <c r="J18" s="61" t="s">
        <v>64</v>
      </c>
      <c r="K18" s="65"/>
      <c r="L18" s="67">
        <f t="shared" si="1"/>
        <v>0</v>
      </c>
      <c r="M18" s="7">
        <f t="shared" si="2"/>
        <v>60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54.54545454545454</v>
      </c>
      <c r="S18" s="86">
        <f t="shared" si="8"/>
        <v>5.4545454545454541</v>
      </c>
      <c r="T18" s="90">
        <f t="shared" si="9"/>
        <v>0</v>
      </c>
      <c r="U18" s="92">
        <f t="shared" si="10"/>
        <v>0</v>
      </c>
      <c r="V18" s="95">
        <f t="shared" si="0"/>
        <v>54.54545454545454</v>
      </c>
      <c r="W18" s="7">
        <f t="shared" si="0"/>
        <v>5.4545454545454541</v>
      </c>
    </row>
    <row r="19" spans="1:23" s="6" customFormat="1" ht="19.899999999999999" customHeight="1" x14ac:dyDescent="0.2">
      <c r="A19" s="51">
        <v>16</v>
      </c>
      <c r="B19" s="97">
        <v>6150399462</v>
      </c>
      <c r="C19" s="100" t="str">
        <f>+VLOOKUP(B19,'VERİ BANKASI'!M:N,2,0)</f>
        <v>MENEMENCİ ALAATTİN REST. LTD. ŞTİ.</v>
      </c>
      <c r="D19" s="54" t="s">
        <v>844</v>
      </c>
      <c r="E19" s="57">
        <v>81</v>
      </c>
      <c r="F19" s="59">
        <v>45528</v>
      </c>
      <c r="G19" s="61">
        <v>10</v>
      </c>
      <c r="H19" s="63">
        <v>290</v>
      </c>
      <c r="I19" s="65" t="s">
        <v>643</v>
      </c>
      <c r="J19" s="61" t="s">
        <v>64</v>
      </c>
      <c r="K19" s="65"/>
      <c r="L19" s="67">
        <f t="shared" si="1"/>
        <v>0</v>
      </c>
      <c r="M19" s="7">
        <f t="shared" si="2"/>
        <v>290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263.63636363636363</v>
      </c>
      <c r="S19" s="86">
        <f t="shared" si="8"/>
        <v>26.363636363636363</v>
      </c>
      <c r="T19" s="90">
        <f t="shared" si="9"/>
        <v>0</v>
      </c>
      <c r="U19" s="92">
        <f t="shared" si="10"/>
        <v>0</v>
      </c>
      <c r="V19" s="95">
        <f t="shared" si="0"/>
        <v>263.63636363636363</v>
      </c>
      <c r="W19" s="7">
        <f t="shared" si="0"/>
        <v>26.363636363636363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64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64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64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64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64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64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64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64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64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64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64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64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64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64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64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64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64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64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64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64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64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64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1570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1570</v>
      </c>
      <c r="N57" s="13">
        <f t="shared" si="12"/>
        <v>0</v>
      </c>
      <c r="O57" s="13">
        <f t="shared" si="12"/>
        <v>0</v>
      </c>
      <c r="P57" s="14">
        <f>+SUBTOTAL(9,P4:P55)</f>
        <v>940.59405940594058</v>
      </c>
      <c r="Q57" s="14">
        <f t="shared" si="12"/>
        <v>9.405940594059409</v>
      </c>
      <c r="R57" s="15">
        <f t="shared" si="12"/>
        <v>486.36363636363632</v>
      </c>
      <c r="S57" s="15">
        <f t="shared" si="12"/>
        <v>48.636363636363633</v>
      </c>
      <c r="T57" s="16">
        <f t="shared" si="12"/>
        <v>70.833333333333343</v>
      </c>
      <c r="U57" s="16">
        <f t="shared" si="12"/>
        <v>14.16666666666667</v>
      </c>
      <c r="V57" s="12">
        <f t="shared" si="12"/>
        <v>1497.7910291029102</v>
      </c>
      <c r="W57" s="12">
        <f t="shared" si="12"/>
        <v>72.208970897089699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105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1570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425.74257425742576</v>
      </c>
      <c r="F63" s="24">
        <f t="shared" si="16"/>
        <v>4.2574257425742577</v>
      </c>
      <c r="G63" s="24">
        <f t="shared" si="17"/>
        <v>113.63636363636363</v>
      </c>
      <c r="H63" s="24">
        <f t="shared" si="18"/>
        <v>11.363636363636363</v>
      </c>
      <c r="I63" s="24">
        <f t="shared" si="19"/>
        <v>70.833333333333343</v>
      </c>
      <c r="J63" s="24">
        <f t="shared" si="20"/>
        <v>14.16666666666667</v>
      </c>
      <c r="K63" s="24">
        <f t="shared" si="21"/>
        <v>0</v>
      </c>
      <c r="L63" s="25">
        <f t="shared" si="22"/>
        <v>640</v>
      </c>
      <c r="M63" s="113">
        <f>+COUNTIF($D$4:D57,B63)</f>
        <v>11</v>
      </c>
      <c r="N63" s="26"/>
      <c r="O63" s="2" t="s">
        <v>74</v>
      </c>
      <c r="P63" s="198" t="s">
        <v>18</v>
      </c>
      <c r="Q63" s="198"/>
      <c r="R63" s="198"/>
      <c r="S63" s="26"/>
      <c r="T63" s="199" t="s">
        <v>8</v>
      </c>
      <c r="U63" s="200"/>
      <c r="V63" s="201"/>
      <c r="W63" s="28">
        <f>+W59-W61</f>
        <v>-1570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514.85148514851483</v>
      </c>
      <c r="F65" s="24">
        <f t="shared" si="16"/>
        <v>5.1485148514851486</v>
      </c>
      <c r="G65" s="24">
        <f t="shared" si="17"/>
        <v>372.72727272727269</v>
      </c>
      <c r="H65" s="24">
        <f t="shared" si="18"/>
        <v>37.272727272727273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930</v>
      </c>
      <c r="M65" s="113">
        <f>+COUNTIF($D$4:D59,B65)</f>
        <v>5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HÜSEYİN SALMANLI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940.59405940594058</v>
      </c>
      <c r="F86" s="39">
        <f t="shared" si="23"/>
        <v>9.4059405940594054</v>
      </c>
      <c r="G86" s="39">
        <f t="shared" si="23"/>
        <v>486.36363636363632</v>
      </c>
      <c r="H86" s="39">
        <f t="shared" si="23"/>
        <v>48.63636363636364</v>
      </c>
      <c r="I86" s="39">
        <f t="shared" si="23"/>
        <v>70.833333333333343</v>
      </c>
      <c r="J86" s="39">
        <f t="shared" si="23"/>
        <v>14.16666666666667</v>
      </c>
      <c r="K86" s="40">
        <f t="shared" si="23"/>
        <v>0</v>
      </c>
      <c r="L86" s="40">
        <f>SUM(L60:L83)</f>
        <v>1570</v>
      </c>
      <c r="M86" s="114">
        <f>+SUM(M60:M85)</f>
        <v>16</v>
      </c>
      <c r="R86" s="106" t="s">
        <v>658</v>
      </c>
      <c r="S86" s="111">
        <f>+M86</f>
        <v>16</v>
      </c>
      <c r="T86" s="107">
        <f>+K86</f>
        <v>0</v>
      </c>
      <c r="U86" s="107">
        <f>+C86+E86+G86+I86</f>
        <v>1497.7910291029102</v>
      </c>
      <c r="V86" s="107">
        <f>+D86+F86+H86+J86</f>
        <v>72.208970897089714</v>
      </c>
      <c r="W86" s="107">
        <f>+T86+U86+V86</f>
        <v>1570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7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J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846B6A8D-14F7-43C8-A18D-857034305F75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C715C217-AE33-44A3-AB28-AAF636D647F5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1B3E5380-F84C-401B-9D9F-F0F880490F14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B0AF3C0D-64DC-4786-9CD0-52982CB5E098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235D2A27-444B-43E1-9E4A-E43E2A73ADEB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E354CCF8-A773-454E-9C9F-835B585BDC79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A80E39A8-E1CF-41AE-B461-4493C5139F0F}">
          <x14:formula1>
            <xm:f>'VERİ BANKASI'!$N$1:$N$1</xm:f>
          </x14:formula1>
          <xm:sqref>K55</xm:sqref>
        </x14:dataValidation>
        <x14:dataValidation type="list" allowBlank="1" showInputMessage="1" showErrorMessage="1" xr:uid="{BCF703D0-A7A7-4C6B-8662-5FE1378FAEB9}">
          <x14:formula1>
            <xm:f>'VERİ BANKASI'!$C$1:$C$5</xm:f>
          </x14:formula1>
          <xm:sqref>G55</xm:sqref>
        </x14:dataValidation>
        <x14:dataValidation type="list" allowBlank="1" showInputMessage="1" showErrorMessage="1" xr:uid="{6FAE0160-6AC9-4736-AB83-563F078B2A56}">
          <x14:formula1>
            <xm:f>'VERİ BANKASI'!$G$1:$G$4</xm:f>
          </x14:formula1>
          <xm:sqref>P61</xm:sqref>
        </x14:dataValidation>
        <x14:dataValidation type="list" allowBlank="1" showInputMessage="1" showErrorMessage="1" xr:uid="{4CB5D6EB-3838-47A7-9054-73C876148168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49C5EE44-FE13-4D80-9691-3273395A3BF3}">
          <x14:formula1>
            <xm:f>'VERİ BANKASI'!$E$1:$E$13</xm:f>
          </x14:formula1>
          <xm:sqref>P63</xm:sqref>
        </x14:dataValidation>
        <x14:dataValidation type="list" allowBlank="1" showInputMessage="1" showErrorMessage="1" xr:uid="{78BFEADE-E469-4AE5-8838-7CD0D0047BBD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2AB05888-F88D-4931-9EAA-1C0356D74101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6D85BC64-B193-4F4C-A612-C91CE4E1E7CB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13F33-1B07-4D40-A8B0-193D201D90AF}">
  <sheetPr>
    <pageSetUpPr fitToPage="1"/>
  </sheetPr>
  <dimension ref="A1:W86"/>
  <sheetViews>
    <sheetView zoomScale="85" zoomScaleNormal="85" workbookViewId="0">
      <selection activeCell="B13" sqref="B13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1"/>
      <c r="H2" s="120" t="s">
        <v>875</v>
      </c>
      <c r="I2" s="121">
        <f>SUBTOTAL(9,H4:H56)</f>
        <v>1570</v>
      </c>
      <c r="J2" s="209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122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3850449960</v>
      </c>
      <c r="C4" s="100" t="str">
        <f>+VLOOKUP(B4,'VERİ BANKASI'!M:N,2,0)</f>
        <v>FICCIN REST GIDA İŞL.TURZ.VE REKLAM LTD.ŞTİ.</v>
      </c>
      <c r="D4" s="54" t="s">
        <v>844</v>
      </c>
      <c r="E4" s="57">
        <v>26</v>
      </c>
      <c r="F4" s="59">
        <v>45505</v>
      </c>
      <c r="G4" s="61">
        <v>10</v>
      </c>
      <c r="H4" s="63">
        <v>140</v>
      </c>
      <c r="I4" s="65" t="s">
        <v>122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140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127.27272727272727</v>
      </c>
      <c r="S4" s="86">
        <f>+R4*0.1</f>
        <v>12.727272727272727</v>
      </c>
      <c r="T4" s="90">
        <f>+IF(G4=$T$2,M4/1.2,0)</f>
        <v>0</v>
      </c>
      <c r="U4" s="92">
        <f>+T4*0.2</f>
        <v>0</v>
      </c>
      <c r="V4" s="95">
        <f>+N4+P4+R4+T4</f>
        <v>127.27272727272727</v>
      </c>
      <c r="W4" s="7">
        <f>+O4+Q4+S4+U4</f>
        <v>12.727272727272727</v>
      </c>
    </row>
    <row r="5" spans="1:23" s="6" customFormat="1" ht="19.899999999999999" customHeight="1" x14ac:dyDescent="0.2">
      <c r="A5" s="51">
        <v>2</v>
      </c>
      <c r="B5" s="97">
        <v>32149384284</v>
      </c>
      <c r="C5" s="100" t="str">
        <f>+VLOOKUP(B5,'VERİ BANKASI'!M:N,2,0)</f>
        <v>ESKİŞEHİR ÇİĞ BÖREĞİ - BÜLENT ÖZKAN</v>
      </c>
      <c r="D5" s="54" t="s">
        <v>844</v>
      </c>
      <c r="E5" s="57">
        <v>31</v>
      </c>
      <c r="F5" s="59">
        <v>45505</v>
      </c>
      <c r="G5" s="61">
        <v>10</v>
      </c>
      <c r="H5" s="63">
        <v>290</v>
      </c>
      <c r="I5" s="65" t="s">
        <v>871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290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263.63636363636363</v>
      </c>
      <c r="S5" s="86">
        <f>+R5*0.1</f>
        <v>26.363636363636363</v>
      </c>
      <c r="T5" s="90">
        <f>+IF(G5=$T$2,M5/1.2,0)</f>
        <v>0</v>
      </c>
      <c r="U5" s="92">
        <f>+T5*0.2</f>
        <v>0</v>
      </c>
      <c r="V5" s="95">
        <f>+N5+P5+R5+T5</f>
        <v>263.63636363636363</v>
      </c>
      <c r="W5" s="7">
        <f>+O5+Q5+S5+U5</f>
        <v>26.363636363636363</v>
      </c>
    </row>
    <row r="6" spans="1:23" s="6" customFormat="1" ht="19.899999999999999" customHeight="1" x14ac:dyDescent="0.2">
      <c r="A6" s="51">
        <v>3</v>
      </c>
      <c r="B6" s="97">
        <v>2410310279</v>
      </c>
      <c r="C6" s="100" t="str">
        <f>+VLOOKUP(B6,'VERİ BANKASI'!M:N,2,0)</f>
        <v>LADES REST.- ESRA ÇELİKKOL - İLKER ÇELİKKOL ORT.</v>
      </c>
      <c r="D6" s="54" t="s">
        <v>844</v>
      </c>
      <c r="E6" s="57">
        <v>14</v>
      </c>
      <c r="F6" s="59">
        <v>45513</v>
      </c>
      <c r="G6" s="61">
        <v>10</v>
      </c>
      <c r="H6" s="63">
        <v>245</v>
      </c>
      <c r="I6" s="65" t="s">
        <v>885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245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222.72727272727272</v>
      </c>
      <c r="S6" s="86">
        <f>+R6*0.1</f>
        <v>22.272727272727273</v>
      </c>
      <c r="T6" s="90">
        <f>+IF(G6=$T$2,M6/1.2,0)</f>
        <v>0</v>
      </c>
      <c r="U6" s="92">
        <f>+T6*0.2</f>
        <v>0</v>
      </c>
      <c r="V6" s="95">
        <f t="shared" ref="V6:W22" si="0">+N6+P6+R6+T6</f>
        <v>222.72727272727272</v>
      </c>
      <c r="W6" s="7">
        <f t="shared" si="0"/>
        <v>22.272727272727273</v>
      </c>
    </row>
    <row r="7" spans="1:23" s="6" customFormat="1" ht="19.899999999999999" customHeight="1" x14ac:dyDescent="0.2">
      <c r="A7" s="51">
        <v>4</v>
      </c>
      <c r="B7" s="97">
        <v>24926545872</v>
      </c>
      <c r="C7" s="100" t="str">
        <f>+VLOOKUP(B7,'VERİ BANKASI'!M:N,2,0)</f>
        <v>QFİT MARKET -ENGİN ŞAHİN</v>
      </c>
      <c r="D7" s="54" t="s">
        <v>92</v>
      </c>
      <c r="E7" s="57">
        <v>25</v>
      </c>
      <c r="F7" s="59">
        <v>45507</v>
      </c>
      <c r="G7" s="61">
        <v>10</v>
      </c>
      <c r="H7" s="63">
        <v>80</v>
      </c>
      <c r="I7" s="65" t="s">
        <v>68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80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72.72727272727272</v>
      </c>
      <c r="S7" s="86">
        <f t="shared" ref="S7:S54" si="8">+R7*0.1</f>
        <v>7.2727272727272725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72.72727272727272</v>
      </c>
      <c r="W7" s="7">
        <f t="shared" si="0"/>
        <v>7.2727272727272725</v>
      </c>
    </row>
    <row r="8" spans="1:23" s="6" customFormat="1" ht="19.899999999999999" customHeight="1" x14ac:dyDescent="0.2">
      <c r="A8" s="51">
        <v>5</v>
      </c>
      <c r="B8" s="97">
        <v>3340905360</v>
      </c>
      <c r="C8" s="100" t="str">
        <f>+VLOOKUP(B8,'VERİ BANKASI'!M:N,2,0)</f>
        <v>MARİNA TEKEL - EMİR DOĞAN İNŞ. LTD. ŞTİ.</v>
      </c>
      <c r="D8" s="54" t="s">
        <v>92</v>
      </c>
      <c r="E8" s="57">
        <v>57</v>
      </c>
      <c r="F8" s="59">
        <v>45508</v>
      </c>
      <c r="G8" s="61">
        <v>10</v>
      </c>
      <c r="H8" s="63">
        <v>80</v>
      </c>
      <c r="I8" s="65" t="s">
        <v>134</v>
      </c>
      <c r="J8" s="61" t="s">
        <v>64</v>
      </c>
      <c r="K8" s="65"/>
      <c r="L8" s="67">
        <f t="shared" si="1"/>
        <v>0</v>
      </c>
      <c r="M8" s="7">
        <f t="shared" si="2"/>
        <v>80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72.72727272727272</v>
      </c>
      <c r="S8" s="86">
        <f t="shared" si="8"/>
        <v>7.2727272727272725</v>
      </c>
      <c r="T8" s="90">
        <f t="shared" si="9"/>
        <v>0</v>
      </c>
      <c r="U8" s="92">
        <f t="shared" si="10"/>
        <v>0</v>
      </c>
      <c r="V8" s="95">
        <f t="shared" si="0"/>
        <v>72.72727272727272</v>
      </c>
      <c r="W8" s="7">
        <f t="shared" si="0"/>
        <v>7.2727272727272725</v>
      </c>
    </row>
    <row r="9" spans="1:23" s="6" customFormat="1" ht="19.899999999999999" customHeight="1" x14ac:dyDescent="0.2">
      <c r="A9" s="51">
        <v>6</v>
      </c>
      <c r="B9" s="97">
        <v>24926545872</v>
      </c>
      <c r="C9" s="100" t="str">
        <f>+VLOOKUP(B9,'VERİ BANKASI'!M:N,2,0)</f>
        <v>QFİT MARKET -ENGİN ŞAHİN</v>
      </c>
      <c r="D9" s="54" t="s">
        <v>92</v>
      </c>
      <c r="E9" s="57">
        <v>88</v>
      </c>
      <c r="F9" s="59">
        <v>45520</v>
      </c>
      <c r="G9" s="61">
        <v>1</v>
      </c>
      <c r="H9" s="63">
        <v>45</v>
      </c>
      <c r="I9" s="65" t="s">
        <v>121</v>
      </c>
      <c r="J9" s="61" t="s">
        <v>64</v>
      </c>
      <c r="K9" s="65"/>
      <c r="L9" s="67">
        <f t="shared" si="1"/>
        <v>0</v>
      </c>
      <c r="M9" s="7">
        <f t="shared" si="2"/>
        <v>45</v>
      </c>
      <c r="N9" s="69">
        <f t="shared" si="3"/>
        <v>0</v>
      </c>
      <c r="O9" s="76">
        <f t="shared" si="4"/>
        <v>0</v>
      </c>
      <c r="P9" s="74">
        <f t="shared" si="5"/>
        <v>44.554455445544555</v>
      </c>
      <c r="Q9" s="82">
        <f t="shared" si="6"/>
        <v>0.44554455445544555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44.554455445544555</v>
      </c>
      <c r="W9" s="7">
        <f t="shared" si="0"/>
        <v>0.44554455445544555</v>
      </c>
    </row>
    <row r="10" spans="1:23" s="6" customFormat="1" ht="19.899999999999999" customHeight="1" x14ac:dyDescent="0.2">
      <c r="A10" s="51">
        <v>7</v>
      </c>
      <c r="B10" s="97">
        <v>4740408788</v>
      </c>
      <c r="C10" s="100" t="str">
        <f>+VLOOKUP(B10,'VERİ BANKASI'!M:N,2,0)</f>
        <v>İMREN SAKATAT TAVUKÇULUK LTD. ŞTİ</v>
      </c>
      <c r="D10" s="54" t="s">
        <v>844</v>
      </c>
      <c r="E10" s="57">
        <v>9</v>
      </c>
      <c r="F10" s="59">
        <v>45515</v>
      </c>
      <c r="G10" s="61">
        <v>1</v>
      </c>
      <c r="H10" s="63">
        <v>240</v>
      </c>
      <c r="I10" s="65" t="s">
        <v>890</v>
      </c>
      <c r="J10" s="61" t="s">
        <v>64</v>
      </c>
      <c r="K10" s="65"/>
      <c r="L10" s="67">
        <f t="shared" si="1"/>
        <v>0</v>
      </c>
      <c r="M10" s="7">
        <f t="shared" si="2"/>
        <v>240</v>
      </c>
      <c r="N10" s="69">
        <f t="shared" si="3"/>
        <v>0</v>
      </c>
      <c r="O10" s="76">
        <f t="shared" si="4"/>
        <v>0</v>
      </c>
      <c r="P10" s="74">
        <f t="shared" si="5"/>
        <v>237.62376237623764</v>
      </c>
      <c r="Q10" s="82">
        <f t="shared" si="6"/>
        <v>2.3762376237623766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237.62376237623764</v>
      </c>
      <c r="W10" s="7">
        <f t="shared" si="0"/>
        <v>2.3762376237623766</v>
      </c>
    </row>
    <row r="11" spans="1:23" s="6" customFormat="1" ht="19.899999999999999" customHeight="1" x14ac:dyDescent="0.2">
      <c r="A11" s="51">
        <v>8</v>
      </c>
      <c r="B11" s="97">
        <v>24926545872</v>
      </c>
      <c r="C11" s="100" t="str">
        <f>+VLOOKUP(B11,'VERİ BANKASI'!M:N,2,0)</f>
        <v>QFİT MARKET -ENGİN ŞAHİN</v>
      </c>
      <c r="D11" s="54" t="s">
        <v>92</v>
      </c>
      <c r="E11" s="57">
        <v>4</v>
      </c>
      <c r="F11" s="59">
        <v>45530</v>
      </c>
      <c r="G11" s="61">
        <v>1</v>
      </c>
      <c r="H11" s="63">
        <v>17.5</v>
      </c>
      <c r="I11" s="65" t="s">
        <v>643</v>
      </c>
      <c r="J11" s="61" t="s">
        <v>64</v>
      </c>
      <c r="K11" s="65"/>
      <c r="L11" s="67">
        <f t="shared" si="1"/>
        <v>0</v>
      </c>
      <c r="M11" s="7">
        <f t="shared" si="2"/>
        <v>17.5</v>
      </c>
      <c r="N11" s="69">
        <f t="shared" si="3"/>
        <v>0</v>
      </c>
      <c r="O11" s="76">
        <f t="shared" si="4"/>
        <v>0</v>
      </c>
      <c r="P11" s="74">
        <f t="shared" si="5"/>
        <v>17.326732673267326</v>
      </c>
      <c r="Q11" s="82">
        <f t="shared" si="6"/>
        <v>0.17326732673267325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17.326732673267326</v>
      </c>
      <c r="W11" s="7">
        <f t="shared" si="0"/>
        <v>0.17326732673267325</v>
      </c>
    </row>
    <row r="12" spans="1:23" s="6" customFormat="1" ht="19.899999999999999" customHeight="1" x14ac:dyDescent="0.2">
      <c r="A12" s="51">
        <v>9</v>
      </c>
      <c r="B12" s="97">
        <v>24926545872</v>
      </c>
      <c r="C12" s="100" t="str">
        <f>+VLOOKUP(B12,'VERİ BANKASI'!M:N,2,0)</f>
        <v>QFİT MARKET -ENGİN ŞAHİN</v>
      </c>
      <c r="D12" s="54" t="s">
        <v>92</v>
      </c>
      <c r="E12" s="57">
        <v>4</v>
      </c>
      <c r="F12" s="59">
        <v>45532</v>
      </c>
      <c r="G12" s="61">
        <v>1</v>
      </c>
      <c r="H12" s="63">
        <v>17.5</v>
      </c>
      <c r="I12" s="65" t="s">
        <v>643</v>
      </c>
      <c r="J12" s="61" t="s">
        <v>64</v>
      </c>
      <c r="K12" s="65"/>
      <c r="L12" s="67">
        <f t="shared" si="1"/>
        <v>0</v>
      </c>
      <c r="M12" s="7">
        <f t="shared" si="2"/>
        <v>17.5</v>
      </c>
      <c r="N12" s="69">
        <f t="shared" si="3"/>
        <v>0</v>
      </c>
      <c r="O12" s="76">
        <f t="shared" si="4"/>
        <v>0</v>
      </c>
      <c r="P12" s="74">
        <f t="shared" si="5"/>
        <v>17.326732673267326</v>
      </c>
      <c r="Q12" s="82">
        <f t="shared" si="6"/>
        <v>0.17326732673267325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17.326732673267326</v>
      </c>
      <c r="W12" s="7">
        <f t="shared" si="0"/>
        <v>0.17326732673267325</v>
      </c>
    </row>
    <row r="13" spans="1:23" s="6" customFormat="1" ht="19.899999999999999" customHeight="1" x14ac:dyDescent="0.2">
      <c r="A13" s="51">
        <v>10</v>
      </c>
      <c r="B13" s="97">
        <v>28148351518</v>
      </c>
      <c r="C13" s="100" t="str">
        <f>+VLOOKUP(B13,'VERİ BANKASI'!M:N,2,0)</f>
        <v>ÖZ ÇEVRE EKMEK - MEHMET EKMEK</v>
      </c>
      <c r="D13" s="54" t="s">
        <v>92</v>
      </c>
      <c r="E13" s="57">
        <v>143</v>
      </c>
      <c r="F13" s="59">
        <v>45522</v>
      </c>
      <c r="G13" s="61">
        <v>1</v>
      </c>
      <c r="H13" s="63">
        <v>15</v>
      </c>
      <c r="I13" s="65" t="s">
        <v>68</v>
      </c>
      <c r="J13" s="61" t="s">
        <v>64</v>
      </c>
      <c r="K13" s="65"/>
      <c r="L13" s="67">
        <f t="shared" si="1"/>
        <v>0</v>
      </c>
      <c r="M13" s="7">
        <f t="shared" si="2"/>
        <v>15</v>
      </c>
      <c r="N13" s="69">
        <f t="shared" si="3"/>
        <v>0</v>
      </c>
      <c r="O13" s="76">
        <f t="shared" si="4"/>
        <v>0</v>
      </c>
      <c r="P13" s="74">
        <f t="shared" si="5"/>
        <v>14.851485148514852</v>
      </c>
      <c r="Q13" s="82">
        <f t="shared" si="6"/>
        <v>0.14851485148514854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14.851485148514852</v>
      </c>
      <c r="W13" s="7">
        <f t="shared" si="0"/>
        <v>0.14851485148514854</v>
      </c>
    </row>
    <row r="14" spans="1:23" s="6" customFormat="1" ht="19.899999999999999" customHeight="1" x14ac:dyDescent="0.2">
      <c r="A14" s="51">
        <v>11</v>
      </c>
      <c r="B14" s="97">
        <v>24926545872</v>
      </c>
      <c r="C14" s="100" t="str">
        <f>+VLOOKUP(B14,'VERİ BANKASI'!M:N,2,0)</f>
        <v>QFİT MARKET -ENGİN ŞAHİN</v>
      </c>
      <c r="D14" s="54" t="s">
        <v>844</v>
      </c>
      <c r="E14" s="57">
        <v>75</v>
      </c>
      <c r="F14" s="59">
        <v>45535</v>
      </c>
      <c r="G14" s="61">
        <v>1</v>
      </c>
      <c r="H14" s="63">
        <v>125</v>
      </c>
      <c r="I14" s="65" t="s">
        <v>640</v>
      </c>
      <c r="J14" s="61" t="s">
        <v>64</v>
      </c>
      <c r="K14" s="65"/>
      <c r="L14" s="67">
        <f t="shared" si="1"/>
        <v>0</v>
      </c>
      <c r="M14" s="7">
        <f t="shared" si="2"/>
        <v>125</v>
      </c>
      <c r="N14" s="69">
        <f t="shared" si="3"/>
        <v>0</v>
      </c>
      <c r="O14" s="76">
        <f t="shared" si="4"/>
        <v>0</v>
      </c>
      <c r="P14" s="74">
        <f t="shared" si="5"/>
        <v>123.76237623762376</v>
      </c>
      <c r="Q14" s="82">
        <f t="shared" si="6"/>
        <v>1.2376237623762376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123.76237623762376</v>
      </c>
      <c r="W14" s="7">
        <f t="shared" si="0"/>
        <v>1.2376237623762376</v>
      </c>
    </row>
    <row r="15" spans="1:23" s="6" customFormat="1" ht="19.899999999999999" customHeight="1" x14ac:dyDescent="0.2">
      <c r="A15" s="51">
        <v>12</v>
      </c>
      <c r="B15" s="97">
        <v>24926545872</v>
      </c>
      <c r="C15" s="100" t="str">
        <f>+VLOOKUP(B15,'VERİ BANKASI'!M:N,2,0)</f>
        <v>QFİT MARKET -ENGİN ŞAHİN</v>
      </c>
      <c r="D15" s="54" t="s">
        <v>92</v>
      </c>
      <c r="E15" s="57">
        <v>25</v>
      </c>
      <c r="F15" s="59">
        <v>45533</v>
      </c>
      <c r="G15" s="61">
        <v>1</v>
      </c>
      <c r="H15" s="63">
        <v>85</v>
      </c>
      <c r="I15" s="65" t="s">
        <v>640</v>
      </c>
      <c r="J15" s="61" t="s">
        <v>64</v>
      </c>
      <c r="K15" s="65"/>
      <c r="L15" s="67">
        <f t="shared" si="1"/>
        <v>0</v>
      </c>
      <c r="M15" s="7">
        <f t="shared" si="2"/>
        <v>85</v>
      </c>
      <c r="N15" s="69">
        <f t="shared" si="3"/>
        <v>0</v>
      </c>
      <c r="O15" s="76">
        <f t="shared" si="4"/>
        <v>0</v>
      </c>
      <c r="P15" s="74">
        <f t="shared" si="5"/>
        <v>84.158415841584159</v>
      </c>
      <c r="Q15" s="82">
        <f t="shared" si="6"/>
        <v>0.84158415841584155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84.158415841584159</v>
      </c>
      <c r="W15" s="7">
        <f t="shared" si="0"/>
        <v>0.84158415841584155</v>
      </c>
    </row>
    <row r="16" spans="1:23" s="6" customFormat="1" ht="19.899999999999999" customHeight="1" x14ac:dyDescent="0.2">
      <c r="A16" s="51">
        <v>13</v>
      </c>
      <c r="B16" s="97">
        <v>28148351518</v>
      </c>
      <c r="C16" s="100" t="str">
        <f>+VLOOKUP(B16,'VERİ BANKASI'!M:N,2,0)</f>
        <v>ÖZ ÇEVRE EKMEK - MEHMET EKMEK</v>
      </c>
      <c r="D16" s="54" t="s">
        <v>844</v>
      </c>
      <c r="E16" s="57">
        <v>177</v>
      </c>
      <c r="F16" s="59">
        <v>45533</v>
      </c>
      <c r="G16" s="61">
        <v>10</v>
      </c>
      <c r="H16" s="63">
        <v>105</v>
      </c>
      <c r="I16" s="65" t="s">
        <v>643</v>
      </c>
      <c r="J16" s="61" t="s">
        <v>64</v>
      </c>
      <c r="K16" s="65"/>
      <c r="L16" s="67">
        <f t="shared" si="1"/>
        <v>0</v>
      </c>
      <c r="M16" s="7">
        <f t="shared" si="2"/>
        <v>105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95.454545454545453</v>
      </c>
      <c r="S16" s="86">
        <f t="shared" si="8"/>
        <v>9.545454545454545</v>
      </c>
      <c r="T16" s="90">
        <f t="shared" si="9"/>
        <v>0</v>
      </c>
      <c r="U16" s="92">
        <f t="shared" si="10"/>
        <v>0</v>
      </c>
      <c r="V16" s="95">
        <f t="shared" si="0"/>
        <v>95.454545454545453</v>
      </c>
      <c r="W16" s="7">
        <f t="shared" si="0"/>
        <v>9.545454545454545</v>
      </c>
    </row>
    <row r="17" spans="1:23" s="6" customFormat="1" ht="19.899999999999999" customHeight="1" x14ac:dyDescent="0.2">
      <c r="A17" s="51">
        <v>14</v>
      </c>
      <c r="B17" s="97">
        <v>6100130044</v>
      </c>
      <c r="C17" s="100" t="str">
        <f>+VLOOKUP(B17,'VERİ BANKASI'!M:N,2,0)</f>
        <v>MAHMUT KURAN PET.ÜR.SAN.VE TİC.LTD.ŞTİ.</v>
      </c>
      <c r="D17" s="54" t="s">
        <v>92</v>
      </c>
      <c r="E17" s="57">
        <v>296</v>
      </c>
      <c r="F17" s="59">
        <v>45508</v>
      </c>
      <c r="G17" s="61">
        <v>10</v>
      </c>
      <c r="H17" s="63">
        <v>20</v>
      </c>
      <c r="I17" s="65" t="s">
        <v>122</v>
      </c>
      <c r="J17" s="61" t="s">
        <v>64</v>
      </c>
      <c r="K17" s="65"/>
      <c r="L17" s="67">
        <f t="shared" si="1"/>
        <v>0</v>
      </c>
      <c r="M17" s="7">
        <f t="shared" si="2"/>
        <v>20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18.18181818181818</v>
      </c>
      <c r="S17" s="86">
        <f t="shared" si="8"/>
        <v>1.8181818181818181</v>
      </c>
      <c r="T17" s="90">
        <f t="shared" si="9"/>
        <v>0</v>
      </c>
      <c r="U17" s="92">
        <f t="shared" si="10"/>
        <v>0</v>
      </c>
      <c r="V17" s="95">
        <f t="shared" si="0"/>
        <v>18.18181818181818</v>
      </c>
      <c r="W17" s="7">
        <f t="shared" si="0"/>
        <v>1.8181818181818181</v>
      </c>
    </row>
    <row r="18" spans="1:23" s="6" customFormat="1" ht="19.899999999999999" customHeight="1" x14ac:dyDescent="0.2">
      <c r="A18" s="51">
        <v>15</v>
      </c>
      <c r="B18" s="97">
        <v>6100130044</v>
      </c>
      <c r="C18" s="100" t="str">
        <f>+VLOOKUP(B18,'VERİ BANKASI'!M:N,2,0)</f>
        <v>MAHMUT KURAN PET.ÜR.SAN.VE TİC.LTD.ŞTİ.</v>
      </c>
      <c r="D18" s="54" t="s">
        <v>92</v>
      </c>
      <c r="E18" s="57">
        <v>296</v>
      </c>
      <c r="F18" s="59">
        <v>45508</v>
      </c>
      <c r="G18" s="61">
        <v>1</v>
      </c>
      <c r="H18" s="63">
        <v>65</v>
      </c>
      <c r="I18" s="65" t="s">
        <v>122</v>
      </c>
      <c r="J18" s="61" t="s">
        <v>64</v>
      </c>
      <c r="K18" s="65"/>
      <c r="L18" s="67">
        <f t="shared" si="1"/>
        <v>0</v>
      </c>
      <c r="M18" s="7">
        <f t="shared" si="2"/>
        <v>65</v>
      </c>
      <c r="N18" s="69">
        <f t="shared" si="3"/>
        <v>0</v>
      </c>
      <c r="O18" s="76">
        <f t="shared" si="4"/>
        <v>0</v>
      </c>
      <c r="P18" s="74">
        <f t="shared" si="5"/>
        <v>64.356435643564353</v>
      </c>
      <c r="Q18" s="82">
        <f t="shared" si="6"/>
        <v>0.64356435643564358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64.356435643564353</v>
      </c>
      <c r="W18" s="7">
        <f t="shared" si="0"/>
        <v>0.64356435643564358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64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64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64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64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64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64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64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64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64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64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64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64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64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64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64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64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64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64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64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64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64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64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1570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1570</v>
      </c>
      <c r="N57" s="13">
        <f t="shared" si="12"/>
        <v>0</v>
      </c>
      <c r="O57" s="13">
        <f t="shared" si="12"/>
        <v>0</v>
      </c>
      <c r="P57" s="14">
        <f>+SUBTOTAL(9,P4:P55)</f>
        <v>603.96039603960401</v>
      </c>
      <c r="Q57" s="14">
        <f t="shared" si="12"/>
        <v>6.0396039603960396</v>
      </c>
      <c r="R57" s="15">
        <f t="shared" si="12"/>
        <v>872.72727272727275</v>
      </c>
      <c r="S57" s="15">
        <f t="shared" si="12"/>
        <v>87.272727272727266</v>
      </c>
      <c r="T57" s="16">
        <f t="shared" si="12"/>
        <v>0</v>
      </c>
      <c r="U57" s="16">
        <f t="shared" si="12"/>
        <v>0</v>
      </c>
      <c r="V57" s="12">
        <f t="shared" si="12"/>
        <v>1476.6876687668769</v>
      </c>
      <c r="W57" s="12">
        <f t="shared" si="12"/>
        <v>93.312331233123302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105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1570.0000000000002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242.57425742574259</v>
      </c>
      <c r="F63" s="24">
        <f t="shared" si="16"/>
        <v>2.4257425742574257</v>
      </c>
      <c r="G63" s="24">
        <f t="shared" si="17"/>
        <v>163.63636363636363</v>
      </c>
      <c r="H63" s="24">
        <f t="shared" si="18"/>
        <v>16.363636363636363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425</v>
      </c>
      <c r="M63" s="113">
        <f>+COUNTIF($D$4:D57,B63)</f>
        <v>9</v>
      </c>
      <c r="N63" s="26"/>
      <c r="O63" s="2" t="s">
        <v>74</v>
      </c>
      <c r="P63" s="198" t="s">
        <v>18</v>
      </c>
      <c r="Q63" s="198"/>
      <c r="R63" s="198"/>
      <c r="S63" s="26"/>
      <c r="T63" s="199" t="s">
        <v>8</v>
      </c>
      <c r="U63" s="200"/>
      <c r="V63" s="201"/>
      <c r="W63" s="28">
        <f>+W59-W61</f>
        <v>-1570.0000000000002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361.38613861386136</v>
      </c>
      <c r="F65" s="24">
        <f t="shared" si="16"/>
        <v>3.6138613861386144</v>
      </c>
      <c r="G65" s="24">
        <f t="shared" si="17"/>
        <v>709.09090909090912</v>
      </c>
      <c r="H65" s="24">
        <f t="shared" si="18"/>
        <v>70.909090909090907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1145</v>
      </c>
      <c r="M65" s="113">
        <f>+COUNTIF($D$4:D59,B65)</f>
        <v>6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HÜSEYİN SALMANLI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603.96039603960389</v>
      </c>
      <c r="F86" s="39">
        <f t="shared" si="23"/>
        <v>6.0396039603960396</v>
      </c>
      <c r="G86" s="39">
        <f t="shared" si="23"/>
        <v>872.72727272727275</v>
      </c>
      <c r="H86" s="39">
        <f t="shared" si="23"/>
        <v>87.272727272727266</v>
      </c>
      <c r="I86" s="39">
        <f t="shared" si="23"/>
        <v>0</v>
      </c>
      <c r="J86" s="39">
        <f t="shared" si="23"/>
        <v>0</v>
      </c>
      <c r="K86" s="40">
        <f t="shared" si="23"/>
        <v>0</v>
      </c>
      <c r="L86" s="40">
        <f>SUM(L60:L83)</f>
        <v>1570</v>
      </c>
      <c r="M86" s="114">
        <f>+SUM(M60:M85)</f>
        <v>15</v>
      </c>
      <c r="R86" s="106" t="s">
        <v>658</v>
      </c>
      <c r="S86" s="111">
        <f>+M86</f>
        <v>15</v>
      </c>
      <c r="T86" s="107">
        <f>+K86</f>
        <v>0</v>
      </c>
      <c r="U86" s="107">
        <f>+C86+E86+G86+I86</f>
        <v>1476.6876687668766</v>
      </c>
      <c r="V86" s="107">
        <f>+D86+F86+H86+J86</f>
        <v>93.312331233123302</v>
      </c>
      <c r="W86" s="107">
        <f>+T86+U86+V86</f>
        <v>1570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7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J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6CACA83D-74DE-4473-85A9-A14F29147A17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BB420FAA-FD74-49DA-9819-4A38A2BD61A2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21804067-9E8E-4656-94EB-F0A7646BEEA5}">
          <x14:formula1>
            <xm:f>'VERİ BANKASI'!$F$1:$F$4</xm:f>
          </x14:formula1>
          <xm:sqref>P60</xm:sqref>
        </x14:dataValidation>
        <x14:dataValidation type="list" allowBlank="1" showInputMessage="1" showErrorMessage="1" xr:uid="{5E33CA4A-7323-4857-B031-F2F2424DCFA3}">
          <x14:formula1>
            <xm:f>'VERİ BANKASI'!$E$1:$E$13</xm:f>
          </x14:formula1>
          <xm:sqref>P63</xm:sqref>
        </x14:dataValidation>
        <x14:dataValidation type="list" allowBlank="1" showInputMessage="1" showErrorMessage="1" xr:uid="{A9B6C16E-B25A-47BD-91E2-6D8B0C61A838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C509E127-9A26-46E7-A924-9BCF5B87C7E4}">
          <x14:formula1>
            <xm:f>'VERİ BANKASI'!$G$1:$G$4</xm:f>
          </x14:formula1>
          <xm:sqref>P61</xm:sqref>
        </x14:dataValidation>
        <x14:dataValidation type="list" allowBlank="1" showInputMessage="1" showErrorMessage="1" xr:uid="{46DF909D-5547-4F1D-A012-7FF2A298B1A3}">
          <x14:formula1>
            <xm:f>'VERİ BANKASI'!$C$1:$C$5</xm:f>
          </x14:formula1>
          <xm:sqref>G55</xm:sqref>
        </x14:dataValidation>
        <x14:dataValidation type="list" allowBlank="1" showInputMessage="1" showErrorMessage="1" xr:uid="{FBBAFEEA-973A-450E-ADD3-9DC3B8FA84A8}">
          <x14:formula1>
            <xm:f>'VERİ BANKASI'!$N$1:$N$1</xm:f>
          </x14:formula1>
          <xm:sqref>K55</xm:sqref>
        </x14:dataValidation>
        <x14:dataValidation type="list" allowBlank="1" showInputMessage="1" showErrorMessage="1" xr:uid="{B4719F68-84BC-4313-9968-CFEB88C01561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1D2AB4DE-3774-402C-A61D-7C644B66F18B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CDCAD4DF-1CDE-4AAD-9697-7C44DA0831CA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422EBA49-BCDE-445C-AFAB-0E67C0DD4BEB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8B8D6A15-F0C6-426E-9324-6F3CADA8DD33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55E34D3D-707A-4C4C-A895-E545A82CB6CF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E91D-0003-4A7B-9CED-A443A4BB6240}">
  <sheetPr>
    <pageSetUpPr fitToPage="1"/>
  </sheetPr>
  <dimension ref="A1:W86"/>
  <sheetViews>
    <sheetView zoomScale="85" zoomScaleNormal="85" workbookViewId="0">
      <selection activeCell="I64" sqref="I64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20" t="s">
        <v>875</v>
      </c>
      <c r="I2" s="121">
        <f>SUBTOTAL(9,H4:H56)</f>
        <v>2316.5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2410310279</v>
      </c>
      <c r="C4" s="100" t="str">
        <f>+VLOOKUP(B4,'VERİ BANKASI'!M:N,2,0)</f>
        <v>LADES REST.- ESRA ÇELİKKOL - İLKER ÇELİKKOL ORT.</v>
      </c>
      <c r="D4" s="54" t="s">
        <v>92</v>
      </c>
      <c r="E4" s="57">
        <v>31</v>
      </c>
      <c r="F4" s="59">
        <v>45519</v>
      </c>
      <c r="G4" s="61">
        <v>10</v>
      </c>
      <c r="H4" s="63">
        <v>465</v>
      </c>
      <c r="I4" s="65" t="s">
        <v>134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465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422.72727272727269</v>
      </c>
      <c r="S4" s="86">
        <f>+R4*0.1</f>
        <v>42.272727272727273</v>
      </c>
      <c r="T4" s="90">
        <f>+IF(G4=$T$2,M4/1.2,0)</f>
        <v>0</v>
      </c>
      <c r="U4" s="92">
        <f>+T4*0.2</f>
        <v>0</v>
      </c>
      <c r="V4" s="95">
        <f>+N4+P4+R4+T4</f>
        <v>422.72727272727269</v>
      </c>
      <c r="W4" s="7">
        <f>+O4+Q4+S4+U4</f>
        <v>42.272727272727273</v>
      </c>
    </row>
    <row r="5" spans="1:23" s="6" customFormat="1" ht="19.899999999999999" customHeight="1" x14ac:dyDescent="0.2">
      <c r="A5" s="51">
        <v>2</v>
      </c>
      <c r="B5" s="97">
        <v>3952142486</v>
      </c>
      <c r="C5" s="100" t="str">
        <f>+VLOOKUP(B5,'VERİ BANKASI'!M:N,2,0)</f>
        <v>GHALIA RESTORAN A.Ş.</v>
      </c>
      <c r="D5" s="54" t="s">
        <v>94</v>
      </c>
      <c r="E5" s="57">
        <v>15</v>
      </c>
      <c r="F5" s="59">
        <v>45526</v>
      </c>
      <c r="G5" s="61">
        <v>20</v>
      </c>
      <c r="H5" s="63">
        <v>200</v>
      </c>
      <c r="I5" s="65" t="s">
        <v>134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60</v>
      </c>
      <c r="M5" s="7">
        <f>+H5-L5</f>
        <v>140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116.66666666666667</v>
      </c>
      <c r="U5" s="92">
        <f>+T5*0.2</f>
        <v>23.333333333333336</v>
      </c>
      <c r="V5" s="95">
        <f>+N5+P5+R5+T5</f>
        <v>116.66666666666667</v>
      </c>
      <c r="W5" s="7">
        <f>+O5+Q5+S5+U5</f>
        <v>23.333333333333336</v>
      </c>
    </row>
    <row r="6" spans="1:23" s="6" customFormat="1" ht="19.899999999999999" customHeight="1" x14ac:dyDescent="0.2">
      <c r="A6" s="51">
        <v>3</v>
      </c>
      <c r="B6" s="97">
        <v>2410310279</v>
      </c>
      <c r="C6" s="100" t="str">
        <f>+VLOOKUP(B6,'VERİ BANKASI'!M:N,2,0)</f>
        <v>LADES REST.- ESRA ÇELİKKOL - İLKER ÇELİKKOL ORT.</v>
      </c>
      <c r="D6" s="54" t="s">
        <v>844</v>
      </c>
      <c r="E6" s="57">
        <v>43</v>
      </c>
      <c r="F6" s="59">
        <v>45523</v>
      </c>
      <c r="G6" s="61">
        <v>10</v>
      </c>
      <c r="H6" s="63">
        <v>450</v>
      </c>
      <c r="I6" s="65" t="s">
        <v>134</v>
      </c>
      <c r="J6" s="61" t="s">
        <v>64</v>
      </c>
      <c r="K6" s="65"/>
      <c r="L6" s="67">
        <v>0</v>
      </c>
      <c r="M6" s="7">
        <f>+H6-L6</f>
        <v>450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409.09090909090907</v>
      </c>
      <c r="S6" s="86">
        <f>+R6*0.1</f>
        <v>40.909090909090907</v>
      </c>
      <c r="T6" s="90">
        <f>+IF(G6=$T$2,M6/1.2,0)</f>
        <v>0</v>
      </c>
      <c r="U6" s="92">
        <f>+T6*0.2</f>
        <v>0</v>
      </c>
      <c r="V6" s="95">
        <f t="shared" ref="V6:W22" si="0">+N6+P6+R6+T6</f>
        <v>409.09090909090907</v>
      </c>
      <c r="W6" s="7">
        <f t="shared" si="0"/>
        <v>40.909090909090907</v>
      </c>
    </row>
    <row r="7" spans="1:23" s="6" customFormat="1" ht="19.899999999999999" customHeight="1" x14ac:dyDescent="0.2">
      <c r="A7" s="51">
        <v>4</v>
      </c>
      <c r="B7" s="97">
        <v>1640433218</v>
      </c>
      <c r="C7" s="100" t="str">
        <f>+VLOOKUP(B7,'VERİ BANKASI'!M:N,2,0)</f>
        <v>BERCESTE GRUP İNŞ.TUR.İŞL.AKAR.BAY.SAN.TİC.A.Ş.</v>
      </c>
      <c r="D7" s="54" t="s">
        <v>844</v>
      </c>
      <c r="E7" s="57">
        <v>686</v>
      </c>
      <c r="F7" s="59">
        <v>45520</v>
      </c>
      <c r="G7" s="61">
        <v>10</v>
      </c>
      <c r="H7" s="63">
        <v>280</v>
      </c>
      <c r="I7" s="65" t="s">
        <v>134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280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254.54545454545453</v>
      </c>
      <c r="S7" s="86">
        <f t="shared" ref="S7:S54" si="8">+R7*0.1</f>
        <v>25.454545454545453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254.54545454545453</v>
      </c>
      <c r="W7" s="7">
        <f t="shared" si="0"/>
        <v>25.454545454545453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130</v>
      </c>
      <c r="F8" s="59">
        <v>45519</v>
      </c>
      <c r="G8" s="61">
        <v>20</v>
      </c>
      <c r="H8" s="63">
        <v>70</v>
      </c>
      <c r="I8" s="65" t="s">
        <v>134</v>
      </c>
      <c r="J8" s="61" t="s">
        <v>64</v>
      </c>
      <c r="K8" s="65"/>
      <c r="L8" s="67">
        <f t="shared" si="1"/>
        <v>21</v>
      </c>
      <c r="M8" s="7">
        <f t="shared" si="2"/>
        <v>49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40.833333333333336</v>
      </c>
      <c r="U8" s="92">
        <f t="shared" si="10"/>
        <v>8.1666666666666679</v>
      </c>
      <c r="V8" s="95">
        <f t="shared" si="0"/>
        <v>40.833333333333336</v>
      </c>
      <c r="W8" s="7">
        <f t="shared" si="0"/>
        <v>8.1666666666666679</v>
      </c>
    </row>
    <row r="9" spans="1:23" s="6" customFormat="1" ht="19.899999999999999" customHeight="1" x14ac:dyDescent="0.2">
      <c r="A9" s="51">
        <v>6</v>
      </c>
      <c r="B9" s="97">
        <v>2410310279</v>
      </c>
      <c r="C9" s="100" t="str">
        <f>+VLOOKUP(B9,'VERİ BANKASI'!M:N,2,0)</f>
        <v>LADES REST.- ESRA ÇELİKKOL - İLKER ÇELİKKOL ORT.</v>
      </c>
      <c r="D9" s="54" t="s">
        <v>844</v>
      </c>
      <c r="E9" s="57">
        <v>28</v>
      </c>
      <c r="F9" s="59">
        <v>45518</v>
      </c>
      <c r="G9" s="61">
        <v>10</v>
      </c>
      <c r="H9" s="63">
        <v>185</v>
      </c>
      <c r="I9" s="65" t="s">
        <v>134</v>
      </c>
      <c r="J9" s="61" t="s">
        <v>64</v>
      </c>
      <c r="K9" s="65"/>
      <c r="L9" s="67">
        <f t="shared" si="1"/>
        <v>0</v>
      </c>
      <c r="M9" s="7">
        <f t="shared" si="2"/>
        <v>185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168.18181818181816</v>
      </c>
      <c r="S9" s="86">
        <f t="shared" si="8"/>
        <v>16.818181818181817</v>
      </c>
      <c r="T9" s="90">
        <f t="shared" si="9"/>
        <v>0</v>
      </c>
      <c r="U9" s="92">
        <f t="shared" si="10"/>
        <v>0</v>
      </c>
      <c r="V9" s="95">
        <f t="shared" si="0"/>
        <v>168.18181818181816</v>
      </c>
      <c r="W9" s="7">
        <f t="shared" si="0"/>
        <v>16.818181818181817</v>
      </c>
    </row>
    <row r="10" spans="1:23" s="6" customFormat="1" ht="19.899999999999999" customHeight="1" x14ac:dyDescent="0.2">
      <c r="A10" s="51">
        <v>7</v>
      </c>
      <c r="B10" s="97">
        <v>7430640389</v>
      </c>
      <c r="C10" s="100" t="str">
        <f>+VLOOKUP(B10,'VERİ BANKASI'!M:N,2,0)</f>
        <v>SANCRİSPİNO GIDA SAN.VE TİC.A.Ş.(VITAVIEN)</v>
      </c>
      <c r="D10" s="54" t="s">
        <v>844</v>
      </c>
      <c r="E10" s="57">
        <v>50</v>
      </c>
      <c r="F10" s="59">
        <v>45518</v>
      </c>
      <c r="G10" s="61">
        <v>10</v>
      </c>
      <c r="H10" s="63">
        <v>110</v>
      </c>
      <c r="I10" s="65" t="s">
        <v>134</v>
      </c>
      <c r="J10" s="61" t="s">
        <v>64</v>
      </c>
      <c r="K10" s="65"/>
      <c r="L10" s="67">
        <f t="shared" si="1"/>
        <v>0</v>
      </c>
      <c r="M10" s="7">
        <f t="shared" si="2"/>
        <v>110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99.999999999999986</v>
      </c>
      <c r="S10" s="86">
        <f t="shared" si="8"/>
        <v>10</v>
      </c>
      <c r="T10" s="90">
        <f t="shared" si="9"/>
        <v>0</v>
      </c>
      <c r="U10" s="92">
        <f t="shared" si="10"/>
        <v>0</v>
      </c>
      <c r="V10" s="95">
        <f t="shared" si="0"/>
        <v>99.999999999999986</v>
      </c>
      <c r="W10" s="7">
        <f t="shared" si="0"/>
        <v>10</v>
      </c>
    </row>
    <row r="11" spans="1:23" s="6" customFormat="1" ht="19.899999999999999" customHeight="1" x14ac:dyDescent="0.2">
      <c r="A11" s="51">
        <v>8</v>
      </c>
      <c r="B11" s="97">
        <v>2410310279</v>
      </c>
      <c r="C11" s="100" t="str">
        <f>+VLOOKUP(B11,'VERİ BANKASI'!M:N,2,0)</f>
        <v>LADES REST.- ESRA ÇELİKKOL - İLKER ÇELİKKOL ORT.</v>
      </c>
      <c r="D11" s="54" t="s">
        <v>844</v>
      </c>
      <c r="E11" s="57">
        <v>29</v>
      </c>
      <c r="F11" s="59">
        <v>45517</v>
      </c>
      <c r="G11" s="61">
        <v>10</v>
      </c>
      <c r="H11" s="63">
        <v>285</v>
      </c>
      <c r="I11" s="65" t="s">
        <v>134</v>
      </c>
      <c r="J11" s="61" t="s">
        <v>64</v>
      </c>
      <c r="K11" s="65"/>
      <c r="L11" s="67">
        <f t="shared" si="1"/>
        <v>0</v>
      </c>
      <c r="M11" s="7">
        <f t="shared" si="2"/>
        <v>285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259.09090909090907</v>
      </c>
      <c r="S11" s="86">
        <f t="shared" si="8"/>
        <v>25.909090909090907</v>
      </c>
      <c r="T11" s="90">
        <f t="shared" si="9"/>
        <v>0</v>
      </c>
      <c r="U11" s="92">
        <f t="shared" si="10"/>
        <v>0</v>
      </c>
      <c r="V11" s="95">
        <f t="shared" si="0"/>
        <v>259.09090909090907</v>
      </c>
      <c r="W11" s="7">
        <f t="shared" si="0"/>
        <v>25.909090909090907</v>
      </c>
    </row>
    <row r="12" spans="1:23" s="6" customFormat="1" ht="19.899999999999999" customHeight="1" x14ac:dyDescent="0.2">
      <c r="A12" s="51">
        <v>9</v>
      </c>
      <c r="B12" s="97">
        <v>1671280815</v>
      </c>
      <c r="C12" s="100" t="str">
        <f>+VLOOKUP(B12,'VERİ BANKASI'!M:N,2,0)</f>
        <v>BEYKOZ BELEDİYESİ İKT.VE SOS.TES.İŞL.</v>
      </c>
      <c r="D12" s="54" t="s">
        <v>844</v>
      </c>
      <c r="E12" s="57">
        <v>210</v>
      </c>
      <c r="F12" s="59">
        <v>45516</v>
      </c>
      <c r="G12" s="61">
        <v>10</v>
      </c>
      <c r="H12" s="63">
        <v>136.5</v>
      </c>
      <c r="I12" s="65" t="s">
        <v>134</v>
      </c>
      <c r="J12" s="61" t="s">
        <v>64</v>
      </c>
      <c r="K12" s="65"/>
      <c r="L12" s="67">
        <f t="shared" si="1"/>
        <v>0</v>
      </c>
      <c r="M12" s="7">
        <f t="shared" si="2"/>
        <v>136.5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124.09090909090908</v>
      </c>
      <c r="S12" s="86">
        <f t="shared" si="8"/>
        <v>12.409090909090908</v>
      </c>
      <c r="T12" s="90">
        <f t="shared" si="9"/>
        <v>0</v>
      </c>
      <c r="U12" s="92">
        <f t="shared" si="10"/>
        <v>0</v>
      </c>
      <c r="V12" s="95">
        <f t="shared" si="0"/>
        <v>124.09090909090908</v>
      </c>
      <c r="W12" s="7">
        <f t="shared" si="0"/>
        <v>12.409090909090908</v>
      </c>
    </row>
    <row r="13" spans="1:23" s="6" customFormat="1" ht="19.899999999999999" customHeight="1" x14ac:dyDescent="0.2">
      <c r="A13" s="51">
        <v>10</v>
      </c>
      <c r="B13" s="97">
        <v>5260047973</v>
      </c>
      <c r="C13" s="100" t="str">
        <f>+VLOOKUP(B13,'VERİ BANKASI'!M:N,2,0)</f>
        <v>İSTANBUL OTOPARK İŞLETMELERİ A.Ş.(İSPARK)</v>
      </c>
      <c r="D13" s="54" t="s">
        <v>94</v>
      </c>
      <c r="E13" s="57">
        <v>359</v>
      </c>
      <c r="F13" s="59">
        <v>45519</v>
      </c>
      <c r="G13" s="61">
        <v>20</v>
      </c>
      <c r="H13" s="63">
        <v>135</v>
      </c>
      <c r="I13" s="65" t="s">
        <v>134</v>
      </c>
      <c r="J13" s="61" t="s">
        <v>64</v>
      </c>
      <c r="K13" s="65"/>
      <c r="L13" s="67">
        <f t="shared" si="1"/>
        <v>40.5</v>
      </c>
      <c r="M13" s="7">
        <f t="shared" si="2"/>
        <v>94.5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78.75</v>
      </c>
      <c r="U13" s="92">
        <f t="shared" si="10"/>
        <v>15.75</v>
      </c>
      <c r="V13" s="95">
        <f t="shared" si="0"/>
        <v>78.75</v>
      </c>
      <c r="W13" s="7">
        <f t="shared" si="0"/>
        <v>15.75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2316.5</v>
      </c>
      <c r="I57" s="109"/>
      <c r="J57" s="109"/>
      <c r="K57" s="11"/>
      <c r="L57" s="12">
        <f t="shared" ref="L57:W57" si="12">+SUBTOTAL(9,L4:L55)</f>
        <v>121.5</v>
      </c>
      <c r="M57" s="12">
        <f t="shared" si="12"/>
        <v>2195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1737.7272727272725</v>
      </c>
      <c r="S57" s="15">
        <f t="shared" si="12"/>
        <v>173.77272727272725</v>
      </c>
      <c r="T57" s="16">
        <f t="shared" si="12"/>
        <v>236.25</v>
      </c>
      <c r="U57" s="16">
        <f t="shared" si="12"/>
        <v>47.25</v>
      </c>
      <c r="V57" s="12">
        <f t="shared" si="12"/>
        <v>1973.9772727272725</v>
      </c>
      <c r="W57" s="12">
        <f t="shared" si="12"/>
        <v>221.02272727272725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40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236.25</v>
      </c>
      <c r="J61" s="24">
        <f t="shared" si="20"/>
        <v>47.25</v>
      </c>
      <c r="K61" s="24">
        <f t="shared" si="21"/>
        <v>121.5</v>
      </c>
      <c r="L61" s="25">
        <f t="shared" si="22"/>
        <v>405</v>
      </c>
      <c r="M61" s="113">
        <f>+COUNTIF($D$4:D55,B61)</f>
        <v>3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2316.5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422.72727272727269</v>
      </c>
      <c r="H63" s="24">
        <f t="shared" si="18"/>
        <v>42.272727272727273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464.99999999999994</v>
      </c>
      <c r="M63" s="113">
        <f>+COUNTIF($D$4:D57,B63)</f>
        <v>1</v>
      </c>
      <c r="N63" s="26"/>
      <c r="O63" s="2" t="s">
        <v>74</v>
      </c>
      <c r="P63" s="198" t="s">
        <v>19</v>
      </c>
      <c r="Q63" s="198"/>
      <c r="R63" s="198"/>
      <c r="S63" s="26"/>
      <c r="T63" s="199" t="s">
        <v>8</v>
      </c>
      <c r="U63" s="200"/>
      <c r="V63" s="201"/>
      <c r="W63" s="28">
        <f>+W59-W61</f>
        <v>-2316.5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77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1314.9999999999998</v>
      </c>
      <c r="H65" s="24">
        <f t="shared" si="18"/>
        <v>131.5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1446.4999999999998</v>
      </c>
      <c r="M65" s="113">
        <f>+COUNTIF($D$4:D59,B65)</f>
        <v>6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MESUT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0</v>
      </c>
      <c r="F86" s="39">
        <f t="shared" si="23"/>
        <v>0</v>
      </c>
      <c r="G86" s="39">
        <f t="shared" si="23"/>
        <v>1737.7272727272725</v>
      </c>
      <c r="H86" s="39">
        <f t="shared" si="23"/>
        <v>173.77272727272728</v>
      </c>
      <c r="I86" s="39">
        <f t="shared" si="23"/>
        <v>236.25</v>
      </c>
      <c r="J86" s="39">
        <f t="shared" si="23"/>
        <v>47.25</v>
      </c>
      <c r="K86" s="40">
        <f t="shared" si="23"/>
        <v>121.5</v>
      </c>
      <c r="L86" s="40">
        <f>SUM(L60:L83)</f>
        <v>2316.5</v>
      </c>
      <c r="M86" s="114">
        <f>+SUM(M60:M85)</f>
        <v>10</v>
      </c>
      <c r="R86" s="106" t="s">
        <v>658</v>
      </c>
      <c r="S86" s="111">
        <f>+M86</f>
        <v>10</v>
      </c>
      <c r="T86" s="107">
        <f>+K86</f>
        <v>121.5</v>
      </c>
      <c r="U86" s="107">
        <f>+C86+E86+G86+I86</f>
        <v>1973.9772727272725</v>
      </c>
      <c r="V86" s="107">
        <f>+D86+F86+H86+J86</f>
        <v>221.02272727272728</v>
      </c>
      <c r="W86" s="107">
        <f>+T86+U86+V86</f>
        <v>2316.5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765014B8-6516-43E5-B1D0-36AF12BEA938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B56DF6C2-ABC1-4C2D-988E-045BAC1D8623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8265B212-9CE1-4971-A086-F1258966CCA4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338E557B-CC61-4654-BFEB-EB716D6278D2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ED89842B-DFB7-442C-98AE-0C6DFF093609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B727D735-A059-4C33-A9B1-6BF383A4292C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9547EB55-98C8-4843-804E-755ACCEB2E3D}">
          <x14:formula1>
            <xm:f>'VERİ BANKASI'!$N$1:$N$1</xm:f>
          </x14:formula1>
          <xm:sqref>K55</xm:sqref>
        </x14:dataValidation>
        <x14:dataValidation type="list" allowBlank="1" showInputMessage="1" showErrorMessage="1" xr:uid="{6498B239-F514-43E3-A8B9-053A07BEDA1E}">
          <x14:formula1>
            <xm:f>'VERİ BANKASI'!$C$1:$C$5</xm:f>
          </x14:formula1>
          <xm:sqref>G55</xm:sqref>
        </x14:dataValidation>
        <x14:dataValidation type="list" allowBlank="1" showInputMessage="1" showErrorMessage="1" xr:uid="{F3844546-6BC7-4165-A2F2-D126EF554FF7}">
          <x14:formula1>
            <xm:f>'VERİ BANKASI'!$G$1:$G$4</xm:f>
          </x14:formula1>
          <xm:sqref>P61</xm:sqref>
        </x14:dataValidation>
        <x14:dataValidation type="list" allowBlank="1" showInputMessage="1" showErrorMessage="1" xr:uid="{ADC9C201-9883-4CF6-B155-BAE45FF02E0A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7C740E55-0363-4614-AF58-37B232FBDB0A}">
          <x14:formula1>
            <xm:f>'VERİ BANKASI'!$E$1:$E$13</xm:f>
          </x14:formula1>
          <xm:sqref>P63</xm:sqref>
        </x14:dataValidation>
        <x14:dataValidation type="list" allowBlank="1" showInputMessage="1" showErrorMessage="1" xr:uid="{DC786490-DE11-4722-ADB6-83911F11EEAA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4835CD3E-42DC-4C24-A5E6-F0A891169C70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0E8784F7-FD1B-4D40-81C9-BB218BF2C44B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8491-9E19-49A5-8D28-6CBE2B2467AD}">
  <sheetPr>
    <pageSetUpPr fitToPage="1"/>
  </sheetPr>
  <dimension ref="A1:W86"/>
  <sheetViews>
    <sheetView topLeftCell="H70" zoomScale="85" zoomScaleNormal="85" workbookViewId="0">
      <selection activeCell="F64" sqref="F64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20" t="s">
        <v>875</v>
      </c>
      <c r="I2" s="121">
        <f>SUBTOTAL(9,H4:H56)</f>
        <v>5378.6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860528120</v>
      </c>
      <c r="C4" s="100" t="str">
        <f>+VLOOKUP(B4,'VERİ BANKASI'!M:N,2,0)</f>
        <v>ASKEROĞLU TUR.GID.SAN.VE TİC.LTD.ŞTİ.</v>
      </c>
      <c r="D4" s="54" t="s">
        <v>92</v>
      </c>
      <c r="E4" s="57">
        <v>19</v>
      </c>
      <c r="F4" s="59">
        <v>45512</v>
      </c>
      <c r="G4" s="61">
        <v>1</v>
      </c>
      <c r="H4" s="63">
        <v>110</v>
      </c>
      <c r="I4" s="65" t="s">
        <v>885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110</v>
      </c>
      <c r="N4" s="69">
        <f>+IF(G4=$N$2,M4,0)</f>
        <v>0</v>
      </c>
      <c r="O4" s="76">
        <f>+N4*0/100</f>
        <v>0</v>
      </c>
      <c r="P4" s="74">
        <f>+IF(G4=$P$2,M4/1.01,0)</f>
        <v>108.91089108910892</v>
      </c>
      <c r="Q4" s="82">
        <f>+P4*0.01</f>
        <v>1.0891089108910892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108.91089108910892</v>
      </c>
      <c r="W4" s="7">
        <f>+O4+Q4+S4+U4</f>
        <v>1.0891089108910892</v>
      </c>
    </row>
    <row r="5" spans="1:23" s="6" customFormat="1" ht="19.899999999999999" customHeight="1" x14ac:dyDescent="0.2">
      <c r="A5" s="51">
        <v>2</v>
      </c>
      <c r="B5" s="97">
        <v>1870022212</v>
      </c>
      <c r="C5" s="100" t="str">
        <f>+VLOOKUP(B5,'VERİ BANKASI'!M:N,2,0)</f>
        <v>BP PETROLLERİ A.Ş.</v>
      </c>
      <c r="D5" s="54" t="s">
        <v>92</v>
      </c>
      <c r="E5" s="57">
        <v>172</v>
      </c>
      <c r="F5" s="59">
        <v>45511</v>
      </c>
      <c r="G5" s="61">
        <v>1</v>
      </c>
      <c r="H5" s="63">
        <v>24</v>
      </c>
      <c r="I5" s="65" t="s">
        <v>885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24</v>
      </c>
      <c r="N5" s="69">
        <f>+IF(G5=$N$2,M5,0)</f>
        <v>0</v>
      </c>
      <c r="O5" s="76">
        <f>+N5*0/100</f>
        <v>0</v>
      </c>
      <c r="P5" s="74">
        <f>+IF(G5=$P$2,M5/1.01,0)</f>
        <v>23.762376237623762</v>
      </c>
      <c r="Q5" s="82">
        <f>+P5*0.01</f>
        <v>0.23762376237623761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23.762376237623762</v>
      </c>
      <c r="W5" s="7">
        <f>+O5+Q5+S5+U5</f>
        <v>0.23762376237623761</v>
      </c>
    </row>
    <row r="6" spans="1:23" s="6" customFormat="1" ht="19.899999999999999" customHeight="1" x14ac:dyDescent="0.2">
      <c r="A6" s="51">
        <v>3</v>
      </c>
      <c r="B6" s="97">
        <v>7690007614</v>
      </c>
      <c r="C6" s="100" t="str">
        <f>+VLOOKUP(B6,'VERİ BANKASI'!M:N,2,0)</f>
        <v>SHELL PETROL A.Ş.</v>
      </c>
      <c r="D6" s="54" t="s">
        <v>71</v>
      </c>
      <c r="E6" s="57">
        <v>145</v>
      </c>
      <c r="F6" s="59">
        <v>45502</v>
      </c>
      <c r="G6" s="61">
        <v>20</v>
      </c>
      <c r="H6" s="63">
        <v>3041.7</v>
      </c>
      <c r="I6" s="65" t="s">
        <v>134</v>
      </c>
      <c r="J6" s="61" t="s">
        <v>64</v>
      </c>
      <c r="K6" s="65"/>
      <c r="L6" s="67">
        <v>0</v>
      </c>
      <c r="M6" s="7">
        <f>+H6-L6</f>
        <v>3041.7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2534.75</v>
      </c>
      <c r="U6" s="92">
        <f>+T6*0.2</f>
        <v>506.95000000000005</v>
      </c>
      <c r="V6" s="95">
        <f t="shared" ref="V6:W22" si="0">+N6+P6+R6+T6</f>
        <v>2534.75</v>
      </c>
      <c r="W6" s="7">
        <f t="shared" si="0"/>
        <v>506.95000000000005</v>
      </c>
    </row>
    <row r="7" spans="1:23" s="6" customFormat="1" ht="19.899999999999999" customHeight="1" x14ac:dyDescent="0.2">
      <c r="A7" s="51">
        <v>4</v>
      </c>
      <c r="B7" s="97">
        <v>14719633374</v>
      </c>
      <c r="C7" s="100" t="str">
        <f>+VLOOKUP(B7,'VERİ BANKASI'!M:N,2,0)</f>
        <v>DAMLA MARKET - MEHMET ZİREK</v>
      </c>
      <c r="D7" s="54" t="s">
        <v>92</v>
      </c>
      <c r="E7" s="57">
        <v>31</v>
      </c>
      <c r="F7" s="59">
        <v>45506</v>
      </c>
      <c r="G7" s="61">
        <v>1</v>
      </c>
      <c r="H7" s="63">
        <v>295</v>
      </c>
      <c r="I7" s="65" t="s">
        <v>134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295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292.0792079207921</v>
      </c>
      <c r="Q7" s="82">
        <f t="shared" ref="Q7:Q54" si="6">+P7*0.01</f>
        <v>2.9207920792079212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292.0792079207921</v>
      </c>
      <c r="W7" s="7">
        <f t="shared" si="0"/>
        <v>2.9207920792079212</v>
      </c>
    </row>
    <row r="8" spans="1:23" s="6" customFormat="1" ht="19.899999999999999" customHeight="1" x14ac:dyDescent="0.2">
      <c r="A8" s="51">
        <v>5</v>
      </c>
      <c r="B8" s="97">
        <v>5790050237</v>
      </c>
      <c r="C8" s="100" t="str">
        <f>+VLOOKUP(B8,'VERİ BANKASI'!M:N,2,0)</f>
        <v>KORT PLASTİK AKARYAKIT ÜRÜN.PAZ.SAN.TİC.A.Ş.</v>
      </c>
      <c r="D8" s="54" t="s">
        <v>71</v>
      </c>
      <c r="E8" s="57">
        <v>280</v>
      </c>
      <c r="F8" s="59">
        <v>45513</v>
      </c>
      <c r="G8" s="61">
        <v>20</v>
      </c>
      <c r="H8" s="63">
        <v>1907.9</v>
      </c>
      <c r="I8" s="65" t="s">
        <v>68</v>
      </c>
      <c r="J8" s="61" t="s">
        <v>64</v>
      </c>
      <c r="K8" s="65"/>
      <c r="L8" s="67">
        <f t="shared" si="1"/>
        <v>572.37</v>
      </c>
      <c r="M8" s="7">
        <f t="shared" si="2"/>
        <v>1335.5300000000002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1112.9416666666668</v>
      </c>
      <c r="U8" s="92">
        <f t="shared" si="10"/>
        <v>222.58833333333337</v>
      </c>
      <c r="V8" s="95">
        <f t="shared" si="0"/>
        <v>1112.9416666666668</v>
      </c>
      <c r="W8" s="7">
        <f t="shared" si="0"/>
        <v>222.58833333333337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 t="s">
        <v>64</v>
      </c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 t="s">
        <v>64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64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5378.6</v>
      </c>
      <c r="I57" s="109"/>
      <c r="J57" s="109"/>
      <c r="K57" s="11"/>
      <c r="L57" s="12">
        <f t="shared" ref="L57:W57" si="12">+SUBTOTAL(9,L4:L55)</f>
        <v>572.37</v>
      </c>
      <c r="M57" s="12">
        <f t="shared" si="12"/>
        <v>4806.2299999999996</v>
      </c>
      <c r="N57" s="13">
        <f t="shared" si="12"/>
        <v>0</v>
      </c>
      <c r="O57" s="13">
        <f t="shared" si="12"/>
        <v>0</v>
      </c>
      <c r="P57" s="14">
        <f>+SUBTOTAL(9,P4:P55)</f>
        <v>424.75247524752479</v>
      </c>
      <c r="Q57" s="14">
        <f t="shared" si="12"/>
        <v>4.2475247524752477</v>
      </c>
      <c r="R57" s="15">
        <f t="shared" si="12"/>
        <v>0</v>
      </c>
      <c r="S57" s="15">
        <f t="shared" si="12"/>
        <v>0</v>
      </c>
      <c r="T57" s="16">
        <f t="shared" si="12"/>
        <v>3647.6916666666666</v>
      </c>
      <c r="U57" s="16">
        <f t="shared" si="12"/>
        <v>729.53833333333341</v>
      </c>
      <c r="V57" s="12">
        <f t="shared" si="12"/>
        <v>4072.4441419141913</v>
      </c>
      <c r="W57" s="12">
        <f t="shared" si="12"/>
        <v>733.78585808580863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40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3647.6916666666666</v>
      </c>
      <c r="J60" s="24">
        <f t="shared" ref="J60:J85" si="20">SUMIF($D$4:$D$55,B60,$U$4:$U$55)</f>
        <v>729.53833333333341</v>
      </c>
      <c r="K60" s="24">
        <f t="shared" ref="K60:K85" si="21">SUMIF($D$4:$D$55,B60,$L$4:$L$55)</f>
        <v>572.37</v>
      </c>
      <c r="L60" s="25">
        <f t="shared" ref="L60:L85" si="22">+SUM(C60:K60)</f>
        <v>4949.5999999999995</v>
      </c>
      <c r="M60" s="113">
        <f>+COUNTIF($D$4:D53,B60)</f>
        <v>2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5378.5999999999995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424.75247524752479</v>
      </c>
      <c r="F63" s="24">
        <f t="shared" si="16"/>
        <v>4.2475247524752477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429.00000000000006</v>
      </c>
      <c r="M63" s="113">
        <f>+COUNTIF($D$4:D57,B63)</f>
        <v>3</v>
      </c>
      <c r="N63" s="26"/>
      <c r="O63" s="2" t="s">
        <v>74</v>
      </c>
      <c r="P63" s="198" t="s">
        <v>19</v>
      </c>
      <c r="Q63" s="198"/>
      <c r="R63" s="198"/>
      <c r="S63" s="26"/>
      <c r="T63" s="199" t="s">
        <v>8</v>
      </c>
      <c r="U63" s="200"/>
      <c r="V63" s="201"/>
      <c r="W63" s="28">
        <f>+W59-W61</f>
        <v>-5378.5999999999995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77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MESUT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424.75247524752479</v>
      </c>
      <c r="F86" s="39">
        <f t="shared" si="23"/>
        <v>4.2475247524752477</v>
      </c>
      <c r="G86" s="39">
        <f t="shared" si="23"/>
        <v>0</v>
      </c>
      <c r="H86" s="39">
        <f t="shared" si="23"/>
        <v>0</v>
      </c>
      <c r="I86" s="39">
        <f t="shared" si="23"/>
        <v>3647.6916666666666</v>
      </c>
      <c r="J86" s="39">
        <f t="shared" si="23"/>
        <v>729.53833333333341</v>
      </c>
      <c r="K86" s="40">
        <f t="shared" si="23"/>
        <v>572.37</v>
      </c>
      <c r="L86" s="40">
        <f>SUM(L60:L83)</f>
        <v>5378.5999999999995</v>
      </c>
      <c r="M86" s="114">
        <f>+SUM(M60:M85)</f>
        <v>5</v>
      </c>
      <c r="R86" s="106" t="s">
        <v>658</v>
      </c>
      <c r="S86" s="111">
        <f>+M86</f>
        <v>5</v>
      </c>
      <c r="T86" s="107">
        <f>+K86</f>
        <v>572.37</v>
      </c>
      <c r="U86" s="107">
        <f>+C86+E86+G86+I86</f>
        <v>4072.4441419141913</v>
      </c>
      <c r="V86" s="107">
        <f>+D86+F86+H86+J86</f>
        <v>733.78585808580863</v>
      </c>
      <c r="W86" s="107">
        <f>+T86+U86+V86</f>
        <v>5378.5999999999995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7672020B-98EC-43D1-A118-4364C5648694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EE3A030F-D415-4208-B739-C58A66137CD2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5102D3CB-3CF2-4E4A-822A-E4F13D90354C}">
          <x14:formula1>
            <xm:f>'VERİ BANKASI'!$F$1:$F$4</xm:f>
          </x14:formula1>
          <xm:sqref>P60</xm:sqref>
        </x14:dataValidation>
        <x14:dataValidation type="list" allowBlank="1" showInputMessage="1" showErrorMessage="1" xr:uid="{8C845829-EF15-4AEE-BCB1-B904FCE58529}">
          <x14:formula1>
            <xm:f>'VERİ BANKASI'!$E$1:$E$13</xm:f>
          </x14:formula1>
          <xm:sqref>P63</xm:sqref>
        </x14:dataValidation>
        <x14:dataValidation type="list" allowBlank="1" showInputMessage="1" showErrorMessage="1" xr:uid="{BB4D25B0-7203-4747-9CA5-ADCA46E6CBCB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31C34625-58B6-40F2-BDA3-EAFC1541F514}">
          <x14:formula1>
            <xm:f>'VERİ BANKASI'!$G$1:$G$4</xm:f>
          </x14:formula1>
          <xm:sqref>P61</xm:sqref>
        </x14:dataValidation>
        <x14:dataValidation type="list" allowBlank="1" showInputMessage="1" showErrorMessage="1" xr:uid="{E19F8F90-43E2-4308-B3CC-816B453FA001}">
          <x14:formula1>
            <xm:f>'VERİ BANKASI'!$C$1:$C$5</xm:f>
          </x14:formula1>
          <xm:sqref>G55</xm:sqref>
        </x14:dataValidation>
        <x14:dataValidation type="list" allowBlank="1" showInputMessage="1" showErrorMessage="1" xr:uid="{9434E4F7-CA2F-46DD-A37B-54FB8B40E848}">
          <x14:formula1>
            <xm:f>'VERİ BANKASI'!$N$1:$N$1</xm:f>
          </x14:formula1>
          <xm:sqref>K55</xm:sqref>
        </x14:dataValidation>
        <x14:dataValidation type="list" allowBlank="1" showInputMessage="1" showErrorMessage="1" xr:uid="{4AC51B76-3CB0-4084-88B3-9C5431D96106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8F8F86D5-AC90-4ECC-B81B-B4E1B1081D6E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EFABCF97-9C04-4873-8F04-5FE7AB0ADCF2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C043E91F-AE81-4BEA-A7A9-1120706FACB0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1CFC147B-5C3E-4BDE-AC62-24A388A0356C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164FA49B-782C-4BF6-8296-52A9A7E73AA8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9413-057E-49B4-A10A-EE93FA362F60}">
  <sheetPr>
    <pageSetUpPr fitToPage="1"/>
  </sheetPr>
  <dimension ref="A1:W86"/>
  <sheetViews>
    <sheetView topLeftCell="D1" zoomScale="85" zoomScaleNormal="85" workbookViewId="0">
      <selection activeCell="H18" sqref="H18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20" t="s">
        <v>875</v>
      </c>
      <c r="I2" s="121">
        <f>SUBTOTAL(9,H4:H56)</f>
        <v>1952.91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6220529513</v>
      </c>
      <c r="C4" s="100" t="str">
        <f>+VLOOKUP(B4,'VERİ BANKASI'!M:N,2,0)</f>
        <v>MİGROS TİCARET A.Ş.</v>
      </c>
      <c r="D4" s="54" t="s">
        <v>92</v>
      </c>
      <c r="E4" s="57">
        <v>60</v>
      </c>
      <c r="F4" s="59">
        <v>45508</v>
      </c>
      <c r="G4" s="61">
        <v>1</v>
      </c>
      <c r="H4" s="63">
        <v>246.56</v>
      </c>
      <c r="I4" s="65" t="s">
        <v>136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246.56</v>
      </c>
      <c r="N4" s="69">
        <f>+IF(G4=$N$2,M4,0)</f>
        <v>0</v>
      </c>
      <c r="O4" s="76">
        <f>+N4*0/100</f>
        <v>0</v>
      </c>
      <c r="P4" s="74">
        <f>+IF(G4=$P$2,M4/1.01,0)</f>
        <v>244.11881188118812</v>
      </c>
      <c r="Q4" s="82">
        <f>+P4*0.01</f>
        <v>2.4411881188118811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244.11881188118812</v>
      </c>
      <c r="W4" s="7">
        <f>+O4+Q4+S4+U4</f>
        <v>2.4411881188118811</v>
      </c>
    </row>
    <row r="5" spans="1:23" s="6" customFormat="1" ht="19.899999999999999" customHeight="1" x14ac:dyDescent="0.2">
      <c r="A5" s="51">
        <v>2</v>
      </c>
      <c r="B5" s="97">
        <v>6220529513</v>
      </c>
      <c r="C5" s="100" t="str">
        <f>+VLOOKUP(B5,'VERİ BANKASI'!M:N,2,0)</f>
        <v>MİGROS TİCARET A.Ş.</v>
      </c>
      <c r="D5" s="54" t="s">
        <v>92</v>
      </c>
      <c r="E5" s="57">
        <v>60</v>
      </c>
      <c r="F5" s="59">
        <v>45508</v>
      </c>
      <c r="G5" s="61">
        <v>20</v>
      </c>
      <c r="H5" s="63">
        <v>127.87</v>
      </c>
      <c r="I5" s="65" t="s">
        <v>136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127.87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106.55833333333334</v>
      </c>
      <c r="U5" s="92">
        <f>+T5*0.2</f>
        <v>21.311666666666667</v>
      </c>
      <c r="V5" s="95">
        <f>+N5+P5+R5+T5</f>
        <v>106.55833333333334</v>
      </c>
      <c r="W5" s="7">
        <f>+O5+Q5+S5+U5</f>
        <v>21.311666666666667</v>
      </c>
    </row>
    <row r="6" spans="1:23" s="6" customFormat="1" ht="19.899999999999999" customHeight="1" x14ac:dyDescent="0.2">
      <c r="A6" s="51">
        <v>3</v>
      </c>
      <c r="B6" s="97">
        <v>6220529513</v>
      </c>
      <c r="C6" s="100" t="str">
        <f>+VLOOKUP(B6,'VERİ BANKASI'!M:N,2,0)</f>
        <v>MİGROS TİCARET A.Ş.</v>
      </c>
      <c r="D6" s="54" t="s">
        <v>92</v>
      </c>
      <c r="E6" s="57">
        <v>60</v>
      </c>
      <c r="F6" s="59">
        <v>45508</v>
      </c>
      <c r="G6" s="61">
        <v>0</v>
      </c>
      <c r="H6" s="63">
        <v>12</v>
      </c>
      <c r="I6" s="65" t="s">
        <v>136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12</v>
      </c>
      <c r="N6" s="69">
        <f>+IF(G6=$N$2,M6,0)</f>
        <v>12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12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>
        <v>7430640389</v>
      </c>
      <c r="C7" s="100" t="str">
        <f>+VLOOKUP(B7,'VERİ BANKASI'!M:N,2,0)</f>
        <v>SANCRİSPİNO GIDA SAN.VE TİC.A.Ş.(VITAVIEN)</v>
      </c>
      <c r="D7" s="54" t="s">
        <v>92</v>
      </c>
      <c r="E7" s="57">
        <v>20</v>
      </c>
      <c r="F7" s="59">
        <v>45512</v>
      </c>
      <c r="G7" s="61">
        <v>10</v>
      </c>
      <c r="H7" s="63">
        <v>170</v>
      </c>
      <c r="I7" s="65" t="s">
        <v>871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170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154.54545454545453</v>
      </c>
      <c r="S7" s="86">
        <f t="shared" ref="S7:S54" si="8">+R7*0.1</f>
        <v>15.454545454545453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154.54545454545453</v>
      </c>
      <c r="W7" s="7">
        <f t="shared" si="0"/>
        <v>15.454545454545453</v>
      </c>
    </row>
    <row r="8" spans="1:23" s="6" customFormat="1" ht="19.899999999999999" customHeight="1" x14ac:dyDescent="0.2">
      <c r="A8" s="51">
        <v>5</v>
      </c>
      <c r="B8" s="97">
        <v>520052325</v>
      </c>
      <c r="C8" s="100" t="str">
        <f>+VLOOKUP(B8,'VERİ BANKASI'!M:N,2,0)</f>
        <v>ALİ MUHİDDİN HACI BEKİR ŞEKERCİLİK TİC.A.Ş.</v>
      </c>
      <c r="D8" s="54" t="s">
        <v>92</v>
      </c>
      <c r="E8" s="57">
        <v>94</v>
      </c>
      <c r="F8" s="59">
        <v>45519</v>
      </c>
      <c r="G8" s="61">
        <v>10</v>
      </c>
      <c r="H8" s="63">
        <v>66.48</v>
      </c>
      <c r="I8" s="65" t="s">
        <v>136</v>
      </c>
      <c r="J8" s="61" t="s">
        <v>64</v>
      </c>
      <c r="K8" s="65"/>
      <c r="L8" s="67">
        <f t="shared" si="1"/>
        <v>0</v>
      </c>
      <c r="M8" s="7">
        <f t="shared" si="2"/>
        <v>66.48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60.436363636363637</v>
      </c>
      <c r="S8" s="86">
        <f t="shared" si="8"/>
        <v>6.0436363636363639</v>
      </c>
      <c r="T8" s="90">
        <f t="shared" si="9"/>
        <v>0</v>
      </c>
      <c r="U8" s="92">
        <f t="shared" si="10"/>
        <v>0</v>
      </c>
      <c r="V8" s="95">
        <f t="shared" si="0"/>
        <v>60.436363636363637</v>
      </c>
      <c r="W8" s="7">
        <f t="shared" si="0"/>
        <v>6.0436363636363639</v>
      </c>
    </row>
    <row r="9" spans="1:23" s="6" customFormat="1" ht="19.899999999999999" customHeight="1" x14ac:dyDescent="0.2">
      <c r="A9" s="51">
        <v>6</v>
      </c>
      <c r="B9" s="97">
        <v>11498494448</v>
      </c>
      <c r="C9" s="100" t="str">
        <f>+VLOOKUP(B9,'VERİ BANKASI'!M:N,2,0)</f>
        <v>ADNAN KALMAZ</v>
      </c>
      <c r="D9" s="54" t="s">
        <v>92</v>
      </c>
      <c r="E9" s="57">
        <v>15</v>
      </c>
      <c r="F9" s="59">
        <v>45525</v>
      </c>
      <c r="G9" s="61">
        <v>1</v>
      </c>
      <c r="H9" s="63">
        <v>110</v>
      </c>
      <c r="I9" s="65" t="s">
        <v>871</v>
      </c>
      <c r="J9" s="61" t="s">
        <v>64</v>
      </c>
      <c r="K9" s="65"/>
      <c r="L9" s="67">
        <f t="shared" si="1"/>
        <v>0</v>
      </c>
      <c r="M9" s="7">
        <f t="shared" si="2"/>
        <v>110</v>
      </c>
      <c r="N9" s="69">
        <f t="shared" si="3"/>
        <v>0</v>
      </c>
      <c r="O9" s="76">
        <f t="shared" si="4"/>
        <v>0</v>
      </c>
      <c r="P9" s="74">
        <f t="shared" si="5"/>
        <v>108.91089108910892</v>
      </c>
      <c r="Q9" s="82">
        <f t="shared" si="6"/>
        <v>1.0891089108910892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108.91089108910892</v>
      </c>
      <c r="W9" s="7">
        <f t="shared" si="0"/>
        <v>1.0891089108910892</v>
      </c>
    </row>
    <row r="10" spans="1:23" s="6" customFormat="1" ht="19.899999999999999" customHeight="1" x14ac:dyDescent="0.2">
      <c r="A10" s="51">
        <v>7</v>
      </c>
      <c r="B10" s="97">
        <v>7430640389</v>
      </c>
      <c r="C10" s="100" t="str">
        <f>+VLOOKUP(B10,'VERİ BANKASI'!M:N,2,0)</f>
        <v>SANCRİSPİNO GIDA SAN.VE TİC.A.Ş.(VITAVIEN)</v>
      </c>
      <c r="D10" s="54" t="s">
        <v>92</v>
      </c>
      <c r="E10" s="57">
        <v>21</v>
      </c>
      <c r="F10" s="59">
        <v>45525</v>
      </c>
      <c r="G10" s="61">
        <v>10</v>
      </c>
      <c r="H10" s="63">
        <v>320</v>
      </c>
      <c r="I10" s="65" t="s">
        <v>136</v>
      </c>
      <c r="J10" s="61" t="s">
        <v>64</v>
      </c>
      <c r="K10" s="65"/>
      <c r="L10" s="67">
        <f t="shared" si="1"/>
        <v>0</v>
      </c>
      <c r="M10" s="7">
        <f t="shared" si="2"/>
        <v>320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290.90909090909088</v>
      </c>
      <c r="S10" s="86">
        <f t="shared" si="8"/>
        <v>29.09090909090909</v>
      </c>
      <c r="T10" s="90">
        <f t="shared" si="9"/>
        <v>0</v>
      </c>
      <c r="U10" s="92">
        <f t="shared" si="10"/>
        <v>0</v>
      </c>
      <c r="V10" s="95">
        <f t="shared" si="0"/>
        <v>290.90909090909088</v>
      </c>
      <c r="W10" s="7">
        <f t="shared" si="0"/>
        <v>29.09090909090909</v>
      </c>
    </row>
    <row r="11" spans="1:23" s="6" customFormat="1" ht="19.899999999999999" customHeight="1" x14ac:dyDescent="0.2">
      <c r="A11" s="51">
        <v>8</v>
      </c>
      <c r="B11" s="97">
        <v>1420586245</v>
      </c>
      <c r="C11" s="100" t="str">
        <f>+VLOOKUP(B11,'VERİ BANKASI'!M:N,2,0)</f>
        <v>BARHAL GIDA SAN.VE TİC.A.Ş.(EMİRGAN SÜTİŞ)</v>
      </c>
      <c r="D11" s="54" t="s">
        <v>844</v>
      </c>
      <c r="E11" s="57">
        <v>49</v>
      </c>
      <c r="F11" s="59">
        <v>45519</v>
      </c>
      <c r="G11" s="61">
        <v>10</v>
      </c>
      <c r="H11" s="63">
        <v>880</v>
      </c>
      <c r="I11" s="65" t="s">
        <v>134</v>
      </c>
      <c r="J11" s="61" t="s">
        <v>64</v>
      </c>
      <c r="K11" s="65"/>
      <c r="L11" s="67">
        <f t="shared" si="1"/>
        <v>0</v>
      </c>
      <c r="M11" s="7">
        <f t="shared" si="2"/>
        <v>880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799.99999999999989</v>
      </c>
      <c r="S11" s="86">
        <f t="shared" si="8"/>
        <v>80</v>
      </c>
      <c r="T11" s="90">
        <f t="shared" si="9"/>
        <v>0</v>
      </c>
      <c r="U11" s="92">
        <f t="shared" si="10"/>
        <v>0</v>
      </c>
      <c r="V11" s="95">
        <f t="shared" si="0"/>
        <v>799.99999999999989</v>
      </c>
      <c r="W11" s="7">
        <f t="shared" si="0"/>
        <v>80</v>
      </c>
    </row>
    <row r="12" spans="1:23" s="6" customFormat="1" ht="19.899999999999999" customHeight="1" x14ac:dyDescent="0.2">
      <c r="A12" s="51">
        <v>9</v>
      </c>
      <c r="B12" s="97">
        <v>5260047973</v>
      </c>
      <c r="C12" s="100" t="str">
        <f>+VLOOKUP(B12,'VERİ BANKASI'!M:N,2,0)</f>
        <v>İSTANBUL OTOPARK İŞLETMELERİ A.Ş.(İSPARK)</v>
      </c>
      <c r="D12" s="54" t="s">
        <v>94</v>
      </c>
      <c r="E12" s="57">
        <v>152</v>
      </c>
      <c r="F12" s="59">
        <v>45519</v>
      </c>
      <c r="G12" s="61">
        <v>20</v>
      </c>
      <c r="H12" s="63">
        <v>20</v>
      </c>
      <c r="I12" s="65" t="s">
        <v>134</v>
      </c>
      <c r="J12" s="61" t="s">
        <v>64</v>
      </c>
      <c r="K12" s="65"/>
      <c r="L12" s="67">
        <f t="shared" si="1"/>
        <v>6</v>
      </c>
      <c r="M12" s="7">
        <f t="shared" si="2"/>
        <v>14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11.666666666666668</v>
      </c>
      <c r="U12" s="92">
        <f t="shared" si="10"/>
        <v>2.3333333333333335</v>
      </c>
      <c r="V12" s="95">
        <f t="shared" si="0"/>
        <v>11.666666666666668</v>
      </c>
      <c r="W12" s="7">
        <f t="shared" si="0"/>
        <v>2.3333333333333335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1952.91</v>
      </c>
      <c r="I57" s="109"/>
      <c r="J57" s="109"/>
      <c r="K57" s="11"/>
      <c r="L57" s="12">
        <f t="shared" ref="L57:W57" si="12">+SUBTOTAL(9,L4:L55)</f>
        <v>6</v>
      </c>
      <c r="M57" s="12">
        <f t="shared" si="12"/>
        <v>1946.91</v>
      </c>
      <c r="N57" s="13">
        <f t="shared" si="12"/>
        <v>12</v>
      </c>
      <c r="O57" s="13">
        <f t="shared" si="12"/>
        <v>0</v>
      </c>
      <c r="P57" s="14">
        <f>+SUBTOTAL(9,P4:P55)</f>
        <v>353.02970297029702</v>
      </c>
      <c r="Q57" s="14">
        <f t="shared" si="12"/>
        <v>3.5302970297029703</v>
      </c>
      <c r="R57" s="15">
        <f t="shared" si="12"/>
        <v>1305.890909090909</v>
      </c>
      <c r="S57" s="15">
        <f t="shared" si="12"/>
        <v>130.58909090909091</v>
      </c>
      <c r="T57" s="16">
        <f t="shared" si="12"/>
        <v>118.22500000000001</v>
      </c>
      <c r="U57" s="16">
        <f t="shared" si="12"/>
        <v>23.645</v>
      </c>
      <c r="V57" s="12">
        <f t="shared" si="12"/>
        <v>1789.1456120612061</v>
      </c>
      <c r="W57" s="12">
        <f t="shared" si="12"/>
        <v>157.76438793879387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11.666666666666668</v>
      </c>
      <c r="J61" s="24">
        <f t="shared" si="20"/>
        <v>2.3333333333333335</v>
      </c>
      <c r="K61" s="24">
        <f t="shared" si="21"/>
        <v>6</v>
      </c>
      <c r="L61" s="25">
        <f t="shared" si="22"/>
        <v>20</v>
      </c>
      <c r="M61" s="113">
        <f>+COUNTIF($D$4:D55,B61)</f>
        <v>1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1952.9099999999999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12</v>
      </c>
      <c r="D63" s="24">
        <f t="shared" si="14"/>
        <v>0</v>
      </c>
      <c r="E63" s="24">
        <f t="shared" si="15"/>
        <v>353.02970297029702</v>
      </c>
      <c r="F63" s="24">
        <f t="shared" si="16"/>
        <v>3.5302970297029703</v>
      </c>
      <c r="G63" s="24">
        <f t="shared" si="17"/>
        <v>505.89090909090908</v>
      </c>
      <c r="H63" s="24">
        <f t="shared" si="18"/>
        <v>50.589090909090906</v>
      </c>
      <c r="I63" s="24">
        <f t="shared" si="19"/>
        <v>106.55833333333334</v>
      </c>
      <c r="J63" s="24">
        <f t="shared" si="20"/>
        <v>21.311666666666667</v>
      </c>
      <c r="K63" s="24">
        <f t="shared" si="21"/>
        <v>0</v>
      </c>
      <c r="L63" s="25">
        <f t="shared" si="22"/>
        <v>1052.9100000000001</v>
      </c>
      <c r="M63" s="113">
        <f>+COUNTIF($D$4:D57,B63)</f>
        <v>7</v>
      </c>
      <c r="N63" s="26"/>
      <c r="O63" s="2" t="s">
        <v>74</v>
      </c>
      <c r="P63" s="198" t="s">
        <v>19</v>
      </c>
      <c r="Q63" s="198"/>
      <c r="R63" s="198"/>
      <c r="S63" s="26"/>
      <c r="T63" s="199" t="s">
        <v>8</v>
      </c>
      <c r="U63" s="200"/>
      <c r="V63" s="201"/>
      <c r="W63" s="28">
        <f>+W59-W61</f>
        <v>-1952.9099999999999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77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799.99999999999989</v>
      </c>
      <c r="H65" s="24">
        <f t="shared" si="18"/>
        <v>80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879.99999999999989</v>
      </c>
      <c r="M65" s="113">
        <f>+COUNTIF($D$4:D59,B65)</f>
        <v>1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SAADET GÜLÜMSER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12</v>
      </c>
      <c r="D86" s="39">
        <f t="shared" si="23"/>
        <v>0</v>
      </c>
      <c r="E86" s="39">
        <f t="shared" si="23"/>
        <v>353.02970297029702</v>
      </c>
      <c r="F86" s="39">
        <f t="shared" si="23"/>
        <v>3.5302970297029703</v>
      </c>
      <c r="G86" s="39">
        <f t="shared" si="23"/>
        <v>1305.890909090909</v>
      </c>
      <c r="H86" s="39">
        <f t="shared" si="23"/>
        <v>130.58909090909091</v>
      </c>
      <c r="I86" s="39">
        <f t="shared" si="23"/>
        <v>118.22500000000001</v>
      </c>
      <c r="J86" s="39">
        <f t="shared" si="23"/>
        <v>23.645</v>
      </c>
      <c r="K86" s="40">
        <f t="shared" si="23"/>
        <v>6</v>
      </c>
      <c r="L86" s="40">
        <f>SUM(L60:L83)</f>
        <v>1952.9099999999999</v>
      </c>
      <c r="M86" s="114">
        <f>+SUM(M60:M85)</f>
        <v>9</v>
      </c>
      <c r="R86" s="106" t="s">
        <v>658</v>
      </c>
      <c r="S86" s="111">
        <f>+M86</f>
        <v>9</v>
      </c>
      <c r="T86" s="107">
        <f>+K86</f>
        <v>6</v>
      </c>
      <c r="U86" s="107">
        <f>+C86+E86+G86+I86</f>
        <v>1789.1456120612058</v>
      </c>
      <c r="V86" s="107">
        <f>+D86+F86+H86+J86</f>
        <v>157.7643879387939</v>
      </c>
      <c r="W86" s="107">
        <f>+T86+U86+V86</f>
        <v>1952.9099999999999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231145A4-2754-4080-940B-D80370FD3D54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136BD9A3-9A8B-4C48-B376-2EB2DA60389E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4D66B1C3-0B1A-4C33-A0D2-B336C30F414E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CF1D54DC-AE6C-4829-8CCE-DAA5543A6806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A32A3DA3-9B0D-4783-B2B4-BABF0BC7E638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CC232173-7CB2-4FEA-92A3-F10B5063DED2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E9B06CC2-BEF5-44E3-8119-762392820C22}">
          <x14:formula1>
            <xm:f>'VERİ BANKASI'!$N$1:$N$1</xm:f>
          </x14:formula1>
          <xm:sqref>K55</xm:sqref>
        </x14:dataValidation>
        <x14:dataValidation type="list" allowBlank="1" showInputMessage="1" showErrorMessage="1" xr:uid="{32A81DEC-F474-4A8B-825E-CEF22FD02D38}">
          <x14:formula1>
            <xm:f>'VERİ BANKASI'!$C$1:$C$5</xm:f>
          </x14:formula1>
          <xm:sqref>G55</xm:sqref>
        </x14:dataValidation>
        <x14:dataValidation type="list" allowBlank="1" showInputMessage="1" showErrorMessage="1" xr:uid="{254AA1B7-4877-40E8-B97F-6F2AA3DD9791}">
          <x14:formula1>
            <xm:f>'VERİ BANKASI'!$G$1:$G$4</xm:f>
          </x14:formula1>
          <xm:sqref>P61</xm:sqref>
        </x14:dataValidation>
        <x14:dataValidation type="list" allowBlank="1" showInputMessage="1" showErrorMessage="1" xr:uid="{7FE306B1-5186-47A6-B5EA-9F70BEA898B2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A429462A-2B3A-4DC4-9A36-69B76625CEE4}">
          <x14:formula1>
            <xm:f>'VERİ BANKASI'!$E$1:$E$13</xm:f>
          </x14:formula1>
          <xm:sqref>P63</xm:sqref>
        </x14:dataValidation>
        <x14:dataValidation type="list" allowBlank="1" showInputMessage="1" showErrorMessage="1" xr:uid="{5723B3B8-8107-4867-92B6-FA4CF5CD9DAE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B09E148F-7AEF-4D49-9AFE-8C580CC41955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EB170D90-9873-4384-89D4-0AB33152A238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230E-1B6B-4610-A1A4-DA82AB1C4C34}">
  <sheetPr>
    <pageSetUpPr fitToPage="1"/>
  </sheetPr>
  <dimension ref="A1:W86"/>
  <sheetViews>
    <sheetView topLeftCell="A67" zoomScale="85" zoomScaleNormal="85" workbookViewId="0">
      <selection activeCell="G65" sqref="G65:G66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20" t="s">
        <v>875</v>
      </c>
      <c r="I2" s="121">
        <f>SUBTOTAL(9,H4:H56)</f>
        <v>2430.41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5990323260</v>
      </c>
      <c r="C4" s="100" t="str">
        <f>+VLOOKUP(B4,'VERİ BANKASI'!M:N,2,0)</f>
        <v>SİMİT SARAYI SHG ALTKAT  YAT.VE TİC.A.Ş.</v>
      </c>
      <c r="D4" s="54" t="s">
        <v>639</v>
      </c>
      <c r="E4" s="57">
        <v>136</v>
      </c>
      <c r="F4" s="59">
        <v>45512</v>
      </c>
      <c r="G4" s="61">
        <v>10</v>
      </c>
      <c r="H4" s="63">
        <v>475.41</v>
      </c>
      <c r="I4" s="65" t="s">
        <v>121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475.41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432.19090909090909</v>
      </c>
      <c r="S4" s="86">
        <f>+R4*0.1</f>
        <v>43.219090909090909</v>
      </c>
      <c r="T4" s="90">
        <f>+IF(G4=$T$2,M4/1.2,0)</f>
        <v>0</v>
      </c>
      <c r="U4" s="92">
        <f>+T4*0.2</f>
        <v>0</v>
      </c>
      <c r="V4" s="95">
        <f>+N4+P4+R4+T4</f>
        <v>432.19090909090909</v>
      </c>
      <c r="W4" s="7">
        <f>+O4+Q4+S4+U4</f>
        <v>43.219090909090909</v>
      </c>
    </row>
    <row r="5" spans="1:23" s="6" customFormat="1" ht="19.899999999999999" customHeight="1" x14ac:dyDescent="0.2">
      <c r="A5" s="51">
        <v>2</v>
      </c>
      <c r="B5" s="97">
        <v>2410310279</v>
      </c>
      <c r="C5" s="100" t="str">
        <f>+VLOOKUP(B5,'VERİ BANKASI'!M:N,2,0)</f>
        <v>LADES REST.- ESRA ÇELİKKOL - İLKER ÇELİKKOL ORT.</v>
      </c>
      <c r="D5" s="54" t="s">
        <v>639</v>
      </c>
      <c r="E5" s="57">
        <v>46</v>
      </c>
      <c r="F5" s="59">
        <v>45506</v>
      </c>
      <c r="G5" s="61">
        <v>10</v>
      </c>
      <c r="H5" s="63">
        <v>430</v>
      </c>
      <c r="I5" s="65" t="s">
        <v>640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430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390.90909090909088</v>
      </c>
      <c r="S5" s="86">
        <f>+R5*0.1</f>
        <v>39.090909090909093</v>
      </c>
      <c r="T5" s="90">
        <f>+IF(G5=$T$2,M5/1.2,0)</f>
        <v>0</v>
      </c>
      <c r="U5" s="92">
        <f>+T5*0.2</f>
        <v>0</v>
      </c>
      <c r="V5" s="95">
        <f>+N5+P5+R5+T5</f>
        <v>390.90909090909088</v>
      </c>
      <c r="W5" s="7">
        <f>+O5+Q5+S5+U5</f>
        <v>39.090909090909093</v>
      </c>
    </row>
    <row r="6" spans="1:23" s="6" customFormat="1" ht="19.899999999999999" customHeight="1" x14ac:dyDescent="0.2">
      <c r="A6" s="51">
        <v>3</v>
      </c>
      <c r="B6" s="97">
        <v>1800038392</v>
      </c>
      <c r="C6" s="100" t="str">
        <f>+VLOOKUP(B6,'VERİ BANKASI'!M:N,2,0)</f>
        <v>BORUSAN OTO SERVİS VE TİCARET VAŞ.</v>
      </c>
      <c r="D6" s="54" t="s">
        <v>844</v>
      </c>
      <c r="E6" s="57">
        <v>38</v>
      </c>
      <c r="F6" s="59">
        <v>45506</v>
      </c>
      <c r="G6" s="61">
        <v>10</v>
      </c>
      <c r="H6" s="63">
        <v>225</v>
      </c>
      <c r="I6" s="65" t="s">
        <v>121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225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204.54545454545453</v>
      </c>
      <c r="S6" s="86">
        <f>+R6*0.1</f>
        <v>20.454545454545453</v>
      </c>
      <c r="T6" s="90">
        <f>+IF(G6=$T$2,M6/1.2,0)</f>
        <v>0</v>
      </c>
      <c r="U6" s="92">
        <f>+T6*0.2</f>
        <v>0</v>
      </c>
      <c r="V6" s="95">
        <f t="shared" ref="V6:W22" si="0">+N6+P6+R6+T6</f>
        <v>204.54545454545453</v>
      </c>
      <c r="W6" s="7">
        <f t="shared" si="0"/>
        <v>20.454545454545453</v>
      </c>
    </row>
    <row r="7" spans="1:23" s="6" customFormat="1" ht="19.899999999999999" customHeight="1" x14ac:dyDescent="0.2">
      <c r="A7" s="51">
        <v>4</v>
      </c>
      <c r="B7" s="97">
        <v>1870022212</v>
      </c>
      <c r="C7" s="100" t="str">
        <f>+VLOOKUP(B7,'VERİ BANKASI'!M:N,2,0)</f>
        <v>BP PETROLLERİ A.Ş.</v>
      </c>
      <c r="D7" s="54" t="s">
        <v>71</v>
      </c>
      <c r="E7" s="57">
        <v>42</v>
      </c>
      <c r="F7" s="59">
        <v>45512</v>
      </c>
      <c r="G7" s="61">
        <v>20</v>
      </c>
      <c r="H7" s="63">
        <v>250</v>
      </c>
      <c r="I7" s="65" t="s">
        <v>68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75</v>
      </c>
      <c r="M7" s="7">
        <f t="shared" ref="M7:M54" si="2">+H7-L7</f>
        <v>175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145.83333333333334</v>
      </c>
      <c r="U7" s="92">
        <f t="shared" ref="U7:U54" si="10">+T7*0.2</f>
        <v>29.166666666666671</v>
      </c>
      <c r="V7" s="95">
        <f t="shared" si="0"/>
        <v>145.83333333333334</v>
      </c>
      <c r="W7" s="7">
        <f t="shared" si="0"/>
        <v>29.166666666666671</v>
      </c>
    </row>
    <row r="8" spans="1:23" s="6" customFormat="1" ht="19.899999999999999" customHeight="1" x14ac:dyDescent="0.2">
      <c r="A8" s="51">
        <v>5</v>
      </c>
      <c r="B8" s="97">
        <v>4100089376</v>
      </c>
      <c r="C8" s="100" t="str">
        <f>+VLOOKUP(B8,'VERİ BANKASI'!M:N,2,0)</f>
        <v>GÖRPET PETROL LTD. ŞTİ.</v>
      </c>
      <c r="D8" s="54" t="s">
        <v>71</v>
      </c>
      <c r="E8" s="57">
        <v>281</v>
      </c>
      <c r="F8" s="59">
        <v>45505</v>
      </c>
      <c r="G8" s="61">
        <v>20</v>
      </c>
      <c r="H8" s="63">
        <v>150</v>
      </c>
      <c r="I8" s="65" t="s">
        <v>121</v>
      </c>
      <c r="J8" s="61" t="s">
        <v>65</v>
      </c>
      <c r="K8" s="65"/>
      <c r="L8" s="67">
        <f t="shared" si="1"/>
        <v>45</v>
      </c>
      <c r="M8" s="7">
        <f t="shared" si="2"/>
        <v>105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87.5</v>
      </c>
      <c r="U8" s="92">
        <f t="shared" si="10"/>
        <v>17.5</v>
      </c>
      <c r="V8" s="95">
        <f t="shared" si="0"/>
        <v>87.5</v>
      </c>
      <c r="W8" s="7">
        <f t="shared" si="0"/>
        <v>17.5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522</v>
      </c>
      <c r="F9" s="59">
        <v>45511</v>
      </c>
      <c r="G9" s="61">
        <v>20</v>
      </c>
      <c r="H9" s="63">
        <v>135</v>
      </c>
      <c r="I9" s="65" t="s">
        <v>121</v>
      </c>
      <c r="J9" s="61" t="s">
        <v>65</v>
      </c>
      <c r="K9" s="65"/>
      <c r="L9" s="67">
        <f t="shared" si="1"/>
        <v>40.5</v>
      </c>
      <c r="M9" s="7">
        <f t="shared" si="2"/>
        <v>94.5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78.75</v>
      </c>
      <c r="U9" s="92">
        <f t="shared" si="10"/>
        <v>15.75</v>
      </c>
      <c r="V9" s="95">
        <f t="shared" si="0"/>
        <v>78.75</v>
      </c>
      <c r="W9" s="7">
        <f t="shared" si="0"/>
        <v>15.75</v>
      </c>
    </row>
    <row r="10" spans="1:23" s="6" customFormat="1" ht="19.899999999999999" customHeight="1" x14ac:dyDescent="0.2">
      <c r="A10" s="51">
        <v>7</v>
      </c>
      <c r="B10" s="97">
        <v>5260047973</v>
      </c>
      <c r="C10" s="100" t="str">
        <f>+VLOOKUP(B10,'VERİ BANKASI'!M:N,2,0)</f>
        <v>İSTANBUL OTOPARK İŞLETMELERİ A.Ş.(İSPARK)</v>
      </c>
      <c r="D10" s="54" t="s">
        <v>94</v>
      </c>
      <c r="E10" s="57">
        <v>804</v>
      </c>
      <c r="F10" s="59">
        <v>45507</v>
      </c>
      <c r="G10" s="61">
        <v>20</v>
      </c>
      <c r="H10" s="63">
        <v>135</v>
      </c>
      <c r="I10" s="65" t="s">
        <v>640</v>
      </c>
      <c r="J10" s="61" t="s">
        <v>65</v>
      </c>
      <c r="K10" s="65"/>
      <c r="L10" s="67">
        <f t="shared" si="1"/>
        <v>40.5</v>
      </c>
      <c r="M10" s="7">
        <f t="shared" si="2"/>
        <v>94.5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78.75</v>
      </c>
      <c r="U10" s="92">
        <f t="shared" si="10"/>
        <v>15.75</v>
      </c>
      <c r="V10" s="95">
        <f t="shared" si="0"/>
        <v>78.75</v>
      </c>
      <c r="W10" s="7">
        <f t="shared" si="0"/>
        <v>15.75</v>
      </c>
    </row>
    <row r="11" spans="1:23" s="6" customFormat="1" ht="19.899999999999999" customHeight="1" x14ac:dyDescent="0.2">
      <c r="A11" s="51">
        <v>8</v>
      </c>
      <c r="B11" s="97">
        <v>9040037940</v>
      </c>
      <c r="C11" s="100" t="str">
        <f>+VLOOKUP(B11,'VERİ BANKASI'!M:N,2,0)</f>
        <v>AKMERKEZ OTOPARK - ÜÇGEN YÖN. HİZ. A.Ş.</v>
      </c>
      <c r="D11" s="54" t="s">
        <v>94</v>
      </c>
      <c r="E11" s="57">
        <v>20</v>
      </c>
      <c r="F11" s="59">
        <v>45507</v>
      </c>
      <c r="G11" s="61">
        <v>20</v>
      </c>
      <c r="H11" s="63">
        <v>90</v>
      </c>
      <c r="I11" s="65" t="s">
        <v>68</v>
      </c>
      <c r="J11" s="61" t="s">
        <v>65</v>
      </c>
      <c r="K11" s="65"/>
      <c r="L11" s="67">
        <f t="shared" si="1"/>
        <v>27</v>
      </c>
      <c r="M11" s="7">
        <f t="shared" si="2"/>
        <v>63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52.5</v>
      </c>
      <c r="U11" s="92">
        <f t="shared" si="10"/>
        <v>10.5</v>
      </c>
      <c r="V11" s="95">
        <f t="shared" si="0"/>
        <v>52.5</v>
      </c>
      <c r="W11" s="7">
        <f t="shared" si="0"/>
        <v>10.5</v>
      </c>
    </row>
    <row r="12" spans="1:23" s="6" customFormat="1" ht="19.899999999999999" customHeight="1" x14ac:dyDescent="0.2">
      <c r="A12" s="51">
        <v>9</v>
      </c>
      <c r="B12" s="97">
        <v>5260047973</v>
      </c>
      <c r="C12" s="100" t="str">
        <f>+VLOOKUP(B12,'VERİ BANKASI'!M:N,2,0)</f>
        <v>İSTANBUL OTOPARK İŞLETMELERİ A.Ş.(İSPARK)</v>
      </c>
      <c r="D12" s="54" t="s">
        <v>94</v>
      </c>
      <c r="E12" s="57">
        <v>638</v>
      </c>
      <c r="F12" s="59">
        <v>45506</v>
      </c>
      <c r="G12" s="61">
        <v>20</v>
      </c>
      <c r="H12" s="63">
        <v>135</v>
      </c>
      <c r="I12" s="65" t="s">
        <v>640</v>
      </c>
      <c r="J12" s="61" t="s">
        <v>65</v>
      </c>
      <c r="K12" s="65"/>
      <c r="L12" s="67">
        <f t="shared" si="1"/>
        <v>40.5</v>
      </c>
      <c r="M12" s="7">
        <f t="shared" si="2"/>
        <v>94.5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78.75</v>
      </c>
      <c r="U12" s="92">
        <f t="shared" si="10"/>
        <v>15.75</v>
      </c>
      <c r="V12" s="95">
        <f t="shared" si="0"/>
        <v>78.75</v>
      </c>
      <c r="W12" s="7">
        <f t="shared" si="0"/>
        <v>15.75</v>
      </c>
    </row>
    <row r="13" spans="1:23" s="6" customFormat="1" ht="19.899999999999999" customHeight="1" x14ac:dyDescent="0.2">
      <c r="A13" s="51">
        <v>10</v>
      </c>
      <c r="B13" s="97">
        <v>5260047973</v>
      </c>
      <c r="C13" s="100" t="str">
        <f>+VLOOKUP(B13,'VERİ BANKASI'!M:N,2,0)</f>
        <v>İSTANBUL OTOPARK İŞLETMELERİ A.Ş.(İSPARK)</v>
      </c>
      <c r="D13" s="54" t="s">
        <v>94</v>
      </c>
      <c r="E13" s="57">
        <v>625</v>
      </c>
      <c r="F13" s="59">
        <v>45505</v>
      </c>
      <c r="G13" s="61">
        <v>20</v>
      </c>
      <c r="H13" s="63">
        <v>135</v>
      </c>
      <c r="I13" s="65" t="s">
        <v>121</v>
      </c>
      <c r="J13" s="61" t="s">
        <v>65</v>
      </c>
      <c r="K13" s="65"/>
      <c r="L13" s="67">
        <f t="shared" si="1"/>
        <v>40.5</v>
      </c>
      <c r="M13" s="7">
        <f t="shared" si="2"/>
        <v>94.5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78.75</v>
      </c>
      <c r="U13" s="92">
        <f t="shared" si="10"/>
        <v>15.75</v>
      </c>
      <c r="V13" s="95">
        <f t="shared" si="0"/>
        <v>78.75</v>
      </c>
      <c r="W13" s="7">
        <f t="shared" si="0"/>
        <v>15.75</v>
      </c>
    </row>
    <row r="14" spans="1:23" s="6" customFormat="1" ht="19.899999999999999" customHeight="1" x14ac:dyDescent="0.2">
      <c r="A14" s="51">
        <v>11</v>
      </c>
      <c r="B14" s="97">
        <v>5260047973</v>
      </c>
      <c r="C14" s="100" t="str">
        <f>+VLOOKUP(B14,'VERİ BANKASI'!M:N,2,0)</f>
        <v>İSTANBUL OTOPARK İŞLETMELERİ A.Ş.(İSPARK)</v>
      </c>
      <c r="D14" s="54" t="s">
        <v>94</v>
      </c>
      <c r="E14" s="57">
        <v>539</v>
      </c>
      <c r="F14" s="59">
        <v>45510</v>
      </c>
      <c r="G14" s="61">
        <v>20</v>
      </c>
      <c r="H14" s="63">
        <v>135</v>
      </c>
      <c r="I14" s="65" t="s">
        <v>121</v>
      </c>
      <c r="J14" s="61" t="s">
        <v>65</v>
      </c>
      <c r="K14" s="65"/>
      <c r="L14" s="67">
        <f t="shared" si="1"/>
        <v>40.5</v>
      </c>
      <c r="M14" s="7">
        <f t="shared" si="2"/>
        <v>94.5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78.75</v>
      </c>
      <c r="U14" s="92">
        <f t="shared" si="10"/>
        <v>15.75</v>
      </c>
      <c r="V14" s="95">
        <f t="shared" si="0"/>
        <v>78.75</v>
      </c>
      <c r="W14" s="7">
        <f t="shared" si="0"/>
        <v>15.75</v>
      </c>
    </row>
    <row r="15" spans="1:23" s="6" customFormat="1" ht="19.899999999999999" customHeight="1" x14ac:dyDescent="0.2">
      <c r="A15" s="51">
        <v>12</v>
      </c>
      <c r="B15" s="97">
        <v>5260047973</v>
      </c>
      <c r="C15" s="100" t="str">
        <f>+VLOOKUP(B15,'VERİ BANKASI'!M:N,2,0)</f>
        <v>İSTANBUL OTOPARK İŞLETMELERİ A.Ş.(İSPARK)</v>
      </c>
      <c r="D15" s="54" t="s">
        <v>94</v>
      </c>
      <c r="E15" s="57">
        <v>549</v>
      </c>
      <c r="F15" s="59">
        <v>45509</v>
      </c>
      <c r="G15" s="61">
        <v>20</v>
      </c>
      <c r="H15" s="63">
        <v>135</v>
      </c>
      <c r="I15" s="65" t="s">
        <v>68</v>
      </c>
      <c r="J15" s="61" t="s">
        <v>65</v>
      </c>
      <c r="K15" s="65"/>
      <c r="L15" s="67">
        <f t="shared" si="1"/>
        <v>40.5</v>
      </c>
      <c r="M15" s="7">
        <f t="shared" si="2"/>
        <v>94.5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78.75</v>
      </c>
      <c r="U15" s="92">
        <f t="shared" si="10"/>
        <v>15.75</v>
      </c>
      <c r="V15" s="95">
        <f t="shared" si="0"/>
        <v>78.75</v>
      </c>
      <c r="W15" s="7">
        <f t="shared" si="0"/>
        <v>15.75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2430.41</v>
      </c>
      <c r="I57" s="109"/>
      <c r="J57" s="109"/>
      <c r="K57" s="11"/>
      <c r="L57" s="12">
        <f t="shared" ref="L57:W57" si="12">+SUBTOTAL(9,L4:L55)</f>
        <v>390</v>
      </c>
      <c r="M57" s="12">
        <f t="shared" si="12"/>
        <v>2040.41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1027.6454545454544</v>
      </c>
      <c r="S57" s="15">
        <f t="shared" si="12"/>
        <v>102.76454545454546</v>
      </c>
      <c r="T57" s="16">
        <f t="shared" si="12"/>
        <v>758.33333333333337</v>
      </c>
      <c r="U57" s="16">
        <f t="shared" si="12"/>
        <v>151.66666666666669</v>
      </c>
      <c r="V57" s="12">
        <f t="shared" si="12"/>
        <v>1785.9787878787877</v>
      </c>
      <c r="W57" s="12">
        <f t="shared" si="12"/>
        <v>254.43121212121213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233.33333333333334</v>
      </c>
      <c r="J60" s="24">
        <f t="shared" ref="J60:J85" si="20">SUMIF($D$4:$D$55,B60,$U$4:$U$55)</f>
        <v>46.666666666666671</v>
      </c>
      <c r="K60" s="24">
        <f t="shared" ref="K60:K85" si="21">SUMIF($D$4:$D$55,B60,$L$4:$L$55)</f>
        <v>120</v>
      </c>
      <c r="L60" s="25">
        <f t="shared" ref="L60:L85" si="22">+SUM(C60:K60)</f>
        <v>400</v>
      </c>
      <c r="M60" s="113">
        <f>+COUNTIF($D$4:D53,B60)</f>
        <v>2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525</v>
      </c>
      <c r="J61" s="24">
        <f t="shared" si="20"/>
        <v>105</v>
      </c>
      <c r="K61" s="24">
        <f t="shared" si="21"/>
        <v>270</v>
      </c>
      <c r="L61" s="25">
        <f t="shared" si="22"/>
        <v>900</v>
      </c>
      <c r="M61" s="113">
        <f>+COUNTIF($D$4:D55,B61)</f>
        <v>7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2430.4099999999994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-2430.4099999999994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204.54545454545453</v>
      </c>
      <c r="H65" s="24">
        <f t="shared" si="18"/>
        <v>20.454545454545453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225</v>
      </c>
      <c r="M65" s="113">
        <f>+COUNTIF($D$4:D59,B65)</f>
        <v>1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823.09999999999991</v>
      </c>
      <c r="H66" s="24">
        <f t="shared" si="18"/>
        <v>82.31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905.40999999999985</v>
      </c>
      <c r="M66" s="113">
        <f>+COUNTIF($D$4:D59,B66)</f>
        <v>2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0</v>
      </c>
      <c r="F86" s="39">
        <f t="shared" si="23"/>
        <v>0</v>
      </c>
      <c r="G86" s="39">
        <f t="shared" si="23"/>
        <v>1027.6454545454544</v>
      </c>
      <c r="H86" s="39">
        <f t="shared" si="23"/>
        <v>102.76454545454546</v>
      </c>
      <c r="I86" s="39">
        <f t="shared" si="23"/>
        <v>758.33333333333337</v>
      </c>
      <c r="J86" s="39">
        <f t="shared" si="23"/>
        <v>151.66666666666669</v>
      </c>
      <c r="K86" s="40">
        <f t="shared" si="23"/>
        <v>390</v>
      </c>
      <c r="L86" s="40">
        <f>SUM(L60:L83)</f>
        <v>2430.41</v>
      </c>
      <c r="M86" s="114">
        <f>+SUM(M60:M85)</f>
        <v>12</v>
      </c>
      <c r="R86" s="106" t="s">
        <v>658</v>
      </c>
      <c r="S86" s="111">
        <f>+M86</f>
        <v>12</v>
      </c>
      <c r="T86" s="107">
        <f>+K86</f>
        <v>390</v>
      </c>
      <c r="U86" s="107">
        <f>+C86+E86+G86+I86</f>
        <v>1785.9787878787879</v>
      </c>
      <c r="V86" s="107">
        <f>+D86+F86+H86+J86</f>
        <v>254.43121212121213</v>
      </c>
      <c r="W86" s="107">
        <f>+T86+U86+V86</f>
        <v>2430.41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N2:O2"/>
    <mergeCell ref="P2:Q2"/>
    <mergeCell ref="R2:S2"/>
    <mergeCell ref="T2:U2"/>
    <mergeCell ref="V2:W2"/>
    <mergeCell ref="E2:G2"/>
  </mergeCells>
  <dataValidations count="1">
    <dataValidation type="list" allowBlank="1" showInputMessage="1" showErrorMessage="1" sqref="D55" xr:uid="{6F0AC370-042D-4B9D-AE3C-777E74195584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1BA6A9FA-4464-4239-9E5B-47B433193C60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36DA3E53-D66C-43F5-A9CC-05938376CEEC}">
          <x14:formula1>
            <xm:f>'VERİ BANKASI'!$F$1:$F$4</xm:f>
          </x14:formula1>
          <xm:sqref>P60</xm:sqref>
        </x14:dataValidation>
        <x14:dataValidation type="list" allowBlank="1" showInputMessage="1" showErrorMessage="1" xr:uid="{D54A2B6F-4B68-4A20-B86A-5F68CFD1523C}">
          <x14:formula1>
            <xm:f>'VERİ BANKASI'!$E$1:$E$13</xm:f>
          </x14:formula1>
          <xm:sqref>P63</xm:sqref>
        </x14:dataValidation>
        <x14:dataValidation type="list" allowBlank="1" showInputMessage="1" showErrorMessage="1" xr:uid="{1D2DE127-E8C7-4639-9115-DB6BC820B79C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9EAD018E-A83B-4DF9-A1AB-D0491F92C68A}">
          <x14:formula1>
            <xm:f>'VERİ BANKASI'!$G$1:$G$4</xm:f>
          </x14:formula1>
          <xm:sqref>P61</xm:sqref>
        </x14:dataValidation>
        <x14:dataValidation type="list" allowBlank="1" showInputMessage="1" showErrorMessage="1" xr:uid="{43D189E8-664C-4AC8-BBC4-93147FBDCB0A}">
          <x14:formula1>
            <xm:f>'VERİ BANKASI'!$C$1:$C$5</xm:f>
          </x14:formula1>
          <xm:sqref>G55</xm:sqref>
        </x14:dataValidation>
        <x14:dataValidation type="list" allowBlank="1" showInputMessage="1" showErrorMessage="1" xr:uid="{61A37359-1A09-4BD0-AD8F-A134CF93751E}">
          <x14:formula1>
            <xm:f>'VERİ BANKASI'!$N$1:$N$1</xm:f>
          </x14:formula1>
          <xm:sqref>K55</xm:sqref>
        </x14:dataValidation>
        <x14:dataValidation type="list" allowBlank="1" showInputMessage="1" showErrorMessage="1" xr:uid="{06652BCE-5643-43DF-B6B0-7FE145147CC6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6EF33F61-82F1-4D41-846D-AC7933930F50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BF518D6D-9B02-473C-8C26-FE05DBA98096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A4241652-1637-44EC-894C-1F5FBEE40F62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076AEE99-F71C-47C1-BA46-69B86616243F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141B729A-DD1C-4533-914F-7F016D99F9DF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F6CB-642F-4329-A0F2-2E4E1367AC1D}">
  <sheetPr>
    <pageSetUpPr fitToPage="1"/>
  </sheetPr>
  <dimension ref="A1:W86"/>
  <sheetViews>
    <sheetView zoomScale="85" zoomScaleNormal="85" workbookViewId="0">
      <selection activeCell="G61" sqref="G61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20" t="s">
        <v>875</v>
      </c>
      <c r="I2" s="121">
        <f>SUBTOTAL(9,H4:H56)</f>
        <v>1497.25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7690310116</v>
      </c>
      <c r="C4" s="100" t="str">
        <f>+VLOOKUP(B4,'VERİ BANKASI'!M:N,2,0)</f>
        <v>SHAYA KAHVE SAN.VE TİC.A.Ş.(STARBUCKS COFFEE)</v>
      </c>
      <c r="D4" s="54" t="s">
        <v>844</v>
      </c>
      <c r="E4" s="57">
        <v>404</v>
      </c>
      <c r="F4" s="59">
        <v>45522</v>
      </c>
      <c r="G4" s="61">
        <v>10</v>
      </c>
      <c r="H4" s="63">
        <v>125</v>
      </c>
      <c r="I4" s="65" t="s">
        <v>121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125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113.63636363636363</v>
      </c>
      <c r="S4" s="86">
        <f>+R4*0.1</f>
        <v>11.363636363636363</v>
      </c>
      <c r="T4" s="90">
        <f>+IF(G4=$T$2,M4/1.2,0)</f>
        <v>0</v>
      </c>
      <c r="U4" s="92">
        <f>+T4*0.2</f>
        <v>0</v>
      </c>
      <c r="V4" s="95">
        <f>+N4+P4+R4+T4</f>
        <v>113.63636363636363</v>
      </c>
      <c r="W4" s="7">
        <f>+O4+Q4+S4+U4</f>
        <v>11.363636363636363</v>
      </c>
    </row>
    <row r="5" spans="1:23" s="6" customFormat="1" ht="19.899999999999999" customHeight="1" x14ac:dyDescent="0.2">
      <c r="A5" s="51">
        <v>2</v>
      </c>
      <c r="B5" s="97">
        <v>7690007614</v>
      </c>
      <c r="C5" s="100" t="str">
        <f>+VLOOKUP(B5,'VERİ BANKASI'!M:N,2,0)</f>
        <v>SHELL PETROL A.Ş.</v>
      </c>
      <c r="D5" s="54" t="s">
        <v>844</v>
      </c>
      <c r="E5" s="57">
        <v>749</v>
      </c>
      <c r="F5" s="59">
        <v>45522</v>
      </c>
      <c r="G5" s="61">
        <v>1</v>
      </c>
      <c r="H5" s="63">
        <v>20</v>
      </c>
      <c r="I5" s="65" t="s">
        <v>68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20</v>
      </c>
      <c r="N5" s="69">
        <f>+IF(G5=$N$2,M5,0)</f>
        <v>0</v>
      </c>
      <c r="O5" s="76">
        <f>+N5*0/100</f>
        <v>0</v>
      </c>
      <c r="P5" s="74">
        <f>+IF(G5=$P$2,M5/1.01,0)</f>
        <v>19.801980198019802</v>
      </c>
      <c r="Q5" s="82">
        <f>+P5*0.01</f>
        <v>0.19801980198019803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19.801980198019802</v>
      </c>
      <c r="W5" s="7">
        <f>+O5+Q5+S5+U5</f>
        <v>0.19801980198019803</v>
      </c>
    </row>
    <row r="6" spans="1:23" s="6" customFormat="1" ht="19.899999999999999" customHeight="1" x14ac:dyDescent="0.2">
      <c r="A6" s="51">
        <v>3</v>
      </c>
      <c r="B6" s="97">
        <v>7690007614</v>
      </c>
      <c r="C6" s="100" t="str">
        <f>+VLOOKUP(B6,'VERİ BANKASI'!M:N,2,0)</f>
        <v>SHELL PETROL A.Ş.</v>
      </c>
      <c r="D6" s="54" t="s">
        <v>844</v>
      </c>
      <c r="E6" s="57">
        <v>748</v>
      </c>
      <c r="F6" s="59">
        <v>45522</v>
      </c>
      <c r="G6" s="61">
        <v>1</v>
      </c>
      <c r="H6" s="63">
        <v>50</v>
      </c>
      <c r="I6" s="65" t="s">
        <v>121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50</v>
      </c>
      <c r="N6" s="69">
        <f>+IF(G6=$N$2,M6,0)</f>
        <v>0</v>
      </c>
      <c r="O6" s="76">
        <f>+N6*0/100</f>
        <v>0</v>
      </c>
      <c r="P6" s="74">
        <f>+IF(G6=$P$2,M6/1.01,0)</f>
        <v>49.504950495049506</v>
      </c>
      <c r="Q6" s="82">
        <f>+P6*0.01</f>
        <v>0.4950495049504951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49.504950495049506</v>
      </c>
      <c r="W6" s="7">
        <f t="shared" si="0"/>
        <v>0.4950495049504951</v>
      </c>
    </row>
    <row r="7" spans="1:23" s="6" customFormat="1" ht="19.899999999999999" customHeight="1" x14ac:dyDescent="0.2">
      <c r="A7" s="51">
        <v>4</v>
      </c>
      <c r="B7" s="97">
        <v>7690007614</v>
      </c>
      <c r="C7" s="100" t="str">
        <f>+VLOOKUP(B7,'VERİ BANKASI'!M:N,2,0)</f>
        <v>SHELL PETROL A.Ş.</v>
      </c>
      <c r="D7" s="54" t="s">
        <v>844</v>
      </c>
      <c r="E7" s="57">
        <v>60</v>
      </c>
      <c r="F7" s="59">
        <v>45520</v>
      </c>
      <c r="G7" s="61">
        <v>1</v>
      </c>
      <c r="H7" s="63">
        <v>252.25</v>
      </c>
      <c r="I7" s="65" t="s">
        <v>68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252.25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249.75247524752476</v>
      </c>
      <c r="Q7" s="82">
        <f t="shared" ref="Q7:Q54" si="6">+P7*0.01</f>
        <v>2.4975247524752477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249.75247524752476</v>
      </c>
      <c r="W7" s="7">
        <f t="shared" si="0"/>
        <v>2.4975247524752477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175</v>
      </c>
      <c r="F8" s="59">
        <v>45520</v>
      </c>
      <c r="G8" s="61">
        <v>20</v>
      </c>
      <c r="H8" s="63">
        <v>70</v>
      </c>
      <c r="I8" s="65" t="s">
        <v>121</v>
      </c>
      <c r="J8" s="61" t="s">
        <v>65</v>
      </c>
      <c r="K8" s="65"/>
      <c r="L8" s="67">
        <f t="shared" si="1"/>
        <v>21</v>
      </c>
      <c r="M8" s="7">
        <f t="shared" si="2"/>
        <v>49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40.833333333333336</v>
      </c>
      <c r="U8" s="92">
        <f t="shared" si="10"/>
        <v>8.1666666666666679</v>
      </c>
      <c r="V8" s="95">
        <f t="shared" si="0"/>
        <v>40.833333333333336</v>
      </c>
      <c r="W8" s="7">
        <f t="shared" si="0"/>
        <v>8.1666666666666679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573</v>
      </c>
      <c r="F9" s="59">
        <v>45520</v>
      </c>
      <c r="G9" s="61">
        <v>20</v>
      </c>
      <c r="H9" s="63">
        <v>135</v>
      </c>
      <c r="I9" s="65" t="s">
        <v>121</v>
      </c>
      <c r="J9" s="61" t="s">
        <v>65</v>
      </c>
      <c r="K9" s="65"/>
      <c r="L9" s="67">
        <f t="shared" si="1"/>
        <v>40.5</v>
      </c>
      <c r="M9" s="7">
        <f t="shared" si="2"/>
        <v>94.5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78.75</v>
      </c>
      <c r="U9" s="92">
        <f t="shared" si="10"/>
        <v>15.75</v>
      </c>
      <c r="V9" s="95">
        <f t="shared" si="0"/>
        <v>78.75</v>
      </c>
      <c r="W9" s="7">
        <f t="shared" si="0"/>
        <v>15.75</v>
      </c>
    </row>
    <row r="10" spans="1:23" s="6" customFormat="1" ht="19.899999999999999" customHeight="1" x14ac:dyDescent="0.2">
      <c r="A10" s="51">
        <v>7</v>
      </c>
      <c r="B10" s="97">
        <v>7720663332</v>
      </c>
      <c r="C10" s="100" t="str">
        <f>+VLOOKUP(B10,'VERİ BANKASI'!M:N,2,0)</f>
        <v>SNBF TURİZM GIDA İNŞ.TAR.SAN.VE TİC.A.Ş.</v>
      </c>
      <c r="D10" s="54" t="s">
        <v>844</v>
      </c>
      <c r="E10" s="57">
        <v>441</v>
      </c>
      <c r="F10" s="59">
        <v>45522</v>
      </c>
      <c r="G10" s="61">
        <v>10</v>
      </c>
      <c r="H10" s="63">
        <v>845</v>
      </c>
      <c r="I10" s="65" t="s">
        <v>121</v>
      </c>
      <c r="J10" s="61" t="s">
        <v>65</v>
      </c>
      <c r="K10" s="65"/>
      <c r="L10" s="67">
        <f t="shared" si="1"/>
        <v>0</v>
      </c>
      <c r="M10" s="7">
        <f t="shared" si="2"/>
        <v>845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768.18181818181813</v>
      </c>
      <c r="S10" s="86">
        <f t="shared" si="8"/>
        <v>76.818181818181813</v>
      </c>
      <c r="T10" s="90">
        <f t="shared" si="9"/>
        <v>0</v>
      </c>
      <c r="U10" s="92">
        <f t="shared" si="10"/>
        <v>0</v>
      </c>
      <c r="V10" s="95">
        <f t="shared" si="0"/>
        <v>768.18181818181813</v>
      </c>
      <c r="W10" s="7">
        <f t="shared" si="0"/>
        <v>76.818181818181813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1497.25</v>
      </c>
      <c r="I57" s="109"/>
      <c r="J57" s="109"/>
      <c r="K57" s="11"/>
      <c r="L57" s="12">
        <f t="shared" ref="L57:W57" si="12">+SUBTOTAL(9,L4:L55)</f>
        <v>61.5</v>
      </c>
      <c r="M57" s="12">
        <f t="shared" si="12"/>
        <v>1435.75</v>
      </c>
      <c r="N57" s="13">
        <f t="shared" si="12"/>
        <v>0</v>
      </c>
      <c r="O57" s="13">
        <f t="shared" si="12"/>
        <v>0</v>
      </c>
      <c r="P57" s="14">
        <f>+SUBTOTAL(9,P4:P55)</f>
        <v>319.05940594059405</v>
      </c>
      <c r="Q57" s="14">
        <f t="shared" si="12"/>
        <v>3.190594059405941</v>
      </c>
      <c r="R57" s="15">
        <f t="shared" si="12"/>
        <v>881.81818181818176</v>
      </c>
      <c r="S57" s="15">
        <f t="shared" si="12"/>
        <v>88.181818181818173</v>
      </c>
      <c r="T57" s="16">
        <f t="shared" si="12"/>
        <v>119.58333333333334</v>
      </c>
      <c r="U57" s="16">
        <f t="shared" si="12"/>
        <v>23.916666666666668</v>
      </c>
      <c r="V57" s="12">
        <f t="shared" si="12"/>
        <v>1320.4609210921089</v>
      </c>
      <c r="W57" s="12">
        <f t="shared" si="12"/>
        <v>115.28907890789078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119.58333333333334</v>
      </c>
      <c r="J61" s="24">
        <f t="shared" si="20"/>
        <v>23.916666666666668</v>
      </c>
      <c r="K61" s="24">
        <f t="shared" si="21"/>
        <v>61.5</v>
      </c>
      <c r="L61" s="25">
        <f t="shared" si="22"/>
        <v>205</v>
      </c>
      <c r="M61" s="113">
        <f>+COUNTIF($D$4:D55,B61)</f>
        <v>2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1497.2499999999998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-1497.2499999999998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319.05940594059405</v>
      </c>
      <c r="F65" s="24">
        <f t="shared" si="16"/>
        <v>3.190594059405941</v>
      </c>
      <c r="G65" s="24">
        <f t="shared" si="17"/>
        <v>881.81818181818176</v>
      </c>
      <c r="H65" s="24">
        <f t="shared" si="18"/>
        <v>88.181818181818173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1292.25</v>
      </c>
      <c r="M65" s="113">
        <f>+COUNTIF($D$4:D59,B65)</f>
        <v>5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319.05940594059405</v>
      </c>
      <c r="F86" s="39">
        <f t="shared" si="23"/>
        <v>3.190594059405941</v>
      </c>
      <c r="G86" s="39">
        <f t="shared" si="23"/>
        <v>881.81818181818176</v>
      </c>
      <c r="H86" s="39">
        <f t="shared" si="23"/>
        <v>88.181818181818173</v>
      </c>
      <c r="I86" s="39">
        <f t="shared" si="23"/>
        <v>119.58333333333334</v>
      </c>
      <c r="J86" s="39">
        <f t="shared" si="23"/>
        <v>23.916666666666668</v>
      </c>
      <c r="K86" s="40">
        <f t="shared" si="23"/>
        <v>61.5</v>
      </c>
      <c r="L86" s="40">
        <f>SUM(L60:L83)</f>
        <v>1497.25</v>
      </c>
      <c r="M86" s="114">
        <f>+SUM(M60:M85)</f>
        <v>7</v>
      </c>
      <c r="R86" s="106" t="s">
        <v>658</v>
      </c>
      <c r="S86" s="111">
        <f>+M86</f>
        <v>7</v>
      </c>
      <c r="T86" s="107">
        <f>+K86</f>
        <v>61.5</v>
      </c>
      <c r="U86" s="107">
        <f>+C86+E86+G86+I86</f>
        <v>1320.4609210921092</v>
      </c>
      <c r="V86" s="107">
        <f>+D86+F86+H86+J86</f>
        <v>115.28907890789078</v>
      </c>
      <c r="W86" s="107">
        <f>+T86+U86+V86</f>
        <v>1497.25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052C5DDE-67AC-4E6D-8508-3C8A3710A8B4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BCBAA17-E929-4037-97DE-3D2445079AC9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5A59946D-6D7A-4FE0-B21F-3E6D035E6436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3FE4918E-9021-4B90-8B8E-ADD242E41974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11FEE0F6-BF07-4169-8662-0C08C903187E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B971CDDB-DB1C-42A2-AB63-9C69AC34D280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E274F6E9-CF60-4C7D-8D23-EF9485E4A606}">
          <x14:formula1>
            <xm:f>'VERİ BANKASI'!$N$1:$N$1</xm:f>
          </x14:formula1>
          <xm:sqref>K55</xm:sqref>
        </x14:dataValidation>
        <x14:dataValidation type="list" allowBlank="1" showInputMessage="1" showErrorMessage="1" xr:uid="{65AF192E-EFA0-4D1E-AC3A-56A02B1F8FD4}">
          <x14:formula1>
            <xm:f>'VERİ BANKASI'!$C$1:$C$5</xm:f>
          </x14:formula1>
          <xm:sqref>G55</xm:sqref>
        </x14:dataValidation>
        <x14:dataValidation type="list" allowBlank="1" showInputMessage="1" showErrorMessage="1" xr:uid="{6A1EFF41-4EE5-4202-8035-8BE3274209A4}">
          <x14:formula1>
            <xm:f>'VERİ BANKASI'!$G$1:$G$4</xm:f>
          </x14:formula1>
          <xm:sqref>P61</xm:sqref>
        </x14:dataValidation>
        <x14:dataValidation type="list" allowBlank="1" showInputMessage="1" showErrorMessage="1" xr:uid="{FCE95C7D-508B-4A5A-9FD9-16A45ABBB117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65CF6AA4-3895-403E-8F0B-B39FFED24CEE}">
          <x14:formula1>
            <xm:f>'VERİ BANKASI'!$E$1:$E$13</xm:f>
          </x14:formula1>
          <xm:sqref>P63</xm:sqref>
        </x14:dataValidation>
        <x14:dataValidation type="list" allowBlank="1" showInputMessage="1" showErrorMessage="1" xr:uid="{2896FE51-2742-4940-8C87-DEE90F7DAE3A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3B3630F4-C64E-452A-B0F6-573BB3B82B01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546BAF75-EF46-4D01-9352-52DE1A63E9BB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C1E3-A0C9-49AC-AADF-5CFDBA8D87DA}">
  <sheetPr>
    <pageSetUpPr fitToPage="1"/>
  </sheetPr>
  <dimension ref="A1:W86"/>
  <sheetViews>
    <sheetView zoomScale="85" zoomScaleNormal="85" workbookViewId="0">
      <selection activeCell="F6" sqref="F6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20" t="s">
        <v>875</v>
      </c>
      <c r="I2" s="121">
        <f>SUBTOTAL(9,H4:H56)</f>
        <v>1000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3130616101</v>
      </c>
      <c r="C4" s="100" t="str">
        <f>+VLOOKUP(B4,'VERİ BANKASI'!M:N,2,0)</f>
        <v>DOMİNOS PİZZA - MİT TARIM GIDA LTD. ŞTİ.</v>
      </c>
      <c r="D4" s="54" t="s">
        <v>844</v>
      </c>
      <c r="E4" s="57">
        <v>3</v>
      </c>
      <c r="F4" s="59">
        <v>45535</v>
      </c>
      <c r="G4" s="61">
        <v>10</v>
      </c>
      <c r="H4" s="63">
        <v>350</v>
      </c>
      <c r="I4" s="65" t="s">
        <v>640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350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318.18181818181813</v>
      </c>
      <c r="S4" s="86">
        <f>+R4*0.1</f>
        <v>31.818181818181813</v>
      </c>
      <c r="T4" s="90">
        <f>+IF(G4=$T$2,M4/1.2,0)</f>
        <v>0</v>
      </c>
      <c r="U4" s="92">
        <f>+T4*0.2</f>
        <v>0</v>
      </c>
      <c r="V4" s="95">
        <f>+N4+P4+R4+T4</f>
        <v>318.18181818181813</v>
      </c>
      <c r="W4" s="7">
        <f>+O4+Q4+S4+U4</f>
        <v>31.818181818181813</v>
      </c>
    </row>
    <row r="5" spans="1:23" s="6" customFormat="1" ht="19.899999999999999" customHeight="1" x14ac:dyDescent="0.2">
      <c r="A5" s="51">
        <v>2</v>
      </c>
      <c r="B5" s="97">
        <v>7690007614</v>
      </c>
      <c r="C5" s="100" t="str">
        <f>+VLOOKUP(B5,'VERİ BANKASI'!M:N,2,0)</f>
        <v>SHELL PETROL A.Ş.</v>
      </c>
      <c r="D5" s="54" t="s">
        <v>844</v>
      </c>
      <c r="E5" s="57">
        <v>717</v>
      </c>
      <c r="F5" s="59">
        <v>45528</v>
      </c>
      <c r="G5" s="61">
        <v>1</v>
      </c>
      <c r="H5" s="63">
        <v>95</v>
      </c>
      <c r="I5" s="65" t="s">
        <v>640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95</v>
      </c>
      <c r="N5" s="69">
        <f>+IF(G5=$N$2,M5,0)</f>
        <v>0</v>
      </c>
      <c r="O5" s="76">
        <f>+N5*0/100</f>
        <v>0</v>
      </c>
      <c r="P5" s="74">
        <f>+IF(G5=$P$2,M5/1.01,0)</f>
        <v>94.059405940594061</v>
      </c>
      <c r="Q5" s="82">
        <f>+P5*0.01</f>
        <v>0.94059405940594065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94.059405940594061</v>
      </c>
      <c r="W5" s="7">
        <f>+O5+Q5+S5+U5</f>
        <v>0.94059405940594065</v>
      </c>
    </row>
    <row r="6" spans="1:23" s="6" customFormat="1" ht="19.899999999999999" customHeight="1" x14ac:dyDescent="0.2">
      <c r="A6" s="51">
        <v>3</v>
      </c>
      <c r="B6" s="97">
        <v>7690007614</v>
      </c>
      <c r="C6" s="100" t="str">
        <f>+VLOOKUP(B6,'VERİ BANKASI'!M:N,2,0)</f>
        <v>SHELL PETROL A.Ş.</v>
      </c>
      <c r="D6" s="54" t="s">
        <v>844</v>
      </c>
      <c r="E6" s="57">
        <v>311</v>
      </c>
      <c r="F6" s="59">
        <v>45528</v>
      </c>
      <c r="G6" s="61">
        <v>10</v>
      </c>
      <c r="H6" s="63">
        <v>40</v>
      </c>
      <c r="I6" s="65" t="s">
        <v>121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40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36.36363636363636</v>
      </c>
      <c r="S6" s="86">
        <f>+R6*0.1</f>
        <v>3.6363636363636362</v>
      </c>
      <c r="T6" s="90">
        <f>+IF(G6=$T$2,M6/1.2,0)</f>
        <v>0</v>
      </c>
      <c r="U6" s="92">
        <f>+T6*0.2</f>
        <v>0</v>
      </c>
      <c r="V6" s="95">
        <f t="shared" ref="V6:W22" si="0">+N6+P6+R6+T6</f>
        <v>36.36363636363636</v>
      </c>
      <c r="W6" s="7">
        <f t="shared" si="0"/>
        <v>3.6363636363636362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595</v>
      </c>
      <c r="F7" s="59">
        <v>45533</v>
      </c>
      <c r="G7" s="61">
        <v>20</v>
      </c>
      <c r="H7" s="63">
        <v>110</v>
      </c>
      <c r="I7" s="65" t="s">
        <v>643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33</v>
      </c>
      <c r="M7" s="7">
        <f t="shared" ref="M7:M54" si="2">+H7-L7</f>
        <v>77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64.166666666666671</v>
      </c>
      <c r="U7" s="92">
        <f t="shared" ref="U7:U54" si="10">+T7*0.2</f>
        <v>12.833333333333336</v>
      </c>
      <c r="V7" s="95">
        <f t="shared" si="0"/>
        <v>64.166666666666671</v>
      </c>
      <c r="W7" s="7">
        <f t="shared" si="0"/>
        <v>12.833333333333336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771</v>
      </c>
      <c r="F8" s="59">
        <v>45532</v>
      </c>
      <c r="G8" s="61">
        <v>20</v>
      </c>
      <c r="H8" s="63">
        <v>135</v>
      </c>
      <c r="I8" s="65" t="s">
        <v>121</v>
      </c>
      <c r="J8" s="61" t="s">
        <v>65</v>
      </c>
      <c r="K8" s="65"/>
      <c r="L8" s="67">
        <f t="shared" si="1"/>
        <v>40.5</v>
      </c>
      <c r="M8" s="7">
        <f t="shared" si="2"/>
        <v>94.5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78.75</v>
      </c>
      <c r="U8" s="92">
        <f t="shared" si="10"/>
        <v>15.75</v>
      </c>
      <c r="V8" s="95">
        <f t="shared" si="0"/>
        <v>78.75</v>
      </c>
      <c r="W8" s="7">
        <f t="shared" si="0"/>
        <v>15.75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564</v>
      </c>
      <c r="F9" s="59">
        <v>45531</v>
      </c>
      <c r="G9" s="61">
        <v>20</v>
      </c>
      <c r="H9" s="63">
        <v>135</v>
      </c>
      <c r="I9" s="65" t="s">
        <v>121</v>
      </c>
      <c r="J9" s="61" t="s">
        <v>65</v>
      </c>
      <c r="K9" s="65"/>
      <c r="L9" s="67">
        <f t="shared" si="1"/>
        <v>40.5</v>
      </c>
      <c r="M9" s="7">
        <f t="shared" si="2"/>
        <v>94.5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78.75</v>
      </c>
      <c r="U9" s="92">
        <f t="shared" si="10"/>
        <v>15.75</v>
      </c>
      <c r="V9" s="95">
        <f t="shared" si="0"/>
        <v>78.75</v>
      </c>
      <c r="W9" s="7">
        <f t="shared" si="0"/>
        <v>15.75</v>
      </c>
    </row>
    <row r="10" spans="1:23" s="6" customFormat="1" ht="19.899999999999999" customHeight="1" x14ac:dyDescent="0.2">
      <c r="A10" s="51">
        <v>7</v>
      </c>
      <c r="B10" s="97">
        <v>5260047973</v>
      </c>
      <c r="C10" s="100" t="str">
        <f>+VLOOKUP(B10,'VERİ BANKASI'!M:N,2,0)</f>
        <v>İSTANBUL OTOPARK İŞLETMELERİ A.Ş.(İSPARK)</v>
      </c>
      <c r="D10" s="54" t="s">
        <v>94</v>
      </c>
      <c r="E10" s="57">
        <v>668</v>
      </c>
      <c r="F10" s="59">
        <v>45530</v>
      </c>
      <c r="G10" s="61">
        <v>20</v>
      </c>
      <c r="H10" s="63">
        <v>135</v>
      </c>
      <c r="I10" s="65" t="s">
        <v>643</v>
      </c>
      <c r="J10" s="61" t="s">
        <v>65</v>
      </c>
      <c r="K10" s="65"/>
      <c r="L10" s="67">
        <f t="shared" si="1"/>
        <v>40.5</v>
      </c>
      <c r="M10" s="7">
        <f t="shared" si="2"/>
        <v>94.5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78.75</v>
      </c>
      <c r="U10" s="92">
        <f t="shared" si="10"/>
        <v>15.75</v>
      </c>
      <c r="V10" s="95">
        <f t="shared" si="0"/>
        <v>78.75</v>
      </c>
      <c r="W10" s="7">
        <f t="shared" si="0"/>
        <v>15.75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1000</v>
      </c>
      <c r="I57" s="109"/>
      <c r="J57" s="109"/>
      <c r="K57" s="11"/>
      <c r="L57" s="12">
        <f t="shared" ref="L57:W57" si="12">+SUBTOTAL(9,L4:L55)</f>
        <v>154.5</v>
      </c>
      <c r="M57" s="12">
        <f t="shared" si="12"/>
        <v>845.5</v>
      </c>
      <c r="N57" s="13">
        <f t="shared" si="12"/>
        <v>0</v>
      </c>
      <c r="O57" s="13">
        <f t="shared" si="12"/>
        <v>0</v>
      </c>
      <c r="P57" s="14">
        <f>+SUBTOTAL(9,P4:P55)</f>
        <v>94.059405940594061</v>
      </c>
      <c r="Q57" s="14">
        <f t="shared" si="12"/>
        <v>0.94059405940594065</v>
      </c>
      <c r="R57" s="15">
        <f t="shared" si="12"/>
        <v>354.5454545454545</v>
      </c>
      <c r="S57" s="15">
        <f t="shared" si="12"/>
        <v>35.454545454545446</v>
      </c>
      <c r="T57" s="16">
        <f t="shared" si="12"/>
        <v>300.41666666666669</v>
      </c>
      <c r="U57" s="16">
        <f t="shared" si="12"/>
        <v>60.083333333333336</v>
      </c>
      <c r="V57" s="12">
        <f t="shared" si="12"/>
        <v>749.02152715271518</v>
      </c>
      <c r="W57" s="12">
        <f t="shared" si="12"/>
        <v>96.478472847284721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300.41666666666669</v>
      </c>
      <c r="J61" s="24">
        <f t="shared" si="20"/>
        <v>60.083333333333336</v>
      </c>
      <c r="K61" s="24">
        <f t="shared" si="21"/>
        <v>154.5</v>
      </c>
      <c r="L61" s="25">
        <f t="shared" si="22"/>
        <v>515</v>
      </c>
      <c r="M61" s="113">
        <f>+COUNTIF($D$4:D55,B61)</f>
        <v>4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999.99999999999989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-999.99999999999989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94.059405940594061</v>
      </c>
      <c r="F65" s="24">
        <f t="shared" si="16"/>
        <v>0.94059405940594065</v>
      </c>
      <c r="G65" s="24">
        <f t="shared" si="17"/>
        <v>354.5454545454545</v>
      </c>
      <c r="H65" s="24">
        <f t="shared" si="18"/>
        <v>35.454545454545446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484.99999999999994</v>
      </c>
      <c r="M65" s="113">
        <f>+COUNTIF($D$4:D59,B65)</f>
        <v>3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94.059405940594061</v>
      </c>
      <c r="F86" s="39">
        <f t="shared" si="23"/>
        <v>0.94059405940594065</v>
      </c>
      <c r="G86" s="39">
        <f t="shared" si="23"/>
        <v>354.5454545454545</v>
      </c>
      <c r="H86" s="39">
        <f t="shared" si="23"/>
        <v>35.454545454545446</v>
      </c>
      <c r="I86" s="39">
        <f t="shared" si="23"/>
        <v>300.41666666666669</v>
      </c>
      <c r="J86" s="39">
        <f t="shared" si="23"/>
        <v>60.083333333333336</v>
      </c>
      <c r="K86" s="40">
        <f t="shared" si="23"/>
        <v>154.5</v>
      </c>
      <c r="L86" s="40">
        <f>SUM(L60:L83)</f>
        <v>1000</v>
      </c>
      <c r="M86" s="114">
        <f>+SUM(M60:M85)</f>
        <v>7</v>
      </c>
      <c r="R86" s="106" t="s">
        <v>658</v>
      </c>
      <c r="S86" s="111">
        <f>+M86</f>
        <v>7</v>
      </c>
      <c r="T86" s="107">
        <f>+K86</f>
        <v>154.5</v>
      </c>
      <c r="U86" s="107">
        <f>+C86+E86+G86+I86</f>
        <v>749.02152715271518</v>
      </c>
      <c r="V86" s="107">
        <f>+D86+F86+H86+J86</f>
        <v>96.478472847284721</v>
      </c>
      <c r="W86" s="107">
        <f>+T86+U86+V86</f>
        <v>999.99999999999989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CCB60F32-FB36-4AEE-BF8F-72B747198AB8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0FFA631E-FDB8-4138-BE87-D606B6D67F18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F6F2EC66-68F9-4AF4-BCCA-88002D7FD0F5}">
          <x14:formula1>
            <xm:f>'VERİ BANKASI'!$F$1:$F$4</xm:f>
          </x14:formula1>
          <xm:sqref>P60</xm:sqref>
        </x14:dataValidation>
        <x14:dataValidation type="list" allowBlank="1" showInputMessage="1" showErrorMessage="1" xr:uid="{369EFA64-C392-41A0-8377-7A6480C9CC73}">
          <x14:formula1>
            <xm:f>'VERİ BANKASI'!$E$1:$E$13</xm:f>
          </x14:formula1>
          <xm:sqref>P63</xm:sqref>
        </x14:dataValidation>
        <x14:dataValidation type="list" allowBlank="1" showInputMessage="1" showErrorMessage="1" xr:uid="{888ADF58-B6C3-4A1E-9710-B42CCC13DA71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11087713-552B-4C9F-A919-4DFDE95E7098}">
          <x14:formula1>
            <xm:f>'VERİ BANKASI'!$G$1:$G$4</xm:f>
          </x14:formula1>
          <xm:sqref>P61</xm:sqref>
        </x14:dataValidation>
        <x14:dataValidation type="list" allowBlank="1" showInputMessage="1" showErrorMessage="1" xr:uid="{6185235E-886D-4905-B11F-6FD470DDDA69}">
          <x14:formula1>
            <xm:f>'VERİ BANKASI'!$C$1:$C$5</xm:f>
          </x14:formula1>
          <xm:sqref>G55</xm:sqref>
        </x14:dataValidation>
        <x14:dataValidation type="list" allowBlank="1" showInputMessage="1" showErrorMessage="1" xr:uid="{FC47018A-6483-4728-BC03-220C1540BE2E}">
          <x14:formula1>
            <xm:f>'VERİ BANKASI'!$N$1:$N$1</xm:f>
          </x14:formula1>
          <xm:sqref>K55</xm:sqref>
        </x14:dataValidation>
        <x14:dataValidation type="list" allowBlank="1" showInputMessage="1" showErrorMessage="1" xr:uid="{30DAD959-097E-4064-932B-3487837D5A1F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D43E8628-8FB8-4864-9BAF-6E1D19B9481D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D3B0615D-E31B-44A5-A1EE-A25380FB9F41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E9D49E89-39FB-4644-994E-F8BA21FB6F26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1BDEAF57-D0F7-406B-9D43-EAD804811CFA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7E59FC38-CFC0-409C-B429-F69A9BF7C424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C2E7-D3A0-4928-A209-4EAABBE174B0}">
  <sheetPr>
    <pageSetUpPr fitToPage="1"/>
  </sheetPr>
  <dimension ref="A1:W86"/>
  <sheetViews>
    <sheetView zoomScale="85" zoomScaleNormal="85" workbookViewId="0">
      <selection activeCell="E11" sqref="E11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120" t="s">
        <v>875</v>
      </c>
      <c r="I2" s="121">
        <f>SUBTOTAL(9,H4:H56)</f>
        <v>1440</v>
      </c>
      <c r="J2" s="123"/>
      <c r="K2" s="123"/>
      <c r="L2" s="123"/>
      <c r="M2" s="124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24445615360</v>
      </c>
      <c r="C4" s="100" t="str">
        <f>+VLOOKUP(B4,'VERİ BANKASI'!M:N,2,0)</f>
        <v>SAZAKLILAR OTOPARK - SANİYE KILINÇ</v>
      </c>
      <c r="D4" s="54" t="s">
        <v>94</v>
      </c>
      <c r="E4" s="57">
        <v>21</v>
      </c>
      <c r="F4" s="59">
        <v>45531</v>
      </c>
      <c r="G4" s="61">
        <v>20</v>
      </c>
      <c r="H4" s="63">
        <v>80</v>
      </c>
      <c r="I4" s="65" t="s">
        <v>68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24</v>
      </c>
      <c r="M4" s="7">
        <f>+H4-L4</f>
        <v>56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46.666666666666671</v>
      </c>
      <c r="U4" s="92">
        <f>+T4*0.2</f>
        <v>9.3333333333333339</v>
      </c>
      <c r="V4" s="95">
        <f>+N4+P4+R4+T4</f>
        <v>46.666666666666671</v>
      </c>
      <c r="W4" s="7">
        <f>+O4+Q4+S4+U4</f>
        <v>9.3333333333333339</v>
      </c>
    </row>
    <row r="5" spans="1:23" s="6" customFormat="1" ht="19.899999999999999" customHeight="1" x14ac:dyDescent="0.2">
      <c r="A5" s="51">
        <v>2</v>
      </c>
      <c r="B5" s="97">
        <v>7560031351</v>
      </c>
      <c r="C5" s="100" t="str">
        <f>+VLOOKUP(B5,'VERİ BANKASI'!M:N,2,0)</f>
        <v>MİRAP ULSLR.NAK.TUR.OTO.AKRY.SAN.VE TİC.A.Ş</v>
      </c>
      <c r="D5" s="54" t="s">
        <v>71</v>
      </c>
      <c r="E5" s="57">
        <v>28</v>
      </c>
      <c r="F5" s="59">
        <v>45511</v>
      </c>
      <c r="G5" s="61">
        <v>20</v>
      </c>
      <c r="H5" s="63">
        <v>240</v>
      </c>
      <c r="I5" s="65" t="s">
        <v>122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72</v>
      </c>
      <c r="M5" s="7">
        <f>+H5-L5</f>
        <v>168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140</v>
      </c>
      <c r="U5" s="92">
        <f>+T5*0.2</f>
        <v>28</v>
      </c>
      <c r="V5" s="95">
        <f>+N5+P5+R5+T5</f>
        <v>140</v>
      </c>
      <c r="W5" s="7">
        <f>+O5+Q5+S5+U5</f>
        <v>28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516</v>
      </c>
      <c r="F6" s="59">
        <v>45505</v>
      </c>
      <c r="G6" s="61">
        <v>20</v>
      </c>
      <c r="H6" s="63">
        <v>135</v>
      </c>
      <c r="I6" s="65" t="s">
        <v>134</v>
      </c>
      <c r="J6" s="61" t="s">
        <v>65</v>
      </c>
      <c r="K6" s="65"/>
      <c r="L6" s="67">
        <v>0</v>
      </c>
      <c r="M6" s="7">
        <f>+H6-L6</f>
        <v>135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112.5</v>
      </c>
      <c r="U6" s="92">
        <f>+T6*0.2</f>
        <v>22.5</v>
      </c>
      <c r="V6" s="95">
        <f t="shared" ref="V6:W22" si="0">+N6+P6+R6+T6</f>
        <v>112.5</v>
      </c>
      <c r="W6" s="7">
        <f t="shared" si="0"/>
        <v>22.5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598</v>
      </c>
      <c r="F7" s="59">
        <v>45533</v>
      </c>
      <c r="G7" s="61">
        <v>20</v>
      </c>
      <c r="H7" s="63">
        <v>135</v>
      </c>
      <c r="I7" s="65" t="s">
        <v>137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40.5</v>
      </c>
      <c r="M7" s="7">
        <f t="shared" ref="M7:M54" si="2">+H7-L7</f>
        <v>94.5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78.75</v>
      </c>
      <c r="U7" s="92">
        <f t="shared" ref="U7:U54" si="10">+T7*0.2</f>
        <v>15.75</v>
      </c>
      <c r="V7" s="95">
        <f t="shared" si="0"/>
        <v>78.75</v>
      </c>
      <c r="W7" s="7">
        <f t="shared" si="0"/>
        <v>15.75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712</v>
      </c>
      <c r="F8" s="59">
        <v>45530</v>
      </c>
      <c r="G8" s="61">
        <v>20</v>
      </c>
      <c r="H8" s="63">
        <v>180</v>
      </c>
      <c r="I8" s="65" t="s">
        <v>134</v>
      </c>
      <c r="J8" s="61" t="s">
        <v>65</v>
      </c>
      <c r="K8" s="65"/>
      <c r="L8" s="67">
        <f t="shared" si="1"/>
        <v>54</v>
      </c>
      <c r="M8" s="7">
        <f t="shared" si="2"/>
        <v>126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105</v>
      </c>
      <c r="U8" s="92">
        <f t="shared" si="10"/>
        <v>21</v>
      </c>
      <c r="V8" s="95">
        <f t="shared" si="0"/>
        <v>105</v>
      </c>
      <c r="W8" s="7">
        <f t="shared" si="0"/>
        <v>21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776</v>
      </c>
      <c r="F9" s="59">
        <v>45527</v>
      </c>
      <c r="G9" s="61">
        <v>20</v>
      </c>
      <c r="H9" s="63">
        <v>135</v>
      </c>
      <c r="I9" s="65" t="s">
        <v>871</v>
      </c>
      <c r="J9" s="61" t="s">
        <v>65</v>
      </c>
      <c r="K9" s="65"/>
      <c r="L9" s="67">
        <f t="shared" si="1"/>
        <v>40.5</v>
      </c>
      <c r="M9" s="7">
        <f t="shared" si="2"/>
        <v>94.5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78.75</v>
      </c>
      <c r="U9" s="92">
        <f t="shared" si="10"/>
        <v>15.75</v>
      </c>
      <c r="V9" s="95">
        <f t="shared" si="0"/>
        <v>78.75</v>
      </c>
      <c r="W9" s="7">
        <f t="shared" si="0"/>
        <v>15.75</v>
      </c>
    </row>
    <row r="10" spans="1:23" s="6" customFormat="1" ht="19.899999999999999" customHeight="1" x14ac:dyDescent="0.2">
      <c r="A10" s="51">
        <v>7</v>
      </c>
      <c r="B10" s="97">
        <v>5260047973</v>
      </c>
      <c r="C10" s="100" t="str">
        <f>+VLOOKUP(B10,'VERİ BANKASI'!M:N,2,0)</f>
        <v>İSTANBUL OTOPARK İŞLETMELERİ A.Ş.(İSPARK)</v>
      </c>
      <c r="D10" s="54" t="s">
        <v>94</v>
      </c>
      <c r="E10" s="57">
        <v>478</v>
      </c>
      <c r="F10" s="59">
        <v>45516</v>
      </c>
      <c r="G10" s="61">
        <v>20</v>
      </c>
      <c r="H10" s="63">
        <v>135</v>
      </c>
      <c r="I10" s="65" t="s">
        <v>134</v>
      </c>
      <c r="J10" s="61" t="s">
        <v>65</v>
      </c>
      <c r="K10" s="65"/>
      <c r="L10" s="67">
        <f t="shared" si="1"/>
        <v>40.5</v>
      </c>
      <c r="M10" s="7">
        <f t="shared" si="2"/>
        <v>94.5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78.75</v>
      </c>
      <c r="U10" s="92">
        <f t="shared" si="10"/>
        <v>15.75</v>
      </c>
      <c r="V10" s="95">
        <f t="shared" si="0"/>
        <v>78.75</v>
      </c>
      <c r="W10" s="7">
        <f t="shared" si="0"/>
        <v>15.75</v>
      </c>
    </row>
    <row r="11" spans="1:23" s="6" customFormat="1" ht="19.899999999999999" customHeight="1" x14ac:dyDescent="0.2">
      <c r="A11" s="51">
        <v>8</v>
      </c>
      <c r="B11" s="97">
        <v>5260047973</v>
      </c>
      <c r="C11" s="100" t="str">
        <f>+VLOOKUP(B11,'VERİ BANKASI'!M:N,2,0)</f>
        <v>İSTANBUL OTOPARK İŞLETMELERİ A.Ş.(İSPARK)</v>
      </c>
      <c r="D11" s="54" t="s">
        <v>94</v>
      </c>
      <c r="E11" s="57">
        <v>467</v>
      </c>
      <c r="F11" s="59">
        <v>45518</v>
      </c>
      <c r="G11" s="61">
        <v>20</v>
      </c>
      <c r="H11" s="63">
        <v>135</v>
      </c>
      <c r="I11" s="65" t="s">
        <v>134</v>
      </c>
      <c r="J11" s="61" t="s">
        <v>65</v>
      </c>
      <c r="K11" s="65"/>
      <c r="L11" s="67">
        <f t="shared" si="1"/>
        <v>40.5</v>
      </c>
      <c r="M11" s="7">
        <f t="shared" si="2"/>
        <v>94.5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78.75</v>
      </c>
      <c r="U11" s="92">
        <f t="shared" si="10"/>
        <v>15.75</v>
      </c>
      <c r="V11" s="95">
        <f t="shared" si="0"/>
        <v>78.75</v>
      </c>
      <c r="W11" s="7">
        <f t="shared" si="0"/>
        <v>15.75</v>
      </c>
    </row>
    <row r="12" spans="1:23" s="6" customFormat="1" ht="19.899999999999999" customHeight="1" x14ac:dyDescent="0.2">
      <c r="A12" s="51">
        <v>9</v>
      </c>
      <c r="B12" s="97">
        <v>5260047973</v>
      </c>
      <c r="C12" s="100" t="str">
        <f>+VLOOKUP(B12,'VERİ BANKASI'!M:N,2,0)</f>
        <v>İSTANBUL OTOPARK İŞLETMELERİ A.Ş.(İSPARK)</v>
      </c>
      <c r="D12" s="54" t="s">
        <v>94</v>
      </c>
      <c r="E12" s="57">
        <v>322</v>
      </c>
      <c r="F12" s="59">
        <v>45517</v>
      </c>
      <c r="G12" s="61">
        <v>20</v>
      </c>
      <c r="H12" s="63">
        <v>135</v>
      </c>
      <c r="I12" s="65" t="s">
        <v>134</v>
      </c>
      <c r="J12" s="61" t="s">
        <v>65</v>
      </c>
      <c r="K12" s="65"/>
      <c r="L12" s="67">
        <f t="shared" si="1"/>
        <v>40.5</v>
      </c>
      <c r="M12" s="7">
        <f t="shared" si="2"/>
        <v>94.5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78.75</v>
      </c>
      <c r="U12" s="92">
        <f t="shared" si="10"/>
        <v>15.75</v>
      </c>
      <c r="V12" s="95">
        <f t="shared" si="0"/>
        <v>78.75</v>
      </c>
      <c r="W12" s="7">
        <f t="shared" si="0"/>
        <v>15.75</v>
      </c>
    </row>
    <row r="13" spans="1:23" s="6" customFormat="1" ht="19.899999999999999" customHeight="1" x14ac:dyDescent="0.2">
      <c r="A13" s="51">
        <v>10</v>
      </c>
      <c r="B13" s="97">
        <v>5260047973</v>
      </c>
      <c r="C13" s="100" t="str">
        <f>+VLOOKUP(B13,'VERİ BANKASI'!M:N,2,0)</f>
        <v>İSTANBUL OTOPARK İŞLETMELERİ A.Ş.(İSPARK)</v>
      </c>
      <c r="D13" s="54" t="s">
        <v>94</v>
      </c>
      <c r="E13" s="57">
        <v>270</v>
      </c>
      <c r="F13" s="59">
        <v>45516</v>
      </c>
      <c r="G13" s="61">
        <v>20</v>
      </c>
      <c r="H13" s="63">
        <v>130</v>
      </c>
      <c r="I13" s="65" t="s">
        <v>134</v>
      </c>
      <c r="J13" s="61" t="s">
        <v>65</v>
      </c>
      <c r="K13" s="65"/>
      <c r="L13" s="67">
        <f t="shared" si="1"/>
        <v>39</v>
      </c>
      <c r="M13" s="7">
        <f t="shared" si="2"/>
        <v>91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75.833333333333343</v>
      </c>
      <c r="U13" s="92">
        <f t="shared" si="10"/>
        <v>15.16666666666667</v>
      </c>
      <c r="V13" s="95">
        <f t="shared" si="0"/>
        <v>75.833333333333343</v>
      </c>
      <c r="W13" s="7">
        <f t="shared" si="0"/>
        <v>15.16666666666667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1440</v>
      </c>
      <c r="I57" s="109"/>
      <c r="J57" s="109"/>
      <c r="K57" s="11"/>
      <c r="L57" s="12">
        <f t="shared" ref="L57:W57" si="12">+SUBTOTAL(9,L4:L55)</f>
        <v>391.5</v>
      </c>
      <c r="M57" s="12">
        <f t="shared" si="12"/>
        <v>1048.5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0</v>
      </c>
      <c r="S57" s="15">
        <f t="shared" si="12"/>
        <v>0</v>
      </c>
      <c r="T57" s="16">
        <f t="shared" si="12"/>
        <v>873.75000000000011</v>
      </c>
      <c r="U57" s="16">
        <f t="shared" si="12"/>
        <v>174.75</v>
      </c>
      <c r="V57" s="12">
        <f t="shared" si="12"/>
        <v>873.75000000000011</v>
      </c>
      <c r="W57" s="12">
        <f t="shared" si="12"/>
        <v>174.75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40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140</v>
      </c>
      <c r="J60" s="24">
        <f t="shared" ref="J60:J85" si="20">SUMIF($D$4:$D$55,B60,$U$4:$U$55)</f>
        <v>28</v>
      </c>
      <c r="K60" s="24">
        <f t="shared" ref="K60:K85" si="21">SUMIF($D$4:$D$55,B60,$L$4:$L$55)</f>
        <v>72</v>
      </c>
      <c r="L60" s="25">
        <f t="shared" ref="L60:L85" si="22">+SUM(C60:K60)</f>
        <v>240</v>
      </c>
      <c r="M60" s="113">
        <f>+COUNTIF($D$4:D53,B60)</f>
        <v>1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733.75000000000011</v>
      </c>
      <c r="J61" s="24">
        <f t="shared" si="20"/>
        <v>146.75</v>
      </c>
      <c r="K61" s="24">
        <f t="shared" si="21"/>
        <v>319.5</v>
      </c>
      <c r="L61" s="25">
        <f t="shared" si="22"/>
        <v>1200</v>
      </c>
      <c r="M61" s="113">
        <f>+COUNTIF($D$4:D55,B61)</f>
        <v>9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1440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19</v>
      </c>
      <c r="Q63" s="198"/>
      <c r="R63" s="198"/>
      <c r="S63" s="26"/>
      <c r="T63" s="199" t="s">
        <v>8</v>
      </c>
      <c r="U63" s="200"/>
      <c r="V63" s="201"/>
      <c r="W63" s="28">
        <f>+W59-W61</f>
        <v>-1440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77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MESUT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0</v>
      </c>
      <c r="F86" s="39">
        <f t="shared" si="23"/>
        <v>0</v>
      </c>
      <c r="G86" s="39">
        <f t="shared" si="23"/>
        <v>0</v>
      </c>
      <c r="H86" s="39">
        <f t="shared" si="23"/>
        <v>0</v>
      </c>
      <c r="I86" s="39">
        <f t="shared" si="23"/>
        <v>873.75000000000011</v>
      </c>
      <c r="J86" s="39">
        <f t="shared" si="23"/>
        <v>174.75</v>
      </c>
      <c r="K86" s="40">
        <f t="shared" si="23"/>
        <v>391.5</v>
      </c>
      <c r="L86" s="40">
        <f>SUM(L60:L83)</f>
        <v>1440</v>
      </c>
      <c r="M86" s="114">
        <f>+SUM(M60:M85)</f>
        <v>10</v>
      </c>
      <c r="R86" s="106" t="s">
        <v>658</v>
      </c>
      <c r="S86" s="111">
        <f>+M86</f>
        <v>10</v>
      </c>
      <c r="T86" s="107">
        <f>+K86</f>
        <v>391.5</v>
      </c>
      <c r="U86" s="107">
        <f>+C86+E86+G86+I86</f>
        <v>873.75000000000011</v>
      </c>
      <c r="V86" s="107">
        <f>+D86+F86+H86+J86</f>
        <v>174.75</v>
      </c>
      <c r="W86" s="107">
        <f>+T86+U86+V86</f>
        <v>1440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DCE58908-6D90-41F0-8F1C-38583E92B172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DE1E2DD3-8E16-40A4-B349-D960AE0248C1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EAFF0FC4-58DF-4C1B-80A9-BD8B6283E5AF}">
          <x14:formula1>
            <xm:f>'VERİ BANKASI'!$F$1:$F$4</xm:f>
          </x14:formula1>
          <xm:sqref>P60</xm:sqref>
        </x14:dataValidation>
        <x14:dataValidation type="list" allowBlank="1" showInputMessage="1" showErrorMessage="1" xr:uid="{6D22795F-BA63-46A4-80C6-2B378AF4EB4A}">
          <x14:formula1>
            <xm:f>'VERİ BANKASI'!$E$1:$E$13</xm:f>
          </x14:formula1>
          <xm:sqref>P63</xm:sqref>
        </x14:dataValidation>
        <x14:dataValidation type="list" allowBlank="1" showInputMessage="1" showErrorMessage="1" xr:uid="{F8042A72-81E3-418E-B6C8-0F4C100E800F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B00C687D-DF3E-4EE0-9220-F148B88CBA84}">
          <x14:formula1>
            <xm:f>'VERİ BANKASI'!$G$1:$G$4</xm:f>
          </x14:formula1>
          <xm:sqref>P61</xm:sqref>
        </x14:dataValidation>
        <x14:dataValidation type="list" allowBlank="1" showInputMessage="1" showErrorMessage="1" xr:uid="{217F502A-5474-4968-BB33-BBB16A538FAF}">
          <x14:formula1>
            <xm:f>'VERİ BANKASI'!$C$1:$C$5</xm:f>
          </x14:formula1>
          <xm:sqref>G55</xm:sqref>
        </x14:dataValidation>
        <x14:dataValidation type="list" allowBlank="1" showInputMessage="1" showErrorMessage="1" xr:uid="{7AA53B67-6EBC-4E51-A08D-1115D7E7781D}">
          <x14:formula1>
            <xm:f>'VERİ BANKASI'!$N$1:$N$1</xm:f>
          </x14:formula1>
          <xm:sqref>K55</xm:sqref>
        </x14:dataValidation>
        <x14:dataValidation type="list" allowBlank="1" showInputMessage="1" showErrorMessage="1" xr:uid="{7AD94F0E-FB0B-4409-A66D-9E482CE9887E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ED7F2117-4C2B-4DFA-8352-3F27CB4DCF65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26278858-1376-443A-96CA-AD3296F00EBB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78E7EC71-5D6D-4AE5-8348-E782344B528B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6CF60D22-D2A7-4895-BC4D-E1145B3A0397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DAB69A42-6461-4038-801D-F779E5ABC6DD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AB6B-D5ED-4703-885A-379B35791132}">
  <sheetPr codeName="Sayfa98">
    <pageSetUpPr fitToPage="1"/>
  </sheetPr>
  <dimension ref="A1:W86"/>
  <sheetViews>
    <sheetView topLeftCell="C1" zoomScale="85" zoomScaleNormal="85" workbookViewId="0">
      <selection activeCell="E13" sqref="E13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1"/>
      <c r="H2" s="120" t="s">
        <v>875</v>
      </c>
      <c r="I2" s="121">
        <f>SUBTOTAL(9,H4:H56)</f>
        <v>2958</v>
      </c>
      <c r="J2" s="209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122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4630013518</v>
      </c>
      <c r="C4" s="100" t="str">
        <f>+VLOOKUP(B4,'VERİ BANKASI'!M:N,2,0)</f>
        <v>HİSAR AKARYAKIT</v>
      </c>
      <c r="D4" s="54" t="s">
        <v>92</v>
      </c>
      <c r="E4" s="57">
        <v>96</v>
      </c>
      <c r="F4" s="59">
        <v>45474</v>
      </c>
      <c r="G4" s="61">
        <v>1</v>
      </c>
      <c r="H4" s="63">
        <v>155</v>
      </c>
      <c r="I4" s="65" t="s">
        <v>134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155</v>
      </c>
      <c r="N4" s="69">
        <f>+IF(G4=$N$2,M4,0)</f>
        <v>0</v>
      </c>
      <c r="O4" s="76">
        <f>+N4*0/100</f>
        <v>0</v>
      </c>
      <c r="P4" s="74">
        <f>+IF(G4=$P$2,M4/1.01,0)</f>
        <v>153.46534653465346</v>
      </c>
      <c r="Q4" s="82">
        <f>+P4*0.01</f>
        <v>1.5346534653465347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153.46534653465346</v>
      </c>
      <c r="W4" s="7">
        <f>+O4+Q4+S4+U4</f>
        <v>1.5346534653465347</v>
      </c>
    </row>
    <row r="5" spans="1:23" s="6" customFormat="1" ht="19.899999999999999" customHeight="1" x14ac:dyDescent="0.2">
      <c r="A5" s="51">
        <v>2</v>
      </c>
      <c r="B5" s="97">
        <v>7881114162</v>
      </c>
      <c r="C5" s="100" t="str">
        <f>+VLOOKUP(B5,'VERİ BANKASI'!M:N,2,0)</f>
        <v>SÜTZADE LTD. ŞTİ.</v>
      </c>
      <c r="D5" s="54" t="s">
        <v>92</v>
      </c>
      <c r="E5" s="57">
        <v>122</v>
      </c>
      <c r="F5" s="59">
        <v>45474</v>
      </c>
      <c r="G5" s="61">
        <v>1</v>
      </c>
      <c r="H5" s="63">
        <v>469</v>
      </c>
      <c r="I5" s="65" t="s">
        <v>134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469</v>
      </c>
      <c r="N5" s="69">
        <f>+IF(G5=$N$2,M5,0)</f>
        <v>0</v>
      </c>
      <c r="O5" s="76">
        <f>+N5*0/100</f>
        <v>0</v>
      </c>
      <c r="P5" s="74">
        <f>+IF(G5=$P$2,M5/1.01,0)</f>
        <v>464.35643564356434</v>
      </c>
      <c r="Q5" s="82">
        <f>+P5*0.01</f>
        <v>4.6435643564356432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464.35643564356434</v>
      </c>
      <c r="W5" s="7">
        <f>+O5+Q5+S5+U5</f>
        <v>4.6435643564356432</v>
      </c>
    </row>
    <row r="6" spans="1:23" s="6" customFormat="1" ht="19.899999999999999" customHeight="1" x14ac:dyDescent="0.2">
      <c r="A6" s="51">
        <v>3</v>
      </c>
      <c r="B6" s="97">
        <v>5990323260</v>
      </c>
      <c r="C6" s="100" t="str">
        <f>+VLOOKUP(B6,'VERİ BANKASI'!M:N,2,0)</f>
        <v>SİMİT SARAYI SHG ALTKAT  YAT.VE TİC.A.Ş.</v>
      </c>
      <c r="D6" s="54" t="s">
        <v>92</v>
      </c>
      <c r="E6" s="57">
        <v>307</v>
      </c>
      <c r="F6" s="59">
        <v>45502</v>
      </c>
      <c r="G6" s="61">
        <v>10</v>
      </c>
      <c r="H6" s="63">
        <v>575</v>
      </c>
      <c r="I6" s="65" t="s">
        <v>640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575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522.72727272727263</v>
      </c>
      <c r="S6" s="86">
        <f>+R6*0.1</f>
        <v>52.272727272727266</v>
      </c>
      <c r="T6" s="90">
        <f>+IF(G6=$T$2,M6/1.2,0)</f>
        <v>0</v>
      </c>
      <c r="U6" s="92">
        <f>+T6*0.2</f>
        <v>0</v>
      </c>
      <c r="V6" s="95">
        <f t="shared" ref="V6:W22" si="0">+N6+P6+R6+T6</f>
        <v>522.72727272727263</v>
      </c>
      <c r="W6" s="7">
        <f t="shared" si="0"/>
        <v>52.272727272727266</v>
      </c>
    </row>
    <row r="7" spans="1:23" s="6" customFormat="1" ht="19.899999999999999" customHeight="1" x14ac:dyDescent="0.2">
      <c r="A7" s="51">
        <v>4</v>
      </c>
      <c r="B7" s="97">
        <v>5800808470</v>
      </c>
      <c r="C7" s="100" t="str">
        <f>+VLOOKUP(B7,'VERİ BANKASI'!M:N,2,0)</f>
        <v>KORU UNLU MAMULLERİ GIDA SAN.VE TİC.LTD.ŞTİ.</v>
      </c>
      <c r="D7" s="54" t="s">
        <v>92</v>
      </c>
      <c r="E7" s="57">
        <v>33</v>
      </c>
      <c r="F7" s="59">
        <v>45478</v>
      </c>
      <c r="G7" s="61">
        <v>10</v>
      </c>
      <c r="H7" s="63">
        <v>197</v>
      </c>
      <c r="I7" s="65" t="s">
        <v>871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197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179.09090909090907</v>
      </c>
      <c r="S7" s="86">
        <f t="shared" ref="S7:S54" si="8">+R7*0.1</f>
        <v>17.909090909090907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179.09090909090907</v>
      </c>
      <c r="W7" s="7">
        <f t="shared" si="0"/>
        <v>17.909090909090907</v>
      </c>
    </row>
    <row r="8" spans="1:23" s="6" customFormat="1" ht="19.899999999999999" customHeight="1" x14ac:dyDescent="0.2">
      <c r="A8" s="51">
        <v>5</v>
      </c>
      <c r="B8" s="97">
        <v>24926545872</v>
      </c>
      <c r="C8" s="100" t="str">
        <f>+VLOOKUP(B8,'VERİ BANKASI'!M:N,2,0)</f>
        <v>QFİT MARKET -ENGİN ŞAHİN</v>
      </c>
      <c r="D8" s="54" t="s">
        <v>92</v>
      </c>
      <c r="E8" s="57">
        <v>3</v>
      </c>
      <c r="F8" s="59">
        <v>45474</v>
      </c>
      <c r="G8" s="61">
        <v>1</v>
      </c>
      <c r="H8" s="63">
        <v>17.5</v>
      </c>
      <c r="I8" s="65" t="s">
        <v>121</v>
      </c>
      <c r="J8" s="61" t="s">
        <v>64</v>
      </c>
      <c r="K8" s="65"/>
      <c r="L8" s="67">
        <f t="shared" si="1"/>
        <v>0</v>
      </c>
      <c r="M8" s="7">
        <f t="shared" si="2"/>
        <v>17.5</v>
      </c>
      <c r="N8" s="69">
        <f t="shared" si="3"/>
        <v>0</v>
      </c>
      <c r="O8" s="76">
        <f t="shared" si="4"/>
        <v>0</v>
      </c>
      <c r="P8" s="74">
        <f t="shared" si="5"/>
        <v>17.326732673267326</v>
      </c>
      <c r="Q8" s="82">
        <f t="shared" si="6"/>
        <v>0.17326732673267325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17.326732673267326</v>
      </c>
      <c r="W8" s="7">
        <f t="shared" si="0"/>
        <v>0.17326732673267325</v>
      </c>
    </row>
    <row r="9" spans="1:23" s="6" customFormat="1" ht="19.899999999999999" customHeight="1" x14ac:dyDescent="0.2">
      <c r="A9" s="51">
        <v>6</v>
      </c>
      <c r="B9" s="97">
        <v>520052325</v>
      </c>
      <c r="C9" s="100" t="str">
        <f>+VLOOKUP(B9,'VERİ BANKASI'!M:N,2,0)</f>
        <v>ALİ MUHİDDİN HACI BEKİR ŞEKERCİLİK TİC.A.Ş.</v>
      </c>
      <c r="D9" s="54" t="s">
        <v>92</v>
      </c>
      <c r="E9" s="57">
        <v>183</v>
      </c>
      <c r="F9" s="59">
        <v>45475</v>
      </c>
      <c r="G9" s="61">
        <v>10</v>
      </c>
      <c r="H9" s="63">
        <v>471.75</v>
      </c>
      <c r="I9" s="65" t="s">
        <v>136</v>
      </c>
      <c r="J9" s="61" t="s">
        <v>64</v>
      </c>
      <c r="K9" s="65"/>
      <c r="L9" s="67">
        <f t="shared" si="1"/>
        <v>0</v>
      </c>
      <c r="M9" s="7">
        <f t="shared" si="2"/>
        <v>471.75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428.86363636363632</v>
      </c>
      <c r="S9" s="86">
        <f t="shared" si="8"/>
        <v>42.886363636363633</v>
      </c>
      <c r="T9" s="90">
        <f t="shared" si="9"/>
        <v>0</v>
      </c>
      <c r="U9" s="92">
        <f t="shared" si="10"/>
        <v>0</v>
      </c>
      <c r="V9" s="95">
        <f t="shared" si="0"/>
        <v>428.86363636363632</v>
      </c>
      <c r="W9" s="7">
        <f t="shared" si="0"/>
        <v>42.886363636363633</v>
      </c>
    </row>
    <row r="10" spans="1:23" s="6" customFormat="1" ht="19.899999999999999" customHeight="1" x14ac:dyDescent="0.2">
      <c r="A10" s="51">
        <v>7</v>
      </c>
      <c r="B10" s="97">
        <v>6220529513</v>
      </c>
      <c r="C10" s="100" t="str">
        <f>+VLOOKUP(B10,'VERİ BANKASI'!M:N,2,0)</f>
        <v>MİGROS TİCARET A.Ş.</v>
      </c>
      <c r="D10" s="54" t="s">
        <v>92</v>
      </c>
      <c r="E10" s="57">
        <v>232</v>
      </c>
      <c r="F10" s="59">
        <v>45474</v>
      </c>
      <c r="G10" s="61">
        <v>1</v>
      </c>
      <c r="H10" s="63">
        <v>245.75</v>
      </c>
      <c r="I10" s="65" t="s">
        <v>640</v>
      </c>
      <c r="J10" s="61" t="s">
        <v>64</v>
      </c>
      <c r="K10" s="65"/>
      <c r="L10" s="67">
        <f t="shared" si="1"/>
        <v>0</v>
      </c>
      <c r="M10" s="7">
        <f t="shared" si="2"/>
        <v>245.75</v>
      </c>
      <c r="N10" s="69">
        <f t="shared" si="3"/>
        <v>0</v>
      </c>
      <c r="O10" s="76">
        <f t="shared" si="4"/>
        <v>0</v>
      </c>
      <c r="P10" s="74">
        <f t="shared" si="5"/>
        <v>243.31683168316832</v>
      </c>
      <c r="Q10" s="82">
        <f t="shared" si="6"/>
        <v>2.4331683168316833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243.31683168316832</v>
      </c>
      <c r="W10" s="7">
        <f t="shared" si="0"/>
        <v>2.4331683168316833</v>
      </c>
    </row>
    <row r="11" spans="1:23" s="6" customFormat="1" ht="19.899999999999999" customHeight="1" x14ac:dyDescent="0.2">
      <c r="A11" s="51">
        <v>8</v>
      </c>
      <c r="B11" s="97">
        <v>24926545872</v>
      </c>
      <c r="C11" s="100" t="str">
        <f>+VLOOKUP(B11,'VERİ BANKASI'!M:N,2,0)</f>
        <v>QFİT MARKET -ENGİN ŞAHİN</v>
      </c>
      <c r="D11" s="54" t="s">
        <v>92</v>
      </c>
      <c r="E11" s="57">
        <v>32</v>
      </c>
      <c r="F11" s="59">
        <v>45474</v>
      </c>
      <c r="G11" s="61">
        <v>1</v>
      </c>
      <c r="H11" s="63">
        <v>68.5</v>
      </c>
      <c r="I11" s="65" t="s">
        <v>640</v>
      </c>
      <c r="J11" s="61" t="s">
        <v>64</v>
      </c>
      <c r="K11" s="65"/>
      <c r="L11" s="67">
        <f t="shared" si="1"/>
        <v>0</v>
      </c>
      <c r="M11" s="7">
        <f t="shared" si="2"/>
        <v>68.5</v>
      </c>
      <c r="N11" s="69">
        <f t="shared" si="3"/>
        <v>0</v>
      </c>
      <c r="O11" s="76">
        <f t="shared" si="4"/>
        <v>0</v>
      </c>
      <c r="P11" s="74">
        <f t="shared" si="5"/>
        <v>67.821782178217816</v>
      </c>
      <c r="Q11" s="82">
        <f t="shared" si="6"/>
        <v>0.67821782178217815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67.821782178217816</v>
      </c>
      <c r="W11" s="7">
        <f t="shared" si="0"/>
        <v>0.67821782178217815</v>
      </c>
    </row>
    <row r="12" spans="1:23" s="6" customFormat="1" ht="19.899999999999999" customHeight="1" x14ac:dyDescent="0.2">
      <c r="A12" s="51">
        <v>9</v>
      </c>
      <c r="B12" s="97">
        <v>24926545872</v>
      </c>
      <c r="C12" s="100" t="str">
        <f>+VLOOKUP(B12,'VERİ BANKASI'!M:N,2,0)</f>
        <v>QFİT MARKET -ENGİN ŞAHİN</v>
      </c>
      <c r="D12" s="54" t="s">
        <v>92</v>
      </c>
      <c r="E12" s="57">
        <v>72</v>
      </c>
      <c r="F12" s="59">
        <v>45474</v>
      </c>
      <c r="G12" s="61">
        <v>1</v>
      </c>
      <c r="H12" s="63">
        <v>52.5</v>
      </c>
      <c r="I12" s="65" t="s">
        <v>121</v>
      </c>
      <c r="J12" s="61" t="s">
        <v>64</v>
      </c>
      <c r="K12" s="65"/>
      <c r="L12" s="67">
        <f t="shared" si="1"/>
        <v>0</v>
      </c>
      <c r="M12" s="7">
        <f t="shared" si="2"/>
        <v>52.5</v>
      </c>
      <c r="N12" s="69">
        <f t="shared" si="3"/>
        <v>0</v>
      </c>
      <c r="O12" s="76">
        <f t="shared" si="4"/>
        <v>0</v>
      </c>
      <c r="P12" s="74">
        <f t="shared" si="5"/>
        <v>51.980198019801982</v>
      </c>
      <c r="Q12" s="82">
        <f t="shared" si="6"/>
        <v>0.51980198019801982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51.980198019801982</v>
      </c>
      <c r="W12" s="7">
        <f t="shared" si="0"/>
        <v>0.51980198019801982</v>
      </c>
    </row>
    <row r="13" spans="1:23" s="6" customFormat="1" ht="19.899999999999999" customHeight="1" x14ac:dyDescent="0.2">
      <c r="A13" s="51">
        <v>10</v>
      </c>
      <c r="B13" s="97">
        <v>24926545872</v>
      </c>
      <c r="C13" s="100" t="str">
        <f>+VLOOKUP(B13,'VERİ BANKASI'!M:N,2,0)</f>
        <v>QFİT MARKET -ENGİN ŞAHİN</v>
      </c>
      <c r="D13" s="54" t="s">
        <v>92</v>
      </c>
      <c r="E13" s="57">
        <v>8</v>
      </c>
      <c r="F13" s="59">
        <v>45474</v>
      </c>
      <c r="G13" s="61">
        <v>1</v>
      </c>
      <c r="H13" s="63">
        <v>12.5</v>
      </c>
      <c r="I13" s="65" t="s">
        <v>640</v>
      </c>
      <c r="J13" s="61" t="s">
        <v>64</v>
      </c>
      <c r="K13" s="65"/>
      <c r="L13" s="67">
        <f t="shared" si="1"/>
        <v>0</v>
      </c>
      <c r="M13" s="7">
        <f t="shared" si="2"/>
        <v>12.5</v>
      </c>
      <c r="N13" s="69">
        <f t="shared" si="3"/>
        <v>0</v>
      </c>
      <c r="O13" s="76">
        <f t="shared" si="4"/>
        <v>0</v>
      </c>
      <c r="P13" s="74">
        <f t="shared" si="5"/>
        <v>12.376237623762377</v>
      </c>
      <c r="Q13" s="82">
        <f t="shared" si="6"/>
        <v>0.12376237623762378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12.376237623762377</v>
      </c>
      <c r="W13" s="7">
        <f t="shared" si="0"/>
        <v>0.12376237623762378</v>
      </c>
    </row>
    <row r="14" spans="1:23" s="6" customFormat="1" ht="19.899999999999999" customHeight="1" x14ac:dyDescent="0.2">
      <c r="A14" s="51">
        <v>11</v>
      </c>
      <c r="B14" s="97">
        <v>24926545872</v>
      </c>
      <c r="C14" s="100" t="str">
        <f>+VLOOKUP(B14,'VERİ BANKASI'!M:N,2,0)</f>
        <v>QFİT MARKET -ENGİN ŞAHİN</v>
      </c>
      <c r="D14" s="54" t="s">
        <v>92</v>
      </c>
      <c r="E14" s="57">
        <v>73</v>
      </c>
      <c r="F14" s="59">
        <v>45474</v>
      </c>
      <c r="G14" s="61">
        <v>1</v>
      </c>
      <c r="H14" s="63">
        <v>101.5</v>
      </c>
      <c r="I14" s="65" t="s">
        <v>640</v>
      </c>
      <c r="J14" s="61" t="s">
        <v>64</v>
      </c>
      <c r="K14" s="65"/>
      <c r="L14" s="67">
        <f t="shared" si="1"/>
        <v>0</v>
      </c>
      <c r="M14" s="7">
        <f t="shared" si="2"/>
        <v>101.5</v>
      </c>
      <c r="N14" s="69">
        <f t="shared" si="3"/>
        <v>0</v>
      </c>
      <c r="O14" s="76">
        <f t="shared" si="4"/>
        <v>0</v>
      </c>
      <c r="P14" s="74">
        <f t="shared" si="5"/>
        <v>100.4950495049505</v>
      </c>
      <c r="Q14" s="82">
        <f t="shared" si="6"/>
        <v>1.004950495049505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100.4950495049505</v>
      </c>
      <c r="W14" s="7">
        <f t="shared" si="0"/>
        <v>1.004950495049505</v>
      </c>
    </row>
    <row r="15" spans="1:23" s="6" customFormat="1" ht="19.899999999999999" customHeight="1" x14ac:dyDescent="0.2">
      <c r="A15" s="51">
        <v>12</v>
      </c>
      <c r="B15" s="97">
        <v>6220529513</v>
      </c>
      <c r="C15" s="100" t="str">
        <f>+VLOOKUP(B15,'VERİ BANKASI'!M:N,2,0)</f>
        <v>MİGROS TİCARET A.Ş.</v>
      </c>
      <c r="D15" s="54" t="s">
        <v>92</v>
      </c>
      <c r="E15" s="57">
        <v>156</v>
      </c>
      <c r="F15" s="59">
        <v>45474</v>
      </c>
      <c r="G15" s="61">
        <v>1</v>
      </c>
      <c r="H15" s="63">
        <v>73.900000000000006</v>
      </c>
      <c r="I15" s="65" t="s">
        <v>119</v>
      </c>
      <c r="J15" s="61" t="s">
        <v>64</v>
      </c>
      <c r="K15" s="65"/>
      <c r="L15" s="67">
        <f t="shared" si="1"/>
        <v>0</v>
      </c>
      <c r="M15" s="7">
        <f t="shared" si="2"/>
        <v>73.900000000000006</v>
      </c>
      <c r="N15" s="69">
        <f t="shared" si="3"/>
        <v>0</v>
      </c>
      <c r="O15" s="76">
        <f t="shared" si="4"/>
        <v>0</v>
      </c>
      <c r="P15" s="74">
        <f t="shared" si="5"/>
        <v>73.168316831683171</v>
      </c>
      <c r="Q15" s="82">
        <f t="shared" si="6"/>
        <v>0.73168316831683178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73.168316831683171</v>
      </c>
      <c r="W15" s="7">
        <f t="shared" si="0"/>
        <v>0.73168316831683178</v>
      </c>
    </row>
    <row r="16" spans="1:23" s="6" customFormat="1" ht="19.899999999999999" customHeight="1" x14ac:dyDescent="0.2">
      <c r="A16" s="51">
        <v>13</v>
      </c>
      <c r="B16" s="116">
        <v>11225102</v>
      </c>
      <c r="C16" s="100" t="str">
        <f>+VLOOKUP(B16,'VERİ BANKASI'!M:N,2,0)</f>
        <v>1917 GIDA SAN. LTD. ŞTİ.</v>
      </c>
      <c r="D16" s="54" t="s">
        <v>92</v>
      </c>
      <c r="E16" s="57">
        <v>24</v>
      </c>
      <c r="F16" s="59">
        <v>45474</v>
      </c>
      <c r="G16" s="61">
        <v>10</v>
      </c>
      <c r="H16" s="63">
        <v>518.1</v>
      </c>
      <c r="I16" s="65" t="s">
        <v>640</v>
      </c>
      <c r="J16" s="61" t="s">
        <v>64</v>
      </c>
      <c r="K16" s="65"/>
      <c r="L16" s="67">
        <f t="shared" si="1"/>
        <v>0</v>
      </c>
      <c r="M16" s="7">
        <f t="shared" si="2"/>
        <v>518.1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471</v>
      </c>
      <c r="S16" s="86">
        <f t="shared" si="8"/>
        <v>47.1</v>
      </c>
      <c r="T16" s="90">
        <f t="shared" si="9"/>
        <v>0</v>
      </c>
      <c r="U16" s="92">
        <f t="shared" si="10"/>
        <v>0</v>
      </c>
      <c r="V16" s="95">
        <f t="shared" si="0"/>
        <v>471</v>
      </c>
      <c r="W16" s="7">
        <f t="shared" si="0"/>
        <v>47.1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64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64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64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64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64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64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64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64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64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64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64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64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64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64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64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64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64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64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64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64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64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64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2958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2958</v>
      </c>
      <c r="N57" s="13">
        <f t="shared" si="12"/>
        <v>0</v>
      </c>
      <c r="O57" s="13">
        <f t="shared" si="12"/>
        <v>0</v>
      </c>
      <c r="P57" s="14">
        <f>+SUBTOTAL(9,P4:P55)</f>
        <v>1184.306930693069</v>
      </c>
      <c r="Q57" s="14">
        <f t="shared" si="12"/>
        <v>11.843069306930692</v>
      </c>
      <c r="R57" s="15">
        <f t="shared" si="12"/>
        <v>1601.681818181818</v>
      </c>
      <c r="S57" s="15">
        <f t="shared" si="12"/>
        <v>160.16818181818181</v>
      </c>
      <c r="T57" s="16">
        <f t="shared" si="12"/>
        <v>0</v>
      </c>
      <c r="U57" s="16">
        <f t="shared" si="12"/>
        <v>0</v>
      </c>
      <c r="V57" s="12">
        <f t="shared" si="12"/>
        <v>2785.9887488748873</v>
      </c>
      <c r="W57" s="12">
        <f t="shared" si="12"/>
        <v>172.01125112511252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105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2958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1184.306930693069</v>
      </c>
      <c r="F63" s="24">
        <f t="shared" si="16"/>
        <v>11.843069306930692</v>
      </c>
      <c r="G63" s="24">
        <f t="shared" si="17"/>
        <v>1601.681818181818</v>
      </c>
      <c r="H63" s="24">
        <f t="shared" si="18"/>
        <v>160.16818181818181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2957.9999999999995</v>
      </c>
      <c r="M63" s="113">
        <f>+COUNTIF($D$4:D57,B63)</f>
        <v>13</v>
      </c>
      <c r="N63" s="26"/>
      <c r="O63" s="2" t="s">
        <v>74</v>
      </c>
      <c r="P63" s="198" t="s">
        <v>18</v>
      </c>
      <c r="Q63" s="198"/>
      <c r="R63" s="198"/>
      <c r="S63" s="26"/>
      <c r="T63" s="199" t="s">
        <v>8</v>
      </c>
      <c r="U63" s="200"/>
      <c r="V63" s="201"/>
      <c r="W63" s="28">
        <f>+W59-W61</f>
        <v>-2958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HÜSEYİN SALMANLI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1184.306930693069</v>
      </c>
      <c r="F86" s="39">
        <f t="shared" si="23"/>
        <v>11.843069306930692</v>
      </c>
      <c r="G86" s="39">
        <f t="shared" si="23"/>
        <v>1601.681818181818</v>
      </c>
      <c r="H86" s="39">
        <f t="shared" si="23"/>
        <v>160.16818181818181</v>
      </c>
      <c r="I86" s="39">
        <f t="shared" si="23"/>
        <v>0</v>
      </c>
      <c r="J86" s="39">
        <f t="shared" si="23"/>
        <v>0</v>
      </c>
      <c r="K86" s="40">
        <f t="shared" si="23"/>
        <v>0</v>
      </c>
      <c r="L86" s="40">
        <f>SUM(L60:L83)</f>
        <v>2957.9999999999995</v>
      </c>
      <c r="M86" s="114">
        <f>+SUM(M60:M85)</f>
        <v>13</v>
      </c>
      <c r="R86" s="106" t="s">
        <v>658</v>
      </c>
      <c r="S86" s="111">
        <f>+M86</f>
        <v>13</v>
      </c>
      <c r="T86" s="107">
        <f>+K86</f>
        <v>0</v>
      </c>
      <c r="U86" s="107">
        <f>+C86+E86+G86+I86</f>
        <v>2785.9887488748873</v>
      </c>
      <c r="V86" s="107">
        <f>+D86+F86+H86+J86</f>
        <v>172.01125112511249</v>
      </c>
      <c r="W86" s="107">
        <f>+T86+U86+V86</f>
        <v>2958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7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J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9B8E6BAD-E3AD-4513-9E92-C9A472DF79EA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2A5904E-E953-42EB-90E9-AB4000491350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0CE79968-27E7-4C77-9DC9-09F3B4D19F7E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6F36FA2E-E44A-4B05-A50A-72EA92D2BDFB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36269C0B-9F59-4F87-ACA2-4DD27D4737F5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C5FB3F0F-B48C-4A53-B93A-B351283D1A23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85C378FC-1E72-4366-8AA6-4D50DD230671}">
          <x14:formula1>
            <xm:f>'VERİ BANKASI'!$N$1:$N$1</xm:f>
          </x14:formula1>
          <xm:sqref>K55</xm:sqref>
        </x14:dataValidation>
        <x14:dataValidation type="list" allowBlank="1" showInputMessage="1" showErrorMessage="1" xr:uid="{17ADF887-FC31-437B-8585-67E5080123BA}">
          <x14:formula1>
            <xm:f>'VERİ BANKASI'!$C$1:$C$5</xm:f>
          </x14:formula1>
          <xm:sqref>G55</xm:sqref>
        </x14:dataValidation>
        <x14:dataValidation type="list" allowBlank="1" showInputMessage="1" showErrorMessage="1" xr:uid="{AD892EF6-CC83-42E3-B584-EA9C9DBC80C0}">
          <x14:formula1>
            <xm:f>'VERİ BANKASI'!$G$1:$G$4</xm:f>
          </x14:formula1>
          <xm:sqref>P61</xm:sqref>
        </x14:dataValidation>
        <x14:dataValidation type="list" allowBlank="1" showInputMessage="1" showErrorMessage="1" xr:uid="{77A3FF23-F51C-47F4-AE7D-CACCD6D1F534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5ACF6ABE-E77B-4C77-BA32-2759741D705E}">
          <x14:formula1>
            <xm:f>'VERİ BANKASI'!$E$1:$E$13</xm:f>
          </x14:formula1>
          <xm:sqref>P63</xm:sqref>
        </x14:dataValidation>
        <x14:dataValidation type="list" allowBlank="1" showInputMessage="1" showErrorMessage="1" xr:uid="{FD54900A-FAEE-4D22-A1C4-69E1261972F4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5284650D-261E-4E8D-A406-8AF8BF59996E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4DC903D9-2838-41A0-AFCF-D92005B29A9C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3D83-1373-4AF5-8285-7937860402EB}">
  <sheetPr codeName="Sayfa100">
    <pageSetUpPr fitToPage="1"/>
  </sheetPr>
  <dimension ref="A1:W86"/>
  <sheetViews>
    <sheetView zoomScale="85" zoomScaleNormal="85" workbookViewId="0">
      <selection activeCell="D12" sqref="D12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1"/>
      <c r="H2" s="120" t="s">
        <v>875</v>
      </c>
      <c r="I2" s="121">
        <f>SUBTOTAL(9,H4:H56)</f>
        <v>2171</v>
      </c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122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24926545872</v>
      </c>
      <c r="C4" s="100" t="str">
        <f>+VLOOKUP(B4,'VERİ BANKASI'!M:N,2,0)</f>
        <v>QFİT MARKET -ENGİN ŞAHİN</v>
      </c>
      <c r="D4" s="54" t="s">
        <v>92</v>
      </c>
      <c r="E4" s="57">
        <v>79</v>
      </c>
      <c r="F4" s="59">
        <v>45504</v>
      </c>
      <c r="G4" s="61">
        <v>10</v>
      </c>
      <c r="H4" s="63">
        <v>40</v>
      </c>
      <c r="I4" s="65" t="s">
        <v>121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40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36.36363636363636</v>
      </c>
      <c r="S4" s="86">
        <f>+R4*0.1</f>
        <v>3.6363636363636362</v>
      </c>
      <c r="T4" s="90">
        <f>+IF(G4=$T$2,M4/1.2,0)</f>
        <v>0</v>
      </c>
      <c r="U4" s="92">
        <f>+T4*0.2</f>
        <v>0</v>
      </c>
      <c r="V4" s="95">
        <f>+N4+P4+R4+T4</f>
        <v>36.36363636363636</v>
      </c>
      <c r="W4" s="7">
        <f>+O4+Q4+S4+U4</f>
        <v>3.6363636363636362</v>
      </c>
    </row>
    <row r="5" spans="1:23" s="6" customFormat="1" ht="19.899999999999999" customHeight="1" x14ac:dyDescent="0.2">
      <c r="A5" s="51">
        <v>2</v>
      </c>
      <c r="B5" s="97">
        <v>24926545872</v>
      </c>
      <c r="C5" s="100" t="str">
        <f>+VLOOKUP(B5,'VERİ BANKASI'!M:N,2,0)</f>
        <v>QFİT MARKET -ENGİN ŞAHİN</v>
      </c>
      <c r="D5" s="54" t="s">
        <v>92</v>
      </c>
      <c r="E5" s="57">
        <v>79</v>
      </c>
      <c r="F5" s="59">
        <v>45504</v>
      </c>
      <c r="G5" s="61">
        <v>1</v>
      </c>
      <c r="H5" s="63">
        <v>21</v>
      </c>
      <c r="I5" s="65" t="s">
        <v>121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21</v>
      </c>
      <c r="N5" s="69">
        <f>+IF(G5=$N$2,M5,0)</f>
        <v>0</v>
      </c>
      <c r="O5" s="76">
        <f>+N5*0/100</f>
        <v>0</v>
      </c>
      <c r="P5" s="74">
        <f>+IF(G5=$P$2,M5/1.01,0)</f>
        <v>20.792079207920793</v>
      </c>
      <c r="Q5" s="82">
        <f>+P5*0.01</f>
        <v>0.20792079207920794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20.792079207920793</v>
      </c>
      <c r="W5" s="7">
        <f>+O5+Q5+S5+U5</f>
        <v>0.20792079207920794</v>
      </c>
    </row>
    <row r="6" spans="1:23" s="6" customFormat="1" ht="19.899999999999999" customHeight="1" x14ac:dyDescent="0.2">
      <c r="A6" s="51">
        <v>3</v>
      </c>
      <c r="B6" s="97"/>
      <c r="C6" s="100"/>
      <c r="D6" s="54"/>
      <c r="E6" s="57"/>
      <c r="F6" s="59"/>
      <c r="G6" s="61"/>
      <c r="H6" s="63"/>
      <c r="I6" s="65"/>
      <c r="J6" s="61"/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0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/>
      <c r="C7" s="100"/>
      <c r="D7" s="54"/>
      <c r="E7" s="57"/>
      <c r="F7" s="59"/>
      <c r="G7" s="61"/>
      <c r="H7" s="63"/>
      <c r="I7" s="65"/>
      <c r="J7" s="61"/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0</v>
      </c>
      <c r="W7" s="7">
        <f t="shared" si="0"/>
        <v>0</v>
      </c>
    </row>
    <row r="8" spans="1:23" s="6" customFormat="1" ht="19.899999999999999" customHeight="1" x14ac:dyDescent="0.2">
      <c r="A8" s="51">
        <v>5</v>
      </c>
      <c r="B8" s="97">
        <v>8400052427</v>
      </c>
      <c r="C8" s="100" t="str">
        <f>+VLOOKUP(B8,'VERİ BANKASI'!M:N,2,0)</f>
        <v>TEŞVİKİYE SARAY GIDA A.Ş.(SARAY MUHALLEBİCİSİ)</v>
      </c>
      <c r="D8" s="54" t="s">
        <v>92</v>
      </c>
      <c r="E8" s="57">
        <v>8</v>
      </c>
      <c r="F8" s="59">
        <v>45484</v>
      </c>
      <c r="G8" s="61">
        <v>10</v>
      </c>
      <c r="H8" s="63">
        <v>550</v>
      </c>
      <c r="I8" s="65" t="s">
        <v>871</v>
      </c>
      <c r="J8" s="61" t="s">
        <v>64</v>
      </c>
      <c r="K8" s="65"/>
      <c r="L8" s="67">
        <f t="shared" si="1"/>
        <v>0</v>
      </c>
      <c r="M8" s="7">
        <f t="shared" si="2"/>
        <v>550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499.99999999999994</v>
      </c>
      <c r="S8" s="86">
        <f t="shared" si="8"/>
        <v>50</v>
      </c>
      <c r="T8" s="90">
        <f t="shared" si="9"/>
        <v>0</v>
      </c>
      <c r="U8" s="92">
        <f t="shared" si="10"/>
        <v>0</v>
      </c>
      <c r="V8" s="95">
        <f t="shared" si="0"/>
        <v>499.99999999999994</v>
      </c>
      <c r="W8" s="7">
        <f t="shared" si="0"/>
        <v>50</v>
      </c>
    </row>
    <row r="9" spans="1:23" s="6" customFormat="1" ht="19.899999999999999" customHeight="1" x14ac:dyDescent="0.2">
      <c r="A9" s="51">
        <v>6</v>
      </c>
      <c r="B9" s="97">
        <v>7430640389</v>
      </c>
      <c r="C9" s="100" t="str">
        <f>+VLOOKUP(B9,'VERİ BANKASI'!M:N,2,0)</f>
        <v>SANCRİSPİNO GIDA SAN.VE TİC.A.Ş.(VITAVIEN)</v>
      </c>
      <c r="D9" s="54" t="s">
        <v>92</v>
      </c>
      <c r="E9" s="57">
        <v>50</v>
      </c>
      <c r="F9" s="59">
        <v>45496</v>
      </c>
      <c r="G9" s="61">
        <v>10</v>
      </c>
      <c r="H9" s="63">
        <v>780</v>
      </c>
      <c r="I9" s="65" t="s">
        <v>136</v>
      </c>
      <c r="J9" s="61" t="s">
        <v>64</v>
      </c>
      <c r="K9" s="65"/>
      <c r="L9" s="67">
        <f t="shared" si="1"/>
        <v>0</v>
      </c>
      <c r="M9" s="7">
        <f t="shared" si="2"/>
        <v>780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709.09090909090901</v>
      </c>
      <c r="S9" s="86">
        <f t="shared" si="8"/>
        <v>70.909090909090907</v>
      </c>
      <c r="T9" s="90">
        <f t="shared" si="9"/>
        <v>0</v>
      </c>
      <c r="U9" s="92">
        <f t="shared" si="10"/>
        <v>0</v>
      </c>
      <c r="V9" s="95">
        <f t="shared" si="0"/>
        <v>709.09090909090901</v>
      </c>
      <c r="W9" s="7">
        <f t="shared" si="0"/>
        <v>70.909090909090907</v>
      </c>
    </row>
    <row r="10" spans="1:23" s="6" customFormat="1" ht="19.899999999999999" customHeight="1" x14ac:dyDescent="0.2">
      <c r="A10" s="51">
        <v>7</v>
      </c>
      <c r="B10" s="97">
        <v>8400052427</v>
      </c>
      <c r="C10" s="100" t="str">
        <f>+VLOOKUP(B10,'VERİ BANKASI'!M:N,2,0)</f>
        <v>TEŞVİKİYE SARAY GIDA A.Ş.(SARAY MUHALLEBİCİSİ)</v>
      </c>
      <c r="D10" s="54" t="s">
        <v>92</v>
      </c>
      <c r="E10" s="57">
        <v>21</v>
      </c>
      <c r="F10" s="59">
        <v>45485</v>
      </c>
      <c r="G10" s="61">
        <v>10</v>
      </c>
      <c r="H10" s="63">
        <v>780</v>
      </c>
      <c r="I10" s="65" t="s">
        <v>871</v>
      </c>
      <c r="J10" s="61" t="s">
        <v>64</v>
      </c>
      <c r="K10" s="65"/>
      <c r="L10" s="67">
        <f t="shared" si="1"/>
        <v>0</v>
      </c>
      <c r="M10" s="7">
        <f t="shared" si="2"/>
        <v>780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709.09090909090901</v>
      </c>
      <c r="S10" s="86">
        <f t="shared" si="8"/>
        <v>70.909090909090907</v>
      </c>
      <c r="T10" s="90">
        <f t="shared" si="9"/>
        <v>0</v>
      </c>
      <c r="U10" s="92">
        <f t="shared" si="10"/>
        <v>0</v>
      </c>
      <c r="V10" s="95">
        <f t="shared" si="0"/>
        <v>709.09090909090901</v>
      </c>
      <c r="W10" s="7">
        <f t="shared" si="0"/>
        <v>70.909090909090907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64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64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64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64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64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64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64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64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64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64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64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64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64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64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64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64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64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64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64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64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64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64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64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2171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2171</v>
      </c>
      <c r="N57" s="13">
        <f t="shared" si="12"/>
        <v>0</v>
      </c>
      <c r="O57" s="13">
        <f t="shared" si="12"/>
        <v>0</v>
      </c>
      <c r="P57" s="14">
        <f>+SUBTOTAL(9,P4:P55)</f>
        <v>20.792079207920793</v>
      </c>
      <c r="Q57" s="14">
        <f t="shared" si="12"/>
        <v>0.20792079207920794</v>
      </c>
      <c r="R57" s="15">
        <f t="shared" si="12"/>
        <v>1954.5454545454543</v>
      </c>
      <c r="S57" s="15">
        <f t="shared" si="12"/>
        <v>195.45454545454544</v>
      </c>
      <c r="T57" s="16">
        <f t="shared" si="12"/>
        <v>0</v>
      </c>
      <c r="U57" s="16">
        <f t="shared" si="12"/>
        <v>0</v>
      </c>
      <c r="V57" s="12">
        <f t="shared" si="12"/>
        <v>1975.3375337533751</v>
      </c>
      <c r="W57" s="12">
        <f t="shared" si="12"/>
        <v>195.66246624662466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44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2170.9999999999995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20.792079207920793</v>
      </c>
      <c r="F63" s="24">
        <f t="shared" si="16"/>
        <v>0.20792079207920794</v>
      </c>
      <c r="G63" s="24">
        <f t="shared" si="17"/>
        <v>1954.5454545454543</v>
      </c>
      <c r="H63" s="24">
        <f t="shared" si="18"/>
        <v>195.45454545454544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2170.9999999999995</v>
      </c>
      <c r="M63" s="113">
        <f>+COUNTIF($D$4:D57,B63)</f>
        <v>5</v>
      </c>
      <c r="N63" s="26"/>
      <c r="O63" s="2" t="s">
        <v>74</v>
      </c>
      <c r="P63" s="198" t="s">
        <v>18</v>
      </c>
      <c r="Q63" s="198"/>
      <c r="R63" s="198"/>
      <c r="S63" s="26"/>
      <c r="T63" s="199" t="s">
        <v>8</v>
      </c>
      <c r="U63" s="200"/>
      <c r="V63" s="201"/>
      <c r="W63" s="28">
        <f>+W59-W61</f>
        <v>-2170.9999999999995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TÜLAY KOLAK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20.792079207920793</v>
      </c>
      <c r="F86" s="39">
        <f t="shared" si="23"/>
        <v>0.20792079207920794</v>
      </c>
      <c r="G86" s="39">
        <f t="shared" si="23"/>
        <v>1954.5454545454543</v>
      </c>
      <c r="H86" s="39">
        <f t="shared" si="23"/>
        <v>195.45454545454544</v>
      </c>
      <c r="I86" s="39">
        <f t="shared" si="23"/>
        <v>0</v>
      </c>
      <c r="J86" s="39">
        <f t="shared" si="23"/>
        <v>0</v>
      </c>
      <c r="K86" s="40">
        <f t="shared" si="23"/>
        <v>0</v>
      </c>
      <c r="L86" s="40">
        <f>SUM(L60:L83)</f>
        <v>2170.9999999999995</v>
      </c>
      <c r="M86" s="114">
        <f>+SUM(M60:M85)</f>
        <v>5</v>
      </c>
      <c r="R86" s="106" t="s">
        <v>658</v>
      </c>
      <c r="S86" s="111">
        <f>+M86</f>
        <v>5</v>
      </c>
      <c r="T86" s="107">
        <f>+K86</f>
        <v>0</v>
      </c>
      <c r="U86" s="107">
        <f>+C86+E86+G86+I86</f>
        <v>1975.3375337533751</v>
      </c>
      <c r="V86" s="107">
        <f>+D86+F86+H86+J86</f>
        <v>195.66246624662466</v>
      </c>
      <c r="W86" s="107">
        <f>+T86+U86+V86</f>
        <v>2170.9999999999995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7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G2"/>
    <mergeCell ref="J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DA4DBCC7-6935-4561-A56A-9E4FA8BB6C48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EE7B82ED-0E2E-4B7E-8D3B-85C48231CBAD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B86C3152-F00D-4687-96A0-817A9D1A6F22}">
          <x14:formula1>
            <xm:f>'VERİ BANKASI'!$F$1:$F$4</xm:f>
          </x14:formula1>
          <xm:sqref>P60</xm:sqref>
        </x14:dataValidation>
        <x14:dataValidation type="list" allowBlank="1" showInputMessage="1" showErrorMessage="1" xr:uid="{275DC2FF-D871-4657-B7C8-B41FD76ED0F3}">
          <x14:formula1>
            <xm:f>'VERİ BANKASI'!$E$1:$E$13</xm:f>
          </x14:formula1>
          <xm:sqref>P63</xm:sqref>
        </x14:dataValidation>
        <x14:dataValidation type="list" allowBlank="1" showInputMessage="1" showErrorMessage="1" xr:uid="{0D2B357B-3029-4FE1-8ADE-26EFB77A06EB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D07FC591-F5F4-44B8-84C3-96902AC33C9D}">
          <x14:formula1>
            <xm:f>'VERİ BANKASI'!$G$1:$G$4</xm:f>
          </x14:formula1>
          <xm:sqref>P61</xm:sqref>
        </x14:dataValidation>
        <x14:dataValidation type="list" allowBlank="1" showInputMessage="1" showErrorMessage="1" xr:uid="{325DC721-0B0C-4B83-AD53-FDB62239C47F}">
          <x14:formula1>
            <xm:f>'VERİ BANKASI'!$C$1:$C$5</xm:f>
          </x14:formula1>
          <xm:sqref>G55</xm:sqref>
        </x14:dataValidation>
        <x14:dataValidation type="list" allowBlank="1" showInputMessage="1" showErrorMessage="1" xr:uid="{10824689-3852-4694-A2AF-DFE8BA0801CA}">
          <x14:formula1>
            <xm:f>'VERİ BANKASI'!$N$1:$N$1</xm:f>
          </x14:formula1>
          <xm:sqref>K55</xm:sqref>
        </x14:dataValidation>
        <x14:dataValidation type="list" allowBlank="1" showInputMessage="1" showErrorMessage="1" xr:uid="{EA39AB41-AB38-4969-8E75-6A75349137AF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FA96B651-44F6-4BAE-8613-4AFD9288E57A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A21D748E-BC92-4B5A-8129-3D80C999CD60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6B7A352B-D907-4545-932F-DE9106069B69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9BE152BF-ABC3-46C3-A952-8A4A3AE1A21A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E9E9E4DE-4DD0-431B-B621-3546DFF26FD7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69BA-B428-49B6-923D-DE9A4A0837F0}">
  <sheetPr codeName="Sayfa99">
    <pageSetUpPr fitToPage="1"/>
  </sheetPr>
  <dimension ref="A1:W89"/>
  <sheetViews>
    <sheetView zoomScale="85" zoomScaleNormal="85" workbookViewId="0">
      <selection activeCell="D16" sqref="D16"/>
    </sheetView>
  </sheetViews>
  <sheetFormatPr defaultColWidth="9.140625" defaultRowHeight="12.75" x14ac:dyDescent="0.2"/>
  <cols>
    <col min="1" max="1" width="8.4257812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x14ac:dyDescent="0.2">
      <c r="A1" s="108" t="s">
        <v>657</v>
      </c>
      <c r="B1" s="108" t="s">
        <v>727</v>
      </c>
      <c r="C1" s="108" t="s">
        <v>50</v>
      </c>
      <c r="D1" s="108" t="s">
        <v>29</v>
      </c>
      <c r="E1" s="108" t="s">
        <v>33</v>
      </c>
      <c r="F1" s="108" t="s">
        <v>658</v>
      </c>
    </row>
    <row r="2" spans="1:23" x14ac:dyDescent="0.2">
      <c r="A2" s="106" t="s">
        <v>658</v>
      </c>
      <c r="B2" s="111">
        <f>+M89</f>
        <v>5</v>
      </c>
      <c r="C2" s="107">
        <f>+K89</f>
        <v>0</v>
      </c>
      <c r="D2" s="107">
        <f>+C89+E89+G89+I89</f>
        <v>728.57785778577852</v>
      </c>
      <c r="E2" s="107">
        <f>+D89+F89+H89+J89</f>
        <v>58.422142214221417</v>
      </c>
      <c r="F2" s="107">
        <f>+C2+D2+E2</f>
        <v>786.99999999999989</v>
      </c>
    </row>
    <row r="3" spans="1:23" x14ac:dyDescent="0.2">
      <c r="A3" s="3"/>
      <c r="B3" s="3"/>
    </row>
    <row r="4" spans="1:23" ht="19.899999999999999" customHeight="1" thickBot="1" x14ac:dyDescent="0.25">
      <c r="A4" s="208" t="s">
        <v>45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</row>
    <row r="5" spans="1:23" ht="19.899999999999999" customHeight="1" thickBot="1" x14ac:dyDescent="0.25">
      <c r="A5" s="209" t="s">
        <v>63</v>
      </c>
      <c r="B5" s="210"/>
      <c r="C5" s="211"/>
      <c r="D5" s="104">
        <f ca="1">+TODAY()</f>
        <v>46127</v>
      </c>
      <c r="E5" s="209" t="s">
        <v>653</v>
      </c>
      <c r="F5" s="210"/>
      <c r="G5" s="211"/>
      <c r="H5" s="120" t="s">
        <v>875</v>
      </c>
      <c r="I5" s="121">
        <f>SUBTOTAL(9,H7:H59)</f>
        <v>787</v>
      </c>
      <c r="J5" s="210"/>
      <c r="K5" s="210"/>
      <c r="L5" s="210"/>
      <c r="M5" s="211"/>
      <c r="N5" s="212">
        <v>0</v>
      </c>
      <c r="O5" s="213"/>
      <c r="P5" s="214">
        <v>1</v>
      </c>
      <c r="Q5" s="215"/>
      <c r="R5" s="216">
        <v>10</v>
      </c>
      <c r="S5" s="217"/>
      <c r="T5" s="218">
        <v>20</v>
      </c>
      <c r="U5" s="219"/>
      <c r="V5" s="209" t="s">
        <v>67</v>
      </c>
      <c r="W5" s="211"/>
    </row>
    <row r="6" spans="1:23" s="6" customFormat="1" ht="39.75" customHeight="1" thickBot="1" x14ac:dyDescent="0.25">
      <c r="A6" s="50" t="s">
        <v>95</v>
      </c>
      <c r="B6" s="53" t="s">
        <v>432</v>
      </c>
      <c r="C6" s="53" t="s">
        <v>36</v>
      </c>
      <c r="D6" s="56" t="s">
        <v>4</v>
      </c>
      <c r="E6" s="53" t="s">
        <v>34</v>
      </c>
      <c r="F6" s="50" t="s">
        <v>35</v>
      </c>
      <c r="G6" s="122" t="s">
        <v>30</v>
      </c>
      <c r="H6" s="53" t="s">
        <v>31</v>
      </c>
      <c r="I6" s="53" t="s">
        <v>46</v>
      </c>
      <c r="J6" s="53" t="s">
        <v>66</v>
      </c>
      <c r="K6" s="53" t="s">
        <v>49</v>
      </c>
      <c r="L6" s="66" t="s">
        <v>50</v>
      </c>
      <c r="M6" s="5" t="s">
        <v>32</v>
      </c>
      <c r="N6" s="68" t="s">
        <v>29</v>
      </c>
      <c r="O6" s="75" t="s">
        <v>33</v>
      </c>
      <c r="P6" s="73" t="s">
        <v>29</v>
      </c>
      <c r="Q6" s="81" t="s">
        <v>33</v>
      </c>
      <c r="R6" s="79" t="s">
        <v>29</v>
      </c>
      <c r="S6" s="85" t="s">
        <v>33</v>
      </c>
      <c r="T6" s="89" t="s">
        <v>29</v>
      </c>
      <c r="U6" s="91" t="s">
        <v>33</v>
      </c>
      <c r="V6" s="66" t="s">
        <v>37</v>
      </c>
      <c r="W6" s="5" t="s">
        <v>38</v>
      </c>
    </row>
    <row r="7" spans="1:23" ht="19.899999999999999" customHeight="1" x14ac:dyDescent="0.2">
      <c r="A7" s="51">
        <v>1</v>
      </c>
      <c r="B7" s="97">
        <v>7430640389</v>
      </c>
      <c r="C7" s="100" t="str">
        <f>+VLOOKUP(B7,'VERİ BANKASI'!M:N,2,0)</f>
        <v>SANCRİSPİNO GIDA SAN.VE TİC.A.Ş.(VITAVIEN)</v>
      </c>
      <c r="D7" s="54" t="s">
        <v>92</v>
      </c>
      <c r="E7" s="57">
        <v>24</v>
      </c>
      <c r="F7" s="59">
        <v>45481</v>
      </c>
      <c r="G7" s="61">
        <v>10</v>
      </c>
      <c r="H7" s="63">
        <v>235</v>
      </c>
      <c r="I7" s="65" t="s">
        <v>136</v>
      </c>
      <c r="J7" s="61" t="s">
        <v>64</v>
      </c>
      <c r="K7" s="65"/>
      <c r="L7" s="67">
        <f>IF(OR(D7="ARAÇ YAKIT GİDERİ",D7="ARAÇ OTOPARK VE VALE GİDERLERİ",D7="ARAÇ TAMİR VE BAKIM GİDERLERİ"),H7*30/100,0)+(IF(D7="689 KANUNEN KABUL EDİLMEYEN GİD.",H7*1,0))</f>
        <v>0</v>
      </c>
      <c r="M7" s="7">
        <f>+H7-L7</f>
        <v>235</v>
      </c>
      <c r="N7" s="69">
        <f>+IF(G7=$N$5,M7,0)</f>
        <v>0</v>
      </c>
      <c r="O7" s="76">
        <f>+N7*0/100</f>
        <v>0</v>
      </c>
      <c r="P7" s="74">
        <f>+IF(G7=$P$5,M7/1.01,0)</f>
        <v>0</v>
      </c>
      <c r="Q7" s="82">
        <f>+P7*0.01</f>
        <v>0</v>
      </c>
      <c r="R7" s="80">
        <f>+IF(G7=$R$5,M7/1.1,0)</f>
        <v>213.63636363636363</v>
      </c>
      <c r="S7" s="86">
        <f>+R7*0.1</f>
        <v>21.363636363636363</v>
      </c>
      <c r="T7" s="90">
        <f>+IF(G7=$T$5,M7/1.2,0)</f>
        <v>0</v>
      </c>
      <c r="U7" s="92">
        <f>+T7*0.2</f>
        <v>0</v>
      </c>
      <c r="V7" s="95">
        <f>+N7+P7+R7+T7</f>
        <v>213.63636363636363</v>
      </c>
      <c r="W7" s="7">
        <f>+O7+Q7+S7+U7</f>
        <v>21.363636363636363</v>
      </c>
    </row>
    <row r="8" spans="1:23" s="6" customFormat="1" ht="19.899999999999999" customHeight="1" x14ac:dyDescent="0.2">
      <c r="A8" s="51">
        <v>2</v>
      </c>
      <c r="B8" s="97">
        <v>8140131899</v>
      </c>
      <c r="C8" s="100" t="str">
        <f>+VLOOKUP(B8,'VERİ BANKASI'!M:N,2,0)</f>
        <v>ŞOK MARKETLER TİC.A.Ş.</v>
      </c>
      <c r="D8" s="54" t="s">
        <v>92</v>
      </c>
      <c r="E8" s="57">
        <v>165</v>
      </c>
      <c r="F8" s="59">
        <v>45474</v>
      </c>
      <c r="G8" s="61">
        <v>1</v>
      </c>
      <c r="H8" s="63">
        <v>32</v>
      </c>
      <c r="I8" s="65" t="s">
        <v>68</v>
      </c>
      <c r="J8" s="61" t="s">
        <v>64</v>
      </c>
      <c r="K8" s="65"/>
      <c r="L8" s="67">
        <f>IF(OR(D8="ARAÇ YAKIT GİDERİ",D8="ARAÇ OTOPARK VE VALE GİDERLERİ",D8="ARAÇ TAMİR VE BAKIM GİDERLERİ"),H8*30/100,0)+(IF(D8="689 KANUNEN KABUL EDİLMEYEN GİD.",H8*1,0))</f>
        <v>0</v>
      </c>
      <c r="M8" s="7">
        <f>+H8-L8</f>
        <v>32</v>
      </c>
      <c r="N8" s="69">
        <f>+IF(G8=$N$5,M8,0)</f>
        <v>0</v>
      </c>
      <c r="O8" s="76">
        <f>+N8*0/100</f>
        <v>0</v>
      </c>
      <c r="P8" s="74">
        <f>+IF(G8=$P$5,M8/1.01,0)</f>
        <v>31.683168316831683</v>
      </c>
      <c r="Q8" s="82">
        <f>+P8*0.01</f>
        <v>0.31683168316831684</v>
      </c>
      <c r="R8" s="80">
        <f>+IF(G8=$R$5,M8/1.1,0)</f>
        <v>0</v>
      </c>
      <c r="S8" s="86">
        <f>+R8*0.1</f>
        <v>0</v>
      </c>
      <c r="T8" s="90">
        <f>+IF(G8=$T$5,M8/1.2,0)</f>
        <v>0</v>
      </c>
      <c r="U8" s="92">
        <f>+T8*0.2</f>
        <v>0</v>
      </c>
      <c r="V8" s="95">
        <f>+N8+P8+R8+T8</f>
        <v>31.683168316831683</v>
      </c>
      <c r="W8" s="7">
        <f>+O8+Q8+S8+U8</f>
        <v>0.31683168316831684</v>
      </c>
    </row>
    <row r="9" spans="1:23" s="6" customFormat="1" ht="19.899999999999999" customHeight="1" x14ac:dyDescent="0.2">
      <c r="A9" s="51">
        <v>3</v>
      </c>
      <c r="B9" s="97"/>
      <c r="C9" s="100"/>
      <c r="D9" s="54"/>
      <c r="E9" s="57"/>
      <c r="F9" s="59"/>
      <c r="G9" s="61"/>
      <c r="H9" s="63"/>
      <c r="I9" s="65"/>
      <c r="J9" s="61"/>
      <c r="K9" s="65"/>
      <c r="L9" s="67">
        <f>IF(OR(D9="ARAÇ YAKIT GİDERİ",D9="ARAÇ OTOPARK VE VALE GİDERLERİ",D9="ARAÇ TAMİR VE BAKIM GİDERLERİ"),H9*30/100,0)+(IF(D9="689 KANUNEN KABUL EDİLMEYEN GİD.",H9*1,0))</f>
        <v>0</v>
      </c>
      <c r="M9" s="7">
        <f>+H9-L9</f>
        <v>0</v>
      </c>
      <c r="N9" s="69">
        <f>+IF(G9=$N$5,M9,0)</f>
        <v>0</v>
      </c>
      <c r="O9" s="76">
        <f>+N9*0/100</f>
        <v>0</v>
      </c>
      <c r="P9" s="74">
        <f>+IF(G9=$P$5,M9/1.01,0)</f>
        <v>0</v>
      </c>
      <c r="Q9" s="82">
        <f>+P9*0.01</f>
        <v>0</v>
      </c>
      <c r="R9" s="80">
        <f>+IF(G9=$R$5,M9/1.1,0)</f>
        <v>0</v>
      </c>
      <c r="S9" s="86">
        <f>+R9*0.1</f>
        <v>0</v>
      </c>
      <c r="T9" s="90">
        <f>+IF(G9=$T$5,M9/1.2,0)</f>
        <v>0</v>
      </c>
      <c r="U9" s="92">
        <f>+T9*0.2</f>
        <v>0</v>
      </c>
      <c r="V9" s="95">
        <f t="shared" ref="V9:W25" si="0">+N9+P9+R9+T9</f>
        <v>0</v>
      </c>
      <c r="W9" s="7">
        <f t="shared" si="0"/>
        <v>0</v>
      </c>
    </row>
    <row r="10" spans="1:23" s="6" customFormat="1" ht="19.899999999999999" customHeight="1" x14ac:dyDescent="0.2">
      <c r="A10" s="51">
        <v>4</v>
      </c>
      <c r="B10" s="97">
        <v>7430640389</v>
      </c>
      <c r="C10" s="100" t="str">
        <f>+VLOOKUP(B10,'VERİ BANKASI'!M:N,2,0)</f>
        <v>SANCRİSPİNO GIDA SAN.VE TİC.A.Ş.(VITAVIEN)</v>
      </c>
      <c r="D10" s="54" t="s">
        <v>92</v>
      </c>
      <c r="E10" s="57">
        <v>77</v>
      </c>
      <c r="F10" s="59">
        <v>45483</v>
      </c>
      <c r="G10" s="61">
        <v>10</v>
      </c>
      <c r="H10" s="63">
        <v>390</v>
      </c>
      <c r="I10" s="65" t="s">
        <v>871</v>
      </c>
      <c r="J10" s="61" t="s">
        <v>64</v>
      </c>
      <c r="K10" s="65"/>
      <c r="L10" s="67">
        <f t="shared" ref="L10:L57" si="1">IF(OR(D10="ARAÇ YAKIT GİDERİ",D10="ARAÇ OTOPARK VE VALE GİDERLERİ",D10="ARAÇ TAMİR VE BAKIM GİDERLERİ"),H10*30/100,0)+(IF(D10="689 KANUNEN KABUL EDİLMEYEN GİD.",H10*1,0))</f>
        <v>0</v>
      </c>
      <c r="M10" s="7">
        <f t="shared" ref="M10:M57" si="2">+H10-L10</f>
        <v>390</v>
      </c>
      <c r="N10" s="69">
        <f t="shared" ref="N10:N57" si="3">+IF(G10=$N$5,M10,0)</f>
        <v>0</v>
      </c>
      <c r="O10" s="76">
        <f t="shared" ref="O10:O57" si="4">+N10*0/100</f>
        <v>0</v>
      </c>
      <c r="P10" s="74">
        <f t="shared" ref="P10:P57" si="5">+IF(G10=$P$5,M10/1.01,0)</f>
        <v>0</v>
      </c>
      <c r="Q10" s="82">
        <f t="shared" ref="Q10:Q57" si="6">+P10*0.01</f>
        <v>0</v>
      </c>
      <c r="R10" s="80">
        <f t="shared" ref="R10:R57" si="7">+IF(G10=$R$5,M10/1.1,0)</f>
        <v>354.5454545454545</v>
      </c>
      <c r="S10" s="86">
        <f t="shared" ref="S10:S57" si="8">+R10*0.1</f>
        <v>35.454545454545453</v>
      </c>
      <c r="T10" s="90">
        <f t="shared" ref="T10:T57" si="9">+IF(G10=$T$5,M10/1.2,0)</f>
        <v>0</v>
      </c>
      <c r="U10" s="92">
        <f t="shared" ref="U10:U57" si="10">+T10*0.2</f>
        <v>0</v>
      </c>
      <c r="V10" s="95">
        <f t="shared" si="0"/>
        <v>354.5454545454545</v>
      </c>
      <c r="W10" s="7">
        <f t="shared" si="0"/>
        <v>35.454545454545453</v>
      </c>
    </row>
    <row r="11" spans="1:23" s="6" customFormat="1" ht="19.899999999999999" customHeight="1" x14ac:dyDescent="0.2">
      <c r="A11" s="51">
        <v>5</v>
      </c>
      <c r="B11" s="97">
        <v>31696152070</v>
      </c>
      <c r="C11" s="100" t="str">
        <f>+VLOOKUP(B11,'VERİ BANKASI'!M:N,2,0)</f>
        <v>ZEKİ GEYİK - İZMİR EKMEK</v>
      </c>
      <c r="D11" s="54" t="s">
        <v>92</v>
      </c>
      <c r="E11" s="57">
        <v>121</v>
      </c>
      <c r="F11" s="59">
        <v>45474</v>
      </c>
      <c r="G11" s="61">
        <v>1</v>
      </c>
      <c r="H11" s="63">
        <v>65</v>
      </c>
      <c r="I11" s="65" t="s">
        <v>134</v>
      </c>
      <c r="J11" s="61" t="s">
        <v>64</v>
      </c>
      <c r="K11" s="65"/>
      <c r="L11" s="67">
        <f t="shared" si="1"/>
        <v>0</v>
      </c>
      <c r="M11" s="7">
        <f t="shared" si="2"/>
        <v>65</v>
      </c>
      <c r="N11" s="69">
        <f t="shared" si="3"/>
        <v>0</v>
      </c>
      <c r="O11" s="76">
        <f t="shared" si="4"/>
        <v>0</v>
      </c>
      <c r="P11" s="74">
        <f t="shared" si="5"/>
        <v>64.356435643564353</v>
      </c>
      <c r="Q11" s="82">
        <f t="shared" si="6"/>
        <v>0.64356435643564358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64.356435643564353</v>
      </c>
      <c r="W11" s="7">
        <f t="shared" si="0"/>
        <v>0.64356435643564358</v>
      </c>
    </row>
    <row r="12" spans="1:23" s="6" customFormat="1" ht="19.899999999999999" customHeight="1" x14ac:dyDescent="0.2">
      <c r="A12" s="51">
        <v>6</v>
      </c>
      <c r="B12" s="97">
        <v>14719633374</v>
      </c>
      <c r="C12" s="100" t="str">
        <f>+VLOOKUP(B12,'VERİ BANKASI'!M:N,2,0)</f>
        <v>DAMLA MARKET - MEHMET ZİREK</v>
      </c>
      <c r="D12" s="54" t="s">
        <v>92</v>
      </c>
      <c r="E12" s="57">
        <v>10</v>
      </c>
      <c r="F12" s="59">
        <v>45474</v>
      </c>
      <c r="G12" s="61">
        <v>1</v>
      </c>
      <c r="H12" s="63">
        <v>65</v>
      </c>
      <c r="I12" s="65" t="s">
        <v>134</v>
      </c>
      <c r="J12" s="61" t="s">
        <v>64</v>
      </c>
      <c r="K12" s="65"/>
      <c r="L12" s="67">
        <f t="shared" si="1"/>
        <v>0</v>
      </c>
      <c r="M12" s="7">
        <f t="shared" si="2"/>
        <v>65</v>
      </c>
      <c r="N12" s="69">
        <f t="shared" si="3"/>
        <v>0</v>
      </c>
      <c r="O12" s="76">
        <f t="shared" si="4"/>
        <v>0</v>
      </c>
      <c r="P12" s="74">
        <f t="shared" si="5"/>
        <v>64.356435643564353</v>
      </c>
      <c r="Q12" s="82">
        <f t="shared" si="6"/>
        <v>0.64356435643564358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64.356435643564353</v>
      </c>
      <c r="W12" s="7">
        <f t="shared" si="0"/>
        <v>0.64356435643564358</v>
      </c>
    </row>
    <row r="13" spans="1:23" s="6" customFormat="1" ht="19.899999999999999" customHeight="1" x14ac:dyDescent="0.2">
      <c r="A13" s="51">
        <v>7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8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9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10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11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12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13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14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15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16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17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si="0"/>
        <v>0</v>
      </c>
      <c r="W23" s="7">
        <f t="shared" si="0"/>
        <v>0</v>
      </c>
    </row>
    <row r="24" spans="1:23" s="6" customFormat="1" ht="19.899999999999999" customHeight="1" x14ac:dyDescent="0.2">
      <c r="A24" s="51">
        <v>18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0"/>
        <v>0</v>
      </c>
      <c r="W24" s="7">
        <f t="shared" si="0"/>
        <v>0</v>
      </c>
    </row>
    <row r="25" spans="1:23" s="6" customFormat="1" ht="19.899999999999999" customHeight="1" x14ac:dyDescent="0.2">
      <c r="A25" s="51">
        <v>19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0"/>
        <v>0</v>
      </c>
      <c r="W25" s="7">
        <f t="shared" si="0"/>
        <v>0</v>
      </c>
    </row>
    <row r="26" spans="1:23" s="6" customFormat="1" ht="19.899999999999999" customHeight="1" x14ac:dyDescent="0.2">
      <c r="A26" s="51">
        <v>20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ref="V26:W57" si="11">+N26+P26+R26+T26</f>
        <v>0</v>
      </c>
      <c r="W26" s="7">
        <f t="shared" si="11"/>
        <v>0</v>
      </c>
    </row>
    <row r="27" spans="1:23" s="6" customFormat="1" ht="19.899999999999999" customHeight="1" x14ac:dyDescent="0.2">
      <c r="A27" s="51">
        <v>21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22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23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24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25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26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27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64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28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64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29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64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30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64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31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64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32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64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33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64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34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64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35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64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36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64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37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64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38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64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39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64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40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64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41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64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42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64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43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64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44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64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45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64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46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64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47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64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48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64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s="6" customFormat="1" ht="19.899999999999999" customHeight="1" x14ac:dyDescent="0.2">
      <c r="A55" s="51">
        <v>49</v>
      </c>
      <c r="B55" s="97"/>
      <c r="C55" s="100" t="e">
        <f>+VLOOKUP(B55,'VERİ BANKASI'!M:N,2,0)</f>
        <v>#N/A</v>
      </c>
      <c r="D55" s="54"/>
      <c r="E55" s="57"/>
      <c r="F55" s="59"/>
      <c r="G55" s="61"/>
      <c r="H55" s="63"/>
      <c r="I55" s="65"/>
      <c r="J55" s="61" t="s">
        <v>64</v>
      </c>
      <c r="K55" s="65"/>
      <c r="L55" s="67">
        <f t="shared" si="1"/>
        <v>0</v>
      </c>
      <c r="M55" s="7">
        <f t="shared" si="2"/>
        <v>0</v>
      </c>
      <c r="N55" s="69">
        <f t="shared" si="3"/>
        <v>0</v>
      </c>
      <c r="O55" s="76">
        <f t="shared" si="4"/>
        <v>0</v>
      </c>
      <c r="P55" s="74">
        <f t="shared" si="5"/>
        <v>0</v>
      </c>
      <c r="Q55" s="82">
        <f t="shared" si="6"/>
        <v>0</v>
      </c>
      <c r="R55" s="80">
        <f t="shared" si="7"/>
        <v>0</v>
      </c>
      <c r="S55" s="86">
        <f t="shared" si="8"/>
        <v>0</v>
      </c>
      <c r="T55" s="90">
        <f t="shared" si="9"/>
        <v>0</v>
      </c>
      <c r="U55" s="92">
        <f t="shared" si="10"/>
        <v>0</v>
      </c>
      <c r="V55" s="95">
        <f t="shared" si="11"/>
        <v>0</v>
      </c>
      <c r="W55" s="7">
        <f t="shared" si="11"/>
        <v>0</v>
      </c>
    </row>
    <row r="56" spans="1:23" s="6" customFormat="1" ht="19.899999999999999" customHeight="1" x14ac:dyDescent="0.2">
      <c r="A56" s="51">
        <v>50</v>
      </c>
      <c r="B56" s="97"/>
      <c r="C56" s="100" t="e">
        <f>+VLOOKUP(B56,'VERİ BANKASI'!M:N,2,0)</f>
        <v>#N/A</v>
      </c>
      <c r="D56" s="54"/>
      <c r="E56" s="57"/>
      <c r="F56" s="59"/>
      <c r="G56" s="61"/>
      <c r="H56" s="63"/>
      <c r="I56" s="65"/>
      <c r="J56" s="61" t="s">
        <v>64</v>
      </c>
      <c r="K56" s="65"/>
      <c r="L56" s="67">
        <f t="shared" si="1"/>
        <v>0</v>
      </c>
      <c r="M56" s="7">
        <f t="shared" si="2"/>
        <v>0</v>
      </c>
      <c r="N56" s="69">
        <f t="shared" si="3"/>
        <v>0</v>
      </c>
      <c r="O56" s="76">
        <f t="shared" si="4"/>
        <v>0</v>
      </c>
      <c r="P56" s="74">
        <f t="shared" si="5"/>
        <v>0</v>
      </c>
      <c r="Q56" s="82">
        <f t="shared" si="6"/>
        <v>0</v>
      </c>
      <c r="R56" s="80">
        <f t="shared" si="7"/>
        <v>0</v>
      </c>
      <c r="S56" s="86">
        <f t="shared" si="8"/>
        <v>0</v>
      </c>
      <c r="T56" s="90">
        <f t="shared" si="9"/>
        <v>0</v>
      </c>
      <c r="U56" s="92">
        <f t="shared" si="10"/>
        <v>0</v>
      </c>
      <c r="V56" s="95">
        <f t="shared" si="11"/>
        <v>0</v>
      </c>
      <c r="W56" s="7">
        <f t="shared" si="11"/>
        <v>0</v>
      </c>
    </row>
    <row r="57" spans="1:23" s="6" customFormat="1" ht="19.899999999999999" customHeight="1" x14ac:dyDescent="0.2">
      <c r="A57" s="51">
        <v>51</v>
      </c>
      <c r="B57" s="97"/>
      <c r="C57" s="100" t="e">
        <f>+VLOOKUP(B57,'VERİ BANKASI'!M:N,2,0)</f>
        <v>#N/A</v>
      </c>
      <c r="D57" s="54"/>
      <c r="E57" s="57"/>
      <c r="F57" s="59"/>
      <c r="G57" s="61"/>
      <c r="H57" s="63"/>
      <c r="I57" s="65"/>
      <c r="J57" s="61" t="s">
        <v>64</v>
      </c>
      <c r="K57" s="65"/>
      <c r="L57" s="67">
        <f t="shared" si="1"/>
        <v>0</v>
      </c>
      <c r="M57" s="7">
        <f t="shared" si="2"/>
        <v>0</v>
      </c>
      <c r="N57" s="69">
        <f t="shared" si="3"/>
        <v>0</v>
      </c>
      <c r="O57" s="76">
        <f t="shared" si="4"/>
        <v>0</v>
      </c>
      <c r="P57" s="74">
        <f t="shared" si="5"/>
        <v>0</v>
      </c>
      <c r="Q57" s="82">
        <f t="shared" si="6"/>
        <v>0</v>
      </c>
      <c r="R57" s="80">
        <f t="shared" si="7"/>
        <v>0</v>
      </c>
      <c r="S57" s="86">
        <f t="shared" si="8"/>
        <v>0</v>
      </c>
      <c r="T57" s="90">
        <f t="shared" si="9"/>
        <v>0</v>
      </c>
      <c r="U57" s="92">
        <f t="shared" si="10"/>
        <v>0</v>
      </c>
      <c r="V57" s="95">
        <f t="shared" si="11"/>
        <v>0</v>
      </c>
      <c r="W57" s="7">
        <f t="shared" si="11"/>
        <v>0</v>
      </c>
    </row>
    <row r="58" spans="1:23" ht="19.899999999999999" customHeight="1" thickBot="1" x14ac:dyDescent="0.25">
      <c r="A58" s="52"/>
      <c r="B58" s="55"/>
      <c r="C58" s="55"/>
      <c r="D58" s="55"/>
      <c r="E58" s="58"/>
      <c r="F58" s="60"/>
      <c r="G58" s="62"/>
      <c r="H58" s="64"/>
      <c r="I58" s="62"/>
      <c r="J58" s="62"/>
      <c r="K58" s="101"/>
      <c r="L58" s="71"/>
      <c r="M58" s="72"/>
      <c r="N58" s="77"/>
      <c r="O58" s="78"/>
      <c r="P58" s="83"/>
      <c r="Q58" s="84"/>
      <c r="R58" s="87"/>
      <c r="S58" s="88"/>
      <c r="T58" s="93"/>
      <c r="U58" s="94"/>
      <c r="V58" s="96"/>
      <c r="W58" s="72"/>
    </row>
    <row r="59" spans="1:23" ht="19.899999999999999" customHeight="1" thickBot="1" x14ac:dyDescent="0.25">
      <c r="C59" s="4"/>
      <c r="D59" s="4"/>
      <c r="E59" s="70"/>
      <c r="F59" s="70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9.899999999999999" customHeight="1" thickBot="1" x14ac:dyDescent="0.25">
      <c r="A60" s="47"/>
      <c r="B60" s="47"/>
      <c r="C60" s="8" t="s">
        <v>53</v>
      </c>
      <c r="D60" s="9"/>
      <c r="E60" s="9"/>
      <c r="F60" s="9"/>
      <c r="G60" s="9"/>
      <c r="H60" s="10">
        <f>SUBTOTAL(9,H7:H59)</f>
        <v>787</v>
      </c>
      <c r="I60" s="109"/>
      <c r="J60" s="109"/>
      <c r="K60" s="11"/>
      <c r="L60" s="12">
        <f t="shared" ref="L60:W60" si="12">+SUBTOTAL(9,L7:L58)</f>
        <v>0</v>
      </c>
      <c r="M60" s="12">
        <f t="shared" si="12"/>
        <v>787</v>
      </c>
      <c r="N60" s="13">
        <f t="shared" si="12"/>
        <v>0</v>
      </c>
      <c r="O60" s="13">
        <f t="shared" si="12"/>
        <v>0</v>
      </c>
      <c r="P60" s="14">
        <f>+SUBTOTAL(9,P7:P58)</f>
        <v>160.39603960396039</v>
      </c>
      <c r="Q60" s="14">
        <f t="shared" si="12"/>
        <v>1.6039603960396041</v>
      </c>
      <c r="R60" s="15">
        <f t="shared" si="12"/>
        <v>568.18181818181813</v>
      </c>
      <c r="S60" s="15">
        <f t="shared" si="12"/>
        <v>56.818181818181813</v>
      </c>
      <c r="T60" s="16">
        <f t="shared" si="12"/>
        <v>0</v>
      </c>
      <c r="U60" s="16">
        <f t="shared" si="12"/>
        <v>0</v>
      </c>
      <c r="V60" s="12">
        <f t="shared" si="12"/>
        <v>728.57785778577863</v>
      </c>
      <c r="W60" s="12">
        <f t="shared" si="12"/>
        <v>58.422142214221424</v>
      </c>
    </row>
    <row r="61" spans="1:23" ht="19.899999999999999" customHeight="1" thickBot="1" x14ac:dyDescent="0.25">
      <c r="A61" s="48"/>
      <c r="B61" s="4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9.899999999999999" customHeight="1" thickBot="1" x14ac:dyDescent="0.25">
      <c r="A62" s="17" t="s">
        <v>95</v>
      </c>
      <c r="B62" s="17" t="s">
        <v>51</v>
      </c>
      <c r="C62" s="18" t="s">
        <v>54</v>
      </c>
      <c r="D62" s="18" t="s">
        <v>52</v>
      </c>
      <c r="E62" s="18" t="s">
        <v>5</v>
      </c>
      <c r="F62" s="18" t="s">
        <v>28</v>
      </c>
      <c r="G62" s="18" t="s">
        <v>79</v>
      </c>
      <c r="H62" s="18" t="s">
        <v>80</v>
      </c>
      <c r="I62" s="18" t="s">
        <v>81</v>
      </c>
      <c r="J62" s="18" t="s">
        <v>82</v>
      </c>
      <c r="K62" s="19" t="s">
        <v>50</v>
      </c>
      <c r="L62" s="20" t="s">
        <v>9</v>
      </c>
      <c r="M62" s="112" t="s">
        <v>656</v>
      </c>
      <c r="N62" s="21"/>
      <c r="O62" s="2" t="s">
        <v>72</v>
      </c>
      <c r="P62" s="198" t="s">
        <v>44</v>
      </c>
      <c r="Q62" s="198"/>
      <c r="R62" s="198"/>
      <c r="S62" s="21"/>
      <c r="T62" s="199" t="s">
        <v>6</v>
      </c>
      <c r="U62" s="200"/>
      <c r="V62" s="200"/>
      <c r="W62" s="22">
        <v>0</v>
      </c>
    </row>
    <row r="63" spans="1:23" ht="19.899999999999999" customHeight="1" thickBot="1" x14ac:dyDescent="0.25">
      <c r="A63" s="49">
        <v>1</v>
      </c>
      <c r="B63" s="23" t="str">
        <f>+'VERİ BANKASI'!B2</f>
        <v>ARAÇ YAKIT GİDERİ</v>
      </c>
      <c r="C63" s="24">
        <f t="shared" ref="C63:C88" si="13">SUMIF($D$7:$D$58,B63,$N$7:$N$58)</f>
        <v>0</v>
      </c>
      <c r="D63" s="24">
        <f t="shared" ref="D63:D88" si="14">SUMIF($D$7:$D$58,B63,$O$7:$O$58)</f>
        <v>0</v>
      </c>
      <c r="E63" s="24">
        <f t="shared" ref="E63:E88" si="15">SUMIF($D$7:$D$58,B63,$P$7:$P$58)</f>
        <v>0</v>
      </c>
      <c r="F63" s="24">
        <f t="shared" ref="F63:F88" si="16">SUMIF($D$7:$D$58,B63,$Q$7:$Q$58)</f>
        <v>0</v>
      </c>
      <c r="G63" s="24">
        <f t="shared" ref="G63:G88" si="17">SUMIF($D$7:$D$58,B63,$R$7:$R$58)</f>
        <v>0</v>
      </c>
      <c r="H63" s="24">
        <f t="shared" ref="H63:H88" si="18">SUMIF($D$7:$D$58,B63,$S$7:$S$58)</f>
        <v>0</v>
      </c>
      <c r="I63" s="24">
        <f t="shared" ref="I63:I88" si="19">SUMIF($D$7:$D$58,B63,$T$7:$T$58)</f>
        <v>0</v>
      </c>
      <c r="J63" s="24">
        <f t="shared" ref="J63:J88" si="20">SUMIF($D$7:$D$58,B63,$U$7:$U$58)</f>
        <v>0</v>
      </c>
      <c r="K63" s="24">
        <f t="shared" ref="K63:K88" si="21">SUMIF($D$7:$D$58,B63,$L$7:$L$58)</f>
        <v>0</v>
      </c>
      <c r="L63" s="25">
        <f t="shared" ref="L63:L88" si="22">+SUM(C63:K63)</f>
        <v>0</v>
      </c>
      <c r="M63" s="113">
        <f>+COUNTIF($D$7:D56,B63)</f>
        <v>0</v>
      </c>
      <c r="N63" s="26"/>
      <c r="O63" s="2" t="s">
        <v>0</v>
      </c>
      <c r="P63" s="198" t="s">
        <v>27</v>
      </c>
      <c r="Q63" s="198"/>
      <c r="R63" s="198"/>
      <c r="S63" s="26"/>
      <c r="T63" s="41"/>
      <c r="U63" s="41"/>
      <c r="V63" s="41"/>
      <c r="W63" s="41"/>
    </row>
    <row r="64" spans="1:23" ht="19.899999999999999" customHeight="1" thickBot="1" x14ac:dyDescent="0.25">
      <c r="A64" s="49">
        <v>2</v>
      </c>
      <c r="B64" s="23" t="str">
        <f>+'VERİ BANKASI'!B3</f>
        <v>ARAÇ OTOPARK VE VALE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+COUNTIF($D$7:D58,B64)</f>
        <v>0</v>
      </c>
      <c r="N64" s="26"/>
      <c r="O64" s="2" t="s">
        <v>1</v>
      </c>
      <c r="P64" s="198" t="s">
        <v>2</v>
      </c>
      <c r="Q64" s="198"/>
      <c r="R64" s="198"/>
      <c r="S64" s="26"/>
      <c r="T64" s="199" t="s">
        <v>7</v>
      </c>
      <c r="U64" s="200"/>
      <c r="V64" s="201"/>
      <c r="W64" s="27">
        <f>+L60+V60+W60</f>
        <v>787</v>
      </c>
    </row>
    <row r="65" spans="1:23" ht="19.899999999999999" customHeight="1" thickBot="1" x14ac:dyDescent="0.25">
      <c r="A65" s="49">
        <v>3</v>
      </c>
      <c r="B65" s="23" t="str">
        <f>+'VERİ BANKASI'!B4</f>
        <v>ARAÇ TAMİR VE BAKIM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+COUNTIF($D$7:D59,B65)</f>
        <v>0</v>
      </c>
      <c r="N65" s="26"/>
      <c r="O65" s="2" t="s">
        <v>73</v>
      </c>
      <c r="P65" s="205">
        <v>2024</v>
      </c>
      <c r="Q65" s="206"/>
      <c r="R65" s="207"/>
      <c r="S65" s="26"/>
      <c r="T65" s="41"/>
      <c r="U65" s="41"/>
      <c r="V65" s="41"/>
      <c r="W65" s="41"/>
    </row>
    <row r="66" spans="1:23" ht="19.899999999999999" customHeight="1" thickBot="1" x14ac:dyDescent="0.25">
      <c r="A66" s="49">
        <v>4</v>
      </c>
      <c r="B66" s="23" t="str">
        <f>+'VERİ BANKASI'!B5</f>
        <v>MUTFAK YİYECEK VE İÇECEK GİDERLERİ</v>
      </c>
      <c r="C66" s="24">
        <f t="shared" si="13"/>
        <v>0</v>
      </c>
      <c r="D66" s="24">
        <f t="shared" si="14"/>
        <v>0</v>
      </c>
      <c r="E66" s="24">
        <f t="shared" si="15"/>
        <v>160.39603960396039</v>
      </c>
      <c r="F66" s="24">
        <f t="shared" si="16"/>
        <v>1.6039603960396041</v>
      </c>
      <c r="G66" s="24">
        <f t="shared" si="17"/>
        <v>568.18181818181813</v>
      </c>
      <c r="H66" s="24">
        <f t="shared" si="18"/>
        <v>56.818181818181813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787</v>
      </c>
      <c r="M66" s="113">
        <f>+COUNTIF($D$7:D60,B66)</f>
        <v>5</v>
      </c>
      <c r="N66" s="26"/>
      <c r="O66" s="2" t="s">
        <v>74</v>
      </c>
      <c r="P66" s="198" t="s">
        <v>18</v>
      </c>
      <c r="Q66" s="198"/>
      <c r="R66" s="198"/>
      <c r="S66" s="26"/>
      <c r="T66" s="199" t="s">
        <v>8</v>
      </c>
      <c r="U66" s="200"/>
      <c r="V66" s="201"/>
      <c r="W66" s="28">
        <f>+W62-W64</f>
        <v>-787</v>
      </c>
    </row>
    <row r="67" spans="1:23" ht="19.899999999999999" customHeight="1" x14ac:dyDescent="0.2">
      <c r="A67" s="49">
        <v>5</v>
      </c>
      <c r="B67" s="23" t="str">
        <f>+'VERİ BANKASI'!B6</f>
        <v>MUTFAK SARF MALZEME GİDERLERİ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+COUNTIF($D$7:D61,B67)</f>
        <v>0</v>
      </c>
      <c r="N67" s="26"/>
      <c r="O67" s="2" t="s">
        <v>78</v>
      </c>
      <c r="P67" s="198" t="s">
        <v>75</v>
      </c>
      <c r="Q67" s="198"/>
      <c r="R67" s="198"/>
      <c r="S67" s="26"/>
      <c r="T67" s="26"/>
      <c r="U67" s="26"/>
      <c r="V67" s="26"/>
      <c r="W67" s="26"/>
    </row>
    <row r="68" spans="1:23" ht="19.899999999999999" customHeight="1" x14ac:dyDescent="0.2">
      <c r="A68" s="49">
        <v>6</v>
      </c>
      <c r="B68" s="23" t="str">
        <f>+'VERİ BANKASI'!B7</f>
        <v>YİYECEK-İÇECEK GİDERLERİ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+COUNTIF($D$7:D62,B68)</f>
        <v>0</v>
      </c>
      <c r="N68" s="26"/>
      <c r="O68" s="118"/>
      <c r="P68" s="119"/>
      <c r="Q68" s="119"/>
      <c r="R68" s="119"/>
      <c r="S68" s="26"/>
      <c r="T68" s="26"/>
      <c r="U68" s="26"/>
      <c r="V68" s="26"/>
      <c r="W68" s="26"/>
    </row>
    <row r="69" spans="1:23" ht="19.899999999999999" customHeight="1" x14ac:dyDescent="0.2">
      <c r="A69" s="49">
        <v>7</v>
      </c>
      <c r="B69" s="23" t="str">
        <f>+'VERİ BANKASI'!B8</f>
        <v>TEMSİL İKRAM VE YEMEK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+COUNTIF($D$7:D62,B69)</f>
        <v>0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</row>
    <row r="70" spans="1:23" ht="19.899999999999999" customHeight="1" x14ac:dyDescent="0.2">
      <c r="A70" s="49">
        <v>8</v>
      </c>
      <c r="B70" s="23" t="str">
        <f>+'VERİ BANKASI'!B9</f>
        <v>OFİS MAKİNA TAM.BAK.VE SARF MALZ.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+COUNTIF($D$7:D63,B70)</f>
        <v>0</v>
      </c>
      <c r="N70" s="26"/>
      <c r="O70" s="202" t="s">
        <v>57</v>
      </c>
      <c r="P70" s="202"/>
      <c r="Q70" s="202"/>
      <c r="R70" s="202"/>
      <c r="S70" s="26"/>
      <c r="T70" s="202" t="s">
        <v>56</v>
      </c>
      <c r="U70" s="202"/>
      <c r="V70" s="202"/>
      <c r="W70" s="202"/>
    </row>
    <row r="71" spans="1:23" ht="19.899999999999999" customHeight="1" thickBot="1" x14ac:dyDescent="0.25">
      <c r="A71" s="49">
        <v>9</v>
      </c>
      <c r="B71" s="23" t="str">
        <f>+'VERİ BANKASI'!B10</f>
        <v>OFİS TAMİR, BAKIM VE ONARIM GİDERİ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+COUNTIF($D$7:D64,B71)</f>
        <v>0</v>
      </c>
      <c r="N71" s="26"/>
      <c r="O71" s="29"/>
      <c r="P71" s="29"/>
      <c r="Q71" s="29"/>
      <c r="R71" s="29"/>
      <c r="S71" s="30"/>
      <c r="T71" s="30"/>
      <c r="U71" s="30"/>
      <c r="V71" s="30"/>
      <c r="W71" s="30"/>
    </row>
    <row r="72" spans="1:23" ht="19.899999999999999" customHeight="1" x14ac:dyDescent="0.2">
      <c r="A72" s="49">
        <v>10</v>
      </c>
      <c r="B72" s="23" t="str">
        <f>+'VERİ BANKASI'!B11</f>
        <v>PTT, KARGO, NAKLİYE VE HAMMALİYE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+COUNTIF($D$7:D65,B72)</f>
        <v>0</v>
      </c>
      <c r="N72" s="26"/>
      <c r="O72" s="31" t="s">
        <v>58</v>
      </c>
      <c r="P72" s="32" t="str">
        <f>+CONCATENATE(P73,P62)</f>
        <v>: TÜLAY KOLAK</v>
      </c>
      <c r="Q72" s="33"/>
      <c r="R72" s="34"/>
      <c r="S72" s="30"/>
      <c r="T72" s="31" t="s">
        <v>58</v>
      </c>
      <c r="U72" s="203" t="s">
        <v>61</v>
      </c>
      <c r="V72" s="203"/>
      <c r="W72" s="204"/>
    </row>
    <row r="73" spans="1:23" ht="19.899999999999999" customHeight="1" x14ac:dyDescent="0.2">
      <c r="A73" s="49">
        <v>11</v>
      </c>
      <c r="B73" s="23" t="str">
        <f>+'VERİ BANKASI'!B12</f>
        <v>KIRTASİYE VE MATBAA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+COUNTIF($D$7:D66,B73)</f>
        <v>0</v>
      </c>
      <c r="N73" s="26"/>
      <c r="O73" s="35" t="s">
        <v>59</v>
      </c>
      <c r="P73" s="36" t="s">
        <v>665</v>
      </c>
      <c r="Q73" s="30"/>
      <c r="R73" s="37"/>
      <c r="S73" s="30"/>
      <c r="T73" s="35" t="s">
        <v>59</v>
      </c>
      <c r="U73" s="185" t="s">
        <v>60</v>
      </c>
      <c r="V73" s="185"/>
      <c r="W73" s="186"/>
    </row>
    <row r="74" spans="1:23" ht="19.899999999999999" customHeight="1" x14ac:dyDescent="0.2">
      <c r="A74" s="49">
        <v>12</v>
      </c>
      <c r="B74" s="23" t="str">
        <f>+'VERİ BANKASI'!B13</f>
        <v>YURTİÇİ SEYAHAT VE KONAKLAMA 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+COUNTIF($D$7:D67,B74)</f>
        <v>0</v>
      </c>
      <c r="N74" s="26"/>
      <c r="O74" s="187" t="s">
        <v>62</v>
      </c>
      <c r="P74" s="188"/>
      <c r="Q74" s="188"/>
      <c r="R74" s="189"/>
      <c r="S74" s="30"/>
      <c r="T74" s="187" t="s">
        <v>62</v>
      </c>
      <c r="U74" s="188"/>
      <c r="V74" s="188"/>
      <c r="W74" s="189"/>
    </row>
    <row r="75" spans="1:23" ht="19.899999999999999" customHeight="1" x14ac:dyDescent="0.2">
      <c r="A75" s="49">
        <v>13</v>
      </c>
      <c r="B75" s="23" t="str">
        <f>+'VERİ BANKASI'!B14</f>
        <v>YURTDIŞI SEYAHAT VE KONAKLAMA GİD.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+COUNTIF($D$7:D69,B75)</f>
        <v>0</v>
      </c>
      <c r="N75" s="26"/>
      <c r="O75" s="187"/>
      <c r="P75" s="188"/>
      <c r="Q75" s="188"/>
      <c r="R75" s="189"/>
      <c r="S75" s="30"/>
      <c r="T75" s="187"/>
      <c r="U75" s="188"/>
      <c r="V75" s="188"/>
      <c r="W75" s="189"/>
    </row>
    <row r="76" spans="1:23" ht="19.899999999999999" customHeight="1" x14ac:dyDescent="0.2">
      <c r="A76" s="49">
        <v>14</v>
      </c>
      <c r="B76" s="23" t="str">
        <f>+'VERİ BANKASI'!B15</f>
        <v>TEMİZLİK VE SARF MALZEME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+COUNTIF($D$7:D70,B76)</f>
        <v>0</v>
      </c>
      <c r="N76" s="26"/>
      <c r="O76" s="187"/>
      <c r="P76" s="188"/>
      <c r="Q76" s="188"/>
      <c r="R76" s="189"/>
      <c r="S76" s="30"/>
      <c r="T76" s="187"/>
      <c r="U76" s="188"/>
      <c r="V76" s="188"/>
      <c r="W76" s="189"/>
    </row>
    <row r="77" spans="1:23" ht="19.899999999999999" customHeight="1" x14ac:dyDescent="0.2">
      <c r="A77" s="49">
        <v>15</v>
      </c>
      <c r="B77" s="23" t="str">
        <f>+'VERİ BANKASI'!B16</f>
        <v>MUHTELİF VE DIŞARDAN SAĞ.HİZ.GİD.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+COUNTIF($D$7:D71,B77)</f>
        <v>0</v>
      </c>
      <c r="N77" s="26"/>
      <c r="O77" s="187"/>
      <c r="P77" s="188"/>
      <c r="Q77" s="188"/>
      <c r="R77" s="189"/>
      <c r="S77" s="30"/>
      <c r="T77" s="187"/>
      <c r="U77" s="188"/>
      <c r="V77" s="188"/>
      <c r="W77" s="189"/>
    </row>
    <row r="78" spans="1:23" ht="19.899999999999999" customHeight="1" thickBot="1" x14ac:dyDescent="0.25">
      <c r="A78" s="49">
        <v>16</v>
      </c>
      <c r="B78" s="23" t="str">
        <f>+'VERİ BANKASI'!B17</f>
        <v>DİĞER VERGİ RESİM VE HARÇ GİDERLERİ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+COUNTIF($D$7:D72,B78)</f>
        <v>0</v>
      </c>
      <c r="N78" s="26"/>
      <c r="O78" s="190"/>
      <c r="P78" s="191"/>
      <c r="Q78" s="191"/>
      <c r="R78" s="192"/>
      <c r="S78" s="30"/>
      <c r="T78" s="190"/>
      <c r="U78" s="191"/>
      <c r="V78" s="191"/>
      <c r="W78" s="192"/>
    </row>
    <row r="79" spans="1:23" ht="19.899999999999999" customHeight="1" x14ac:dyDescent="0.2">
      <c r="A79" s="49">
        <v>17</v>
      </c>
      <c r="B79" s="23" t="str">
        <f>+'VERİ BANKASI'!B18</f>
        <v>NOTER GİDERLERİ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>
        <f>+COUNTIF($D$7:D73,B79)</f>
        <v>0</v>
      </c>
      <c r="N79" s="26"/>
      <c r="S79" s="30"/>
      <c r="T79" s="30"/>
      <c r="U79" s="30"/>
    </row>
    <row r="80" spans="1:23" ht="19.899999999999999" customHeight="1" x14ac:dyDescent="0.2">
      <c r="A80" s="49">
        <v>18</v>
      </c>
      <c r="B80" s="23" t="str">
        <f>+'VERİ BANKASI'!B19</f>
        <v>SAĞLIK GİDERLERİ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>
        <f>+COUNTIF($D$7:D74,B80)</f>
        <v>0</v>
      </c>
      <c r="N80" s="26"/>
    </row>
    <row r="81" spans="1:23" ht="19.899999999999999" customHeight="1" x14ac:dyDescent="0.2">
      <c r="A81" s="49">
        <v>19</v>
      </c>
      <c r="B81" s="23" t="str">
        <f>+'VERİ BANKASI'!B20</f>
        <v>689 KANUNEN KABUL EDİLMEYEN GİD.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>
        <f>+COUNTIF($D$7:D75,B81)</f>
        <v>0</v>
      </c>
    </row>
    <row r="82" spans="1:23" ht="19.899999999999999" customHeight="1" x14ac:dyDescent="0.2">
      <c r="A82" s="49">
        <v>20</v>
      </c>
      <c r="B82" s="23">
        <f>+'VERİ BANKASI'!B21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 t="s">
        <v>55</v>
      </c>
      <c r="O82" s="194" t="s">
        <v>654</v>
      </c>
      <c r="P82" s="195"/>
      <c r="Q82" s="195"/>
      <c r="R82" s="195"/>
      <c r="S82" s="195"/>
      <c r="T82" s="195"/>
      <c r="U82" s="195"/>
      <c r="V82" s="195"/>
      <c r="W82" s="195"/>
    </row>
    <row r="83" spans="1:23" ht="19.899999999999999" customHeight="1" x14ac:dyDescent="0.2">
      <c r="A83" s="49">
        <v>21</v>
      </c>
      <c r="B83" s="23">
        <f>+'VERİ BANKASI'!B22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4"/>
      <c r="P83" s="195"/>
      <c r="Q83" s="195"/>
      <c r="R83" s="195"/>
      <c r="S83" s="195"/>
      <c r="T83" s="195"/>
      <c r="U83" s="195"/>
      <c r="V83" s="195"/>
      <c r="W83" s="195"/>
    </row>
    <row r="84" spans="1:23" ht="19.899999999999999" customHeight="1" x14ac:dyDescent="0.2">
      <c r="A84" s="49">
        <v>22</v>
      </c>
      <c r="B84" s="23">
        <f>+'VERİ BANKASI'!B23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N84" s="193"/>
      <c r="O84" s="194"/>
      <c r="P84" s="195"/>
      <c r="Q84" s="195"/>
      <c r="R84" s="195"/>
      <c r="S84" s="195"/>
      <c r="T84" s="195"/>
      <c r="U84" s="195"/>
      <c r="V84" s="195"/>
      <c r="W84" s="195"/>
    </row>
    <row r="85" spans="1:23" ht="19.899999999999999" customHeight="1" x14ac:dyDescent="0.2">
      <c r="A85" s="49">
        <v>23</v>
      </c>
      <c r="B85" s="23">
        <f>+'VERİ BANKASI'!B24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N85" s="193"/>
      <c r="O85" s="196" t="s">
        <v>655</v>
      </c>
      <c r="P85" s="197"/>
      <c r="Q85" s="197"/>
      <c r="R85" s="197"/>
      <c r="S85" s="197"/>
      <c r="T85" s="197"/>
      <c r="U85" s="197"/>
      <c r="V85" s="197"/>
      <c r="W85" s="197"/>
    </row>
    <row r="86" spans="1:23" ht="19.899999999999999" customHeight="1" x14ac:dyDescent="0.2">
      <c r="A86" s="49">
        <v>24</v>
      </c>
      <c r="B86" s="23">
        <f>+'VERİ BANKASI'!B25</f>
        <v>0</v>
      </c>
      <c r="C86" s="24">
        <f t="shared" si="13"/>
        <v>0</v>
      </c>
      <c r="D86" s="24">
        <f t="shared" si="14"/>
        <v>0</v>
      </c>
      <c r="E86" s="24">
        <f t="shared" si="15"/>
        <v>0</v>
      </c>
      <c r="F86" s="24">
        <f t="shared" si="16"/>
        <v>0</v>
      </c>
      <c r="G86" s="24">
        <f t="shared" si="17"/>
        <v>0</v>
      </c>
      <c r="H86" s="24">
        <f t="shared" si="18"/>
        <v>0</v>
      </c>
      <c r="I86" s="24">
        <f t="shared" si="19"/>
        <v>0</v>
      </c>
      <c r="J86" s="24">
        <f t="shared" si="20"/>
        <v>0</v>
      </c>
      <c r="K86" s="24">
        <f t="shared" si="21"/>
        <v>0</v>
      </c>
      <c r="L86" s="25">
        <f t="shared" si="22"/>
        <v>0</v>
      </c>
      <c r="M86" s="113"/>
      <c r="N86" s="193"/>
      <c r="O86" s="196"/>
      <c r="P86" s="197"/>
      <c r="Q86" s="197"/>
      <c r="R86" s="197"/>
      <c r="S86" s="197"/>
      <c r="T86" s="197"/>
      <c r="U86" s="197"/>
      <c r="V86" s="197"/>
      <c r="W86" s="197"/>
    </row>
    <row r="87" spans="1:23" ht="19.899999999999999" customHeight="1" x14ac:dyDescent="0.2">
      <c r="A87" s="49">
        <v>25</v>
      </c>
      <c r="B87" s="23">
        <f>+'VERİ BANKASI'!B26</f>
        <v>0</v>
      </c>
      <c r="C87" s="24">
        <f t="shared" si="13"/>
        <v>0</v>
      </c>
      <c r="D87" s="24">
        <f t="shared" si="14"/>
        <v>0</v>
      </c>
      <c r="E87" s="24">
        <f t="shared" si="15"/>
        <v>0</v>
      </c>
      <c r="F87" s="24">
        <f t="shared" si="16"/>
        <v>0</v>
      </c>
      <c r="G87" s="24">
        <f t="shared" si="17"/>
        <v>0</v>
      </c>
      <c r="H87" s="24">
        <f t="shared" si="18"/>
        <v>0</v>
      </c>
      <c r="I87" s="24">
        <f t="shared" si="19"/>
        <v>0</v>
      </c>
      <c r="J87" s="24">
        <f t="shared" si="20"/>
        <v>0</v>
      </c>
      <c r="K87" s="24">
        <f t="shared" si="21"/>
        <v>0</v>
      </c>
      <c r="L87" s="25">
        <f t="shared" si="22"/>
        <v>0</v>
      </c>
      <c r="M87" s="113"/>
    </row>
    <row r="88" spans="1:23" ht="19.899999999999999" customHeight="1" thickBot="1" x14ac:dyDescent="0.25">
      <c r="A88" s="49">
        <v>26</v>
      </c>
      <c r="B88" s="23">
        <f>+'VERİ BANKASI'!B27</f>
        <v>0</v>
      </c>
      <c r="C88" s="24">
        <f t="shared" si="13"/>
        <v>0</v>
      </c>
      <c r="D88" s="24">
        <f t="shared" si="14"/>
        <v>0</v>
      </c>
      <c r="E88" s="24">
        <f t="shared" si="15"/>
        <v>0</v>
      </c>
      <c r="F88" s="24">
        <f t="shared" si="16"/>
        <v>0</v>
      </c>
      <c r="G88" s="24">
        <f t="shared" si="17"/>
        <v>0</v>
      </c>
      <c r="H88" s="24">
        <f t="shared" si="18"/>
        <v>0</v>
      </c>
      <c r="I88" s="24">
        <f t="shared" si="19"/>
        <v>0</v>
      </c>
      <c r="J88" s="24">
        <f t="shared" si="20"/>
        <v>0</v>
      </c>
      <c r="K88" s="24">
        <f t="shared" si="21"/>
        <v>0</v>
      </c>
      <c r="L88" s="25">
        <f t="shared" si="22"/>
        <v>0</v>
      </c>
      <c r="M88" s="113"/>
      <c r="R88" s="108" t="s">
        <v>657</v>
      </c>
      <c r="S88" s="108" t="s">
        <v>727</v>
      </c>
      <c r="T88" s="108" t="s">
        <v>50</v>
      </c>
      <c r="U88" s="108" t="s">
        <v>29</v>
      </c>
      <c r="V88" s="108" t="s">
        <v>33</v>
      </c>
      <c r="W88" s="108" t="s">
        <v>658</v>
      </c>
    </row>
    <row r="89" spans="1:23" ht="19.899999999999999" customHeight="1" thickBot="1" x14ac:dyDescent="0.25">
      <c r="A89" s="17"/>
      <c r="B89" s="38" t="s">
        <v>23</v>
      </c>
      <c r="C89" s="39">
        <f t="shared" ref="C89:K89" si="23">SUM(C63:C86)</f>
        <v>0</v>
      </c>
      <c r="D89" s="39">
        <f t="shared" si="23"/>
        <v>0</v>
      </c>
      <c r="E89" s="39">
        <f t="shared" si="23"/>
        <v>160.39603960396039</v>
      </c>
      <c r="F89" s="39">
        <f t="shared" si="23"/>
        <v>1.6039603960396041</v>
      </c>
      <c r="G89" s="39">
        <f t="shared" si="23"/>
        <v>568.18181818181813</v>
      </c>
      <c r="H89" s="39">
        <f t="shared" si="23"/>
        <v>56.818181818181813</v>
      </c>
      <c r="I89" s="39">
        <f t="shared" si="23"/>
        <v>0</v>
      </c>
      <c r="J89" s="39">
        <f t="shared" si="23"/>
        <v>0</v>
      </c>
      <c r="K89" s="40">
        <f t="shared" si="23"/>
        <v>0</v>
      </c>
      <c r="L89" s="40">
        <f>SUM(L63:L86)</f>
        <v>787</v>
      </c>
      <c r="M89" s="114">
        <f>+SUM(M63:M88)</f>
        <v>5</v>
      </c>
      <c r="R89" s="106" t="s">
        <v>658</v>
      </c>
      <c r="S89" s="111">
        <f>+M89</f>
        <v>5</v>
      </c>
      <c r="T89" s="107">
        <f>+K89</f>
        <v>0</v>
      </c>
      <c r="U89" s="107">
        <f>+C89+E89+G89+I89</f>
        <v>728.57785778577852</v>
      </c>
      <c r="V89" s="107">
        <f>+D89+F89+H89+J89</f>
        <v>58.422142214221417</v>
      </c>
      <c r="W89" s="107">
        <f>+T89+U89+V89</f>
        <v>786.99999999999989</v>
      </c>
    </row>
  </sheetData>
  <autoFilter ref="A6:W57" xr:uid="{00000000-0009-0000-0000-000002000000}">
    <sortState xmlns:xlrd2="http://schemas.microsoft.com/office/spreadsheetml/2017/richdata2" ref="A7:W32">
      <sortCondition ref="F6:F32"/>
    </sortState>
  </autoFilter>
  <mergeCells count="27">
    <mergeCell ref="U73:W73"/>
    <mergeCell ref="O74:R78"/>
    <mergeCell ref="T74:W78"/>
    <mergeCell ref="N82:N86"/>
    <mergeCell ref="O82:W84"/>
    <mergeCell ref="O85:W86"/>
    <mergeCell ref="U72:W72"/>
    <mergeCell ref="P62:R62"/>
    <mergeCell ref="T62:V62"/>
    <mergeCell ref="P63:R63"/>
    <mergeCell ref="P64:R64"/>
    <mergeCell ref="T64:V64"/>
    <mergeCell ref="P65:R65"/>
    <mergeCell ref="P66:R66"/>
    <mergeCell ref="T66:V66"/>
    <mergeCell ref="P67:R67"/>
    <mergeCell ref="O70:R70"/>
    <mergeCell ref="T70:W70"/>
    <mergeCell ref="A4:W4"/>
    <mergeCell ref="A5:C5"/>
    <mergeCell ref="E5:G5"/>
    <mergeCell ref="J5:M5"/>
    <mergeCell ref="N5:O5"/>
    <mergeCell ref="P5:Q5"/>
    <mergeCell ref="R5:S5"/>
    <mergeCell ref="T5:U5"/>
    <mergeCell ref="V5:W5"/>
  </mergeCells>
  <dataValidations count="1">
    <dataValidation type="list" allowBlank="1" showInputMessage="1" showErrorMessage="1" sqref="D58" xr:uid="{04727C5D-D2A4-4E01-8F92-8646052199FD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6B1A251F-16DA-4EE0-B655-1C4CD0AFECC2}">
          <x14:formula1>
            <xm:f>'VERİ BANKASI'!$B$1:$B$27</xm:f>
          </x14:formula1>
          <xm:sqref>D7:D57</xm:sqref>
        </x14:dataValidation>
        <x14:dataValidation type="list" allowBlank="1" showInputMessage="1" showErrorMessage="1" xr:uid="{DEB4B380-AD1C-4D6D-89CF-EE84B9D4DDF3}">
          <x14:formula1>
            <xm:f>'VERİ BANKASI'!$K$1:$K$3</xm:f>
          </x14:formula1>
          <xm:sqref>J7:J58</xm:sqref>
        </x14:dataValidation>
        <x14:dataValidation type="list" allowBlank="1" showInputMessage="1" showErrorMessage="1" xr:uid="{2DE52876-5002-49EC-A4BA-3EDF7BD105B7}">
          <x14:formula1>
            <xm:f>'VERİ BANKASI'!$J$1:$J$10</xm:f>
          </x14:formula1>
          <xm:sqref>K7:K57</xm:sqref>
        </x14:dataValidation>
        <x14:dataValidation type="list" allowBlank="1" showInputMessage="1" showErrorMessage="1" xr:uid="{28737EDA-2D5E-4D43-B0EC-CBA478C78A7C}">
          <x14:formula1>
            <xm:f>'VERİ BANKASI'!$C$1:$C$8</xm:f>
          </x14:formula1>
          <xm:sqref>G7:G57</xm:sqref>
        </x14:dataValidation>
        <x14:dataValidation type="list" allowBlank="1" showInputMessage="1" showErrorMessage="1" xr:uid="{A659782F-D889-4D43-842B-9632B5B892AD}">
          <x14:formula1>
            <xm:f>'VERİ BANKASI'!$H$1:$H$9</xm:f>
          </x14:formula1>
          <xm:sqref>P62:R62</xm:sqref>
        </x14:dataValidation>
        <x14:dataValidation type="list" allowBlank="1" showInputMessage="1" showErrorMessage="1" xr:uid="{B3095B5A-E370-4638-A604-959D04153ADF}">
          <x14:formula1>
            <xm:f>'VERİ BANKASI'!$N$1:$N$1</xm:f>
          </x14:formula1>
          <xm:sqref>K58</xm:sqref>
        </x14:dataValidation>
        <x14:dataValidation type="list" allowBlank="1" showInputMessage="1" showErrorMessage="1" xr:uid="{5B9E2B90-BA8C-4C08-8EC9-939305724DC5}">
          <x14:formula1>
            <xm:f>'VERİ BANKASI'!$C$1:$C$5</xm:f>
          </x14:formula1>
          <xm:sqref>G58</xm:sqref>
        </x14:dataValidation>
        <x14:dataValidation type="list" allowBlank="1" showInputMessage="1" showErrorMessage="1" xr:uid="{9B516284-EAA1-49A7-8722-401E913E5146}">
          <x14:formula1>
            <xm:f>'VERİ BANKASI'!$G$1:$G$4</xm:f>
          </x14:formula1>
          <xm:sqref>P64</xm:sqref>
        </x14:dataValidation>
        <x14:dataValidation type="list" allowBlank="1" showInputMessage="1" showErrorMessage="1" xr:uid="{E7FFB8AD-D2D3-4EA2-A4EE-F078F12EF351}">
          <x14:formula1>
            <xm:f>'VERİ BANKASI'!$L$1:$L$4</xm:f>
          </x14:formula1>
          <xm:sqref>P67:R68</xm:sqref>
        </x14:dataValidation>
        <x14:dataValidation type="list" allowBlank="1" showInputMessage="1" showErrorMessage="1" xr:uid="{DCD5AA8B-75E7-4D29-B0BB-326A1B799D0A}">
          <x14:formula1>
            <xm:f>'VERİ BANKASI'!$E$1:$E$13</xm:f>
          </x14:formula1>
          <xm:sqref>P66</xm:sqref>
        </x14:dataValidation>
        <x14:dataValidation type="list" allowBlank="1" showInputMessage="1" showErrorMessage="1" xr:uid="{2669CB01-CD3D-4D9B-8123-C9FC20C5A112}">
          <x14:formula1>
            <xm:f>'VERİ BANKASI'!$F$1:$F$4</xm:f>
          </x14:formula1>
          <xm:sqref>P63</xm:sqref>
        </x14:dataValidation>
        <x14:dataValidation type="list" allowBlank="1" showInputMessage="1" showErrorMessage="1" promptTitle="YILLAR" xr:uid="{439F4C3B-81E5-4BD3-99AE-10C7CFD2D887}">
          <x14:formula1>
            <xm:f>'VERİ BANKASI'!$D$1:$D$19</xm:f>
          </x14:formula1>
          <xm:sqref>P65:R65</xm:sqref>
        </x14:dataValidation>
        <x14:dataValidation type="list" allowBlank="1" showInputMessage="1" showErrorMessage="1" xr:uid="{7037EA8C-7749-433F-B798-9F1C83713AF4}">
          <x14:formula1>
            <xm:f>'VERİ BANKASI'!$I$1:$I$49</xm:f>
          </x14:formula1>
          <xm:sqref>I7:I58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CFB60-E4B9-4D25-B23E-9339BB5A8EF1}">
  <sheetPr codeName="Sayfa2">
    <pageSetUpPr fitToPage="1"/>
  </sheetPr>
  <dimension ref="A1:W86"/>
  <sheetViews>
    <sheetView zoomScale="85" zoomScaleNormal="85" workbookViewId="0">
      <selection activeCell="H2" sqref="H2:I2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1"/>
      <c r="H2" s="120" t="s">
        <v>875</v>
      </c>
      <c r="I2" s="121">
        <f>SUBTOTAL(9,H4:H56)</f>
        <v>1570</v>
      </c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122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28148351518</v>
      </c>
      <c r="C4" s="100" t="str">
        <f>+VLOOKUP(B4,'VERİ BANKASI'!M:N,2,0)</f>
        <v>ÖZ ÇEVRE EKMEK - MEHMET EKMEK</v>
      </c>
      <c r="D4" s="54" t="s">
        <v>92</v>
      </c>
      <c r="E4" s="57">
        <v>96</v>
      </c>
      <c r="F4" s="59">
        <v>45504</v>
      </c>
      <c r="G4" s="61">
        <v>1</v>
      </c>
      <c r="H4" s="63">
        <v>90</v>
      </c>
      <c r="I4" s="65" t="s">
        <v>121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90</v>
      </c>
      <c r="N4" s="69">
        <f>+IF(G4=$N$2,M4,0)</f>
        <v>0</v>
      </c>
      <c r="O4" s="76">
        <f>+N4*0/100</f>
        <v>0</v>
      </c>
      <c r="P4" s="74">
        <f>+IF(G4=$P$2,M4/1.01,0)</f>
        <v>89.10891089108911</v>
      </c>
      <c r="Q4" s="82">
        <f>+P4*0.01</f>
        <v>0.8910891089108911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89.10891089108911</v>
      </c>
      <c r="W4" s="7">
        <f>+O4+Q4+S4+U4</f>
        <v>0.8910891089108911</v>
      </c>
    </row>
    <row r="5" spans="1:23" s="6" customFormat="1" ht="19.899999999999999" customHeight="1" x14ac:dyDescent="0.2">
      <c r="A5" s="51">
        <v>2</v>
      </c>
      <c r="B5" s="97">
        <v>5990323260</v>
      </c>
      <c r="C5" s="100" t="str">
        <f>+VLOOKUP(B5,'VERİ BANKASI'!M:N,2,0)</f>
        <v>SİMİT SARAYI SHG ALTKAT  YAT.VE TİC.A.Ş.</v>
      </c>
      <c r="D5" s="54" t="s">
        <v>92</v>
      </c>
      <c r="E5" s="57">
        <v>308</v>
      </c>
      <c r="F5" s="59">
        <v>45502</v>
      </c>
      <c r="G5" s="61">
        <v>10</v>
      </c>
      <c r="H5" s="63">
        <v>210</v>
      </c>
      <c r="I5" s="65" t="s">
        <v>640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210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190.90909090909091</v>
      </c>
      <c r="S5" s="86">
        <f>+R5*0.1</f>
        <v>19.09090909090909</v>
      </c>
      <c r="T5" s="90">
        <f>+IF(G5=$T$2,M5/1.2,0)</f>
        <v>0</v>
      </c>
      <c r="U5" s="92">
        <f>+T5*0.2</f>
        <v>0</v>
      </c>
      <c r="V5" s="95">
        <f>+N5+P5+R5+T5</f>
        <v>190.90909090909091</v>
      </c>
      <c r="W5" s="7">
        <f>+O5+Q5+S5+U5</f>
        <v>19.09090909090909</v>
      </c>
    </row>
    <row r="6" spans="1:23" s="6" customFormat="1" ht="19.899999999999999" customHeight="1" x14ac:dyDescent="0.2">
      <c r="A6" s="51">
        <v>3</v>
      </c>
      <c r="B6" s="97">
        <v>37685033566</v>
      </c>
      <c r="C6" s="100" t="str">
        <f>+VLOOKUP(B6,'VERİ BANKASI'!M:N,2,0)</f>
        <v>MUSTAFA ŞİMŞEK - LOKANTA</v>
      </c>
      <c r="D6" s="54" t="s">
        <v>92</v>
      </c>
      <c r="E6" s="57">
        <v>28</v>
      </c>
      <c r="F6" s="59">
        <v>45485</v>
      </c>
      <c r="G6" s="61">
        <v>10</v>
      </c>
      <c r="H6" s="63">
        <v>240</v>
      </c>
      <c r="I6" s="65" t="s">
        <v>122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240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218.18181818181816</v>
      </c>
      <c r="S6" s="86">
        <f>+R6*0.1</f>
        <v>21.818181818181817</v>
      </c>
      <c r="T6" s="90">
        <f>+IF(G6=$T$2,M6/1.2,0)</f>
        <v>0</v>
      </c>
      <c r="U6" s="92">
        <f>+T6*0.2</f>
        <v>0</v>
      </c>
      <c r="V6" s="95">
        <f t="shared" ref="V6:W22" si="0">+N6+P6+R6+T6</f>
        <v>218.18181818181816</v>
      </c>
      <c r="W6" s="7">
        <f t="shared" si="0"/>
        <v>21.818181818181817</v>
      </c>
    </row>
    <row r="7" spans="1:23" s="6" customFormat="1" ht="19.899999999999999" customHeight="1" x14ac:dyDescent="0.2">
      <c r="A7" s="51">
        <v>4</v>
      </c>
      <c r="B7" s="97">
        <v>24926545872</v>
      </c>
      <c r="C7" s="100" t="str">
        <f>+VLOOKUP(B7,'VERİ BANKASI'!M:N,2,0)</f>
        <v>QFİT MARKET -ENGİN ŞAHİN</v>
      </c>
      <c r="D7" s="54" t="s">
        <v>92</v>
      </c>
      <c r="E7" s="57">
        <v>87</v>
      </c>
      <c r="F7" s="59">
        <v>45474</v>
      </c>
      <c r="G7" s="61">
        <v>1</v>
      </c>
      <c r="H7" s="63">
        <v>52.5</v>
      </c>
      <c r="I7" s="65" t="s">
        <v>68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52.5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51.980198019801982</v>
      </c>
      <c r="Q7" s="82">
        <f t="shared" ref="Q7:Q54" si="6">+P7*0.01</f>
        <v>0.51980198019801982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51.980198019801982</v>
      </c>
      <c r="W7" s="7">
        <f t="shared" si="0"/>
        <v>0.51980198019801982</v>
      </c>
    </row>
    <row r="8" spans="1:23" s="6" customFormat="1" ht="19.899999999999999" customHeight="1" x14ac:dyDescent="0.2">
      <c r="A8" s="51">
        <v>5</v>
      </c>
      <c r="B8" s="97">
        <v>43411954326</v>
      </c>
      <c r="C8" s="100" t="str">
        <f>+VLOOKUP(B8,'VERİ BANKASI'!M:N,2,0)</f>
        <v>OYLUM MARKET - KEMAL AKYASAN</v>
      </c>
      <c r="D8" s="54" t="s">
        <v>92</v>
      </c>
      <c r="E8" s="57">
        <v>63</v>
      </c>
      <c r="F8" s="59">
        <v>45474</v>
      </c>
      <c r="G8" s="61">
        <v>1</v>
      </c>
      <c r="H8" s="63">
        <v>85</v>
      </c>
      <c r="I8" s="65" t="s">
        <v>121</v>
      </c>
      <c r="J8" s="61" t="s">
        <v>65</v>
      </c>
      <c r="K8" s="65"/>
      <c r="L8" s="67">
        <f t="shared" si="1"/>
        <v>0</v>
      </c>
      <c r="M8" s="7">
        <f t="shared" si="2"/>
        <v>85</v>
      </c>
      <c r="N8" s="69">
        <f t="shared" si="3"/>
        <v>0</v>
      </c>
      <c r="O8" s="76">
        <f t="shared" si="4"/>
        <v>0</v>
      </c>
      <c r="P8" s="74">
        <f t="shared" si="5"/>
        <v>84.158415841584159</v>
      </c>
      <c r="Q8" s="82">
        <f t="shared" si="6"/>
        <v>0.84158415841584155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84.158415841584159</v>
      </c>
      <c r="W8" s="7">
        <f t="shared" si="0"/>
        <v>0.84158415841584155</v>
      </c>
    </row>
    <row r="9" spans="1:23" s="6" customFormat="1" ht="19.899999999999999" customHeight="1" x14ac:dyDescent="0.2">
      <c r="A9" s="51">
        <v>6</v>
      </c>
      <c r="B9" s="97">
        <v>4090449051</v>
      </c>
      <c r="C9" s="100" t="str">
        <f>+VLOOKUP(B9,'VERİ BANKASI'!M:N,2,0)</f>
        <v>IŞIKLAR MARKET - ADEM GÖRGÜ</v>
      </c>
      <c r="D9" s="54" t="s">
        <v>92</v>
      </c>
      <c r="E9" s="57">
        <v>7</v>
      </c>
      <c r="F9" s="59">
        <v>45474</v>
      </c>
      <c r="G9" s="61">
        <v>1</v>
      </c>
      <c r="H9" s="63">
        <v>45</v>
      </c>
      <c r="I9" s="65" t="s">
        <v>643</v>
      </c>
      <c r="J9" s="61" t="s">
        <v>65</v>
      </c>
      <c r="K9" s="65"/>
      <c r="L9" s="67">
        <f t="shared" si="1"/>
        <v>0</v>
      </c>
      <c r="M9" s="7">
        <f t="shared" si="2"/>
        <v>45</v>
      </c>
      <c r="N9" s="69">
        <f t="shared" si="3"/>
        <v>0</v>
      </c>
      <c r="O9" s="76">
        <f t="shared" si="4"/>
        <v>0</v>
      </c>
      <c r="P9" s="74">
        <f t="shared" si="5"/>
        <v>44.554455445544555</v>
      </c>
      <c r="Q9" s="82">
        <f t="shared" si="6"/>
        <v>0.44554455445544555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44.554455445544555</v>
      </c>
      <c r="W9" s="7">
        <f t="shared" si="0"/>
        <v>0.44554455445544555</v>
      </c>
    </row>
    <row r="10" spans="1:23" s="6" customFormat="1" ht="19.899999999999999" customHeight="1" x14ac:dyDescent="0.2">
      <c r="A10" s="51">
        <v>7</v>
      </c>
      <c r="B10" s="97">
        <v>14719633374</v>
      </c>
      <c r="C10" s="100" t="str">
        <f>+VLOOKUP(B10,'VERİ BANKASI'!M:N,2,0)</f>
        <v>DAMLA MARKET - MEHMET ZİREK</v>
      </c>
      <c r="D10" s="54" t="s">
        <v>92</v>
      </c>
      <c r="E10" s="57">
        <v>11</v>
      </c>
      <c r="F10" s="59">
        <v>45474</v>
      </c>
      <c r="G10" s="61">
        <v>10</v>
      </c>
      <c r="H10" s="63">
        <v>115</v>
      </c>
      <c r="I10" s="65" t="s">
        <v>134</v>
      </c>
      <c r="J10" s="61" t="s">
        <v>65</v>
      </c>
      <c r="K10" s="65"/>
      <c r="L10" s="67">
        <f t="shared" si="1"/>
        <v>0</v>
      </c>
      <c r="M10" s="7">
        <f t="shared" si="2"/>
        <v>115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104.54545454545453</v>
      </c>
      <c r="S10" s="86">
        <f t="shared" si="8"/>
        <v>10.454545454545453</v>
      </c>
      <c r="T10" s="90">
        <f t="shared" si="9"/>
        <v>0</v>
      </c>
      <c r="U10" s="92">
        <f t="shared" si="10"/>
        <v>0</v>
      </c>
      <c r="V10" s="95">
        <f t="shared" si="0"/>
        <v>104.54545454545453</v>
      </c>
      <c r="W10" s="7">
        <f t="shared" si="0"/>
        <v>10.454545454545453</v>
      </c>
    </row>
    <row r="11" spans="1:23" s="6" customFormat="1" ht="19.899999999999999" customHeight="1" x14ac:dyDescent="0.2">
      <c r="A11" s="51">
        <v>8</v>
      </c>
      <c r="B11" s="97">
        <v>45352399280</v>
      </c>
      <c r="C11" s="100" t="str">
        <f>+VLOOKUP(B11,'VERİ BANKASI'!M:N,2,0)</f>
        <v>ÖZÇİÇEK KURUYEMİŞ - MURAT ÇİÇEK</v>
      </c>
      <c r="D11" s="54" t="s">
        <v>92</v>
      </c>
      <c r="E11" s="57">
        <v>192</v>
      </c>
      <c r="F11" s="59">
        <v>45474</v>
      </c>
      <c r="G11" s="61">
        <v>1</v>
      </c>
      <c r="H11" s="63">
        <v>70</v>
      </c>
      <c r="I11" s="65" t="s">
        <v>121</v>
      </c>
      <c r="J11" s="61" t="s">
        <v>65</v>
      </c>
      <c r="K11" s="65"/>
      <c r="L11" s="67">
        <f t="shared" si="1"/>
        <v>0</v>
      </c>
      <c r="M11" s="7">
        <f t="shared" si="2"/>
        <v>70</v>
      </c>
      <c r="N11" s="69">
        <f t="shared" si="3"/>
        <v>0</v>
      </c>
      <c r="O11" s="76">
        <f t="shared" si="4"/>
        <v>0</v>
      </c>
      <c r="P11" s="74">
        <f t="shared" si="5"/>
        <v>69.306930693069305</v>
      </c>
      <c r="Q11" s="82">
        <f t="shared" si="6"/>
        <v>0.69306930693069302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69.306930693069305</v>
      </c>
      <c r="W11" s="7">
        <f t="shared" si="0"/>
        <v>0.69306930693069302</v>
      </c>
    </row>
    <row r="12" spans="1:23" s="6" customFormat="1" ht="19.899999999999999" customHeight="1" x14ac:dyDescent="0.2">
      <c r="A12" s="51">
        <v>9</v>
      </c>
      <c r="B12" s="97">
        <v>24926545872</v>
      </c>
      <c r="C12" s="100" t="str">
        <f>+VLOOKUP(B12,'VERİ BANKASI'!M:N,2,0)</f>
        <v>QFİT MARKET -ENGİN ŞAHİN</v>
      </c>
      <c r="D12" s="54" t="s">
        <v>92</v>
      </c>
      <c r="E12" s="57">
        <v>16</v>
      </c>
      <c r="F12" s="59">
        <v>45474</v>
      </c>
      <c r="G12" s="61">
        <v>10</v>
      </c>
      <c r="H12" s="63">
        <v>40</v>
      </c>
      <c r="I12" s="65" t="s">
        <v>68</v>
      </c>
      <c r="J12" s="61" t="s">
        <v>65</v>
      </c>
      <c r="K12" s="65"/>
      <c r="L12" s="67">
        <f t="shared" si="1"/>
        <v>0</v>
      </c>
      <c r="M12" s="7">
        <f t="shared" si="2"/>
        <v>40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36.36363636363636</v>
      </c>
      <c r="S12" s="86">
        <f t="shared" si="8"/>
        <v>3.6363636363636362</v>
      </c>
      <c r="T12" s="90">
        <f t="shared" si="9"/>
        <v>0</v>
      </c>
      <c r="U12" s="92">
        <f t="shared" si="10"/>
        <v>0</v>
      </c>
      <c r="V12" s="95">
        <f t="shared" si="0"/>
        <v>36.36363636363636</v>
      </c>
      <c r="W12" s="7">
        <f t="shared" si="0"/>
        <v>3.6363636363636362</v>
      </c>
    </row>
    <row r="13" spans="1:23" s="6" customFormat="1" ht="19.899999999999999" customHeight="1" x14ac:dyDescent="0.2">
      <c r="A13" s="51">
        <v>10</v>
      </c>
      <c r="B13" s="97">
        <v>5800808470</v>
      </c>
      <c r="C13" s="100" t="str">
        <f>+VLOOKUP(B13,'VERİ BANKASI'!M:N,2,0)</f>
        <v>KORU UNLU MAMULLERİ GIDA SAN.VE TİC.LTD.ŞTİ.</v>
      </c>
      <c r="D13" s="54" t="s">
        <v>92</v>
      </c>
      <c r="E13" s="57">
        <v>9</v>
      </c>
      <c r="F13" s="59">
        <v>45474</v>
      </c>
      <c r="G13" s="61">
        <v>10</v>
      </c>
      <c r="H13" s="63">
        <v>120</v>
      </c>
      <c r="I13" s="65" t="s">
        <v>871</v>
      </c>
      <c r="J13" s="61" t="s">
        <v>65</v>
      </c>
      <c r="K13" s="65"/>
      <c r="L13" s="67">
        <f t="shared" si="1"/>
        <v>0</v>
      </c>
      <c r="M13" s="7">
        <f t="shared" si="2"/>
        <v>120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109.09090909090908</v>
      </c>
      <c r="S13" s="86">
        <f t="shared" si="8"/>
        <v>10.909090909090908</v>
      </c>
      <c r="T13" s="90">
        <f t="shared" si="9"/>
        <v>0</v>
      </c>
      <c r="U13" s="92">
        <f t="shared" si="10"/>
        <v>0</v>
      </c>
      <c r="V13" s="95">
        <f t="shared" si="0"/>
        <v>109.09090909090908</v>
      </c>
      <c r="W13" s="7">
        <f t="shared" si="0"/>
        <v>10.909090909090908</v>
      </c>
    </row>
    <row r="14" spans="1:23" s="6" customFormat="1" ht="19.899999999999999" customHeight="1" x14ac:dyDescent="0.2">
      <c r="A14" s="51">
        <v>11</v>
      </c>
      <c r="B14" s="97">
        <v>1780702206</v>
      </c>
      <c r="C14" s="100" t="str">
        <f>+VLOOKUP(B14,'VERİ BANKASI'!M:N,2,0)</f>
        <v>BİZTUR YİYECEK İÇECEK DAN.İTH.İHR.VE TUR.TİC.A.Ş.</v>
      </c>
      <c r="D14" s="54" t="s">
        <v>92</v>
      </c>
      <c r="E14" s="57">
        <v>81</v>
      </c>
      <c r="F14" s="59">
        <v>45474</v>
      </c>
      <c r="G14" s="61">
        <v>10</v>
      </c>
      <c r="H14" s="63">
        <v>200</v>
      </c>
      <c r="I14" s="65" t="s">
        <v>134</v>
      </c>
      <c r="J14" s="61" t="s">
        <v>65</v>
      </c>
      <c r="K14" s="65"/>
      <c r="L14" s="67">
        <f t="shared" si="1"/>
        <v>0</v>
      </c>
      <c r="M14" s="7">
        <f t="shared" si="2"/>
        <v>200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181.81818181818181</v>
      </c>
      <c r="S14" s="86">
        <f t="shared" si="8"/>
        <v>18.181818181818183</v>
      </c>
      <c r="T14" s="90">
        <f t="shared" si="9"/>
        <v>0</v>
      </c>
      <c r="U14" s="92">
        <f t="shared" si="10"/>
        <v>0</v>
      </c>
      <c r="V14" s="95">
        <f t="shared" si="0"/>
        <v>181.81818181818181</v>
      </c>
      <c r="W14" s="7">
        <f t="shared" si="0"/>
        <v>18.181818181818183</v>
      </c>
    </row>
    <row r="15" spans="1:23" s="6" customFormat="1" ht="19.899999999999999" customHeight="1" x14ac:dyDescent="0.2">
      <c r="A15" s="51">
        <v>12</v>
      </c>
      <c r="B15" s="97">
        <v>3850449960</v>
      </c>
      <c r="C15" s="100" t="str">
        <f>+VLOOKUP(B15,'VERİ BANKASI'!M:N,2,0)</f>
        <v>FICCIN REST GIDA İŞL.TURZ.VE REKLAM LTD.ŞTİ.</v>
      </c>
      <c r="D15" s="54" t="s">
        <v>92</v>
      </c>
      <c r="E15" s="57">
        <v>25</v>
      </c>
      <c r="F15" s="59">
        <v>45481</v>
      </c>
      <c r="G15" s="61">
        <v>10</v>
      </c>
      <c r="H15" s="63">
        <v>200</v>
      </c>
      <c r="I15" s="65" t="s">
        <v>122</v>
      </c>
      <c r="J15" s="61" t="s">
        <v>65</v>
      </c>
      <c r="K15" s="65"/>
      <c r="L15" s="67">
        <f t="shared" si="1"/>
        <v>0</v>
      </c>
      <c r="M15" s="7">
        <f t="shared" si="2"/>
        <v>200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181.81818181818181</v>
      </c>
      <c r="S15" s="86">
        <f t="shared" si="8"/>
        <v>18.181818181818183</v>
      </c>
      <c r="T15" s="90">
        <f t="shared" si="9"/>
        <v>0</v>
      </c>
      <c r="U15" s="92">
        <f t="shared" si="10"/>
        <v>0</v>
      </c>
      <c r="V15" s="95">
        <f t="shared" si="0"/>
        <v>181.81818181818181</v>
      </c>
      <c r="W15" s="7">
        <f t="shared" si="0"/>
        <v>18.181818181818183</v>
      </c>
    </row>
    <row r="16" spans="1:23" s="6" customFormat="1" ht="19.899999999999999" customHeight="1" x14ac:dyDescent="0.2">
      <c r="A16" s="51">
        <v>13</v>
      </c>
      <c r="B16" s="97">
        <v>3250588660</v>
      </c>
      <c r="C16" s="100" t="str">
        <f>+VLOOKUP(B16,'VERİ BANKASI'!M:N,2,0)</f>
        <v>EGE YAKASI GIDA VE TUR.TİC.LTD.ŞTİ.</v>
      </c>
      <c r="D16" s="54" t="s">
        <v>92</v>
      </c>
      <c r="E16" s="57">
        <v>8</v>
      </c>
      <c r="F16" s="59">
        <v>45474</v>
      </c>
      <c r="G16" s="61">
        <v>10</v>
      </c>
      <c r="H16" s="63">
        <v>102.5</v>
      </c>
      <c r="I16" s="65" t="s">
        <v>871</v>
      </c>
      <c r="J16" s="61" t="s">
        <v>65</v>
      </c>
      <c r="K16" s="65"/>
      <c r="L16" s="67">
        <f t="shared" si="1"/>
        <v>0</v>
      </c>
      <c r="M16" s="7">
        <f t="shared" si="2"/>
        <v>102.5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93.181818181818173</v>
      </c>
      <c r="S16" s="86">
        <f t="shared" si="8"/>
        <v>9.3181818181818183</v>
      </c>
      <c r="T16" s="90">
        <f t="shared" si="9"/>
        <v>0</v>
      </c>
      <c r="U16" s="92">
        <f t="shared" si="10"/>
        <v>0</v>
      </c>
      <c r="V16" s="95">
        <f t="shared" si="0"/>
        <v>93.181818181818173</v>
      </c>
      <c r="W16" s="7">
        <f t="shared" si="0"/>
        <v>9.3181818181818183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65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65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65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65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65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65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65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65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65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65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65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65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65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65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65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65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65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65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65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65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65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65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65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65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65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65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65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1570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1570</v>
      </c>
      <c r="N57" s="13">
        <f t="shared" si="12"/>
        <v>0</v>
      </c>
      <c r="O57" s="13">
        <f t="shared" si="12"/>
        <v>0</v>
      </c>
      <c r="P57" s="14">
        <f>+SUBTOTAL(9,P4:P55)</f>
        <v>339.10891089108912</v>
      </c>
      <c r="Q57" s="14">
        <f t="shared" si="12"/>
        <v>3.391089108910891</v>
      </c>
      <c r="R57" s="15">
        <f t="shared" si="12"/>
        <v>1115.909090909091</v>
      </c>
      <c r="S57" s="15">
        <f t="shared" si="12"/>
        <v>111.59090909090909</v>
      </c>
      <c r="T57" s="16">
        <f t="shared" si="12"/>
        <v>0</v>
      </c>
      <c r="U57" s="16">
        <f t="shared" si="12"/>
        <v>0</v>
      </c>
      <c r="V57" s="12">
        <f t="shared" si="12"/>
        <v>1455.0180018001799</v>
      </c>
      <c r="W57" s="12">
        <f t="shared" si="12"/>
        <v>114.98199819981998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44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1570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339.10891089108912</v>
      </c>
      <c r="F63" s="24">
        <f t="shared" si="16"/>
        <v>3.391089108910891</v>
      </c>
      <c r="G63" s="24">
        <f t="shared" si="17"/>
        <v>1115.909090909091</v>
      </c>
      <c r="H63" s="24">
        <f t="shared" si="18"/>
        <v>111.59090909090909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1570</v>
      </c>
      <c r="M63" s="113">
        <f>+COUNTIF($D$4:D57,B63)</f>
        <v>13</v>
      </c>
      <c r="N63" s="26"/>
      <c r="O63" s="2" t="s">
        <v>74</v>
      </c>
      <c r="P63" s="198" t="s">
        <v>18</v>
      </c>
      <c r="Q63" s="198"/>
      <c r="R63" s="198"/>
      <c r="S63" s="26"/>
      <c r="T63" s="199" t="s">
        <v>8</v>
      </c>
      <c r="U63" s="200"/>
      <c r="V63" s="201"/>
      <c r="W63" s="28">
        <f>+W59-W61</f>
        <v>-1570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TÜLAY KOLAK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339.10891089108912</v>
      </c>
      <c r="F86" s="39">
        <f t="shared" si="23"/>
        <v>3.391089108910891</v>
      </c>
      <c r="G86" s="39">
        <f t="shared" si="23"/>
        <v>1115.909090909091</v>
      </c>
      <c r="H86" s="39">
        <f t="shared" si="23"/>
        <v>111.59090909090909</v>
      </c>
      <c r="I86" s="39">
        <f t="shared" si="23"/>
        <v>0</v>
      </c>
      <c r="J86" s="39">
        <f t="shared" si="23"/>
        <v>0</v>
      </c>
      <c r="K86" s="40">
        <f t="shared" si="23"/>
        <v>0</v>
      </c>
      <c r="L86" s="40">
        <f>SUM(L60:L83)</f>
        <v>1570</v>
      </c>
      <c r="M86" s="114">
        <f>+SUM(M60:M85)</f>
        <v>13</v>
      </c>
      <c r="R86" s="106" t="s">
        <v>658</v>
      </c>
      <c r="S86" s="111">
        <f>+M86</f>
        <v>13</v>
      </c>
      <c r="T86" s="107">
        <f>+K86</f>
        <v>0</v>
      </c>
      <c r="U86" s="107">
        <f>+C86+E86+G86+I86</f>
        <v>1455.0180018001802</v>
      </c>
      <c r="V86" s="107">
        <f>+D86+F86+H86+J86</f>
        <v>114.98199819981998</v>
      </c>
      <c r="W86" s="107">
        <f>+T86+U86+V86</f>
        <v>1570.0000000000002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7">
    <mergeCell ref="U69:W69"/>
    <mergeCell ref="P59:R59"/>
    <mergeCell ref="T59:V59"/>
    <mergeCell ref="P60:R60"/>
    <mergeCell ref="P63:R63"/>
    <mergeCell ref="T63:V63"/>
    <mergeCell ref="P64:R64"/>
    <mergeCell ref="O67:R67"/>
    <mergeCell ref="T67:W67"/>
    <mergeCell ref="P61:R61"/>
    <mergeCell ref="T61:V61"/>
    <mergeCell ref="P62:R62"/>
    <mergeCell ref="U70:W70"/>
    <mergeCell ref="O71:R75"/>
    <mergeCell ref="T71:W75"/>
    <mergeCell ref="N79:N83"/>
    <mergeCell ref="O79:W81"/>
    <mergeCell ref="O82:W83"/>
    <mergeCell ref="A1:W1"/>
    <mergeCell ref="A2:C2"/>
    <mergeCell ref="N2:O2"/>
    <mergeCell ref="P2:Q2"/>
    <mergeCell ref="R2:S2"/>
    <mergeCell ref="T2:U2"/>
    <mergeCell ref="V2:W2"/>
    <mergeCell ref="E2:G2"/>
    <mergeCell ref="J2:M2"/>
  </mergeCells>
  <dataValidations count="1">
    <dataValidation type="list" allowBlank="1" showInputMessage="1" showErrorMessage="1" sqref="D55" xr:uid="{51242015-168D-4D0A-A94B-F8BA7F39FCDA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46948E5E-277E-4AE6-B23B-C355D6093012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94D2D0B3-4F70-4F46-8911-28D7F78D3C46}">
          <x14:formula1>
            <xm:f>'VERİ BANKASI'!$F$1:$F$4</xm:f>
          </x14:formula1>
          <xm:sqref>P60</xm:sqref>
        </x14:dataValidation>
        <x14:dataValidation type="list" allowBlank="1" showInputMessage="1" showErrorMessage="1" xr:uid="{128C9475-FC21-4D1B-9FD7-364B47199E41}">
          <x14:formula1>
            <xm:f>'VERİ BANKASI'!$E$1:$E$13</xm:f>
          </x14:formula1>
          <xm:sqref>P63</xm:sqref>
        </x14:dataValidation>
        <x14:dataValidation type="list" allowBlank="1" showInputMessage="1" showErrorMessage="1" xr:uid="{522691DC-D087-4798-A22C-A3B8F1CB7B02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4BA24C12-BAD1-4C05-8970-F60EACEF3C91}">
          <x14:formula1>
            <xm:f>'VERİ BANKASI'!$G$1:$G$4</xm:f>
          </x14:formula1>
          <xm:sqref>P61</xm:sqref>
        </x14:dataValidation>
        <x14:dataValidation type="list" allowBlank="1" showInputMessage="1" showErrorMessage="1" xr:uid="{8C9790B2-9A5D-465D-9202-7264B460114A}">
          <x14:formula1>
            <xm:f>'VERİ BANKASI'!$C$1:$C$5</xm:f>
          </x14:formula1>
          <xm:sqref>G55</xm:sqref>
        </x14:dataValidation>
        <x14:dataValidation type="list" allowBlank="1" showInputMessage="1" showErrorMessage="1" xr:uid="{2EC815C8-4E99-4432-B71D-3BCED08F25DE}">
          <x14:formula1>
            <xm:f>'VERİ BANKASI'!$N$1:$N$1</xm:f>
          </x14:formula1>
          <xm:sqref>K55</xm:sqref>
        </x14:dataValidation>
        <x14:dataValidation type="list" allowBlank="1" showInputMessage="1" showErrorMessage="1" xr:uid="{89EADDD6-2AC0-43DF-BEB9-F9E8D2053409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5B7FECB8-AEDA-4DB5-B469-35AE86074291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4F609CAF-D683-43C2-A781-DAEB14F55719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C19677A0-6E6E-44EB-A73B-F99B910524E5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724EF461-91E4-4E87-B7E1-6E4830B9B24F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A3D3DBE0-6A1A-4C81-9A53-CBE56B08FA55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7A01-D58E-487E-9BCD-B0D58AAB9C71}">
  <sheetPr codeName="Sayfa3">
    <pageSetUpPr fitToPage="1"/>
  </sheetPr>
  <dimension ref="A1:W86"/>
  <sheetViews>
    <sheetView zoomScale="85" zoomScaleNormal="85" workbookViewId="0">
      <selection activeCell="I61" sqref="I61:J61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5260047973</v>
      </c>
      <c r="C4" s="100" t="str">
        <f>+VLOOKUP(B4,'VERİ BANKASI'!M:N,2,0)</f>
        <v>İSTANBUL OTOPARK İŞLETMELERİ A.Ş.(İSPARK)</v>
      </c>
      <c r="D4" s="54" t="s">
        <v>94</v>
      </c>
      <c r="E4" s="57">
        <v>537</v>
      </c>
      <c r="F4" s="59">
        <v>45474</v>
      </c>
      <c r="G4" s="61">
        <v>20</v>
      </c>
      <c r="H4" s="63">
        <v>135</v>
      </c>
      <c r="I4" s="65" t="s">
        <v>121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40.5</v>
      </c>
      <c r="M4" s="7">
        <f>+H4-L4</f>
        <v>94.5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78.75</v>
      </c>
      <c r="U4" s="92">
        <f>+T4*0.2</f>
        <v>15.75</v>
      </c>
      <c r="V4" s="95">
        <f>+N4+P4+R4+T4</f>
        <v>78.75</v>
      </c>
      <c r="W4" s="7">
        <f>+O4+Q4+S4+U4</f>
        <v>15.75</v>
      </c>
    </row>
    <row r="5" spans="1:23" s="6" customFormat="1" ht="19.899999999999999" customHeight="1" x14ac:dyDescent="0.2">
      <c r="A5" s="51">
        <v>2</v>
      </c>
      <c r="B5" s="97">
        <v>2410310279</v>
      </c>
      <c r="C5" s="100" t="str">
        <f>+VLOOKUP(B5,'VERİ BANKASI'!M:N,2,0)</f>
        <v>LADES REST.- ESRA ÇELİKKOL - İLKER ÇELİKKOL ORT.</v>
      </c>
      <c r="D5" s="54" t="s">
        <v>639</v>
      </c>
      <c r="E5" s="57">
        <v>54</v>
      </c>
      <c r="F5" s="59">
        <v>45474</v>
      </c>
      <c r="G5" s="61">
        <v>10</v>
      </c>
      <c r="H5" s="63">
        <v>455</v>
      </c>
      <c r="I5" s="65" t="s">
        <v>121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455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413.63636363636363</v>
      </c>
      <c r="S5" s="86">
        <f>+R5*0.1</f>
        <v>41.363636363636367</v>
      </c>
      <c r="T5" s="90">
        <f>+IF(G5=$T$2,M5/1.2,0)</f>
        <v>0</v>
      </c>
      <c r="U5" s="92">
        <f>+T5*0.2</f>
        <v>0</v>
      </c>
      <c r="V5" s="95">
        <f>+N5+P5+R5+T5</f>
        <v>413.63636363636363</v>
      </c>
      <c r="W5" s="7">
        <f>+O5+Q5+S5+U5</f>
        <v>41.363636363636367</v>
      </c>
    </row>
    <row r="6" spans="1:23" s="6" customFormat="1" ht="19.899999999999999" customHeight="1" x14ac:dyDescent="0.2">
      <c r="A6" s="51">
        <v>3</v>
      </c>
      <c r="B6" s="97">
        <v>7690310116</v>
      </c>
      <c r="C6" s="100" t="str">
        <f>+VLOOKUP(B6,'VERİ BANKASI'!M:N,2,0)</f>
        <v>SHAYA KAHVE SAN.VE TİC.A.Ş.(STARBUCKS COFFEE)</v>
      </c>
      <c r="D6" s="54" t="s">
        <v>639</v>
      </c>
      <c r="E6" s="57">
        <v>99</v>
      </c>
      <c r="F6" s="59">
        <v>45475</v>
      </c>
      <c r="G6" s="61">
        <v>10</v>
      </c>
      <c r="H6" s="63">
        <v>105</v>
      </c>
      <c r="I6" s="65" t="s">
        <v>121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105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95.454545454545453</v>
      </c>
      <c r="S6" s="86">
        <f>+R6*0.1</f>
        <v>9.545454545454545</v>
      </c>
      <c r="T6" s="90">
        <f>+IF(G6=$T$2,M6/1.2,0)</f>
        <v>0</v>
      </c>
      <c r="U6" s="92">
        <f>+T6*0.2</f>
        <v>0</v>
      </c>
      <c r="V6" s="95">
        <f t="shared" ref="V6:W22" si="0">+N6+P6+R6+T6</f>
        <v>95.454545454545453</v>
      </c>
      <c r="W6" s="7">
        <f t="shared" si="0"/>
        <v>9.545454545454545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534</v>
      </c>
      <c r="F7" s="59">
        <v>45474</v>
      </c>
      <c r="G7" s="61">
        <v>20</v>
      </c>
      <c r="H7" s="63">
        <v>135</v>
      </c>
      <c r="I7" s="65" t="s">
        <v>121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40.5</v>
      </c>
      <c r="M7" s="7">
        <f t="shared" ref="M7:M54" si="2">+H7-L7</f>
        <v>94.5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78.75</v>
      </c>
      <c r="U7" s="92">
        <f t="shared" ref="U7:U54" si="10">+T7*0.2</f>
        <v>15.75</v>
      </c>
      <c r="V7" s="95">
        <f t="shared" si="0"/>
        <v>78.75</v>
      </c>
      <c r="W7" s="7">
        <f t="shared" si="0"/>
        <v>15.75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194</v>
      </c>
      <c r="F8" s="59">
        <v>45474</v>
      </c>
      <c r="G8" s="61">
        <v>20</v>
      </c>
      <c r="H8" s="63">
        <v>70</v>
      </c>
      <c r="I8" s="65" t="s">
        <v>121</v>
      </c>
      <c r="J8" s="61" t="s">
        <v>65</v>
      </c>
      <c r="K8" s="65"/>
      <c r="L8" s="67">
        <f t="shared" si="1"/>
        <v>21</v>
      </c>
      <c r="M8" s="7">
        <f t="shared" si="2"/>
        <v>49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40.833333333333336</v>
      </c>
      <c r="U8" s="92">
        <f t="shared" si="10"/>
        <v>8.1666666666666679</v>
      </c>
      <c r="V8" s="95">
        <f t="shared" si="0"/>
        <v>40.833333333333336</v>
      </c>
      <c r="W8" s="7">
        <f t="shared" si="0"/>
        <v>8.1666666666666679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647</v>
      </c>
      <c r="F9" s="59">
        <v>45475</v>
      </c>
      <c r="G9" s="61">
        <v>20</v>
      </c>
      <c r="H9" s="63">
        <v>135</v>
      </c>
      <c r="I9" s="65" t="s">
        <v>640</v>
      </c>
      <c r="J9" s="61" t="s">
        <v>65</v>
      </c>
      <c r="K9" s="65"/>
      <c r="L9" s="67">
        <f t="shared" si="1"/>
        <v>40.5</v>
      </c>
      <c r="M9" s="7">
        <f t="shared" si="2"/>
        <v>94.5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78.75</v>
      </c>
      <c r="U9" s="92">
        <f t="shared" si="10"/>
        <v>15.75</v>
      </c>
      <c r="V9" s="95">
        <f t="shared" si="0"/>
        <v>78.75</v>
      </c>
      <c r="W9" s="7">
        <f t="shared" si="0"/>
        <v>15.75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1035</v>
      </c>
      <c r="I57" s="109"/>
      <c r="J57" s="109"/>
      <c r="K57" s="11"/>
      <c r="L57" s="12">
        <f t="shared" ref="L57:W57" si="12">+SUBTOTAL(9,L4:L55)</f>
        <v>142.5</v>
      </c>
      <c r="M57" s="12">
        <f t="shared" si="12"/>
        <v>892.5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509.09090909090907</v>
      </c>
      <c r="S57" s="15">
        <f t="shared" si="12"/>
        <v>50.909090909090914</v>
      </c>
      <c r="T57" s="16">
        <f t="shared" si="12"/>
        <v>277.08333333333337</v>
      </c>
      <c r="U57" s="16">
        <f t="shared" si="12"/>
        <v>55.416666666666671</v>
      </c>
      <c r="V57" s="12">
        <f t="shared" si="12"/>
        <v>786.17424242424249</v>
      </c>
      <c r="W57" s="12">
        <f t="shared" si="12"/>
        <v>106.32575757575758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277.08333333333337</v>
      </c>
      <c r="J61" s="24">
        <f t="shared" si="20"/>
        <v>55.416666666666671</v>
      </c>
      <c r="K61" s="24">
        <f t="shared" si="21"/>
        <v>142.5</v>
      </c>
      <c r="L61" s="25">
        <f t="shared" si="22"/>
        <v>475.00000000000006</v>
      </c>
      <c r="M61" s="113">
        <f>+COUNTIF($D$4:D55,B61)</f>
        <v>4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1035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-1035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509.09090909090907</v>
      </c>
      <c r="H66" s="24">
        <f t="shared" si="18"/>
        <v>50.909090909090914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560</v>
      </c>
      <c r="M66" s="113">
        <f>+COUNTIF($D$4:D59,B66)</f>
        <v>2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0</v>
      </c>
      <c r="F86" s="39">
        <f t="shared" si="23"/>
        <v>0</v>
      </c>
      <c r="G86" s="39">
        <f t="shared" si="23"/>
        <v>509.09090909090907</v>
      </c>
      <c r="H86" s="39">
        <f t="shared" si="23"/>
        <v>50.909090909090914</v>
      </c>
      <c r="I86" s="39">
        <f t="shared" si="23"/>
        <v>277.08333333333337</v>
      </c>
      <c r="J86" s="39">
        <f t="shared" si="23"/>
        <v>55.416666666666671</v>
      </c>
      <c r="K86" s="40">
        <f t="shared" si="23"/>
        <v>142.5</v>
      </c>
      <c r="L86" s="40">
        <f>SUM(L60:L83)</f>
        <v>1035</v>
      </c>
      <c r="M86" s="114">
        <f>+SUM(M60:M85)</f>
        <v>6</v>
      </c>
      <c r="R86" s="106" t="s">
        <v>658</v>
      </c>
      <c r="S86" s="111">
        <f>+M86</f>
        <v>6</v>
      </c>
      <c r="T86" s="107">
        <f>+K86</f>
        <v>142.5</v>
      </c>
      <c r="U86" s="107">
        <f>+C86+E86+G86+I86</f>
        <v>786.17424242424249</v>
      </c>
      <c r="V86" s="107">
        <f>+D86+F86+H86+J86</f>
        <v>106.32575757575759</v>
      </c>
      <c r="W86" s="107">
        <f>+T86+U86+V86</f>
        <v>1035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9A0EB4DB-E486-44C8-90B5-84F16C2A5741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CADC90EB-FDB7-49B8-B282-BF9E845DCCF9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812E8041-04AC-4F2E-BDA5-93B768F3E64E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7ED07964-0DE2-4927-90C6-701EFB4D3657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A185D152-215A-4D0A-A402-2C0FA178EB65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EAE3C4AA-2DE6-4D44-9883-E16878212507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581E9841-93B3-41C1-8F2E-688DCA1060EB}">
          <x14:formula1>
            <xm:f>'VERİ BANKASI'!$N$1:$N$1</xm:f>
          </x14:formula1>
          <xm:sqref>K55</xm:sqref>
        </x14:dataValidation>
        <x14:dataValidation type="list" allowBlank="1" showInputMessage="1" showErrorMessage="1" xr:uid="{2E208F74-F807-4ED6-A06E-0AF39C1F3A17}">
          <x14:formula1>
            <xm:f>'VERİ BANKASI'!$C$1:$C$5</xm:f>
          </x14:formula1>
          <xm:sqref>G55</xm:sqref>
        </x14:dataValidation>
        <x14:dataValidation type="list" allowBlank="1" showInputMessage="1" showErrorMessage="1" xr:uid="{4240C39A-3B39-4D11-88D9-79E4A939D9BA}">
          <x14:formula1>
            <xm:f>'VERİ BANKASI'!$G$1:$G$4</xm:f>
          </x14:formula1>
          <xm:sqref>P61</xm:sqref>
        </x14:dataValidation>
        <x14:dataValidation type="list" allowBlank="1" showInputMessage="1" showErrorMessage="1" xr:uid="{10BBCBFC-40E7-41D5-A721-EFD3DB26BFE6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53A6125D-F66E-45BE-9D8F-A5B28FBB131F}">
          <x14:formula1>
            <xm:f>'VERİ BANKASI'!$E$1:$E$13</xm:f>
          </x14:formula1>
          <xm:sqref>P63</xm:sqref>
        </x14:dataValidation>
        <x14:dataValidation type="list" allowBlank="1" showInputMessage="1" showErrorMessage="1" xr:uid="{0D8577DF-E7AD-4079-9ED4-FBDDE23A4E9E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EC3B0116-5B87-4EF7-87E0-9DE2FAFFB9C6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F45D9141-0415-43C5-B7E5-16807481665C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042D4-5D6C-40B1-8D20-9EF8F6C7B7CA}">
  <sheetPr codeName="Sayfa4">
    <pageSetUpPr fitToPage="1"/>
  </sheetPr>
  <dimension ref="A1:W86"/>
  <sheetViews>
    <sheetView zoomScale="85" zoomScaleNormal="85" workbookViewId="0">
      <selection activeCell="M81" sqref="M81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5260047973</v>
      </c>
      <c r="C4" s="100" t="str">
        <f>+VLOOKUP(B4,'VERİ BANKASI'!M:N,2,0)</f>
        <v>İSTANBUL OTOPARK İŞLETMELERİ A.Ş.(İSPARK)</v>
      </c>
      <c r="D4" s="54" t="s">
        <v>94</v>
      </c>
      <c r="E4" s="57">
        <v>222</v>
      </c>
      <c r="F4" s="59">
        <v>45505</v>
      </c>
      <c r="G4" s="61">
        <v>20</v>
      </c>
      <c r="H4" s="63">
        <v>90</v>
      </c>
      <c r="I4" s="65" t="s">
        <v>121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27</v>
      </c>
      <c r="M4" s="7">
        <f>+H4-L4</f>
        <v>63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52.5</v>
      </c>
      <c r="U4" s="92">
        <f>+T4*0.2</f>
        <v>10.5</v>
      </c>
      <c r="V4" s="95">
        <f>+N4+P4+R4+T4</f>
        <v>52.5</v>
      </c>
      <c r="W4" s="7">
        <f>+O4+Q4+S4+U4</f>
        <v>10.5</v>
      </c>
    </row>
    <row r="5" spans="1:23" s="6" customFormat="1" ht="19.899999999999999" customHeight="1" x14ac:dyDescent="0.2">
      <c r="A5" s="51">
        <v>2</v>
      </c>
      <c r="B5" s="97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545</v>
      </c>
      <c r="F5" s="59">
        <v>45503</v>
      </c>
      <c r="G5" s="61">
        <v>20</v>
      </c>
      <c r="H5" s="63">
        <v>110</v>
      </c>
      <c r="I5" s="65" t="s">
        <v>121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33</v>
      </c>
      <c r="M5" s="7">
        <f>+H5-L5</f>
        <v>77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64.166666666666671</v>
      </c>
      <c r="U5" s="92">
        <f>+T5*0.2</f>
        <v>12.833333333333336</v>
      </c>
      <c r="V5" s="95">
        <f>+N5+P5+R5+T5</f>
        <v>64.166666666666671</v>
      </c>
      <c r="W5" s="7">
        <f>+O5+Q5+S5+U5</f>
        <v>12.833333333333336</v>
      </c>
    </row>
    <row r="6" spans="1:23" s="6" customFormat="1" ht="19.899999999999999" customHeight="1" x14ac:dyDescent="0.2">
      <c r="A6" s="51">
        <v>3</v>
      </c>
      <c r="B6" s="97">
        <v>1870022212</v>
      </c>
      <c r="C6" s="100" t="str">
        <f>+VLOOKUP(B6,'VERİ BANKASI'!M:N,2,0)</f>
        <v>BP PETROLLERİ A.Ş.</v>
      </c>
      <c r="D6" s="54" t="s">
        <v>639</v>
      </c>
      <c r="E6" s="57">
        <v>241</v>
      </c>
      <c r="F6" s="59">
        <v>45504</v>
      </c>
      <c r="G6" s="61">
        <v>20</v>
      </c>
      <c r="H6" s="63">
        <v>71</v>
      </c>
      <c r="I6" s="65" t="s">
        <v>121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71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59.166666666666671</v>
      </c>
      <c r="U6" s="92">
        <f>+T6*0.2</f>
        <v>11.833333333333336</v>
      </c>
      <c r="V6" s="95">
        <f t="shared" ref="V6:W22" si="0">+N6+P6+R6+T6</f>
        <v>59.166666666666671</v>
      </c>
      <c r="W6" s="7">
        <f t="shared" si="0"/>
        <v>11.833333333333336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529</v>
      </c>
      <c r="F7" s="59">
        <v>45504</v>
      </c>
      <c r="G7" s="61">
        <v>20</v>
      </c>
      <c r="H7" s="63">
        <v>135</v>
      </c>
      <c r="I7" s="65" t="s">
        <v>121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40.5</v>
      </c>
      <c r="M7" s="7">
        <f t="shared" ref="M7:M54" si="2">+H7-L7</f>
        <v>94.5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78.75</v>
      </c>
      <c r="U7" s="92">
        <f t="shared" ref="U7:U54" si="10">+T7*0.2</f>
        <v>15.75</v>
      </c>
      <c r="V7" s="95">
        <f t="shared" si="0"/>
        <v>78.75</v>
      </c>
      <c r="W7" s="7">
        <f t="shared" si="0"/>
        <v>15.75</v>
      </c>
    </row>
    <row r="8" spans="1:23" s="6" customFormat="1" ht="19.899999999999999" customHeight="1" x14ac:dyDescent="0.2">
      <c r="A8" s="51">
        <v>5</v>
      </c>
      <c r="B8" s="97"/>
      <c r="C8" s="100" t="e">
        <f>+VLOOKUP(B8,'VERİ BANKASI'!M:N,2,0)</f>
        <v>#N/A</v>
      </c>
      <c r="D8" s="54"/>
      <c r="E8" s="57"/>
      <c r="F8" s="59"/>
      <c r="G8" s="61"/>
      <c r="H8" s="63"/>
      <c r="I8" s="65"/>
      <c r="J8" s="61"/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0</v>
      </c>
      <c r="W8" s="7">
        <f t="shared" si="0"/>
        <v>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/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406</v>
      </c>
      <c r="I57" s="109"/>
      <c r="J57" s="109"/>
      <c r="K57" s="11"/>
      <c r="L57" s="12">
        <f t="shared" ref="L57:W57" si="12">+SUBTOTAL(9,L4:L55)</f>
        <v>100.5</v>
      </c>
      <c r="M57" s="12">
        <f t="shared" si="12"/>
        <v>305.5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0</v>
      </c>
      <c r="S57" s="15">
        <f t="shared" si="12"/>
        <v>0</v>
      </c>
      <c r="T57" s="16">
        <f t="shared" si="12"/>
        <v>254.58333333333334</v>
      </c>
      <c r="U57" s="16">
        <f t="shared" si="12"/>
        <v>50.916666666666671</v>
      </c>
      <c r="V57" s="12">
        <f t="shared" si="12"/>
        <v>254.58333333333334</v>
      </c>
      <c r="W57" s="12">
        <f t="shared" si="12"/>
        <v>50.916666666666671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195.41666666666669</v>
      </c>
      <c r="J61" s="24">
        <f t="shared" si="20"/>
        <v>39.083333333333336</v>
      </c>
      <c r="K61" s="24">
        <f t="shared" si="21"/>
        <v>100.5</v>
      </c>
      <c r="L61" s="25">
        <f t="shared" si="22"/>
        <v>335</v>
      </c>
      <c r="M61" s="113">
        <f>+COUNTIF($D$4:D55,B61)</f>
        <v>3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406.00000000000006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18</v>
      </c>
      <c r="Q63" s="198"/>
      <c r="R63" s="198"/>
      <c r="S63" s="26"/>
      <c r="T63" s="199" t="s">
        <v>8</v>
      </c>
      <c r="U63" s="200"/>
      <c r="V63" s="201"/>
      <c r="W63" s="28">
        <f>+W59-W61</f>
        <v>-406.00000000000006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77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59.166666666666671</v>
      </c>
      <c r="J66" s="24">
        <f t="shared" si="20"/>
        <v>11.833333333333336</v>
      </c>
      <c r="K66" s="24">
        <f t="shared" si="21"/>
        <v>0</v>
      </c>
      <c r="L66" s="25">
        <f t="shared" si="22"/>
        <v>71</v>
      </c>
      <c r="M66" s="113">
        <f>+COUNTIF($D$4:D59,B66)</f>
        <v>1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0</v>
      </c>
      <c r="F86" s="39">
        <f t="shared" si="23"/>
        <v>0</v>
      </c>
      <c r="G86" s="39">
        <f t="shared" si="23"/>
        <v>0</v>
      </c>
      <c r="H86" s="39">
        <f t="shared" si="23"/>
        <v>0</v>
      </c>
      <c r="I86" s="39">
        <f t="shared" si="23"/>
        <v>254.58333333333337</v>
      </c>
      <c r="J86" s="39">
        <f t="shared" si="23"/>
        <v>50.916666666666671</v>
      </c>
      <c r="K86" s="40">
        <f t="shared" si="23"/>
        <v>100.5</v>
      </c>
      <c r="L86" s="40">
        <f>SUM(L60:L83)</f>
        <v>406</v>
      </c>
      <c r="M86" s="114">
        <f>+SUM(M60:M85)</f>
        <v>4</v>
      </c>
      <c r="R86" s="106" t="s">
        <v>658</v>
      </c>
      <c r="S86" s="111">
        <f>+M86</f>
        <v>4</v>
      </c>
      <c r="T86" s="107">
        <f>+K86</f>
        <v>100.5</v>
      </c>
      <c r="U86" s="107">
        <f>+C86+E86+G86+I86</f>
        <v>254.58333333333337</v>
      </c>
      <c r="V86" s="107">
        <f>+D86+F86+H86+J86</f>
        <v>50.916666666666671</v>
      </c>
      <c r="W86" s="107">
        <f>+T86+U86+V86</f>
        <v>406.00000000000006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345AECB2-0ECF-4857-AB8E-728AA926D2CF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CB97C934-21FA-45B6-8D32-ACAD50C88248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AC8986C9-AFEF-4181-9696-DCECA206BB79}">
          <x14:formula1>
            <xm:f>'VERİ BANKASI'!$F$1:$F$4</xm:f>
          </x14:formula1>
          <xm:sqref>P60</xm:sqref>
        </x14:dataValidation>
        <x14:dataValidation type="list" allowBlank="1" showInputMessage="1" showErrorMessage="1" xr:uid="{B0B624EF-136A-4E17-864E-AAD8FEBB92E8}">
          <x14:formula1>
            <xm:f>'VERİ BANKASI'!$E$1:$E$13</xm:f>
          </x14:formula1>
          <xm:sqref>P63</xm:sqref>
        </x14:dataValidation>
        <x14:dataValidation type="list" allowBlank="1" showInputMessage="1" showErrorMessage="1" xr:uid="{41C66A9A-423E-45D3-B3FE-722A2503C771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91F4D8AF-2FEF-458C-A10B-CE69A525872A}">
          <x14:formula1>
            <xm:f>'VERİ BANKASI'!$G$1:$G$4</xm:f>
          </x14:formula1>
          <xm:sqref>P61</xm:sqref>
        </x14:dataValidation>
        <x14:dataValidation type="list" allowBlank="1" showInputMessage="1" showErrorMessage="1" xr:uid="{CF301337-D01B-4471-8955-EADA285827A5}">
          <x14:formula1>
            <xm:f>'VERİ BANKASI'!$C$1:$C$5</xm:f>
          </x14:formula1>
          <xm:sqref>G55</xm:sqref>
        </x14:dataValidation>
        <x14:dataValidation type="list" allowBlank="1" showInputMessage="1" showErrorMessage="1" xr:uid="{B9522164-58C7-4009-862A-D5B23EBC5486}">
          <x14:formula1>
            <xm:f>'VERİ BANKASI'!$N$1:$N$1</xm:f>
          </x14:formula1>
          <xm:sqref>K55</xm:sqref>
        </x14:dataValidation>
        <x14:dataValidation type="list" allowBlank="1" showInputMessage="1" showErrorMessage="1" xr:uid="{E80CE406-6441-473C-A814-166A6AADA0C3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ACC185B5-A6A7-4A6C-88FD-7F319CB72FB4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BE243525-9117-4E6D-A66B-D5C79CF58D6D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BF6E3F66-AFF6-4912-BD74-AA4CDDA631A7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13923B71-AB05-4533-A785-0CC7AA878ABF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CC8BF89A-9C51-40B4-BD60-DE4CB3CCCD73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C6CF2-FFF7-4970-9552-7FF7DC86CF96}">
  <sheetPr codeName="Sayfa5">
    <pageSetUpPr fitToPage="1"/>
  </sheetPr>
  <dimension ref="A1:W85"/>
  <sheetViews>
    <sheetView zoomScale="85" zoomScaleNormal="85" workbookViewId="0">
      <selection activeCell="P63" sqref="P63:R63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5260047973</v>
      </c>
      <c r="C4" s="100" t="str">
        <f>+VLOOKUP(B4,'VERİ BANKASI'!M:N,2,0)</f>
        <v>İSTANBUL OTOPARK İŞLETMELERİ A.Ş.(İSPARK)</v>
      </c>
      <c r="D4" s="54" t="s">
        <v>94</v>
      </c>
      <c r="E4" s="57">
        <v>16</v>
      </c>
      <c r="F4" s="59">
        <v>45489</v>
      </c>
      <c r="G4" s="61">
        <v>20</v>
      </c>
      <c r="H4" s="63">
        <v>20</v>
      </c>
      <c r="I4" s="65" t="s">
        <v>68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6</v>
      </c>
      <c r="M4" s="7">
        <f>+H4-L4</f>
        <v>14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11.666666666666668</v>
      </c>
      <c r="U4" s="92">
        <f>+T4*0.2</f>
        <v>2.3333333333333335</v>
      </c>
      <c r="V4" s="95">
        <f>+N4+P4+R4+T4</f>
        <v>11.666666666666668</v>
      </c>
      <c r="W4" s="7">
        <f>+O4+Q4+S4+U4</f>
        <v>2.3333333333333335</v>
      </c>
    </row>
    <row r="5" spans="1:23" s="6" customFormat="1" ht="19.899999999999999" customHeight="1" x14ac:dyDescent="0.2">
      <c r="A5" s="51">
        <v>2</v>
      </c>
      <c r="B5" s="97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734</v>
      </c>
      <c r="F5" s="59">
        <v>45485</v>
      </c>
      <c r="G5" s="61">
        <v>20</v>
      </c>
      <c r="H5" s="63">
        <v>135</v>
      </c>
      <c r="I5" s="65" t="s">
        <v>871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40.5</v>
      </c>
      <c r="M5" s="7">
        <f>+H5-L5</f>
        <v>94.5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78.75</v>
      </c>
      <c r="U5" s="92">
        <f>+T5*0.2</f>
        <v>15.75</v>
      </c>
      <c r="V5" s="95">
        <f>+N5+P5+R5+T5</f>
        <v>78.75</v>
      </c>
      <c r="W5" s="7">
        <f>+O5+Q5+S5+U5</f>
        <v>15.75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499</v>
      </c>
      <c r="F6" s="59">
        <v>45492</v>
      </c>
      <c r="G6" s="61">
        <v>20</v>
      </c>
      <c r="H6" s="63">
        <v>110</v>
      </c>
      <c r="I6" s="65" t="s">
        <v>68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33</v>
      </c>
      <c r="M6" s="7">
        <f>+H6-L6</f>
        <v>77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64.166666666666671</v>
      </c>
      <c r="U6" s="92">
        <f>+T6*0.2</f>
        <v>12.833333333333336</v>
      </c>
      <c r="V6" s="95">
        <f t="shared" ref="V6:W22" si="0">+N6+P6+R6+T6</f>
        <v>64.166666666666671</v>
      </c>
      <c r="W6" s="7">
        <f t="shared" si="0"/>
        <v>12.833333333333336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554</v>
      </c>
      <c r="F7" s="59">
        <v>45495</v>
      </c>
      <c r="G7" s="61">
        <v>20</v>
      </c>
      <c r="H7" s="63">
        <v>135</v>
      </c>
      <c r="I7" s="65" t="s">
        <v>134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40.5</v>
      </c>
      <c r="M7" s="7">
        <f t="shared" ref="M7:M54" si="2">+H7-L7</f>
        <v>94.5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78.75</v>
      </c>
      <c r="U7" s="92">
        <f t="shared" ref="U7:U54" si="10">+T7*0.2</f>
        <v>15.75</v>
      </c>
      <c r="V7" s="95">
        <f t="shared" si="0"/>
        <v>78.75</v>
      </c>
      <c r="W7" s="7">
        <f t="shared" si="0"/>
        <v>15.75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565</v>
      </c>
      <c r="F8" s="59">
        <v>45496</v>
      </c>
      <c r="G8" s="61">
        <v>20</v>
      </c>
      <c r="H8" s="63">
        <v>135</v>
      </c>
      <c r="I8" s="65" t="s">
        <v>134</v>
      </c>
      <c r="J8" s="61" t="s">
        <v>65</v>
      </c>
      <c r="K8" s="65"/>
      <c r="L8" s="67">
        <f t="shared" si="1"/>
        <v>40.5</v>
      </c>
      <c r="M8" s="7">
        <f t="shared" si="2"/>
        <v>94.5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78.75</v>
      </c>
      <c r="U8" s="92">
        <f t="shared" si="10"/>
        <v>15.75</v>
      </c>
      <c r="V8" s="95">
        <f t="shared" si="0"/>
        <v>78.75</v>
      </c>
      <c r="W8" s="7">
        <f t="shared" si="0"/>
        <v>15.75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476</v>
      </c>
      <c r="F9" s="59">
        <v>45502</v>
      </c>
      <c r="G9" s="61">
        <v>20</v>
      </c>
      <c r="H9" s="63">
        <v>135</v>
      </c>
      <c r="I9" s="65" t="s">
        <v>136</v>
      </c>
      <c r="J9" s="61" t="s">
        <v>65</v>
      </c>
      <c r="K9" s="65"/>
      <c r="L9" s="67">
        <f t="shared" si="1"/>
        <v>40.5</v>
      </c>
      <c r="M9" s="7">
        <f t="shared" si="2"/>
        <v>94.5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78.75</v>
      </c>
      <c r="U9" s="92">
        <f t="shared" si="10"/>
        <v>15.75</v>
      </c>
      <c r="V9" s="95">
        <f t="shared" si="0"/>
        <v>78.75</v>
      </c>
      <c r="W9" s="7">
        <f t="shared" si="0"/>
        <v>15.75</v>
      </c>
    </row>
    <row r="10" spans="1:23" s="6" customFormat="1" ht="19.899999999999999" customHeight="1" x14ac:dyDescent="0.2">
      <c r="A10" s="51">
        <v>7</v>
      </c>
      <c r="B10" s="116">
        <v>7430640389</v>
      </c>
      <c r="C10" s="100" t="str">
        <f>+VLOOKUP(B10,'VERİ BANKASI'!M:N,2,0)</f>
        <v>SANCRİSPİNO GIDA SAN.VE TİC.A.Ş.(VITAVIEN)</v>
      </c>
      <c r="D10" s="54" t="s">
        <v>639</v>
      </c>
      <c r="E10" s="57">
        <v>12</v>
      </c>
      <c r="F10" s="59">
        <v>45490</v>
      </c>
      <c r="G10" s="61">
        <v>10</v>
      </c>
      <c r="H10" s="63">
        <v>170</v>
      </c>
      <c r="I10" s="65" t="s">
        <v>871</v>
      </c>
      <c r="J10" s="61" t="s">
        <v>65</v>
      </c>
      <c r="K10" s="65"/>
      <c r="L10" s="67">
        <f t="shared" si="1"/>
        <v>0</v>
      </c>
      <c r="M10" s="7">
        <f t="shared" si="2"/>
        <v>170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154.54545454545453</v>
      </c>
      <c r="S10" s="86">
        <f t="shared" si="8"/>
        <v>15.454545454545453</v>
      </c>
      <c r="T10" s="90">
        <f t="shared" si="9"/>
        <v>0</v>
      </c>
      <c r="U10" s="92">
        <f t="shared" si="10"/>
        <v>0</v>
      </c>
      <c r="V10" s="95">
        <f t="shared" si="0"/>
        <v>154.54545454545453</v>
      </c>
      <c r="W10" s="7">
        <f t="shared" si="0"/>
        <v>15.454545454545453</v>
      </c>
    </row>
    <row r="11" spans="1:23" s="6" customFormat="1" ht="19.899999999999999" customHeight="1" x14ac:dyDescent="0.2">
      <c r="A11" s="51">
        <v>8</v>
      </c>
      <c r="B11" s="116">
        <v>7430640389</v>
      </c>
      <c r="C11" s="100" t="str">
        <f>+VLOOKUP(B11,'VERİ BANKASI'!M:N,2,0)</f>
        <v>SANCRİSPİNO GIDA SAN.VE TİC.A.Ş.(VITAVIEN)</v>
      </c>
      <c r="D11" s="54" t="s">
        <v>639</v>
      </c>
      <c r="E11" s="57">
        <v>85</v>
      </c>
      <c r="F11" s="59">
        <v>45491</v>
      </c>
      <c r="G11" s="61">
        <v>10</v>
      </c>
      <c r="H11" s="63">
        <v>260</v>
      </c>
      <c r="I11" s="65" t="s">
        <v>871</v>
      </c>
      <c r="J11" s="61" t="s">
        <v>65</v>
      </c>
      <c r="K11" s="65"/>
      <c r="L11" s="67">
        <f t="shared" si="1"/>
        <v>0</v>
      </c>
      <c r="M11" s="7">
        <f t="shared" si="2"/>
        <v>260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236.36363636363635</v>
      </c>
      <c r="S11" s="86">
        <f t="shared" si="8"/>
        <v>23.636363636363637</v>
      </c>
      <c r="T11" s="90">
        <f t="shared" si="9"/>
        <v>0</v>
      </c>
      <c r="U11" s="92">
        <f t="shared" si="10"/>
        <v>0</v>
      </c>
      <c r="V11" s="95">
        <f t="shared" si="0"/>
        <v>236.36363636363635</v>
      </c>
      <c r="W11" s="7">
        <f t="shared" si="0"/>
        <v>23.636363636363637</v>
      </c>
    </row>
    <row r="12" spans="1:23" s="6" customFormat="1" ht="19.899999999999999" customHeight="1" x14ac:dyDescent="0.2">
      <c r="A12" s="51">
        <v>9</v>
      </c>
      <c r="B12" s="116">
        <v>7430640389</v>
      </c>
      <c r="C12" s="100" t="str">
        <f>+VLOOKUP(B12,'VERİ BANKASI'!M:N,2,0)</f>
        <v>SANCRİSPİNO GIDA SAN.VE TİC.A.Ş.(VITAVIEN)</v>
      </c>
      <c r="D12" s="54" t="s">
        <v>639</v>
      </c>
      <c r="E12" s="57">
        <v>66</v>
      </c>
      <c r="F12" s="59">
        <v>45476</v>
      </c>
      <c r="G12" s="61">
        <v>10</v>
      </c>
      <c r="H12" s="63">
        <v>130</v>
      </c>
      <c r="I12" s="65" t="s">
        <v>136</v>
      </c>
      <c r="J12" s="61" t="s">
        <v>65</v>
      </c>
      <c r="K12" s="65"/>
      <c r="L12" s="67">
        <f t="shared" si="1"/>
        <v>0</v>
      </c>
      <c r="M12" s="7">
        <f t="shared" si="2"/>
        <v>130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118.18181818181817</v>
      </c>
      <c r="S12" s="86">
        <f t="shared" si="8"/>
        <v>11.818181818181818</v>
      </c>
      <c r="T12" s="90">
        <f t="shared" si="9"/>
        <v>0</v>
      </c>
      <c r="U12" s="92">
        <f t="shared" si="10"/>
        <v>0</v>
      </c>
      <c r="V12" s="95">
        <f t="shared" si="0"/>
        <v>118.18181818181817</v>
      </c>
      <c r="W12" s="7">
        <f t="shared" si="0"/>
        <v>11.818181818181818</v>
      </c>
    </row>
    <row r="13" spans="1:23" s="6" customFormat="1" ht="19.899999999999999" customHeight="1" x14ac:dyDescent="0.2">
      <c r="A13" s="51">
        <v>10</v>
      </c>
      <c r="B13" s="97">
        <v>1960719372</v>
      </c>
      <c r="C13" s="100" t="str">
        <f>+VLOOKUP(B13,'VERİ BANKASI'!M:N,2,0)</f>
        <v>CAFE NERO GIDA ÜRÜNLERİ A.Ş.</v>
      </c>
      <c r="D13" s="54" t="s">
        <v>639</v>
      </c>
      <c r="E13" s="57">
        <v>172</v>
      </c>
      <c r="F13" s="59">
        <v>45492</v>
      </c>
      <c r="G13" s="61">
        <v>10</v>
      </c>
      <c r="H13" s="63">
        <v>543</v>
      </c>
      <c r="I13" s="65" t="s">
        <v>136</v>
      </c>
      <c r="J13" s="61" t="s">
        <v>65</v>
      </c>
      <c r="K13" s="65"/>
      <c r="L13" s="67">
        <f t="shared" si="1"/>
        <v>0</v>
      </c>
      <c r="M13" s="7">
        <f t="shared" si="2"/>
        <v>543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493.63636363636357</v>
      </c>
      <c r="S13" s="86">
        <f t="shared" si="8"/>
        <v>49.36363636363636</v>
      </c>
      <c r="T13" s="90">
        <f t="shared" si="9"/>
        <v>0</v>
      </c>
      <c r="U13" s="92">
        <f t="shared" si="10"/>
        <v>0</v>
      </c>
      <c r="V13" s="95">
        <f t="shared" si="0"/>
        <v>493.63636363636357</v>
      </c>
      <c r="W13" s="7">
        <f t="shared" si="0"/>
        <v>49.36363636363636</v>
      </c>
    </row>
    <row r="14" spans="1:23" s="6" customFormat="1" ht="19.899999999999999" customHeight="1" x14ac:dyDescent="0.2">
      <c r="A14" s="51">
        <v>11</v>
      </c>
      <c r="B14" s="116">
        <v>520052325</v>
      </c>
      <c r="C14" s="100" t="str">
        <f>+VLOOKUP(B14,'VERİ BANKASI'!M:N,2,0)</f>
        <v>ALİ MUHİDDİN HACI BEKİR ŞEKERCİLİK TİC.A.Ş.</v>
      </c>
      <c r="D14" s="54" t="s">
        <v>639</v>
      </c>
      <c r="E14" s="57">
        <v>94</v>
      </c>
      <c r="F14" s="59">
        <v>45478</v>
      </c>
      <c r="G14" s="61">
        <v>10</v>
      </c>
      <c r="H14" s="63">
        <v>281.74</v>
      </c>
      <c r="I14" s="65" t="s">
        <v>136</v>
      </c>
      <c r="J14" s="61" t="s">
        <v>65</v>
      </c>
      <c r="K14" s="65"/>
      <c r="L14" s="67">
        <f t="shared" si="1"/>
        <v>0</v>
      </c>
      <c r="M14" s="7">
        <f t="shared" si="2"/>
        <v>281.74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256.12727272727273</v>
      </c>
      <c r="S14" s="86">
        <f t="shared" si="8"/>
        <v>25.612727272727273</v>
      </c>
      <c r="T14" s="90">
        <f t="shared" si="9"/>
        <v>0</v>
      </c>
      <c r="U14" s="92">
        <f t="shared" si="10"/>
        <v>0</v>
      </c>
      <c r="V14" s="95">
        <f t="shared" si="0"/>
        <v>256.12727272727273</v>
      </c>
      <c r="W14" s="7">
        <f t="shared" si="0"/>
        <v>25.612727272727273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2054.7399999999998</v>
      </c>
      <c r="I57" s="109"/>
      <c r="J57" s="109"/>
      <c r="K57" s="11"/>
      <c r="L57" s="12">
        <f t="shared" ref="L57:W57" si="12">+SUBTOTAL(9,L4:L55)</f>
        <v>201</v>
      </c>
      <c r="M57" s="12">
        <f t="shared" si="12"/>
        <v>1853.74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1258.8545454545454</v>
      </c>
      <c r="S57" s="15">
        <f t="shared" si="12"/>
        <v>125.88545454545455</v>
      </c>
      <c r="T57" s="16">
        <f t="shared" si="12"/>
        <v>390.83333333333337</v>
      </c>
      <c r="U57" s="16">
        <f t="shared" si="12"/>
        <v>78.166666666666671</v>
      </c>
      <c r="V57" s="12">
        <f t="shared" si="12"/>
        <v>1649.6878787878786</v>
      </c>
      <c r="W57" s="12">
        <f t="shared" si="12"/>
        <v>204.05212121212122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390.83333333333337</v>
      </c>
      <c r="J61" s="24">
        <f t="shared" si="20"/>
        <v>78.166666666666671</v>
      </c>
      <c r="K61" s="24">
        <f t="shared" si="21"/>
        <v>201</v>
      </c>
      <c r="L61" s="25">
        <f t="shared" si="22"/>
        <v>670</v>
      </c>
      <c r="M61" s="113">
        <f>+COUNTIF($D$4:D55,B61)</f>
        <v>6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2054.7399999999998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18</v>
      </c>
      <c r="Q63" s="198"/>
      <c r="R63" s="198"/>
      <c r="S63" s="26"/>
      <c r="T63" s="199" t="s">
        <v>8</v>
      </c>
      <c r="U63" s="200"/>
      <c r="V63" s="201"/>
      <c r="W63" s="28">
        <f>+W59-W61</f>
        <v>-2054.7399999999998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1258.8545454545454</v>
      </c>
      <c r="H65" s="24">
        <f t="shared" si="18"/>
        <v>125.88545454545455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1384.74</v>
      </c>
      <c r="M65" s="113">
        <f>+COUNTIF($D$4:D59,B65)</f>
        <v>5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0</v>
      </c>
      <c r="F85" s="39">
        <f t="shared" si="23"/>
        <v>0</v>
      </c>
      <c r="G85" s="39">
        <f t="shared" si="23"/>
        <v>1258.8545454545454</v>
      </c>
      <c r="H85" s="39">
        <f t="shared" si="23"/>
        <v>125.88545454545455</v>
      </c>
      <c r="I85" s="39">
        <f t="shared" si="23"/>
        <v>390.83333333333337</v>
      </c>
      <c r="J85" s="39">
        <f t="shared" si="23"/>
        <v>78.166666666666671</v>
      </c>
      <c r="K85" s="40">
        <f t="shared" si="23"/>
        <v>201</v>
      </c>
      <c r="L85" s="40">
        <f>SUM(L60:L82)</f>
        <v>2054.7399999999998</v>
      </c>
      <c r="M85" s="114">
        <f>+SUM(M60:M84)</f>
        <v>11</v>
      </c>
      <c r="R85" s="106" t="s">
        <v>658</v>
      </c>
      <c r="S85" s="111">
        <f>+M85</f>
        <v>11</v>
      </c>
      <c r="T85" s="107">
        <f>+K85</f>
        <v>201</v>
      </c>
      <c r="U85" s="107">
        <f>+C85+E85+G85+I85</f>
        <v>1649.6878787878786</v>
      </c>
      <c r="V85" s="107">
        <f>+D85+F85+H85+J85</f>
        <v>204.05212121212122</v>
      </c>
      <c r="W85" s="107">
        <f>+T85+U85+V85</f>
        <v>2054.7399999999998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B37634CF-FFC7-4451-B1C3-C9121A6E9101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B6ADBDF0-1570-4BA9-92C9-6AF38176E095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1640D7A8-50CB-482C-8EF4-9D9328F3684E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3972B8BA-B484-4ED5-B265-A345BF517939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FDB531B8-B1F3-4C51-950D-6C673613BAF6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ED004A21-CBE3-4239-9CA4-42E8A68136FF}">
          <x14:formula1>
            <xm:f>'VERİ BANKASI'!$N$1:$N$1</xm:f>
          </x14:formula1>
          <xm:sqref>K55</xm:sqref>
        </x14:dataValidation>
        <x14:dataValidation type="list" allowBlank="1" showInputMessage="1" showErrorMessage="1" xr:uid="{35378813-EF80-44C1-A7CA-53FEE2611891}">
          <x14:formula1>
            <xm:f>'VERİ BANKASI'!$C$1:$C$5</xm:f>
          </x14:formula1>
          <xm:sqref>G55</xm:sqref>
        </x14:dataValidation>
        <x14:dataValidation type="list" allowBlank="1" showInputMessage="1" showErrorMessage="1" xr:uid="{4DA6D21C-B08B-4242-961D-8BA19D589CA5}">
          <x14:formula1>
            <xm:f>'VERİ BANKASI'!$G$1:$G$4</xm:f>
          </x14:formula1>
          <xm:sqref>P61</xm:sqref>
        </x14:dataValidation>
        <x14:dataValidation type="list" allowBlank="1" showInputMessage="1" showErrorMessage="1" xr:uid="{38020165-BDCE-4518-A312-143887259F3A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1042B473-67C0-4FAF-BDA3-C2790EF0D966}">
          <x14:formula1>
            <xm:f>'VERİ BANKASI'!$E$1:$E$13</xm:f>
          </x14:formula1>
          <xm:sqref>P63</xm:sqref>
        </x14:dataValidation>
        <x14:dataValidation type="list" allowBlank="1" showInputMessage="1" showErrorMessage="1" xr:uid="{7D0F731C-DDA5-473A-8465-79F2DB4D8BC2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D69B7753-2604-4B35-8B55-EC2DF7409EC8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3DBA6461-4AA3-4761-8AC6-197F1BDFE415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EA5ACA9A-6995-4FC0-89D6-317B06EB2B3B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14E3-B74D-4CB3-A957-4F5322F79CD6}">
  <sheetPr codeName="Sayfa6">
    <pageSetUpPr fitToPage="1"/>
  </sheetPr>
  <dimension ref="A1:W85"/>
  <sheetViews>
    <sheetView zoomScale="85" zoomScaleNormal="85" workbookViewId="0">
      <selection activeCell="B10" sqref="B10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5260047973</v>
      </c>
      <c r="C4" s="100" t="str">
        <f>+VLOOKUP(B4,'VERİ BANKASI'!M:N,2,0)</f>
        <v>İSTANBUL OTOPARK İŞLETMELERİ A.Ş.(İSPARK)</v>
      </c>
      <c r="D4" s="54" t="s">
        <v>94</v>
      </c>
      <c r="E4" s="57">
        <v>134</v>
      </c>
      <c r="F4" s="59">
        <v>45489</v>
      </c>
      <c r="G4" s="61">
        <v>20</v>
      </c>
      <c r="H4" s="63">
        <v>70</v>
      </c>
      <c r="I4" s="65" t="s">
        <v>134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21</v>
      </c>
      <c r="M4" s="7">
        <f>+H4-L4</f>
        <v>49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40.833333333333336</v>
      </c>
      <c r="U4" s="92">
        <f>+T4*0.2</f>
        <v>8.1666666666666679</v>
      </c>
      <c r="V4" s="95">
        <f>+N4+P4+R4+T4</f>
        <v>40.833333333333336</v>
      </c>
      <c r="W4" s="7">
        <f>+O4+Q4+S4+U4</f>
        <v>8.1666666666666679</v>
      </c>
    </row>
    <row r="5" spans="1:23" s="6" customFormat="1" ht="19.899999999999999" customHeight="1" x14ac:dyDescent="0.2">
      <c r="A5" s="51">
        <v>2</v>
      </c>
      <c r="B5" s="97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594</v>
      </c>
      <c r="F5" s="59">
        <v>45474</v>
      </c>
      <c r="G5" s="61">
        <v>20</v>
      </c>
      <c r="H5" s="63">
        <v>100</v>
      </c>
      <c r="I5" s="65" t="s">
        <v>134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30</v>
      </c>
      <c r="M5" s="7">
        <f>+H5-L5</f>
        <v>70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58.333333333333336</v>
      </c>
      <c r="U5" s="92">
        <f>+T5*0.2</f>
        <v>11.666666666666668</v>
      </c>
      <c r="V5" s="95">
        <f>+N5+P5+R5+T5</f>
        <v>58.333333333333336</v>
      </c>
      <c r="W5" s="7">
        <f>+O5+Q5+S5+U5</f>
        <v>11.666666666666668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581</v>
      </c>
      <c r="F6" s="59">
        <v>45474</v>
      </c>
      <c r="G6" s="61">
        <v>20</v>
      </c>
      <c r="H6" s="63">
        <v>100</v>
      </c>
      <c r="I6" s="65" t="s">
        <v>134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30</v>
      </c>
      <c r="M6" s="7">
        <f>+H6-L6</f>
        <v>70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58.333333333333336</v>
      </c>
      <c r="U6" s="92">
        <f>+T6*0.2</f>
        <v>11.666666666666668</v>
      </c>
      <c r="V6" s="95">
        <f t="shared" ref="V6:W22" si="0">+N6+P6+R6+T6</f>
        <v>58.333333333333336</v>
      </c>
      <c r="W6" s="7">
        <f t="shared" si="0"/>
        <v>11.666666666666668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491</v>
      </c>
      <c r="F7" s="59">
        <v>45474</v>
      </c>
      <c r="G7" s="61">
        <v>20</v>
      </c>
      <c r="H7" s="63">
        <v>100</v>
      </c>
      <c r="I7" s="65" t="s">
        <v>134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30</v>
      </c>
      <c r="M7" s="7">
        <f t="shared" ref="M7:M54" si="2">+H7-L7</f>
        <v>70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58.333333333333336</v>
      </c>
      <c r="U7" s="92">
        <f t="shared" ref="U7:U54" si="10">+T7*0.2</f>
        <v>11.666666666666668</v>
      </c>
      <c r="V7" s="95">
        <f t="shared" si="0"/>
        <v>58.333333333333336</v>
      </c>
      <c r="W7" s="7">
        <f t="shared" si="0"/>
        <v>11.666666666666668</v>
      </c>
    </row>
    <row r="8" spans="1:23" s="6" customFormat="1" ht="19.899999999999999" customHeight="1" x14ac:dyDescent="0.2">
      <c r="A8" s="51">
        <v>5</v>
      </c>
      <c r="B8" s="97">
        <v>5790050237</v>
      </c>
      <c r="C8" s="100" t="str">
        <f>+VLOOKUP(B8,'VERİ BANKASI'!M:N,2,0)</f>
        <v>KORT PLASTİK AKARYAKIT ÜRÜN.PAZ.SAN.TİC.A.Ş.</v>
      </c>
      <c r="D8" s="54" t="s">
        <v>71</v>
      </c>
      <c r="E8" s="57">
        <v>260</v>
      </c>
      <c r="F8" s="59">
        <v>45474</v>
      </c>
      <c r="G8" s="61">
        <v>20</v>
      </c>
      <c r="H8" s="63">
        <v>1458.7</v>
      </c>
      <c r="I8" s="65" t="s">
        <v>134</v>
      </c>
      <c r="J8" s="61" t="s">
        <v>65</v>
      </c>
      <c r="K8" s="65"/>
      <c r="L8" s="67">
        <f t="shared" si="1"/>
        <v>437.61</v>
      </c>
      <c r="M8" s="7">
        <f t="shared" si="2"/>
        <v>1021.09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850.90833333333342</v>
      </c>
      <c r="U8" s="92">
        <f t="shared" si="10"/>
        <v>170.1816666666667</v>
      </c>
      <c r="V8" s="95">
        <f t="shared" si="0"/>
        <v>850.90833333333342</v>
      </c>
      <c r="W8" s="7">
        <f t="shared" si="0"/>
        <v>170.1816666666667</v>
      </c>
    </row>
    <row r="9" spans="1:23" s="6" customFormat="1" ht="19.899999999999999" customHeight="1" x14ac:dyDescent="0.2">
      <c r="A9" s="51">
        <v>6</v>
      </c>
      <c r="B9" s="116" t="s">
        <v>869</v>
      </c>
      <c r="C9" s="100" t="str">
        <f>+VLOOKUP(B9,'VERİ BANKASI'!M:N,2,0)</f>
        <v>FULYA AKARYAKIT TİC. VE SAN. A.Ş.</v>
      </c>
      <c r="D9" s="54" t="s">
        <v>71</v>
      </c>
      <c r="E9" s="57">
        <v>134</v>
      </c>
      <c r="F9" s="59">
        <v>45474</v>
      </c>
      <c r="G9" s="61">
        <v>20</v>
      </c>
      <c r="H9" s="63">
        <v>1345.39</v>
      </c>
      <c r="I9" s="65" t="s">
        <v>134</v>
      </c>
      <c r="J9" s="61" t="s">
        <v>65</v>
      </c>
      <c r="K9" s="65"/>
      <c r="L9" s="67">
        <f t="shared" si="1"/>
        <v>403.61700000000002</v>
      </c>
      <c r="M9" s="7">
        <f t="shared" si="2"/>
        <v>941.77300000000014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784.81083333333345</v>
      </c>
      <c r="U9" s="92">
        <f t="shared" si="10"/>
        <v>156.96216666666669</v>
      </c>
      <c r="V9" s="95">
        <f t="shared" si="0"/>
        <v>784.81083333333345</v>
      </c>
      <c r="W9" s="7">
        <f t="shared" si="0"/>
        <v>156.96216666666669</v>
      </c>
    </row>
    <row r="10" spans="1:23" s="6" customFormat="1" ht="19.899999999999999" customHeight="1" x14ac:dyDescent="0.2">
      <c r="A10" s="51">
        <v>7</v>
      </c>
      <c r="B10" s="97">
        <v>6200522704</v>
      </c>
      <c r="C10" s="100" t="str">
        <f>+VLOOKUP(B10,'VERİ BANKASI'!M:N,2,0)</f>
        <v>MEPET METRO PETROL TESİSLERİ A.Ş.</v>
      </c>
      <c r="D10" s="54" t="s">
        <v>71</v>
      </c>
      <c r="E10" s="57">
        <v>138</v>
      </c>
      <c r="F10" s="59">
        <v>45488</v>
      </c>
      <c r="G10" s="61">
        <v>20</v>
      </c>
      <c r="H10" s="63">
        <v>2001.66</v>
      </c>
      <c r="I10" s="65" t="s">
        <v>68</v>
      </c>
      <c r="J10" s="61" t="s">
        <v>65</v>
      </c>
      <c r="K10" s="65"/>
      <c r="L10" s="67">
        <f t="shared" si="1"/>
        <v>600.49800000000005</v>
      </c>
      <c r="M10" s="7">
        <f t="shared" si="2"/>
        <v>1401.162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1167.635</v>
      </c>
      <c r="U10" s="92">
        <f t="shared" si="10"/>
        <v>233.52700000000002</v>
      </c>
      <c r="V10" s="95">
        <f t="shared" si="0"/>
        <v>1167.635</v>
      </c>
      <c r="W10" s="7">
        <f t="shared" si="0"/>
        <v>233.52700000000002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65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65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65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5175.75</v>
      </c>
      <c r="I57" s="109"/>
      <c r="J57" s="109"/>
      <c r="K57" s="11"/>
      <c r="L57" s="12">
        <f t="shared" ref="L57:W57" si="12">+SUBTOTAL(9,L4:L55)</f>
        <v>1552.7250000000001</v>
      </c>
      <c r="M57" s="12">
        <f t="shared" si="12"/>
        <v>3623.0250000000005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0</v>
      </c>
      <c r="S57" s="15">
        <f t="shared" si="12"/>
        <v>0</v>
      </c>
      <c r="T57" s="16">
        <f t="shared" si="12"/>
        <v>3019.1875</v>
      </c>
      <c r="U57" s="16">
        <f t="shared" si="12"/>
        <v>603.83750000000009</v>
      </c>
      <c r="V57" s="12">
        <f t="shared" si="12"/>
        <v>3019.1875</v>
      </c>
      <c r="W57" s="12">
        <f t="shared" si="12"/>
        <v>603.83750000000009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40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2803.354166666667</v>
      </c>
      <c r="J60" s="24">
        <f t="shared" ref="J60:J84" si="20">SUMIF($D$4:$D$55,B60,$U$4:$U$55)</f>
        <v>560.67083333333346</v>
      </c>
      <c r="K60" s="24">
        <f t="shared" ref="K60:K84" si="21">SUMIF($D$4:$D$55,B60,$L$4:$L$55)</f>
        <v>1441.7250000000001</v>
      </c>
      <c r="L60" s="25">
        <f t="shared" ref="L60:L84" si="22">+SUM(C60:K60)</f>
        <v>4805.7500000000009</v>
      </c>
      <c r="M60" s="113">
        <f>+COUNTIF($D$4:D53,B60)</f>
        <v>3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215.83333333333334</v>
      </c>
      <c r="J61" s="24">
        <f t="shared" si="20"/>
        <v>43.166666666666671</v>
      </c>
      <c r="K61" s="24">
        <f t="shared" si="21"/>
        <v>111</v>
      </c>
      <c r="L61" s="25">
        <f t="shared" si="22"/>
        <v>370</v>
      </c>
      <c r="M61" s="113">
        <f>+COUNTIF($D$4:D55,B61)</f>
        <v>4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5175.75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18</v>
      </c>
      <c r="Q63" s="198"/>
      <c r="R63" s="198"/>
      <c r="S63" s="26"/>
      <c r="T63" s="199" t="s">
        <v>8</v>
      </c>
      <c r="U63" s="200"/>
      <c r="V63" s="201"/>
      <c r="W63" s="28">
        <f>+W59-W61</f>
        <v>-5175.75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MESUT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0</v>
      </c>
      <c r="F85" s="39">
        <f t="shared" si="23"/>
        <v>0</v>
      </c>
      <c r="G85" s="39">
        <f t="shared" si="23"/>
        <v>0</v>
      </c>
      <c r="H85" s="39">
        <f t="shared" si="23"/>
        <v>0</v>
      </c>
      <c r="I85" s="39">
        <f t="shared" si="23"/>
        <v>3019.1875000000005</v>
      </c>
      <c r="J85" s="39">
        <f t="shared" si="23"/>
        <v>603.83750000000009</v>
      </c>
      <c r="K85" s="40">
        <f t="shared" si="23"/>
        <v>1552.7250000000001</v>
      </c>
      <c r="L85" s="40">
        <f>SUM(L60:L82)</f>
        <v>5175.7500000000009</v>
      </c>
      <c r="M85" s="114">
        <f>+SUM(M60:M84)</f>
        <v>7</v>
      </c>
      <c r="R85" s="106" t="s">
        <v>658</v>
      </c>
      <c r="S85" s="111">
        <f>+M85</f>
        <v>7</v>
      </c>
      <c r="T85" s="107">
        <f>+K85</f>
        <v>1552.7250000000001</v>
      </c>
      <c r="U85" s="107">
        <f>+C85+E85+G85+I85</f>
        <v>3019.1875000000005</v>
      </c>
      <c r="V85" s="107">
        <f>+D85+F85+H85+J85</f>
        <v>603.83750000000009</v>
      </c>
      <c r="W85" s="107">
        <f>+T85+U85+V85</f>
        <v>5175.75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8C36FD18-6BE0-40EB-BF14-2BF9353F5FF0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22CDA1BD-156F-4965-B841-AFCBD2FE5265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99A85048-3346-4E1B-AB7F-CC58A3112759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E3CEE7AE-B19C-4C21-BFE9-653B42655F2D}">
          <x14:formula1>
            <xm:f>'VERİ BANKASI'!$F$1:$F$4</xm:f>
          </x14:formula1>
          <xm:sqref>P60</xm:sqref>
        </x14:dataValidation>
        <x14:dataValidation type="list" allowBlank="1" showInputMessage="1" showErrorMessage="1" xr:uid="{19CB4F48-D6DE-45DF-B9AA-6DA439B99287}">
          <x14:formula1>
            <xm:f>'VERİ BANKASI'!$E$1:$E$13</xm:f>
          </x14:formula1>
          <xm:sqref>P63</xm:sqref>
        </x14:dataValidation>
        <x14:dataValidation type="list" allowBlank="1" showInputMessage="1" showErrorMessage="1" xr:uid="{20C835F4-04BD-4F92-BC7B-B5D30CBE2A38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AE68719E-3987-4AF0-900E-0C0C45874532}">
          <x14:formula1>
            <xm:f>'VERİ BANKASI'!$G$1:$G$4</xm:f>
          </x14:formula1>
          <xm:sqref>P61</xm:sqref>
        </x14:dataValidation>
        <x14:dataValidation type="list" allowBlank="1" showInputMessage="1" showErrorMessage="1" xr:uid="{F5A28EFF-5627-46BE-8B8B-08E073B0F1E1}">
          <x14:formula1>
            <xm:f>'VERİ BANKASI'!$C$1:$C$5</xm:f>
          </x14:formula1>
          <xm:sqref>G55</xm:sqref>
        </x14:dataValidation>
        <x14:dataValidation type="list" allowBlank="1" showInputMessage="1" showErrorMessage="1" xr:uid="{11711994-9578-4F4C-90AD-11CD242C653C}">
          <x14:formula1>
            <xm:f>'VERİ BANKASI'!$N$1:$N$1</xm:f>
          </x14:formula1>
          <xm:sqref>K55</xm:sqref>
        </x14:dataValidation>
        <x14:dataValidation type="list" allowBlank="1" showInputMessage="1" showErrorMessage="1" xr:uid="{F6906039-E798-4405-9059-302646271EC7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0F44EC21-39A7-4CC2-A02C-DA4825611DE0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3E834459-F47D-4F88-AF35-F7097318B3E2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A4823686-7BE7-454D-B636-64CF71534344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A40F08B8-A5E1-4041-8838-A8C6C0D46F4A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79E0-59EB-481B-BFAC-067714C84A81}">
  <sheetPr codeName="Sayfa7">
    <pageSetUpPr fitToPage="1"/>
  </sheetPr>
  <dimension ref="A1:W85"/>
  <sheetViews>
    <sheetView zoomScale="85" zoomScaleNormal="85" workbookViewId="0">
      <selection activeCell="B7" sqref="B7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42601660870</v>
      </c>
      <c r="C4" s="100" t="str">
        <f>+VLOOKUP(B4,'VERİ BANKASI'!M:N,2,0)</f>
        <v>HALİL KURUYEMİŞ - HALİL KARTAL</v>
      </c>
      <c r="D4" s="54" t="s">
        <v>94</v>
      </c>
      <c r="E4" s="57">
        <v>425</v>
      </c>
      <c r="F4" s="59">
        <v>45474</v>
      </c>
      <c r="G4" s="61">
        <v>20</v>
      </c>
      <c r="H4" s="63">
        <v>446</v>
      </c>
      <c r="I4" s="65" t="s">
        <v>134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133.80000000000001</v>
      </c>
      <c r="M4" s="7">
        <f>+H4-L4</f>
        <v>312.2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260.16666666666669</v>
      </c>
      <c r="U4" s="92">
        <f>+T4*0.2</f>
        <v>52.033333333333339</v>
      </c>
      <c r="V4" s="95">
        <f>+N4+P4+R4+T4</f>
        <v>260.16666666666669</v>
      </c>
      <c r="W4" s="7">
        <f>+O4+Q4+S4+U4</f>
        <v>52.033333333333339</v>
      </c>
    </row>
    <row r="5" spans="1:23" s="6" customFormat="1" ht="19.899999999999999" customHeight="1" x14ac:dyDescent="0.2">
      <c r="A5" s="51">
        <v>2</v>
      </c>
      <c r="B5" s="97">
        <v>860528120</v>
      </c>
      <c r="C5" s="100" t="str">
        <f>+VLOOKUP(B5,'VERİ BANKASI'!M:N,2,0)</f>
        <v>ASKEROĞLU TUR.GID.SAN.VE TİC.LTD.ŞTİ.</v>
      </c>
      <c r="D5" s="54" t="s">
        <v>92</v>
      </c>
      <c r="E5" s="57">
        <v>49</v>
      </c>
      <c r="F5" s="59">
        <v>45479</v>
      </c>
      <c r="G5" s="61">
        <v>1</v>
      </c>
      <c r="H5" s="63">
        <v>30</v>
      </c>
      <c r="I5" s="65" t="s">
        <v>134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30</v>
      </c>
      <c r="N5" s="69">
        <f>+IF(G5=$N$2,M5,0)</f>
        <v>0</v>
      </c>
      <c r="O5" s="76">
        <f>+N5*0/100</f>
        <v>0</v>
      </c>
      <c r="P5" s="74">
        <f>+IF(G5=$P$2,M5/1.01,0)</f>
        <v>29.702970297029704</v>
      </c>
      <c r="Q5" s="82">
        <f>+P5*0.01</f>
        <v>0.29702970297029707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29.702970297029704</v>
      </c>
      <c r="W5" s="7">
        <f>+O5+Q5+S5+U5</f>
        <v>0.29702970297029707</v>
      </c>
    </row>
    <row r="6" spans="1:23" s="6" customFormat="1" ht="19.899999999999999" customHeight="1" x14ac:dyDescent="0.2">
      <c r="A6" s="51">
        <v>3</v>
      </c>
      <c r="B6" s="97">
        <v>6270921313</v>
      </c>
      <c r="C6" s="100" t="str">
        <f>+VLOOKUP(B6,'VERİ BANKASI'!M:N,2,0)</f>
        <v>MVNCH YEME İÇME HİZM. A.Ş.</v>
      </c>
      <c r="D6" s="54" t="s">
        <v>92</v>
      </c>
      <c r="E6" s="57">
        <v>322</v>
      </c>
      <c r="F6" s="59">
        <v>45474</v>
      </c>
      <c r="G6" s="61">
        <v>10</v>
      </c>
      <c r="H6" s="63">
        <v>180</v>
      </c>
      <c r="I6" s="65" t="s">
        <v>134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180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163.63636363636363</v>
      </c>
      <c r="S6" s="86">
        <f>+R6*0.1</f>
        <v>16.363636363636363</v>
      </c>
      <c r="T6" s="90">
        <f>+IF(G6=$T$2,M6/1.2,0)</f>
        <v>0</v>
      </c>
      <c r="U6" s="92">
        <f>+T6*0.2</f>
        <v>0</v>
      </c>
      <c r="V6" s="95">
        <f t="shared" ref="V6:W22" si="0">+N6+P6+R6+T6</f>
        <v>163.63636363636363</v>
      </c>
      <c r="W6" s="7">
        <f t="shared" si="0"/>
        <v>16.363636363636363</v>
      </c>
    </row>
    <row r="7" spans="1:23" s="6" customFormat="1" ht="19.899999999999999" customHeight="1" x14ac:dyDescent="0.2">
      <c r="A7" s="51">
        <v>4</v>
      </c>
      <c r="B7" s="97">
        <v>2410310279</v>
      </c>
      <c r="C7" s="100" t="str">
        <f>+VLOOKUP(B7,'VERİ BANKASI'!M:N,2,0)</f>
        <v>LADES REST.- ESRA ÇELİKKOL - İLKER ÇELİKKOL ORT.</v>
      </c>
      <c r="D7" s="54" t="s">
        <v>92</v>
      </c>
      <c r="E7" s="57">
        <v>52</v>
      </c>
      <c r="F7" s="59">
        <v>45474</v>
      </c>
      <c r="G7" s="61">
        <v>10</v>
      </c>
      <c r="H7" s="63">
        <v>435</v>
      </c>
      <c r="I7" s="65" t="s">
        <v>134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435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395.45454545454544</v>
      </c>
      <c r="S7" s="86">
        <f t="shared" ref="S7:S54" si="8">+R7*0.1</f>
        <v>39.545454545454547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395.45454545454544</v>
      </c>
      <c r="W7" s="7">
        <f t="shared" si="0"/>
        <v>39.545454545454547</v>
      </c>
    </row>
    <row r="8" spans="1:23" s="6" customFormat="1" ht="19.899999999999999" customHeight="1" x14ac:dyDescent="0.2">
      <c r="A8" s="51">
        <v>5</v>
      </c>
      <c r="B8" s="97">
        <v>8140131899</v>
      </c>
      <c r="C8" s="100" t="str">
        <f>+VLOOKUP(B8,'VERİ BANKASI'!M:N,2,0)</f>
        <v>ŞOK MARKETLER TİC.A.Ş.</v>
      </c>
      <c r="D8" s="54" t="s">
        <v>92</v>
      </c>
      <c r="E8" s="57">
        <v>190</v>
      </c>
      <c r="F8" s="59">
        <v>45474</v>
      </c>
      <c r="G8" s="61">
        <v>1</v>
      </c>
      <c r="H8" s="63">
        <v>86</v>
      </c>
      <c r="I8" s="65" t="s">
        <v>121</v>
      </c>
      <c r="J8" s="61" t="s">
        <v>64</v>
      </c>
      <c r="K8" s="65"/>
      <c r="L8" s="67">
        <f t="shared" si="1"/>
        <v>0</v>
      </c>
      <c r="M8" s="7">
        <f t="shared" si="2"/>
        <v>86</v>
      </c>
      <c r="N8" s="69">
        <f t="shared" si="3"/>
        <v>0</v>
      </c>
      <c r="O8" s="76">
        <f t="shared" si="4"/>
        <v>0</v>
      </c>
      <c r="P8" s="74">
        <f t="shared" si="5"/>
        <v>85.148514851485146</v>
      </c>
      <c r="Q8" s="82">
        <f t="shared" si="6"/>
        <v>0.85148514851485146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85.148514851485146</v>
      </c>
      <c r="W8" s="7">
        <f t="shared" si="0"/>
        <v>0.85148514851485146</v>
      </c>
    </row>
    <row r="9" spans="1:23" s="6" customFormat="1" ht="19.899999999999999" customHeight="1" x14ac:dyDescent="0.2">
      <c r="A9" s="51">
        <v>6</v>
      </c>
      <c r="B9" s="97">
        <v>6220429602</v>
      </c>
      <c r="C9" s="100" t="str">
        <f>+VLOOKUP(B9,'VERİ BANKASI'!M:N,2,0)</f>
        <v>MOPAŞ MARKETÇİLİK GIDA SAN.VE TİC.A.Ş.</v>
      </c>
      <c r="D9" s="54" t="s">
        <v>92</v>
      </c>
      <c r="E9" s="57">
        <v>72</v>
      </c>
      <c r="F9" s="59">
        <v>45479</v>
      </c>
      <c r="G9" s="61">
        <v>1</v>
      </c>
      <c r="H9" s="63">
        <v>439.19</v>
      </c>
      <c r="I9" s="65" t="s">
        <v>134</v>
      </c>
      <c r="J9" s="61" t="s">
        <v>64</v>
      </c>
      <c r="K9" s="65"/>
      <c r="L9" s="67">
        <f t="shared" si="1"/>
        <v>0</v>
      </c>
      <c r="M9" s="7">
        <f t="shared" si="2"/>
        <v>439.19</v>
      </c>
      <c r="N9" s="69">
        <f t="shared" si="3"/>
        <v>0</v>
      </c>
      <c r="O9" s="76">
        <f t="shared" si="4"/>
        <v>0</v>
      </c>
      <c r="P9" s="74">
        <f t="shared" si="5"/>
        <v>434.84158415841586</v>
      </c>
      <c r="Q9" s="82">
        <f t="shared" si="6"/>
        <v>4.3484158415841589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434.84158415841586</v>
      </c>
      <c r="W9" s="7">
        <f t="shared" si="0"/>
        <v>4.3484158415841589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 t="s">
        <v>64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64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1616.19</v>
      </c>
      <c r="I57" s="109"/>
      <c r="J57" s="109"/>
      <c r="K57" s="11"/>
      <c r="L57" s="12">
        <f t="shared" ref="L57:W57" si="12">+SUBTOTAL(9,L4:L55)</f>
        <v>133.80000000000001</v>
      </c>
      <c r="M57" s="12">
        <f t="shared" si="12"/>
        <v>1482.39</v>
      </c>
      <c r="N57" s="13">
        <f t="shared" si="12"/>
        <v>0</v>
      </c>
      <c r="O57" s="13">
        <f t="shared" si="12"/>
        <v>0</v>
      </c>
      <c r="P57" s="14">
        <f>+SUBTOTAL(9,P4:P55)</f>
        <v>549.69306930693074</v>
      </c>
      <c r="Q57" s="14">
        <f t="shared" si="12"/>
        <v>5.4969306930693076</v>
      </c>
      <c r="R57" s="15">
        <f t="shared" si="12"/>
        <v>559.09090909090901</v>
      </c>
      <c r="S57" s="15">
        <f t="shared" si="12"/>
        <v>55.909090909090907</v>
      </c>
      <c r="T57" s="16">
        <f t="shared" si="12"/>
        <v>260.16666666666669</v>
      </c>
      <c r="U57" s="16">
        <f t="shared" si="12"/>
        <v>52.033333333333339</v>
      </c>
      <c r="V57" s="12">
        <f t="shared" si="12"/>
        <v>1368.9506450645065</v>
      </c>
      <c r="W57" s="12">
        <f t="shared" si="12"/>
        <v>113.43935493549355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260.16666666666669</v>
      </c>
      <c r="J61" s="24">
        <f t="shared" si="20"/>
        <v>52.033333333333339</v>
      </c>
      <c r="K61" s="24">
        <f t="shared" si="21"/>
        <v>133.80000000000001</v>
      </c>
      <c r="L61" s="25">
        <f t="shared" si="22"/>
        <v>446.00000000000006</v>
      </c>
      <c r="M61" s="113">
        <f>+COUNTIF($D$4:D55,B61)</f>
        <v>1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1616.19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549.69306930693074</v>
      </c>
      <c r="F63" s="24">
        <f t="shared" si="16"/>
        <v>5.4969306930693076</v>
      </c>
      <c r="G63" s="24">
        <f t="shared" si="17"/>
        <v>559.09090909090901</v>
      </c>
      <c r="H63" s="24">
        <f t="shared" si="18"/>
        <v>55.909090909090907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1170.19</v>
      </c>
      <c r="M63" s="113">
        <f>+COUNTIF($D$4:D57,B63)</f>
        <v>5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-1616.19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549.69306930693074</v>
      </c>
      <c r="F85" s="39">
        <f t="shared" si="23"/>
        <v>5.4969306930693076</v>
      </c>
      <c r="G85" s="39">
        <f t="shared" si="23"/>
        <v>559.09090909090901</v>
      </c>
      <c r="H85" s="39">
        <f t="shared" si="23"/>
        <v>55.909090909090907</v>
      </c>
      <c r="I85" s="39">
        <f t="shared" si="23"/>
        <v>260.16666666666669</v>
      </c>
      <c r="J85" s="39">
        <f t="shared" si="23"/>
        <v>52.033333333333339</v>
      </c>
      <c r="K85" s="40">
        <f t="shared" si="23"/>
        <v>133.80000000000001</v>
      </c>
      <c r="L85" s="40">
        <f>SUM(L60:L82)</f>
        <v>1616.19</v>
      </c>
      <c r="M85" s="114">
        <f>+SUM(M60:M84)</f>
        <v>6</v>
      </c>
      <c r="R85" s="106" t="s">
        <v>658</v>
      </c>
      <c r="S85" s="111">
        <f>+M85</f>
        <v>6</v>
      </c>
      <c r="T85" s="107">
        <f>+K85</f>
        <v>133.80000000000001</v>
      </c>
      <c r="U85" s="107">
        <f>+C85+E85+G85+I85</f>
        <v>1368.9506450645065</v>
      </c>
      <c r="V85" s="107">
        <f>+D85+F85+H85+J85</f>
        <v>113.43935493549355</v>
      </c>
      <c r="W85" s="107">
        <f>+T85+U85+V85</f>
        <v>1616.19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158A96A6-291D-470B-93CE-F923B8CDC0F8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F4BE0EA3-302D-499D-B648-2D6F3C331460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FD931FFD-F19E-483F-8D81-61FA4A047D4B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250A3090-37E4-4153-A6E9-D3B5F760EB59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AC4B47EC-D831-4366-A576-EE3BFF5154D5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0298CEDD-41C6-43C9-9CFF-4A44544D37FE}">
          <x14:formula1>
            <xm:f>'VERİ BANKASI'!$N$1:$N$1</xm:f>
          </x14:formula1>
          <xm:sqref>K55</xm:sqref>
        </x14:dataValidation>
        <x14:dataValidation type="list" allowBlank="1" showInputMessage="1" showErrorMessage="1" xr:uid="{BDAF7777-6F54-45E9-857C-752F3EDB5868}">
          <x14:formula1>
            <xm:f>'VERİ BANKASI'!$C$1:$C$5</xm:f>
          </x14:formula1>
          <xm:sqref>G55</xm:sqref>
        </x14:dataValidation>
        <x14:dataValidation type="list" allowBlank="1" showInputMessage="1" showErrorMessage="1" xr:uid="{F3CA1480-B241-445F-81DF-BD23AE9E61FD}">
          <x14:formula1>
            <xm:f>'VERİ BANKASI'!$G$1:$G$4</xm:f>
          </x14:formula1>
          <xm:sqref>P61</xm:sqref>
        </x14:dataValidation>
        <x14:dataValidation type="list" allowBlank="1" showInputMessage="1" showErrorMessage="1" xr:uid="{F8B36E52-B132-4CDB-88BC-AC7C0E4A27AA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984D203B-4E43-4762-B080-92FDB37C6931}">
          <x14:formula1>
            <xm:f>'VERİ BANKASI'!$E$1:$E$13</xm:f>
          </x14:formula1>
          <xm:sqref>P63</xm:sqref>
        </x14:dataValidation>
        <x14:dataValidation type="list" allowBlank="1" showInputMessage="1" showErrorMessage="1" xr:uid="{128AAB28-E097-4DA7-9AE1-CE34D0A59756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2ACCF1F7-376B-4B63-BFD2-EA4CFB22530E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FDA932E8-E255-4B57-804E-2213475D1C29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AB0D744E-A477-47C0-8FC1-FBDB12371BAD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8CC6-0D00-4E39-8C77-293354A4F9C3}">
  <sheetPr codeName="Sayfa8">
    <pageSetUpPr fitToPage="1"/>
  </sheetPr>
  <dimension ref="A1:W85"/>
  <sheetViews>
    <sheetView zoomScale="85" zoomScaleNormal="85" workbookViewId="0">
      <selection activeCell="D4" sqref="D4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3890690965</v>
      </c>
      <c r="C4" s="100" t="str">
        <f>+VLOOKUP(B4,'VERİ BANKASI'!M:N,2,0)</f>
        <v>GARDEN TUR.İŞL.SAN.TİC.LTD.(GARDEN ET LOKANTASI)</v>
      </c>
      <c r="D4" s="54" t="s">
        <v>92</v>
      </c>
      <c r="E4" s="57">
        <v>21</v>
      </c>
      <c r="F4" s="59">
        <v>45488</v>
      </c>
      <c r="G4" s="61">
        <v>10</v>
      </c>
      <c r="H4" s="63">
        <v>3705</v>
      </c>
      <c r="I4" s="65" t="s">
        <v>134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3705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3368.181818181818</v>
      </c>
      <c r="S4" s="86">
        <f>+R4*0.1</f>
        <v>336.81818181818181</v>
      </c>
      <c r="T4" s="90">
        <f>+IF(G4=$T$2,M4/1.2,0)</f>
        <v>0</v>
      </c>
      <c r="U4" s="92">
        <f>+T4*0.2</f>
        <v>0</v>
      </c>
      <c r="V4" s="95">
        <f>+N4+P4+R4+T4</f>
        <v>3368.181818181818</v>
      </c>
      <c r="W4" s="7">
        <f>+O4+Q4+S4+U4</f>
        <v>336.81818181818181</v>
      </c>
    </row>
    <row r="5" spans="1:23" s="6" customFormat="1" ht="19.899999999999999" customHeight="1" x14ac:dyDescent="0.2">
      <c r="A5" s="51">
        <v>2</v>
      </c>
      <c r="B5" s="97">
        <v>7820467755</v>
      </c>
      <c r="C5" s="100" t="str">
        <f>+VLOOKUP(B5,'VERİ BANKASI'!M:N,2,0)</f>
        <v>SULTAN TURİZM NAK.GIDA HİZ.SAN.VE TİC.LTD.ŞTİ.</v>
      </c>
      <c r="D5" s="54" t="s">
        <v>92</v>
      </c>
      <c r="E5" s="57">
        <v>74</v>
      </c>
      <c r="F5" s="59">
        <v>45484</v>
      </c>
      <c r="G5" s="61">
        <v>10</v>
      </c>
      <c r="H5" s="63">
        <v>280</v>
      </c>
      <c r="I5" s="65" t="s">
        <v>134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280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254.54545454545453</v>
      </c>
      <c r="S5" s="86">
        <f>+R5*0.1</f>
        <v>25.454545454545453</v>
      </c>
      <c r="T5" s="90">
        <f>+IF(G5=$T$2,M5/1.2,0)</f>
        <v>0</v>
      </c>
      <c r="U5" s="92">
        <f>+T5*0.2</f>
        <v>0</v>
      </c>
      <c r="V5" s="95">
        <f>+N5+P5+R5+T5</f>
        <v>254.54545454545453</v>
      </c>
      <c r="W5" s="7">
        <f>+O5+Q5+S5+U5</f>
        <v>25.454545454545453</v>
      </c>
    </row>
    <row r="6" spans="1:23" s="6" customFormat="1" ht="19.899999999999999" customHeight="1" x14ac:dyDescent="0.2">
      <c r="A6" s="51">
        <v>3</v>
      </c>
      <c r="B6" s="97">
        <v>860528120</v>
      </c>
      <c r="C6" s="100" t="str">
        <f>+VLOOKUP(B6,'VERİ BANKASI'!M:N,2,0)</f>
        <v>ASKEROĞLU TUR.GID.SAN.VE TİC.LTD.ŞTİ.</v>
      </c>
      <c r="D6" s="54" t="s">
        <v>92</v>
      </c>
      <c r="E6" s="57">
        <v>12</v>
      </c>
      <c r="F6" s="59">
        <v>45493</v>
      </c>
      <c r="G6" s="61">
        <v>1</v>
      </c>
      <c r="H6" s="63">
        <v>45</v>
      </c>
      <c r="I6" s="65" t="s">
        <v>134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45</v>
      </c>
      <c r="N6" s="69">
        <f>+IF(G6=$N$2,M6,0)</f>
        <v>0</v>
      </c>
      <c r="O6" s="76">
        <f>+N6*0/100</f>
        <v>0</v>
      </c>
      <c r="P6" s="74">
        <f>+IF(G6=$P$2,M6/1.01,0)</f>
        <v>44.554455445544555</v>
      </c>
      <c r="Q6" s="82">
        <f>+P6*0.01</f>
        <v>0.44554455445544555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44.554455445544555</v>
      </c>
      <c r="W6" s="7">
        <f t="shared" si="0"/>
        <v>0.44554455445544555</v>
      </c>
    </row>
    <row r="7" spans="1:23" s="6" customFormat="1" ht="19.899999999999999" customHeight="1" x14ac:dyDescent="0.2">
      <c r="A7" s="51">
        <v>4</v>
      </c>
      <c r="B7" s="97">
        <v>860528120</v>
      </c>
      <c r="C7" s="100" t="str">
        <f>+VLOOKUP(B7,'VERİ BANKASI'!M:N,2,0)</f>
        <v>ASKEROĞLU TUR.GID.SAN.VE TİC.LTD.ŞTİ.</v>
      </c>
      <c r="D7" s="54" t="s">
        <v>92</v>
      </c>
      <c r="E7" s="57">
        <v>57</v>
      </c>
      <c r="F7" s="59">
        <v>45486</v>
      </c>
      <c r="G7" s="61">
        <v>1</v>
      </c>
      <c r="H7" s="63">
        <v>60</v>
      </c>
      <c r="I7" s="65" t="s">
        <v>134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60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59.405940594059409</v>
      </c>
      <c r="Q7" s="82">
        <f t="shared" ref="Q7:Q54" si="6">+P7*0.01</f>
        <v>0.59405940594059414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59.405940594059409</v>
      </c>
      <c r="W7" s="7">
        <f t="shared" si="0"/>
        <v>0.59405940594059414</v>
      </c>
    </row>
    <row r="8" spans="1:23" s="6" customFormat="1" ht="19.899999999999999" customHeight="1" x14ac:dyDescent="0.2">
      <c r="A8" s="51">
        <v>5</v>
      </c>
      <c r="B8" s="97">
        <v>3880627506</v>
      </c>
      <c r="C8" s="100" t="str">
        <f>+VLOOKUP(B8,'VERİ BANKASI'!M:N,2,0)</f>
        <v>BEYLERBEYİ REST.İŞL.TUR.SAN.VE TİC.LTD.ŞTİ.(TİKE)</v>
      </c>
      <c r="D8" s="54" t="s">
        <v>92</v>
      </c>
      <c r="E8" s="57">
        <v>4</v>
      </c>
      <c r="F8" s="59">
        <v>45489</v>
      </c>
      <c r="G8" s="61">
        <v>10</v>
      </c>
      <c r="H8" s="63">
        <v>400</v>
      </c>
      <c r="I8" s="65" t="s">
        <v>121</v>
      </c>
      <c r="J8" s="61" t="s">
        <v>64</v>
      </c>
      <c r="K8" s="65"/>
      <c r="L8" s="67">
        <f t="shared" si="1"/>
        <v>0</v>
      </c>
      <c r="M8" s="7">
        <f t="shared" si="2"/>
        <v>400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363.63636363636363</v>
      </c>
      <c r="S8" s="86">
        <f t="shared" si="8"/>
        <v>36.363636363636367</v>
      </c>
      <c r="T8" s="90">
        <f t="shared" si="9"/>
        <v>0</v>
      </c>
      <c r="U8" s="92">
        <f t="shared" si="10"/>
        <v>0</v>
      </c>
      <c r="V8" s="95">
        <f t="shared" si="0"/>
        <v>363.63636363636363</v>
      </c>
      <c r="W8" s="7">
        <f t="shared" si="0"/>
        <v>36.363636363636367</v>
      </c>
    </row>
    <row r="9" spans="1:23" s="6" customFormat="1" ht="19.899999999999999" customHeight="1" x14ac:dyDescent="0.2">
      <c r="A9" s="51">
        <v>6</v>
      </c>
      <c r="B9" s="97">
        <v>6220429602</v>
      </c>
      <c r="C9" s="100" t="str">
        <f>+VLOOKUP(B9,'VERİ BANKASI'!M:N,2,0)</f>
        <v>MOPAŞ MARKETÇİLİK GIDA SAN.VE TİC.A.Ş.</v>
      </c>
      <c r="D9" s="54" t="s">
        <v>92</v>
      </c>
      <c r="E9" s="57">
        <v>55</v>
      </c>
      <c r="F9" s="59">
        <v>45486</v>
      </c>
      <c r="G9" s="61">
        <v>1</v>
      </c>
      <c r="H9" s="63">
        <v>50.95</v>
      </c>
      <c r="I9" s="65" t="s">
        <v>134</v>
      </c>
      <c r="J9" s="61" t="s">
        <v>64</v>
      </c>
      <c r="K9" s="65"/>
      <c r="L9" s="67">
        <f t="shared" si="1"/>
        <v>0</v>
      </c>
      <c r="M9" s="7">
        <f t="shared" si="2"/>
        <v>50.95</v>
      </c>
      <c r="N9" s="69">
        <f t="shared" si="3"/>
        <v>0</v>
      </c>
      <c r="O9" s="76">
        <f t="shared" si="4"/>
        <v>0</v>
      </c>
      <c r="P9" s="74">
        <f t="shared" si="5"/>
        <v>50.445544554455445</v>
      </c>
      <c r="Q9" s="82">
        <f t="shared" si="6"/>
        <v>0.50445544554455446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50.445544554455445</v>
      </c>
      <c r="W9" s="7">
        <f t="shared" si="0"/>
        <v>0.50445544554455446</v>
      </c>
    </row>
    <row r="10" spans="1:23" s="6" customFormat="1" ht="19.899999999999999" customHeight="1" x14ac:dyDescent="0.2">
      <c r="A10" s="51">
        <v>7</v>
      </c>
      <c r="B10" s="97">
        <v>6220429602</v>
      </c>
      <c r="C10" s="100" t="str">
        <f>+VLOOKUP(B10,'VERİ BANKASI'!M:N,2,0)</f>
        <v>MOPAŞ MARKETÇİLİK GIDA SAN.VE TİC.A.Ş.</v>
      </c>
      <c r="D10" s="54" t="s">
        <v>92</v>
      </c>
      <c r="E10" s="57">
        <v>76</v>
      </c>
      <c r="F10" s="59">
        <v>45493</v>
      </c>
      <c r="G10" s="61">
        <v>1</v>
      </c>
      <c r="H10" s="63">
        <v>61.7</v>
      </c>
      <c r="I10" s="65" t="s">
        <v>134</v>
      </c>
      <c r="J10" s="61" t="s">
        <v>64</v>
      </c>
      <c r="K10" s="65"/>
      <c r="L10" s="67">
        <f t="shared" si="1"/>
        <v>0</v>
      </c>
      <c r="M10" s="7">
        <f t="shared" si="2"/>
        <v>61.7</v>
      </c>
      <c r="N10" s="69">
        <f t="shared" si="3"/>
        <v>0</v>
      </c>
      <c r="O10" s="76">
        <f t="shared" si="4"/>
        <v>0</v>
      </c>
      <c r="P10" s="74">
        <f t="shared" si="5"/>
        <v>61.089108910891092</v>
      </c>
      <c r="Q10" s="82">
        <f t="shared" si="6"/>
        <v>0.61089108910891088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61.089108910891092</v>
      </c>
      <c r="W10" s="7">
        <f t="shared" si="0"/>
        <v>0.61089108910891088</v>
      </c>
    </row>
    <row r="11" spans="1:23" s="6" customFormat="1" ht="19.899999999999999" customHeight="1" x14ac:dyDescent="0.2">
      <c r="A11" s="51">
        <v>8</v>
      </c>
      <c r="B11" s="97">
        <v>6220429602</v>
      </c>
      <c r="C11" s="100" t="str">
        <f>+VLOOKUP(B11,'VERİ BANKASI'!M:N,2,0)</f>
        <v>MOPAŞ MARKETÇİLİK GIDA SAN.VE TİC.A.Ş.</v>
      </c>
      <c r="D11" s="54" t="s">
        <v>92</v>
      </c>
      <c r="E11" s="57">
        <v>380</v>
      </c>
      <c r="F11" s="59">
        <v>45489</v>
      </c>
      <c r="G11" s="61">
        <v>1</v>
      </c>
      <c r="H11" s="63">
        <v>53.88</v>
      </c>
      <c r="I11" s="65" t="s">
        <v>134</v>
      </c>
      <c r="J11" s="61" t="s">
        <v>64</v>
      </c>
      <c r="K11" s="65"/>
      <c r="L11" s="67">
        <f t="shared" si="1"/>
        <v>0</v>
      </c>
      <c r="M11" s="7">
        <f t="shared" si="2"/>
        <v>53.88</v>
      </c>
      <c r="N11" s="69">
        <f t="shared" si="3"/>
        <v>0</v>
      </c>
      <c r="O11" s="76">
        <f t="shared" si="4"/>
        <v>0</v>
      </c>
      <c r="P11" s="74">
        <f t="shared" si="5"/>
        <v>53.346534653465348</v>
      </c>
      <c r="Q11" s="82">
        <f t="shared" si="6"/>
        <v>0.5334653465346535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53.346534653465348</v>
      </c>
      <c r="W11" s="7">
        <f t="shared" si="0"/>
        <v>0.5334653465346535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4656.53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4656.53</v>
      </c>
      <c r="N57" s="13">
        <f t="shared" si="12"/>
        <v>0</v>
      </c>
      <c r="O57" s="13">
        <f t="shared" si="12"/>
        <v>0</v>
      </c>
      <c r="P57" s="14">
        <f>+SUBTOTAL(9,P4:P55)</f>
        <v>268.84158415841586</v>
      </c>
      <c r="Q57" s="14">
        <f t="shared" si="12"/>
        <v>2.6884158415841584</v>
      </c>
      <c r="R57" s="15">
        <f t="shared" si="12"/>
        <v>3986.363636363636</v>
      </c>
      <c r="S57" s="15">
        <f t="shared" si="12"/>
        <v>398.63636363636363</v>
      </c>
      <c r="T57" s="16">
        <f t="shared" si="12"/>
        <v>0</v>
      </c>
      <c r="U57" s="16">
        <f t="shared" si="12"/>
        <v>0</v>
      </c>
      <c r="V57" s="12">
        <f t="shared" si="12"/>
        <v>4255.2052205220516</v>
      </c>
      <c r="W57" s="12">
        <f t="shared" si="12"/>
        <v>401.3247794779478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4656.53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268.84158415841586</v>
      </c>
      <c r="F63" s="24">
        <f t="shared" si="16"/>
        <v>2.6884158415841584</v>
      </c>
      <c r="G63" s="24">
        <f t="shared" si="17"/>
        <v>3986.363636363636</v>
      </c>
      <c r="H63" s="24">
        <f t="shared" si="18"/>
        <v>398.63636363636363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4656.53</v>
      </c>
      <c r="M63" s="113">
        <f>+COUNTIF($D$4:D57,B63)</f>
        <v>8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-4656.53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268.84158415841586</v>
      </c>
      <c r="F85" s="39">
        <f t="shared" si="23"/>
        <v>2.6884158415841584</v>
      </c>
      <c r="G85" s="39">
        <f t="shared" si="23"/>
        <v>3986.363636363636</v>
      </c>
      <c r="H85" s="39">
        <f t="shared" si="23"/>
        <v>398.63636363636363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4656.53</v>
      </c>
      <c r="M85" s="114">
        <f>+SUM(M60:M84)</f>
        <v>8</v>
      </c>
      <c r="R85" s="106" t="s">
        <v>658</v>
      </c>
      <c r="S85" s="111">
        <f>+M85</f>
        <v>8</v>
      </c>
      <c r="T85" s="107">
        <f>+K85</f>
        <v>0</v>
      </c>
      <c r="U85" s="107">
        <f>+C85+E85+G85+I85</f>
        <v>4255.2052205220516</v>
      </c>
      <c r="V85" s="107">
        <f>+D85+F85+H85+J85</f>
        <v>401.3247794779478</v>
      </c>
      <c r="W85" s="107">
        <f>+T85+U85+V85</f>
        <v>4656.53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4DDCCC61-7A7E-4AFD-8E3A-0D1776A011C8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2E6F7A75-DEE2-4306-983B-25F4AC379D28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47D5B9D7-3E79-43B2-8A84-FFA247B377A1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C192305A-3FDD-4596-8570-C54EFE073270}">
          <x14:formula1>
            <xm:f>'VERİ BANKASI'!$F$1:$F$4</xm:f>
          </x14:formula1>
          <xm:sqref>P60</xm:sqref>
        </x14:dataValidation>
        <x14:dataValidation type="list" allowBlank="1" showInputMessage="1" showErrorMessage="1" xr:uid="{B62EC57E-9666-4291-8A69-36827EAF2683}">
          <x14:formula1>
            <xm:f>'VERİ BANKASI'!$E$1:$E$13</xm:f>
          </x14:formula1>
          <xm:sqref>P63</xm:sqref>
        </x14:dataValidation>
        <x14:dataValidation type="list" allowBlank="1" showInputMessage="1" showErrorMessage="1" xr:uid="{28187057-82C0-4822-AB0E-B4CFE616C489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0DF4D8E0-B6CB-4511-B9CD-D0EAE72ED0C1}">
          <x14:formula1>
            <xm:f>'VERİ BANKASI'!$G$1:$G$4</xm:f>
          </x14:formula1>
          <xm:sqref>P61</xm:sqref>
        </x14:dataValidation>
        <x14:dataValidation type="list" allowBlank="1" showInputMessage="1" showErrorMessage="1" xr:uid="{49D2A0A3-179A-46A6-A7CE-59CBCDC3B1D7}">
          <x14:formula1>
            <xm:f>'VERİ BANKASI'!$C$1:$C$5</xm:f>
          </x14:formula1>
          <xm:sqref>G55</xm:sqref>
        </x14:dataValidation>
        <x14:dataValidation type="list" allowBlank="1" showInputMessage="1" showErrorMessage="1" xr:uid="{5BC807C9-0640-490C-9453-786E70C24C90}">
          <x14:formula1>
            <xm:f>'VERİ BANKASI'!$N$1:$N$1</xm:f>
          </x14:formula1>
          <xm:sqref>K55</xm:sqref>
        </x14:dataValidation>
        <x14:dataValidation type="list" allowBlank="1" showInputMessage="1" showErrorMessage="1" xr:uid="{2C766A03-B207-4B93-8EC3-510B3180D1DE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F51F6120-BE13-42A8-883D-5949D3E29FBC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51325FA0-23E5-470A-9190-C7F18D7D6C98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A2D4AD60-FD9B-410D-9021-AF3F5B1C880A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18CF41E0-8076-4522-B239-63D37E438BB5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D06D2-B23A-4591-884E-9F1698CAB58C}">
  <sheetPr codeName="Sayfa9">
    <pageSetUpPr fitToPage="1"/>
  </sheetPr>
  <dimension ref="A1:W85"/>
  <sheetViews>
    <sheetView zoomScale="85" zoomScaleNormal="85" workbookViewId="0">
      <selection activeCell="E20" sqref="E20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2410310279</v>
      </c>
      <c r="C4" s="100" t="str">
        <f>+VLOOKUP(B4,'VERİ BANKASI'!M:N,2,0)</f>
        <v>LADES REST.- ESRA ÇELİKKOL - İLKER ÇELİKKOL ORT.</v>
      </c>
      <c r="D4" s="54" t="s">
        <v>92</v>
      </c>
      <c r="E4" s="57">
        <v>38</v>
      </c>
      <c r="F4" s="59">
        <v>45495</v>
      </c>
      <c r="G4" s="61">
        <v>10</v>
      </c>
      <c r="H4" s="63">
        <v>165</v>
      </c>
      <c r="I4" s="65" t="s">
        <v>134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165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150</v>
      </c>
      <c r="S4" s="86">
        <f>+R4*0.1</f>
        <v>15</v>
      </c>
      <c r="T4" s="90">
        <f>+IF(G4=$T$2,M4/1.2,0)</f>
        <v>0</v>
      </c>
      <c r="U4" s="92">
        <f>+T4*0.2</f>
        <v>0</v>
      </c>
      <c r="V4" s="95">
        <f>+N4+P4+R4+T4</f>
        <v>150</v>
      </c>
      <c r="W4" s="7">
        <f>+O4+Q4+S4+U4</f>
        <v>15</v>
      </c>
    </row>
    <row r="5" spans="1:23" s="6" customFormat="1" ht="19.899999999999999" customHeight="1" x14ac:dyDescent="0.2">
      <c r="A5" s="51">
        <v>2</v>
      </c>
      <c r="B5" s="97">
        <v>860528120</v>
      </c>
      <c r="C5" s="100" t="str">
        <f>+VLOOKUP(B5,'VERİ BANKASI'!M:N,2,0)</f>
        <v>ASKEROĞLU TUR.GID.SAN.VE TİC.LTD.ŞTİ.</v>
      </c>
      <c r="D5" s="54" t="s">
        <v>92</v>
      </c>
      <c r="E5" s="57">
        <v>74</v>
      </c>
      <c r="F5" s="59">
        <v>45494</v>
      </c>
      <c r="G5" s="61">
        <v>1</v>
      </c>
      <c r="H5" s="63">
        <v>45</v>
      </c>
      <c r="I5" s="65" t="s">
        <v>134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45</v>
      </c>
      <c r="N5" s="69">
        <f>+IF(G5=$N$2,M5,0)</f>
        <v>0</v>
      </c>
      <c r="O5" s="76">
        <f>+N5*0/100</f>
        <v>0</v>
      </c>
      <c r="P5" s="74">
        <f>+IF(G5=$P$2,M5/1.01,0)</f>
        <v>44.554455445544555</v>
      </c>
      <c r="Q5" s="82">
        <f>+P5*0.01</f>
        <v>0.44554455445544555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44.554455445544555</v>
      </c>
      <c r="W5" s="7">
        <f>+O5+Q5+S5+U5</f>
        <v>0.44554455445544555</v>
      </c>
    </row>
    <row r="6" spans="1:23" s="6" customFormat="1" ht="19.899999999999999" customHeight="1" x14ac:dyDescent="0.2">
      <c r="A6" s="51">
        <v>3</v>
      </c>
      <c r="B6" s="97">
        <v>7590500562</v>
      </c>
      <c r="C6" s="100" t="str">
        <f>+VLOOKUP(B6,'VERİ BANKASI'!M:N,2,0)</f>
        <v>SELÇUK BEY DİNLENME TES. LTD. ŞTİ.</v>
      </c>
      <c r="D6" s="54" t="s">
        <v>71</v>
      </c>
      <c r="E6" s="57">
        <v>28</v>
      </c>
      <c r="F6" s="59">
        <v>45497</v>
      </c>
      <c r="G6" s="61">
        <v>20</v>
      </c>
      <c r="H6" s="63">
        <v>1500.31</v>
      </c>
      <c r="I6" s="65" t="s">
        <v>68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450.09299999999996</v>
      </c>
      <c r="M6" s="7">
        <f>+H6-L6</f>
        <v>1050.2170000000001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875.18083333333345</v>
      </c>
      <c r="U6" s="92">
        <f>+T6*0.2</f>
        <v>175.0361666666667</v>
      </c>
      <c r="V6" s="95">
        <f t="shared" ref="V6:W22" si="0">+N6+P6+R6+T6</f>
        <v>875.18083333333345</v>
      </c>
      <c r="W6" s="7">
        <f t="shared" si="0"/>
        <v>175.0361666666667</v>
      </c>
    </row>
    <row r="7" spans="1:23" s="6" customFormat="1" ht="19.899999999999999" customHeight="1" x14ac:dyDescent="0.2">
      <c r="A7" s="51">
        <v>4</v>
      </c>
      <c r="B7" s="97"/>
      <c r="C7" s="100" t="e">
        <f>+VLOOKUP(B7,'VERİ BANKASI'!M:N,2,0)</f>
        <v>#N/A</v>
      </c>
      <c r="D7" s="54"/>
      <c r="E7" s="57"/>
      <c r="F7" s="59"/>
      <c r="G7" s="61"/>
      <c r="H7" s="63"/>
      <c r="I7" s="65"/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0</v>
      </c>
      <c r="W7" s="7">
        <f t="shared" si="0"/>
        <v>0</v>
      </c>
    </row>
    <row r="8" spans="1:23" s="6" customFormat="1" ht="19.899999999999999" customHeight="1" x14ac:dyDescent="0.2">
      <c r="A8" s="51">
        <v>5</v>
      </c>
      <c r="B8" s="97"/>
      <c r="C8" s="100" t="e">
        <f>+VLOOKUP(B8,'VERİ BANKASI'!M:N,2,0)</f>
        <v>#N/A</v>
      </c>
      <c r="D8" s="54"/>
      <c r="E8" s="57"/>
      <c r="F8" s="59"/>
      <c r="G8" s="61"/>
      <c r="H8" s="63"/>
      <c r="I8" s="65"/>
      <c r="J8" s="61" t="s">
        <v>64</v>
      </c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0</v>
      </c>
      <c r="W8" s="7">
        <f t="shared" si="0"/>
        <v>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 t="s">
        <v>64</v>
      </c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 t="s">
        <v>64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64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1710.31</v>
      </c>
      <c r="I57" s="109"/>
      <c r="J57" s="109"/>
      <c r="K57" s="11"/>
      <c r="L57" s="12">
        <f t="shared" ref="L57:W57" si="12">+SUBTOTAL(9,L4:L55)</f>
        <v>450.09299999999996</v>
      </c>
      <c r="M57" s="12">
        <f t="shared" si="12"/>
        <v>1260.2170000000001</v>
      </c>
      <c r="N57" s="13">
        <f t="shared" si="12"/>
        <v>0</v>
      </c>
      <c r="O57" s="13">
        <f t="shared" si="12"/>
        <v>0</v>
      </c>
      <c r="P57" s="14">
        <f>+SUBTOTAL(9,P4:P55)</f>
        <v>44.554455445544555</v>
      </c>
      <c r="Q57" s="14">
        <f t="shared" si="12"/>
        <v>0.44554455445544555</v>
      </c>
      <c r="R57" s="15">
        <f t="shared" si="12"/>
        <v>150</v>
      </c>
      <c r="S57" s="15">
        <f t="shared" si="12"/>
        <v>15</v>
      </c>
      <c r="T57" s="16">
        <f t="shared" si="12"/>
        <v>875.18083333333345</v>
      </c>
      <c r="U57" s="16">
        <f t="shared" si="12"/>
        <v>175.0361666666667</v>
      </c>
      <c r="V57" s="12">
        <f t="shared" si="12"/>
        <v>1069.7352887788779</v>
      </c>
      <c r="W57" s="12">
        <f t="shared" si="12"/>
        <v>190.48171122112214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875.18083333333345</v>
      </c>
      <c r="J60" s="24">
        <f t="shared" ref="J60:J84" si="20">SUMIF($D$4:$D$55,B60,$U$4:$U$55)</f>
        <v>175.0361666666667</v>
      </c>
      <c r="K60" s="24">
        <f t="shared" ref="K60:K84" si="21">SUMIF($D$4:$D$55,B60,$L$4:$L$55)</f>
        <v>450.09299999999996</v>
      </c>
      <c r="L60" s="25">
        <f t="shared" ref="L60:L84" si="22">+SUM(C60:K60)</f>
        <v>1500.31</v>
      </c>
      <c r="M60" s="113">
        <f>+COUNTIF($D$4:D53,B60)</f>
        <v>1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1710.31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44.554455445544555</v>
      </c>
      <c r="F63" s="24">
        <f t="shared" si="16"/>
        <v>0.44554455445544555</v>
      </c>
      <c r="G63" s="24">
        <f t="shared" si="17"/>
        <v>150</v>
      </c>
      <c r="H63" s="24">
        <f t="shared" si="18"/>
        <v>15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210</v>
      </c>
      <c r="M63" s="113">
        <f>+COUNTIF($D$4:D57,B63)</f>
        <v>2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-1710.31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44.554455445544555</v>
      </c>
      <c r="F85" s="39">
        <f t="shared" si="23"/>
        <v>0.44554455445544555</v>
      </c>
      <c r="G85" s="39">
        <f t="shared" si="23"/>
        <v>150</v>
      </c>
      <c r="H85" s="39">
        <f t="shared" si="23"/>
        <v>15</v>
      </c>
      <c r="I85" s="39">
        <f t="shared" si="23"/>
        <v>875.18083333333345</v>
      </c>
      <c r="J85" s="39">
        <f t="shared" si="23"/>
        <v>175.0361666666667</v>
      </c>
      <c r="K85" s="40">
        <f t="shared" si="23"/>
        <v>450.09299999999996</v>
      </c>
      <c r="L85" s="40">
        <f>SUM(L60:L82)</f>
        <v>1710.31</v>
      </c>
      <c r="M85" s="114">
        <f>+SUM(M60:M84)</f>
        <v>3</v>
      </c>
      <c r="R85" s="106" t="s">
        <v>658</v>
      </c>
      <c r="S85" s="111">
        <f>+M85</f>
        <v>3</v>
      </c>
      <c r="T85" s="107">
        <f>+K85</f>
        <v>450.09299999999996</v>
      </c>
      <c r="U85" s="107">
        <f>+C85+E85+G85+I85</f>
        <v>1069.7352887788779</v>
      </c>
      <c r="V85" s="107">
        <f>+D85+F85+H85+J85</f>
        <v>190.48171122112214</v>
      </c>
      <c r="W85" s="107">
        <f>+T85+U85+V85</f>
        <v>1710.31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37B9AC9D-C7C4-4D0C-ACF1-58F5D0D7CBE6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7CB7835F-7BF3-4D4E-AD71-A42230AD45B3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8A7B99A8-7866-4CD1-8A83-2D999C562C1C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4775EB06-D861-41AD-8AC2-71FCE14B1100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61E9BF1E-9283-4F0F-9264-2A2E7493C846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4937E877-1504-4563-A4C4-3E27BB3973CB}">
          <x14:formula1>
            <xm:f>'VERİ BANKASI'!$N$1:$N$1</xm:f>
          </x14:formula1>
          <xm:sqref>K55</xm:sqref>
        </x14:dataValidation>
        <x14:dataValidation type="list" allowBlank="1" showInputMessage="1" showErrorMessage="1" xr:uid="{D965FEFE-660C-41BC-AE47-6645C6087A3D}">
          <x14:formula1>
            <xm:f>'VERİ BANKASI'!$C$1:$C$5</xm:f>
          </x14:formula1>
          <xm:sqref>G55</xm:sqref>
        </x14:dataValidation>
        <x14:dataValidation type="list" allowBlank="1" showInputMessage="1" showErrorMessage="1" xr:uid="{DDDD9670-5186-4FEC-8316-D4D24CACEEE1}">
          <x14:formula1>
            <xm:f>'VERİ BANKASI'!$G$1:$G$4</xm:f>
          </x14:formula1>
          <xm:sqref>P61</xm:sqref>
        </x14:dataValidation>
        <x14:dataValidation type="list" allowBlank="1" showInputMessage="1" showErrorMessage="1" xr:uid="{928E0CB9-92AC-4810-A4FB-2C914C4BBA6F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17D6A828-57E8-49F4-B985-180DB69D50D9}">
          <x14:formula1>
            <xm:f>'VERİ BANKASI'!$E$1:$E$13</xm:f>
          </x14:formula1>
          <xm:sqref>P63</xm:sqref>
        </x14:dataValidation>
        <x14:dataValidation type="list" allowBlank="1" showInputMessage="1" showErrorMessage="1" xr:uid="{CACE38A1-BAFA-473D-9F71-0A57A8012C37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8792CF9C-192D-4FEA-8FDC-B9E2A0CC16FA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65F4E24B-3F17-4C18-9F63-F402A08EFC8C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82BD4CB9-CDB9-432D-B977-C1B2A0CF461B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33D1-502A-4825-BB9E-BE66E678B0CF}">
  <sheetPr codeName="Sayfa10">
    <pageSetUpPr fitToPage="1"/>
  </sheetPr>
  <dimension ref="A1:W85"/>
  <sheetViews>
    <sheetView zoomScale="85" zoomScaleNormal="85" workbookViewId="0">
      <selection activeCell="E13" sqref="E13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2330258257</v>
      </c>
      <c r="C4" s="100" t="str">
        <f>+VLOOKUP(B4,'VERİ BANKASI'!M:N,2,0)</f>
        <v>CEM SULTAN ÇEBİ</v>
      </c>
      <c r="D4" s="54" t="s">
        <v>92</v>
      </c>
      <c r="E4" s="57">
        <v>2</v>
      </c>
      <c r="F4" s="59">
        <v>45474</v>
      </c>
      <c r="G4" s="61">
        <v>1</v>
      </c>
      <c r="H4" s="63">
        <v>60</v>
      </c>
      <c r="I4" s="65" t="s">
        <v>68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60</v>
      </c>
      <c r="N4" s="69">
        <f>+IF(G4=$N$2,M4,0)</f>
        <v>0</v>
      </c>
      <c r="O4" s="76">
        <f>+N4*0/100</f>
        <v>0</v>
      </c>
      <c r="P4" s="74">
        <f>+IF(G4=$P$2,M4/1.01,0)</f>
        <v>59.405940594059409</v>
      </c>
      <c r="Q4" s="82">
        <f>+P4*0.01</f>
        <v>0.59405940594059414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59.405940594059409</v>
      </c>
      <c r="W4" s="7">
        <f>+O4+Q4+S4+U4</f>
        <v>0.59405940594059414</v>
      </c>
    </row>
    <row r="5" spans="1:23" s="6" customFormat="1" ht="19.899999999999999" customHeight="1" x14ac:dyDescent="0.2">
      <c r="A5" s="51">
        <v>2</v>
      </c>
      <c r="B5" s="97">
        <v>2330258257</v>
      </c>
      <c r="C5" s="100" t="str">
        <f>+VLOOKUP(B5,'VERİ BANKASI'!M:N,2,0)</f>
        <v>CEM SULTAN ÇEBİ</v>
      </c>
      <c r="D5" s="54" t="s">
        <v>92</v>
      </c>
      <c r="E5" s="57">
        <v>4</v>
      </c>
      <c r="F5" s="59">
        <v>45483</v>
      </c>
      <c r="G5" s="61">
        <v>1</v>
      </c>
      <c r="H5" s="63">
        <v>60</v>
      </c>
      <c r="I5" s="65" t="s">
        <v>68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60</v>
      </c>
      <c r="N5" s="69">
        <f>+IF(G5=$N$2,M5,0)</f>
        <v>0</v>
      </c>
      <c r="O5" s="76">
        <f>+N5*0/100</f>
        <v>0</v>
      </c>
      <c r="P5" s="74">
        <f>+IF(G5=$P$2,M5/1.01,0)</f>
        <v>59.405940594059409</v>
      </c>
      <c r="Q5" s="82">
        <f>+P5*0.01</f>
        <v>0.59405940594059414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59.405940594059409</v>
      </c>
      <c r="W5" s="7">
        <f>+O5+Q5+S5+U5</f>
        <v>0.59405940594059414</v>
      </c>
    </row>
    <row r="6" spans="1:23" s="6" customFormat="1" ht="19.899999999999999" customHeight="1" x14ac:dyDescent="0.2">
      <c r="A6" s="51">
        <v>3</v>
      </c>
      <c r="B6" s="97">
        <v>2330258257</v>
      </c>
      <c r="C6" s="100" t="str">
        <f>+VLOOKUP(B6,'VERİ BANKASI'!M:N,2,0)</f>
        <v>CEM SULTAN ÇEBİ</v>
      </c>
      <c r="D6" s="54" t="s">
        <v>92</v>
      </c>
      <c r="E6" s="57">
        <v>3</v>
      </c>
      <c r="F6" s="59">
        <v>45474</v>
      </c>
      <c r="G6" s="61">
        <v>1</v>
      </c>
      <c r="H6" s="63">
        <v>60</v>
      </c>
      <c r="I6" s="65" t="s">
        <v>68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60</v>
      </c>
      <c r="N6" s="69">
        <f>+IF(G6=$N$2,M6,0)</f>
        <v>0</v>
      </c>
      <c r="O6" s="76">
        <f>+N6*0/100</f>
        <v>0</v>
      </c>
      <c r="P6" s="74">
        <f>+IF(G6=$P$2,M6/1.01,0)</f>
        <v>59.405940594059409</v>
      </c>
      <c r="Q6" s="82">
        <f>+P6*0.01</f>
        <v>0.59405940594059414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59.405940594059409</v>
      </c>
      <c r="W6" s="7">
        <f t="shared" si="0"/>
        <v>0.59405940594059414</v>
      </c>
    </row>
    <row r="7" spans="1:23" s="6" customFormat="1" ht="19.899999999999999" customHeight="1" x14ac:dyDescent="0.2">
      <c r="A7" s="51">
        <v>4</v>
      </c>
      <c r="B7" s="97">
        <v>2330258257</v>
      </c>
      <c r="C7" s="100" t="str">
        <f>+VLOOKUP(B7,'VERİ BANKASI'!M:N,2,0)</f>
        <v>CEM SULTAN ÇEBİ</v>
      </c>
      <c r="D7" s="54" t="s">
        <v>92</v>
      </c>
      <c r="E7" s="57">
        <v>2</v>
      </c>
      <c r="F7" s="59">
        <v>45474</v>
      </c>
      <c r="G7" s="61">
        <v>1</v>
      </c>
      <c r="H7" s="63">
        <v>50</v>
      </c>
      <c r="I7" s="65" t="s">
        <v>68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50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49.504950495049506</v>
      </c>
      <c r="Q7" s="82">
        <f t="shared" ref="Q7:Q54" si="6">+P7*0.01</f>
        <v>0.4950495049504951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49.504950495049506</v>
      </c>
      <c r="W7" s="7">
        <f t="shared" si="0"/>
        <v>0.4950495049504951</v>
      </c>
    </row>
    <row r="8" spans="1:23" s="6" customFormat="1" ht="19.899999999999999" customHeight="1" x14ac:dyDescent="0.2">
      <c r="A8" s="51">
        <v>5</v>
      </c>
      <c r="B8" s="97"/>
      <c r="C8" s="100" t="e">
        <f>+VLOOKUP(B8,'VERİ BANKASI'!M:N,2,0)</f>
        <v>#N/A</v>
      </c>
      <c r="D8" s="54" t="s">
        <v>99</v>
      </c>
      <c r="E8" s="57">
        <v>379040</v>
      </c>
      <c r="F8" s="59">
        <v>45476</v>
      </c>
      <c r="G8" s="61"/>
      <c r="H8" s="63">
        <v>210</v>
      </c>
      <c r="I8" s="65" t="s">
        <v>68</v>
      </c>
      <c r="J8" s="61" t="s">
        <v>64</v>
      </c>
      <c r="K8" s="65"/>
      <c r="L8" s="67">
        <f t="shared" si="1"/>
        <v>0</v>
      </c>
      <c r="M8" s="7">
        <f t="shared" si="2"/>
        <v>210</v>
      </c>
      <c r="N8" s="69">
        <f t="shared" si="3"/>
        <v>210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210</v>
      </c>
      <c r="W8" s="7">
        <f t="shared" si="0"/>
        <v>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 t="s">
        <v>99</v>
      </c>
      <c r="E9" s="57">
        <v>694170</v>
      </c>
      <c r="F9" s="59">
        <v>45477</v>
      </c>
      <c r="G9" s="61"/>
      <c r="H9" s="63">
        <v>110</v>
      </c>
      <c r="I9" s="65" t="s">
        <v>68</v>
      </c>
      <c r="J9" s="61" t="s">
        <v>64</v>
      </c>
      <c r="K9" s="65"/>
      <c r="L9" s="67">
        <f t="shared" si="1"/>
        <v>0</v>
      </c>
      <c r="M9" s="7">
        <f t="shared" si="2"/>
        <v>110</v>
      </c>
      <c r="N9" s="69">
        <f t="shared" si="3"/>
        <v>110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110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 t="s">
        <v>99</v>
      </c>
      <c r="E10" s="57">
        <v>218680</v>
      </c>
      <c r="F10" s="59">
        <v>45474</v>
      </c>
      <c r="G10" s="61"/>
      <c r="H10" s="63">
        <v>200</v>
      </c>
      <c r="I10" s="65" t="s">
        <v>68</v>
      </c>
      <c r="J10" s="61" t="s">
        <v>64</v>
      </c>
      <c r="K10" s="65"/>
      <c r="L10" s="67">
        <f t="shared" si="1"/>
        <v>0</v>
      </c>
      <c r="M10" s="7">
        <f t="shared" si="2"/>
        <v>200</v>
      </c>
      <c r="N10" s="69">
        <f t="shared" si="3"/>
        <v>200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200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 t="s">
        <v>99</v>
      </c>
      <c r="E11" s="57">
        <v>916946</v>
      </c>
      <c r="F11" s="59">
        <v>45474</v>
      </c>
      <c r="G11" s="61"/>
      <c r="H11" s="63">
        <v>200</v>
      </c>
      <c r="I11" s="65" t="s">
        <v>68</v>
      </c>
      <c r="J11" s="61" t="s">
        <v>64</v>
      </c>
      <c r="K11" s="65"/>
      <c r="L11" s="67">
        <f t="shared" si="1"/>
        <v>0</v>
      </c>
      <c r="M11" s="7">
        <f t="shared" si="2"/>
        <v>200</v>
      </c>
      <c r="N11" s="69">
        <f t="shared" si="3"/>
        <v>200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200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>
        <v>150</v>
      </c>
      <c r="I12" s="65"/>
      <c r="J12" s="61" t="s">
        <v>64</v>
      </c>
      <c r="K12" s="65"/>
      <c r="L12" s="67">
        <f t="shared" si="1"/>
        <v>0</v>
      </c>
      <c r="M12" s="7">
        <f t="shared" si="2"/>
        <v>150</v>
      </c>
      <c r="N12" s="69">
        <f t="shared" si="3"/>
        <v>150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150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>
        <v>295.33</v>
      </c>
      <c r="I13" s="65"/>
      <c r="J13" s="61" t="s">
        <v>64</v>
      </c>
      <c r="K13" s="65"/>
      <c r="L13" s="67">
        <f t="shared" si="1"/>
        <v>0</v>
      </c>
      <c r="M13" s="7">
        <f t="shared" si="2"/>
        <v>295.33</v>
      </c>
      <c r="N13" s="69">
        <f t="shared" si="3"/>
        <v>295.33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295.33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>
        <v>7430640389</v>
      </c>
      <c r="C15" s="100" t="str">
        <f>+VLOOKUP(B15,'VERİ BANKASI'!M:N,2,0)</f>
        <v>SANCRİSPİNO GIDA SAN.VE TİC.A.Ş.(VITAVIEN)</v>
      </c>
      <c r="D15" s="54" t="s">
        <v>92</v>
      </c>
      <c r="E15" s="57">
        <v>69</v>
      </c>
      <c r="F15" s="59">
        <v>45454</v>
      </c>
      <c r="G15" s="61">
        <v>10</v>
      </c>
      <c r="H15" s="63">
        <v>750</v>
      </c>
      <c r="I15" s="65" t="s">
        <v>140</v>
      </c>
      <c r="J15" s="61" t="s">
        <v>64</v>
      </c>
      <c r="K15" s="65"/>
      <c r="L15" s="67">
        <f t="shared" si="1"/>
        <v>0</v>
      </c>
      <c r="M15" s="7">
        <f t="shared" si="2"/>
        <v>750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681.81818181818176</v>
      </c>
      <c r="S15" s="86">
        <f t="shared" si="8"/>
        <v>68.181818181818173</v>
      </c>
      <c r="T15" s="90">
        <f t="shared" si="9"/>
        <v>0</v>
      </c>
      <c r="U15" s="92">
        <f t="shared" si="10"/>
        <v>0</v>
      </c>
      <c r="V15" s="95">
        <f t="shared" si="0"/>
        <v>681.81818181818176</v>
      </c>
      <c r="W15" s="7">
        <f t="shared" si="0"/>
        <v>68.181818181818173</v>
      </c>
    </row>
    <row r="16" spans="1:23" s="6" customFormat="1" ht="19.899999999999999" customHeight="1" x14ac:dyDescent="0.2">
      <c r="A16" s="51">
        <v>13</v>
      </c>
      <c r="B16" s="97">
        <v>24926545872</v>
      </c>
      <c r="C16" s="100" t="str">
        <f>+VLOOKUP(B16,'VERİ BANKASI'!M:N,2,0)</f>
        <v>QFİT MARKET -ENGİN ŞAHİN</v>
      </c>
      <c r="D16" s="54" t="s">
        <v>92</v>
      </c>
      <c r="E16" s="57">
        <v>6</v>
      </c>
      <c r="F16" s="59">
        <v>45447</v>
      </c>
      <c r="G16" s="61">
        <v>1</v>
      </c>
      <c r="H16" s="63">
        <v>50</v>
      </c>
      <c r="I16" s="65" t="s">
        <v>640</v>
      </c>
      <c r="J16" s="61" t="s">
        <v>64</v>
      </c>
      <c r="K16" s="65"/>
      <c r="L16" s="67">
        <f t="shared" si="1"/>
        <v>0</v>
      </c>
      <c r="M16" s="7">
        <f t="shared" si="2"/>
        <v>50</v>
      </c>
      <c r="N16" s="69">
        <f t="shared" si="3"/>
        <v>0</v>
      </c>
      <c r="O16" s="76">
        <f t="shared" si="4"/>
        <v>0</v>
      </c>
      <c r="P16" s="74">
        <f t="shared" si="5"/>
        <v>49.504950495049506</v>
      </c>
      <c r="Q16" s="82">
        <f t="shared" si="6"/>
        <v>0.4950495049504951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49.504950495049506</v>
      </c>
      <c r="W16" s="7">
        <f t="shared" si="0"/>
        <v>0.4950495049504951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2195.33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2195.33</v>
      </c>
      <c r="N57" s="13">
        <f t="shared" si="12"/>
        <v>1165.33</v>
      </c>
      <c r="O57" s="13">
        <f t="shared" si="12"/>
        <v>0</v>
      </c>
      <c r="P57" s="14">
        <f>+SUBTOTAL(9,P4:P55)</f>
        <v>277.22772277227722</v>
      </c>
      <c r="Q57" s="14">
        <f t="shared" si="12"/>
        <v>2.7722772277227725</v>
      </c>
      <c r="R57" s="15">
        <f t="shared" si="12"/>
        <v>681.81818181818176</v>
      </c>
      <c r="S57" s="15">
        <f t="shared" si="12"/>
        <v>68.181818181818173</v>
      </c>
      <c r="T57" s="16">
        <f t="shared" si="12"/>
        <v>0</v>
      </c>
      <c r="U57" s="16">
        <f t="shared" si="12"/>
        <v>0</v>
      </c>
      <c r="V57" s="12">
        <f t="shared" si="12"/>
        <v>2124.375904590459</v>
      </c>
      <c r="W57" s="12">
        <f t="shared" si="12"/>
        <v>70.954095409540955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2195.33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277.22772277227722</v>
      </c>
      <c r="F63" s="24">
        <f t="shared" si="16"/>
        <v>2.7722772277227725</v>
      </c>
      <c r="G63" s="24">
        <f t="shared" si="17"/>
        <v>681.81818181818176</v>
      </c>
      <c r="H63" s="24">
        <f t="shared" si="18"/>
        <v>68.181818181818173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1030</v>
      </c>
      <c r="M63" s="113">
        <f>+COUNTIF($D$4:D57,B63)</f>
        <v>6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-2195.33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720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720</v>
      </c>
      <c r="M70" s="113">
        <f>+COUNTIF($D$4:D64,B70)</f>
        <v>4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720</v>
      </c>
      <c r="D85" s="39">
        <f t="shared" si="23"/>
        <v>0</v>
      </c>
      <c r="E85" s="39">
        <f t="shared" si="23"/>
        <v>277.22772277227722</v>
      </c>
      <c r="F85" s="39">
        <f t="shared" si="23"/>
        <v>2.7722772277227725</v>
      </c>
      <c r="G85" s="39">
        <f t="shared" si="23"/>
        <v>681.81818181818176</v>
      </c>
      <c r="H85" s="39">
        <f t="shared" si="23"/>
        <v>68.181818181818173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1750</v>
      </c>
      <c r="M85" s="114">
        <f>+SUM(M60:M84)</f>
        <v>10</v>
      </c>
      <c r="R85" s="106" t="s">
        <v>658</v>
      </c>
      <c r="S85" s="111">
        <f>+M85</f>
        <v>10</v>
      </c>
      <c r="T85" s="107">
        <f>+K85</f>
        <v>0</v>
      </c>
      <c r="U85" s="107">
        <f>+C85+E85+G85+I85</f>
        <v>1679.045904590459</v>
      </c>
      <c r="V85" s="107">
        <f>+D85+F85+H85+J85</f>
        <v>70.95409540954094</v>
      </c>
      <c r="W85" s="107">
        <f>+T85+U85+V85</f>
        <v>1750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F40863D8-5846-48B0-83C2-95665A200EEF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B3A51824-A042-4BA2-9908-A0853B3511A0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7E993B63-4574-465B-975D-9603830D7C7D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DD82CE71-9BE1-4AD8-8C4B-D27E4EF2D273}">
          <x14:formula1>
            <xm:f>'VERİ BANKASI'!$F$1:$F$4</xm:f>
          </x14:formula1>
          <xm:sqref>P60</xm:sqref>
        </x14:dataValidation>
        <x14:dataValidation type="list" allowBlank="1" showInputMessage="1" showErrorMessage="1" xr:uid="{5BC38423-6C73-4B10-85C1-4D48563D0689}">
          <x14:formula1>
            <xm:f>'VERİ BANKASI'!$E$1:$E$13</xm:f>
          </x14:formula1>
          <xm:sqref>P63</xm:sqref>
        </x14:dataValidation>
        <x14:dataValidation type="list" allowBlank="1" showInputMessage="1" showErrorMessage="1" xr:uid="{D0FBA5C4-FBB2-458A-91D1-9210C186632B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1A49A1F6-95DD-4AB2-BE74-BE87A7970D1D}">
          <x14:formula1>
            <xm:f>'VERİ BANKASI'!$G$1:$G$4</xm:f>
          </x14:formula1>
          <xm:sqref>P61</xm:sqref>
        </x14:dataValidation>
        <x14:dataValidation type="list" allowBlank="1" showInputMessage="1" showErrorMessage="1" xr:uid="{2941B562-1873-4332-8803-5A430EE8CAF4}">
          <x14:formula1>
            <xm:f>'VERİ BANKASI'!$C$1:$C$5</xm:f>
          </x14:formula1>
          <xm:sqref>G55</xm:sqref>
        </x14:dataValidation>
        <x14:dataValidation type="list" allowBlank="1" showInputMessage="1" showErrorMessage="1" xr:uid="{F2EB040B-3A67-487C-A4DF-FD5C7A1FD3EB}">
          <x14:formula1>
            <xm:f>'VERİ BANKASI'!$N$1:$N$1</xm:f>
          </x14:formula1>
          <xm:sqref>K55</xm:sqref>
        </x14:dataValidation>
        <x14:dataValidation type="list" allowBlank="1" showInputMessage="1" showErrorMessage="1" xr:uid="{0A861360-6A9F-4A38-A310-EF734759829C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B84F26D2-E907-48B3-BA26-95DEA51CDB28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C20D7906-D072-40E7-BFFF-D47CEE80715D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296B25B6-94CB-491E-A701-8FCB27E102A4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E4719DB0-FAD8-4150-885E-CBDFFF753D45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7BB8C-EF29-4B42-9EAE-F2866457C913}">
  <sheetPr codeName="Sayfa11">
    <pageSetUpPr fitToPage="1"/>
  </sheetPr>
  <dimension ref="A1:W86"/>
  <sheetViews>
    <sheetView zoomScale="85" zoomScaleNormal="85" workbookViewId="0">
      <selection activeCell="B4" sqref="B4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5260047973</v>
      </c>
      <c r="C4" s="100" t="str">
        <f>+VLOOKUP(B4,'VERİ BANKASI'!M:N,2,0)</f>
        <v>İSTANBUL OTOPARK İŞLETMELERİ A.Ş.(İSPARK)</v>
      </c>
      <c r="D4" s="54" t="s">
        <v>94</v>
      </c>
      <c r="E4" s="57">
        <v>246</v>
      </c>
      <c r="F4" s="59">
        <v>45444</v>
      </c>
      <c r="G4" s="61">
        <v>20</v>
      </c>
      <c r="H4" s="63">
        <v>200</v>
      </c>
      <c r="I4" s="65" t="s">
        <v>643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60</v>
      </c>
      <c r="M4" s="7">
        <f>+H4-L4</f>
        <v>140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116.66666666666667</v>
      </c>
      <c r="U4" s="92">
        <f>+T4*0.2</f>
        <v>23.333333333333336</v>
      </c>
      <c r="V4" s="95">
        <f>+N4+P4+R4+T4</f>
        <v>116.66666666666667</v>
      </c>
      <c r="W4" s="7">
        <f>+O4+Q4+S4+U4</f>
        <v>23.333333333333336</v>
      </c>
    </row>
    <row r="5" spans="1:23" s="6" customFormat="1" ht="19.899999999999999" customHeight="1" x14ac:dyDescent="0.2">
      <c r="A5" s="51">
        <v>2</v>
      </c>
      <c r="B5" s="97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554</v>
      </c>
      <c r="F5" s="59">
        <v>45446</v>
      </c>
      <c r="G5" s="61">
        <v>20</v>
      </c>
      <c r="H5" s="63">
        <v>100</v>
      </c>
      <c r="I5" s="65" t="s">
        <v>640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30</v>
      </c>
      <c r="M5" s="7">
        <f>+H5-L5</f>
        <v>70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58.333333333333336</v>
      </c>
      <c r="U5" s="92">
        <f>+T5*0.2</f>
        <v>11.666666666666668</v>
      </c>
      <c r="V5" s="95">
        <f>+N5+P5+R5+T5</f>
        <v>58.333333333333336</v>
      </c>
      <c r="W5" s="7">
        <f>+O5+Q5+S5+U5</f>
        <v>11.666666666666668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153</v>
      </c>
      <c r="F6" s="59">
        <v>45449</v>
      </c>
      <c r="G6" s="61">
        <v>20</v>
      </c>
      <c r="H6" s="63">
        <v>52</v>
      </c>
      <c r="I6" s="65" t="s">
        <v>640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15.6</v>
      </c>
      <c r="M6" s="7">
        <f>+H6-L6</f>
        <v>36.4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30.333333333333332</v>
      </c>
      <c r="U6" s="92">
        <f>+T6*0.2</f>
        <v>6.0666666666666664</v>
      </c>
      <c r="V6" s="95">
        <f t="shared" ref="V6:W22" si="0">+N6+P6+R6+T6</f>
        <v>30.333333333333332</v>
      </c>
      <c r="W6" s="7">
        <f t="shared" si="0"/>
        <v>6.0666666666666664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964</v>
      </c>
      <c r="F7" s="59">
        <v>45448</v>
      </c>
      <c r="G7" s="61">
        <v>20</v>
      </c>
      <c r="H7" s="63">
        <v>73</v>
      </c>
      <c r="I7" s="65" t="s">
        <v>640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21.9</v>
      </c>
      <c r="M7" s="7">
        <f t="shared" ref="M7:M54" si="2">+H7-L7</f>
        <v>51.1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42.583333333333336</v>
      </c>
      <c r="U7" s="92">
        <f t="shared" ref="U7:U54" si="10">+T7*0.2</f>
        <v>8.5166666666666675</v>
      </c>
      <c r="V7" s="95">
        <f t="shared" si="0"/>
        <v>42.583333333333336</v>
      </c>
      <c r="W7" s="7">
        <f t="shared" si="0"/>
        <v>8.5166666666666675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661</v>
      </c>
      <c r="F8" s="59">
        <v>45447</v>
      </c>
      <c r="G8" s="61">
        <v>20</v>
      </c>
      <c r="H8" s="63">
        <v>100</v>
      </c>
      <c r="I8" s="65" t="s">
        <v>640</v>
      </c>
      <c r="J8" s="61" t="s">
        <v>65</v>
      </c>
      <c r="K8" s="65"/>
      <c r="L8" s="67">
        <f t="shared" si="1"/>
        <v>30</v>
      </c>
      <c r="M8" s="7">
        <f t="shared" si="2"/>
        <v>70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58.333333333333336</v>
      </c>
      <c r="U8" s="92">
        <f t="shared" si="10"/>
        <v>11.666666666666668</v>
      </c>
      <c r="V8" s="95">
        <f t="shared" si="0"/>
        <v>58.333333333333336</v>
      </c>
      <c r="W8" s="7">
        <f t="shared" si="0"/>
        <v>11.666666666666668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693</v>
      </c>
      <c r="F9" s="59">
        <v>45450</v>
      </c>
      <c r="G9" s="61">
        <v>20</v>
      </c>
      <c r="H9" s="63">
        <v>100</v>
      </c>
      <c r="I9" s="65" t="s">
        <v>640</v>
      </c>
      <c r="J9" s="61" t="s">
        <v>65</v>
      </c>
      <c r="K9" s="65"/>
      <c r="L9" s="67">
        <f t="shared" si="1"/>
        <v>30</v>
      </c>
      <c r="M9" s="7">
        <f t="shared" si="2"/>
        <v>70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58.333333333333336</v>
      </c>
      <c r="U9" s="92">
        <f t="shared" si="10"/>
        <v>11.666666666666668</v>
      </c>
      <c r="V9" s="95">
        <f t="shared" si="0"/>
        <v>58.333333333333336</v>
      </c>
      <c r="W9" s="7">
        <f t="shared" si="0"/>
        <v>11.666666666666668</v>
      </c>
    </row>
    <row r="10" spans="1:23" s="6" customFormat="1" ht="19.899999999999999" customHeight="1" x14ac:dyDescent="0.2">
      <c r="A10" s="51">
        <v>7</v>
      </c>
      <c r="B10" s="97">
        <v>5260047973</v>
      </c>
      <c r="C10" s="100" t="str">
        <f>+VLOOKUP(B10,'VERİ BANKASI'!M:N,2,0)</f>
        <v>İSTANBUL OTOPARK İŞLETMELERİ A.Ş.(İSPARK)</v>
      </c>
      <c r="D10" s="54" t="s">
        <v>94</v>
      </c>
      <c r="E10" s="57">
        <v>681</v>
      </c>
      <c r="F10" s="59">
        <v>45449</v>
      </c>
      <c r="G10" s="61">
        <v>20</v>
      </c>
      <c r="H10" s="63">
        <v>100</v>
      </c>
      <c r="I10" s="65" t="s">
        <v>121</v>
      </c>
      <c r="J10" s="61" t="s">
        <v>65</v>
      </c>
      <c r="K10" s="65"/>
      <c r="L10" s="67">
        <f t="shared" si="1"/>
        <v>30</v>
      </c>
      <c r="M10" s="7">
        <f t="shared" si="2"/>
        <v>70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58.333333333333336</v>
      </c>
      <c r="U10" s="92">
        <f t="shared" si="10"/>
        <v>11.666666666666668</v>
      </c>
      <c r="V10" s="95">
        <f t="shared" si="0"/>
        <v>58.333333333333336</v>
      </c>
      <c r="W10" s="7">
        <f t="shared" si="0"/>
        <v>11.666666666666668</v>
      </c>
    </row>
    <row r="11" spans="1:23" s="6" customFormat="1" ht="19.899999999999999" customHeight="1" x14ac:dyDescent="0.2">
      <c r="A11" s="51">
        <v>8</v>
      </c>
      <c r="B11" s="97">
        <v>200529023</v>
      </c>
      <c r="C11" s="100" t="str">
        <f>+VLOOKUP(B11,'VERİ BANKASI'!M:N,2,0)</f>
        <v>AKDEMİR REST.PETR.GID.TUR.SAN.VE TİC.LTD.ŞTİ.</v>
      </c>
      <c r="D11" s="54" t="s">
        <v>639</v>
      </c>
      <c r="E11" s="57">
        <v>32</v>
      </c>
      <c r="F11" s="59">
        <v>45449</v>
      </c>
      <c r="G11" s="61">
        <v>1</v>
      </c>
      <c r="H11" s="63">
        <v>80</v>
      </c>
      <c r="I11" s="65" t="s">
        <v>68</v>
      </c>
      <c r="J11" s="61" t="s">
        <v>65</v>
      </c>
      <c r="K11" s="65"/>
      <c r="L11" s="67">
        <f t="shared" si="1"/>
        <v>0</v>
      </c>
      <c r="M11" s="7">
        <f t="shared" si="2"/>
        <v>80</v>
      </c>
      <c r="N11" s="69">
        <f t="shared" si="3"/>
        <v>0</v>
      </c>
      <c r="O11" s="76">
        <f t="shared" si="4"/>
        <v>0</v>
      </c>
      <c r="P11" s="74">
        <f t="shared" si="5"/>
        <v>79.207920792079207</v>
      </c>
      <c r="Q11" s="82">
        <f t="shared" si="6"/>
        <v>0.79207920792079212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79.207920792079207</v>
      </c>
      <c r="W11" s="7">
        <f t="shared" si="0"/>
        <v>0.79207920792079212</v>
      </c>
    </row>
    <row r="12" spans="1:23" s="6" customFormat="1" ht="19.899999999999999" customHeight="1" x14ac:dyDescent="0.2">
      <c r="A12" s="51">
        <v>9</v>
      </c>
      <c r="B12" s="97">
        <v>1870022212</v>
      </c>
      <c r="C12" s="100" t="str">
        <f>+VLOOKUP(B12,'VERİ BANKASI'!M:N,2,0)</f>
        <v>BP PETROLLERİ A.Ş.</v>
      </c>
      <c r="D12" s="54" t="s">
        <v>639</v>
      </c>
      <c r="E12" s="57">
        <v>370</v>
      </c>
      <c r="F12" s="59">
        <v>45449</v>
      </c>
      <c r="G12" s="61">
        <v>10</v>
      </c>
      <c r="H12" s="63">
        <v>67</v>
      </c>
      <c r="I12" s="65" t="s">
        <v>640</v>
      </c>
      <c r="J12" s="61" t="s">
        <v>65</v>
      </c>
      <c r="K12" s="65"/>
      <c r="L12" s="67">
        <f t="shared" si="1"/>
        <v>0</v>
      </c>
      <c r="M12" s="7">
        <f t="shared" si="2"/>
        <v>67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60.909090909090907</v>
      </c>
      <c r="S12" s="86">
        <f t="shared" si="8"/>
        <v>6.0909090909090908</v>
      </c>
      <c r="T12" s="90">
        <f t="shared" si="9"/>
        <v>0</v>
      </c>
      <c r="U12" s="92">
        <f t="shared" si="10"/>
        <v>0</v>
      </c>
      <c r="V12" s="95">
        <f t="shared" si="0"/>
        <v>60.909090909090907</v>
      </c>
      <c r="W12" s="7">
        <f t="shared" si="0"/>
        <v>6.0909090909090908</v>
      </c>
    </row>
    <row r="13" spans="1:23" s="6" customFormat="1" ht="19.899999999999999" customHeight="1" x14ac:dyDescent="0.2">
      <c r="A13" s="51">
        <v>10</v>
      </c>
      <c r="B13" s="97">
        <v>6100130044</v>
      </c>
      <c r="C13" s="100" t="str">
        <f>+VLOOKUP(B13,'VERİ BANKASI'!M:N,2,0)</f>
        <v>MAHMUT KURAN PET.ÜR.SAN.VE TİC.LTD.ŞTİ.</v>
      </c>
      <c r="D13" s="54" t="s">
        <v>639</v>
      </c>
      <c r="E13" s="57">
        <v>312</v>
      </c>
      <c r="F13" s="59">
        <v>45446</v>
      </c>
      <c r="G13" s="61">
        <v>1</v>
      </c>
      <c r="H13" s="63">
        <v>90</v>
      </c>
      <c r="I13" s="65" t="s">
        <v>68</v>
      </c>
      <c r="J13" s="61" t="s">
        <v>65</v>
      </c>
      <c r="K13" s="65"/>
      <c r="L13" s="67">
        <f t="shared" si="1"/>
        <v>0</v>
      </c>
      <c r="M13" s="7">
        <f t="shared" si="2"/>
        <v>90</v>
      </c>
      <c r="N13" s="69">
        <f t="shared" si="3"/>
        <v>0</v>
      </c>
      <c r="O13" s="76">
        <f t="shared" si="4"/>
        <v>0</v>
      </c>
      <c r="P13" s="74">
        <f t="shared" si="5"/>
        <v>89.10891089108911</v>
      </c>
      <c r="Q13" s="82">
        <f t="shared" si="6"/>
        <v>0.8910891089108911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89.10891089108911</v>
      </c>
      <c r="W13" s="7">
        <f t="shared" si="0"/>
        <v>0.8910891089108911</v>
      </c>
    </row>
    <row r="14" spans="1:23" s="6" customFormat="1" ht="19.899999999999999" customHeight="1" x14ac:dyDescent="0.2">
      <c r="A14" s="51">
        <v>11</v>
      </c>
      <c r="B14" s="97">
        <v>17662958396</v>
      </c>
      <c r="C14" s="100" t="str">
        <f>+VLOOKUP(B14,'VERİ BANKASI'!M:N,2,0)</f>
        <v>GONCADAN LEZZETLER - GONCA TÜRKOĞLU</v>
      </c>
      <c r="D14" s="54" t="s">
        <v>92</v>
      </c>
      <c r="E14" s="57">
        <v>17</v>
      </c>
      <c r="F14" s="59">
        <v>45442</v>
      </c>
      <c r="G14" s="61">
        <v>10</v>
      </c>
      <c r="H14" s="63">
        <v>35</v>
      </c>
      <c r="I14" s="65" t="s">
        <v>119</v>
      </c>
      <c r="J14" s="61" t="s">
        <v>65</v>
      </c>
      <c r="K14" s="65"/>
      <c r="L14" s="67">
        <f t="shared" si="1"/>
        <v>0</v>
      </c>
      <c r="M14" s="7">
        <f t="shared" si="2"/>
        <v>35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31.818181818181817</v>
      </c>
      <c r="S14" s="86">
        <f t="shared" si="8"/>
        <v>3.1818181818181817</v>
      </c>
      <c r="T14" s="90">
        <f t="shared" si="9"/>
        <v>0</v>
      </c>
      <c r="U14" s="92">
        <f t="shared" si="10"/>
        <v>0</v>
      </c>
      <c r="V14" s="95">
        <f t="shared" si="0"/>
        <v>31.818181818181817</v>
      </c>
      <c r="W14" s="7">
        <f t="shared" si="0"/>
        <v>3.1818181818181817</v>
      </c>
    </row>
    <row r="15" spans="1:23" s="6" customFormat="1" ht="19.899999999999999" customHeight="1" x14ac:dyDescent="0.2">
      <c r="A15" s="51">
        <v>12</v>
      </c>
      <c r="B15" s="97">
        <v>17662958396</v>
      </c>
      <c r="C15" s="100" t="str">
        <f>+VLOOKUP(B15,'VERİ BANKASI'!M:N,2,0)</f>
        <v>GONCADAN LEZZETLER - GONCA TÜRKOĞLU</v>
      </c>
      <c r="D15" s="54" t="s">
        <v>92</v>
      </c>
      <c r="E15" s="57">
        <v>15</v>
      </c>
      <c r="F15" s="59">
        <v>45450</v>
      </c>
      <c r="G15" s="61">
        <v>10</v>
      </c>
      <c r="H15" s="63">
        <v>105</v>
      </c>
      <c r="I15" s="65" t="s">
        <v>121</v>
      </c>
      <c r="J15" s="61" t="s">
        <v>65</v>
      </c>
      <c r="K15" s="65"/>
      <c r="L15" s="67">
        <f t="shared" si="1"/>
        <v>0</v>
      </c>
      <c r="M15" s="7">
        <f t="shared" si="2"/>
        <v>105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95.454545454545453</v>
      </c>
      <c r="S15" s="86">
        <f t="shared" si="8"/>
        <v>9.545454545454545</v>
      </c>
      <c r="T15" s="90">
        <f t="shared" si="9"/>
        <v>0</v>
      </c>
      <c r="U15" s="92">
        <f t="shared" si="10"/>
        <v>0</v>
      </c>
      <c r="V15" s="95">
        <f t="shared" si="0"/>
        <v>95.454545454545453</v>
      </c>
      <c r="W15" s="7">
        <f t="shared" si="0"/>
        <v>9.545454545454545</v>
      </c>
    </row>
    <row r="16" spans="1:23" s="6" customFormat="1" ht="19.899999999999999" customHeight="1" x14ac:dyDescent="0.2">
      <c r="A16" s="51">
        <v>13</v>
      </c>
      <c r="B16" s="97">
        <v>7280014037</v>
      </c>
      <c r="C16" s="100" t="str">
        <f>+VLOOKUP(B16,'VERİ BANKASI'!M:N,2,0)</f>
        <v>PELİT PASTACILIK VE GIDA SAN.A.Ş.</v>
      </c>
      <c r="D16" s="54" t="s">
        <v>639</v>
      </c>
      <c r="E16" s="57">
        <v>1</v>
      </c>
      <c r="F16" s="59">
        <v>45453</v>
      </c>
      <c r="G16" s="61">
        <v>10</v>
      </c>
      <c r="H16" s="63">
        <v>100</v>
      </c>
      <c r="I16" s="65" t="s">
        <v>121</v>
      </c>
      <c r="J16" s="61" t="s">
        <v>65</v>
      </c>
      <c r="K16" s="65"/>
      <c r="L16" s="67">
        <f t="shared" si="1"/>
        <v>0</v>
      </c>
      <c r="M16" s="7">
        <f t="shared" si="2"/>
        <v>100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90.909090909090907</v>
      </c>
      <c r="S16" s="86">
        <f t="shared" si="8"/>
        <v>9.0909090909090917</v>
      </c>
      <c r="T16" s="90">
        <f t="shared" si="9"/>
        <v>0</v>
      </c>
      <c r="U16" s="92">
        <f t="shared" si="10"/>
        <v>0</v>
      </c>
      <c r="V16" s="95">
        <f t="shared" si="0"/>
        <v>90.909090909090907</v>
      </c>
      <c r="W16" s="7">
        <f t="shared" si="0"/>
        <v>9.0909090909090917</v>
      </c>
    </row>
    <row r="17" spans="1:23" s="6" customFormat="1" ht="19.899999999999999" customHeight="1" x14ac:dyDescent="0.2">
      <c r="A17" s="51">
        <v>14</v>
      </c>
      <c r="B17" s="97">
        <v>7690310116</v>
      </c>
      <c r="C17" s="100" t="str">
        <f>+VLOOKUP(B17,'VERİ BANKASI'!M:N,2,0)</f>
        <v>SHAYA KAHVE SAN.VE TİC.A.Ş.(STARBUCKS COFFEE)</v>
      </c>
      <c r="D17" s="54" t="s">
        <v>639</v>
      </c>
      <c r="E17" s="57">
        <v>212</v>
      </c>
      <c r="F17" s="59">
        <v>45448</v>
      </c>
      <c r="G17" s="61">
        <v>10</v>
      </c>
      <c r="H17" s="63">
        <v>150</v>
      </c>
      <c r="I17" s="65" t="s">
        <v>640</v>
      </c>
      <c r="J17" s="61" t="s">
        <v>65</v>
      </c>
      <c r="K17" s="65"/>
      <c r="L17" s="67">
        <f t="shared" si="1"/>
        <v>0</v>
      </c>
      <c r="M17" s="7">
        <f t="shared" si="2"/>
        <v>150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136.36363636363635</v>
      </c>
      <c r="S17" s="86">
        <f t="shared" si="8"/>
        <v>13.636363636363635</v>
      </c>
      <c r="T17" s="90">
        <f t="shared" si="9"/>
        <v>0</v>
      </c>
      <c r="U17" s="92">
        <f t="shared" si="10"/>
        <v>0</v>
      </c>
      <c r="V17" s="95">
        <f t="shared" si="0"/>
        <v>136.36363636363635</v>
      </c>
      <c r="W17" s="7">
        <f t="shared" si="0"/>
        <v>13.636363636363635</v>
      </c>
    </row>
    <row r="18" spans="1:23" s="6" customFormat="1" ht="19.899999999999999" customHeight="1" x14ac:dyDescent="0.2">
      <c r="A18" s="51">
        <v>15</v>
      </c>
      <c r="B18" s="97">
        <v>2890876536</v>
      </c>
      <c r="C18" s="100" t="str">
        <f>+VLOOKUP(B18,'VERİ BANKASI'!M:N,2,0)</f>
        <v>DEMİRON GIDA LTD. ŞTİ.</v>
      </c>
      <c r="D18" s="54" t="s">
        <v>639</v>
      </c>
      <c r="E18" s="57">
        <v>1</v>
      </c>
      <c r="F18" s="59">
        <v>45446</v>
      </c>
      <c r="G18" s="61">
        <v>10</v>
      </c>
      <c r="H18" s="63">
        <v>320</v>
      </c>
      <c r="I18" s="65" t="s">
        <v>122</v>
      </c>
      <c r="J18" s="61" t="s">
        <v>65</v>
      </c>
      <c r="K18" s="65"/>
      <c r="L18" s="67">
        <f t="shared" si="1"/>
        <v>0</v>
      </c>
      <c r="M18" s="7">
        <f t="shared" si="2"/>
        <v>320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290.90909090909088</v>
      </c>
      <c r="S18" s="86">
        <f t="shared" si="8"/>
        <v>29.09090909090909</v>
      </c>
      <c r="T18" s="90">
        <f t="shared" si="9"/>
        <v>0</v>
      </c>
      <c r="U18" s="92">
        <f t="shared" si="10"/>
        <v>0</v>
      </c>
      <c r="V18" s="95">
        <f t="shared" si="0"/>
        <v>290.90909090909088</v>
      </c>
      <c r="W18" s="7">
        <f t="shared" si="0"/>
        <v>29.09090909090909</v>
      </c>
    </row>
    <row r="19" spans="1:23" s="6" customFormat="1" ht="19.899999999999999" customHeight="1" x14ac:dyDescent="0.2">
      <c r="A19" s="51">
        <v>16</v>
      </c>
      <c r="B19" s="97">
        <v>2890876536</v>
      </c>
      <c r="C19" s="100" t="str">
        <f>+VLOOKUP(B19,'VERİ BANKASI'!M:N,2,0)</f>
        <v>DEMİRON GIDA LTD. ŞTİ.</v>
      </c>
      <c r="D19" s="54" t="s">
        <v>639</v>
      </c>
      <c r="E19" s="57">
        <v>2</v>
      </c>
      <c r="F19" s="59">
        <v>45446</v>
      </c>
      <c r="G19" s="61">
        <v>10</v>
      </c>
      <c r="H19" s="63">
        <v>224</v>
      </c>
      <c r="I19" s="65" t="s">
        <v>640</v>
      </c>
      <c r="J19" s="61" t="s">
        <v>65</v>
      </c>
      <c r="K19" s="65"/>
      <c r="L19" s="67">
        <f t="shared" si="1"/>
        <v>0</v>
      </c>
      <c r="M19" s="7">
        <f t="shared" si="2"/>
        <v>224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203.63636363636363</v>
      </c>
      <c r="S19" s="86">
        <f t="shared" si="8"/>
        <v>20.363636363636363</v>
      </c>
      <c r="T19" s="90">
        <f t="shared" si="9"/>
        <v>0</v>
      </c>
      <c r="U19" s="92">
        <f t="shared" si="10"/>
        <v>0</v>
      </c>
      <c r="V19" s="95">
        <f t="shared" si="0"/>
        <v>203.63636363636363</v>
      </c>
      <c r="W19" s="7">
        <f t="shared" si="0"/>
        <v>20.363636363636363</v>
      </c>
    </row>
    <row r="20" spans="1:23" s="6" customFormat="1" ht="19.899999999999999" customHeight="1" x14ac:dyDescent="0.2">
      <c r="A20" s="51">
        <v>17</v>
      </c>
      <c r="B20" s="97">
        <v>5170012279</v>
      </c>
      <c r="C20" s="100" t="str">
        <f>+VLOOKUP(B20,'VERİ BANKASI'!M:N,2,0)</f>
        <v>KARAFIRIN GIDA LTD. ŞTİ.</v>
      </c>
      <c r="D20" s="54" t="s">
        <v>639</v>
      </c>
      <c r="E20" s="57">
        <v>85</v>
      </c>
      <c r="F20" s="59">
        <v>45447</v>
      </c>
      <c r="G20" s="61">
        <v>10</v>
      </c>
      <c r="H20" s="63">
        <v>219</v>
      </c>
      <c r="I20" s="65" t="s">
        <v>640</v>
      </c>
      <c r="J20" s="61" t="s">
        <v>65</v>
      </c>
      <c r="K20" s="65"/>
      <c r="L20" s="67">
        <f t="shared" si="1"/>
        <v>0</v>
      </c>
      <c r="M20" s="7">
        <f t="shared" si="2"/>
        <v>219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199.09090909090907</v>
      </c>
      <c r="S20" s="86">
        <f t="shared" si="8"/>
        <v>19.909090909090907</v>
      </c>
      <c r="T20" s="90">
        <f t="shared" si="9"/>
        <v>0</v>
      </c>
      <c r="U20" s="92">
        <f t="shared" si="10"/>
        <v>0</v>
      </c>
      <c r="V20" s="95">
        <f t="shared" si="0"/>
        <v>199.09090909090907</v>
      </c>
      <c r="W20" s="7">
        <f t="shared" si="0"/>
        <v>19.909090909090907</v>
      </c>
    </row>
    <row r="21" spans="1:23" s="6" customFormat="1" ht="19.899999999999999" customHeight="1" x14ac:dyDescent="0.2">
      <c r="A21" s="51">
        <v>18</v>
      </c>
      <c r="B21" s="97">
        <v>5170012279</v>
      </c>
      <c r="C21" s="100" t="str">
        <f>+VLOOKUP(B21,'VERİ BANKASI'!M:N,2,0)</f>
        <v>KARAFIRIN GIDA LTD. ŞTİ.</v>
      </c>
      <c r="D21" s="54" t="s">
        <v>639</v>
      </c>
      <c r="E21" s="57">
        <v>87</v>
      </c>
      <c r="F21" s="59">
        <v>45447</v>
      </c>
      <c r="G21" s="61">
        <v>10</v>
      </c>
      <c r="H21" s="63">
        <v>33</v>
      </c>
      <c r="I21" s="65" t="s">
        <v>640</v>
      </c>
      <c r="J21" s="61" t="s">
        <v>65</v>
      </c>
      <c r="K21" s="65"/>
      <c r="L21" s="67">
        <f t="shared" si="1"/>
        <v>0</v>
      </c>
      <c r="M21" s="7">
        <f t="shared" si="2"/>
        <v>33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29.999999999999996</v>
      </c>
      <c r="S21" s="86">
        <f t="shared" si="8"/>
        <v>3</v>
      </c>
      <c r="T21" s="90">
        <f t="shared" si="9"/>
        <v>0</v>
      </c>
      <c r="U21" s="92">
        <f t="shared" si="10"/>
        <v>0</v>
      </c>
      <c r="V21" s="95">
        <f t="shared" si="0"/>
        <v>29.999999999999996</v>
      </c>
      <c r="W21" s="7">
        <f t="shared" si="0"/>
        <v>3</v>
      </c>
    </row>
    <row r="22" spans="1:23" s="6" customFormat="1" ht="19.899999999999999" customHeight="1" x14ac:dyDescent="0.2">
      <c r="A22" s="51">
        <v>19</v>
      </c>
      <c r="B22" s="97">
        <v>9530907813</v>
      </c>
      <c r="C22" s="100" t="str">
        <f>+VLOOKUP(B22,'VERİ BANKASI'!M:N,2,0)</f>
        <v>YFA GIDA İŞLETMELERİ LTD. ŞTİ.</v>
      </c>
      <c r="D22" s="54" t="s">
        <v>639</v>
      </c>
      <c r="E22" s="57">
        <v>119</v>
      </c>
      <c r="F22" s="59">
        <v>45452</v>
      </c>
      <c r="G22" s="61">
        <v>10</v>
      </c>
      <c r="H22" s="63">
        <v>240</v>
      </c>
      <c r="I22" s="65" t="s">
        <v>640</v>
      </c>
      <c r="J22" s="61" t="s">
        <v>65</v>
      </c>
      <c r="K22" s="65"/>
      <c r="L22" s="67">
        <f t="shared" si="1"/>
        <v>0</v>
      </c>
      <c r="M22" s="7">
        <f t="shared" si="2"/>
        <v>240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218.18181818181816</v>
      </c>
      <c r="S22" s="86">
        <f t="shared" si="8"/>
        <v>21.818181818181817</v>
      </c>
      <c r="T22" s="90">
        <f t="shared" si="9"/>
        <v>0</v>
      </c>
      <c r="U22" s="92">
        <f t="shared" si="10"/>
        <v>0</v>
      </c>
      <c r="V22" s="95">
        <f t="shared" si="0"/>
        <v>218.18181818181816</v>
      </c>
      <c r="W22" s="7">
        <f t="shared" si="0"/>
        <v>21.818181818181817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2388</v>
      </c>
      <c r="I57" s="109"/>
      <c r="J57" s="109"/>
      <c r="K57" s="11"/>
      <c r="L57" s="12">
        <f t="shared" ref="L57:W57" si="12">+SUBTOTAL(9,L4:L55)</f>
        <v>217.5</v>
      </c>
      <c r="M57" s="12">
        <f t="shared" si="12"/>
        <v>2170.5</v>
      </c>
      <c r="N57" s="13">
        <f t="shared" si="12"/>
        <v>0</v>
      </c>
      <c r="O57" s="13">
        <f t="shared" si="12"/>
        <v>0</v>
      </c>
      <c r="P57" s="14">
        <f>+SUBTOTAL(9,P4:P55)</f>
        <v>168.31683168316832</v>
      </c>
      <c r="Q57" s="14">
        <f t="shared" si="12"/>
        <v>1.6831683168316833</v>
      </c>
      <c r="R57" s="15">
        <f t="shared" si="12"/>
        <v>1357.2727272727273</v>
      </c>
      <c r="S57" s="15">
        <f t="shared" si="12"/>
        <v>135.72727272727272</v>
      </c>
      <c r="T57" s="16">
        <f t="shared" si="12"/>
        <v>422.91666666666663</v>
      </c>
      <c r="U57" s="16">
        <f t="shared" si="12"/>
        <v>84.583333333333343</v>
      </c>
      <c r="V57" s="12">
        <f t="shared" si="12"/>
        <v>1948.5062256225622</v>
      </c>
      <c r="W57" s="12">
        <f t="shared" si="12"/>
        <v>221.99377437743777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422.91666666666663</v>
      </c>
      <c r="J61" s="24">
        <f t="shared" si="20"/>
        <v>84.583333333333343</v>
      </c>
      <c r="K61" s="24">
        <f t="shared" si="21"/>
        <v>217.5</v>
      </c>
      <c r="L61" s="25">
        <f t="shared" si="22"/>
        <v>725</v>
      </c>
      <c r="M61" s="113">
        <f>+COUNTIF($D$4:D55,B61)</f>
        <v>7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2387.9999999999995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127.27272727272727</v>
      </c>
      <c r="H63" s="24">
        <f t="shared" si="18"/>
        <v>12.727272727272727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140</v>
      </c>
      <c r="M63" s="113">
        <f>+COUNTIF($D$4:D57,B63)</f>
        <v>2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-2387.9999999999995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168.31683168316832</v>
      </c>
      <c r="F66" s="24">
        <f t="shared" si="16"/>
        <v>1.6831683168316833</v>
      </c>
      <c r="G66" s="24">
        <f t="shared" si="17"/>
        <v>1230</v>
      </c>
      <c r="H66" s="24">
        <f t="shared" si="18"/>
        <v>122.99999999999999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1523</v>
      </c>
      <c r="M66" s="113">
        <f>+COUNTIF($D$4:D59,B66)</f>
        <v>10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168.31683168316832</v>
      </c>
      <c r="F86" s="39">
        <f t="shared" si="23"/>
        <v>1.6831683168316833</v>
      </c>
      <c r="G86" s="39">
        <f t="shared" si="23"/>
        <v>1357.2727272727273</v>
      </c>
      <c r="H86" s="39">
        <f t="shared" si="23"/>
        <v>135.72727272727272</v>
      </c>
      <c r="I86" s="39">
        <f t="shared" si="23"/>
        <v>422.91666666666663</v>
      </c>
      <c r="J86" s="39">
        <f t="shared" si="23"/>
        <v>84.583333333333343</v>
      </c>
      <c r="K86" s="40">
        <f t="shared" si="23"/>
        <v>217.5</v>
      </c>
      <c r="L86" s="40">
        <f>SUM(L60:L83)</f>
        <v>2388</v>
      </c>
      <c r="M86" s="114">
        <f>+SUM(M60:M85)</f>
        <v>19</v>
      </c>
      <c r="R86" s="106" t="s">
        <v>658</v>
      </c>
      <c r="S86" s="111">
        <f>+M86</f>
        <v>19</v>
      </c>
      <c r="T86" s="107">
        <f>+K86</f>
        <v>217.5</v>
      </c>
      <c r="U86" s="107">
        <f>+C86+E86+G86+I86</f>
        <v>1948.5062256225624</v>
      </c>
      <c r="V86" s="107">
        <f>+D86+F86+H86+J86</f>
        <v>221.99377437743775</v>
      </c>
      <c r="W86" s="107">
        <f>+T86+U86+V86</f>
        <v>2388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57C05872-900F-49E5-93E1-CCA112AAE1E5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DA2E91D7-6D92-4D2E-BBD1-A5D7B64F5F40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04ECF285-ACC4-46E9-8A67-1BE8A11EDD21}">
          <x14:formula1>
            <xm:f>'VERİ BANKASI'!$F$1:$F$4</xm:f>
          </x14:formula1>
          <xm:sqref>P60</xm:sqref>
        </x14:dataValidation>
        <x14:dataValidation type="list" allowBlank="1" showInputMessage="1" showErrorMessage="1" xr:uid="{20C12548-961A-4F1F-9F23-F1B0C0BAA633}">
          <x14:formula1>
            <xm:f>'VERİ BANKASI'!$E$1:$E$13</xm:f>
          </x14:formula1>
          <xm:sqref>P63</xm:sqref>
        </x14:dataValidation>
        <x14:dataValidation type="list" allowBlank="1" showInputMessage="1" showErrorMessage="1" xr:uid="{E8A667DC-A575-47D3-9E23-013C240F4CE0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77A3909B-6564-465A-A8F4-13EF6C9268E3}">
          <x14:formula1>
            <xm:f>'VERİ BANKASI'!$G$1:$G$4</xm:f>
          </x14:formula1>
          <xm:sqref>P61</xm:sqref>
        </x14:dataValidation>
        <x14:dataValidation type="list" allowBlank="1" showInputMessage="1" showErrorMessage="1" xr:uid="{1CD9E22B-9E66-428D-B68F-E1F175737983}">
          <x14:formula1>
            <xm:f>'VERİ BANKASI'!$C$1:$C$5</xm:f>
          </x14:formula1>
          <xm:sqref>G55</xm:sqref>
        </x14:dataValidation>
        <x14:dataValidation type="list" allowBlank="1" showInputMessage="1" showErrorMessage="1" xr:uid="{C507B5E6-CC50-47DB-B332-572F763C1D57}">
          <x14:formula1>
            <xm:f>'VERİ BANKASI'!$N$1:$N$1</xm:f>
          </x14:formula1>
          <xm:sqref>K55</xm:sqref>
        </x14:dataValidation>
        <x14:dataValidation type="list" allowBlank="1" showInputMessage="1" showErrorMessage="1" xr:uid="{8797E94F-3BDA-4FDF-A1FA-D9B5E63FC447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E4C7B309-CE95-4828-8DAD-322914C8CC47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90E0142C-46C2-45B9-97A6-85494D57BA33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5D501851-A937-4D4C-8189-D45F7126E35A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1A876C60-3389-4AE0-AE8D-1C71C14F1A83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54F6C2B9-9B8D-411F-BCC8-9F726D42A16E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B2CA-8A94-494E-89EF-E4F8A0B728F3}">
  <sheetPr codeName="Sayfa12">
    <pageSetUpPr fitToPage="1"/>
  </sheetPr>
  <dimension ref="A1:W86"/>
  <sheetViews>
    <sheetView topLeftCell="A7" zoomScale="85" zoomScaleNormal="85" workbookViewId="0">
      <selection activeCell="M73" sqref="M73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17662958396</v>
      </c>
      <c r="C4" s="100" t="str">
        <f>+VLOOKUP(B4,'VERİ BANKASI'!M:N,2,0)</f>
        <v>GONCADAN LEZZETLER - GONCA TÜRKOĞLU</v>
      </c>
      <c r="D4" s="54" t="s">
        <v>639</v>
      </c>
      <c r="E4" s="57">
        <v>8</v>
      </c>
      <c r="F4" s="59">
        <v>45470</v>
      </c>
      <c r="G4" s="61">
        <v>10</v>
      </c>
      <c r="H4" s="63">
        <v>40</v>
      </c>
      <c r="I4" s="65" t="s">
        <v>119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40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36.36363636363636</v>
      </c>
      <c r="S4" s="86">
        <f>+R4*0.1</f>
        <v>3.6363636363636362</v>
      </c>
      <c r="T4" s="90">
        <f>+IF(G4=$T$2,M4/1.2,0)</f>
        <v>0</v>
      </c>
      <c r="U4" s="92">
        <f>+T4*0.2</f>
        <v>0</v>
      </c>
      <c r="V4" s="95">
        <f>+N4+P4+R4+T4</f>
        <v>36.36363636363636</v>
      </c>
      <c r="W4" s="7">
        <f>+O4+Q4+S4+U4</f>
        <v>3.6363636363636362</v>
      </c>
    </row>
    <row r="5" spans="1:23" s="6" customFormat="1" ht="19.899999999999999" customHeight="1" x14ac:dyDescent="0.2">
      <c r="A5" s="51">
        <v>2</v>
      </c>
      <c r="B5" s="97">
        <v>7030711260</v>
      </c>
      <c r="C5" s="100" t="str">
        <f>+VLOOKUP(B5,'VERİ BANKASI'!M:N,2,0)</f>
        <v>ZİYAFE KAYSERİ MUTFAĞI - ÖZMERİÇ GIDA A.Ş.</v>
      </c>
      <c r="D5" s="54" t="s">
        <v>639</v>
      </c>
      <c r="E5" s="57">
        <v>134</v>
      </c>
      <c r="F5" s="59">
        <v>45473</v>
      </c>
      <c r="G5" s="61">
        <v>10</v>
      </c>
      <c r="H5" s="63">
        <v>155</v>
      </c>
      <c r="I5" s="65" t="s">
        <v>121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155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140.90909090909091</v>
      </c>
      <c r="S5" s="86">
        <f>+R5*0.1</f>
        <v>14.090909090909092</v>
      </c>
      <c r="T5" s="90">
        <f>+IF(G5=$T$2,M5/1.2,0)</f>
        <v>0</v>
      </c>
      <c r="U5" s="92">
        <f>+T5*0.2</f>
        <v>0</v>
      </c>
      <c r="V5" s="95">
        <f>+N5+P5+R5+T5</f>
        <v>140.90909090909091</v>
      </c>
      <c r="W5" s="7">
        <f>+O5+Q5+S5+U5</f>
        <v>14.090909090909092</v>
      </c>
    </row>
    <row r="6" spans="1:23" s="6" customFormat="1" ht="19.899999999999999" customHeight="1" x14ac:dyDescent="0.2">
      <c r="A6" s="51">
        <v>3</v>
      </c>
      <c r="B6" s="97">
        <v>7030711260</v>
      </c>
      <c r="C6" s="100" t="str">
        <f>+VLOOKUP(B6,'VERİ BANKASI'!M:N,2,0)</f>
        <v>ZİYAFE KAYSERİ MUTFAĞI - ÖZMERİÇ GIDA A.Ş.</v>
      </c>
      <c r="D6" s="54" t="s">
        <v>639</v>
      </c>
      <c r="E6" s="57">
        <v>136</v>
      </c>
      <c r="F6" s="59">
        <v>45473</v>
      </c>
      <c r="G6" s="61">
        <v>10</v>
      </c>
      <c r="H6" s="63">
        <v>30</v>
      </c>
      <c r="I6" s="65" t="s">
        <v>121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30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27.27272727272727</v>
      </c>
      <c r="S6" s="86">
        <f>+R6*0.1</f>
        <v>2.7272727272727271</v>
      </c>
      <c r="T6" s="90">
        <f>+IF(G6=$T$2,M6/1.2,0)</f>
        <v>0</v>
      </c>
      <c r="U6" s="92">
        <f>+T6*0.2</f>
        <v>0</v>
      </c>
      <c r="V6" s="95">
        <f t="shared" ref="V6:W22" si="0">+N6+P6+R6+T6</f>
        <v>27.27272727272727</v>
      </c>
      <c r="W6" s="7">
        <f t="shared" si="0"/>
        <v>2.7272727272727271</v>
      </c>
    </row>
    <row r="7" spans="1:23" s="6" customFormat="1" ht="19.899999999999999" customHeight="1" x14ac:dyDescent="0.2">
      <c r="A7" s="51">
        <v>4</v>
      </c>
      <c r="B7" s="97">
        <v>7030711260</v>
      </c>
      <c r="C7" s="100" t="str">
        <f>+VLOOKUP(B7,'VERİ BANKASI'!M:N,2,0)</f>
        <v>ZİYAFE KAYSERİ MUTFAĞI - ÖZMERİÇ GIDA A.Ş.</v>
      </c>
      <c r="D7" s="54" t="s">
        <v>639</v>
      </c>
      <c r="E7" s="57">
        <v>85</v>
      </c>
      <c r="F7" s="59">
        <v>45473</v>
      </c>
      <c r="G7" s="61">
        <v>10</v>
      </c>
      <c r="H7" s="63">
        <v>210</v>
      </c>
      <c r="I7" s="65" t="s">
        <v>121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210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190.90909090909091</v>
      </c>
      <c r="S7" s="86">
        <f t="shared" ref="S7:S54" si="8">+R7*0.1</f>
        <v>19.09090909090909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190.90909090909091</v>
      </c>
      <c r="W7" s="7">
        <f t="shared" si="0"/>
        <v>19.09090909090909</v>
      </c>
    </row>
    <row r="8" spans="1:23" s="6" customFormat="1" ht="19.899999999999999" customHeight="1" x14ac:dyDescent="0.2">
      <c r="A8" s="51">
        <v>5</v>
      </c>
      <c r="B8" s="97">
        <v>7690310116</v>
      </c>
      <c r="C8" s="100" t="str">
        <f>+VLOOKUP(B8,'VERİ BANKASI'!M:N,2,0)</f>
        <v>SHAYA KAHVE SAN.VE TİC.A.Ş.(STARBUCKS COFFEE)</v>
      </c>
      <c r="D8" s="54" t="s">
        <v>639</v>
      </c>
      <c r="E8" s="57">
        <v>503</v>
      </c>
      <c r="F8" s="59">
        <v>45465</v>
      </c>
      <c r="G8" s="61">
        <v>10</v>
      </c>
      <c r="H8" s="63">
        <v>143</v>
      </c>
      <c r="I8" s="65" t="s">
        <v>640</v>
      </c>
      <c r="J8" s="61" t="s">
        <v>65</v>
      </c>
      <c r="K8" s="65"/>
      <c r="L8" s="67">
        <f t="shared" si="1"/>
        <v>0</v>
      </c>
      <c r="M8" s="7">
        <f t="shared" si="2"/>
        <v>143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130</v>
      </c>
      <c r="S8" s="86">
        <f t="shared" si="8"/>
        <v>13</v>
      </c>
      <c r="T8" s="90">
        <f t="shared" si="9"/>
        <v>0</v>
      </c>
      <c r="U8" s="92">
        <f t="shared" si="10"/>
        <v>0</v>
      </c>
      <c r="V8" s="95">
        <f t="shared" si="0"/>
        <v>130</v>
      </c>
      <c r="W8" s="7">
        <f t="shared" si="0"/>
        <v>13</v>
      </c>
    </row>
    <row r="9" spans="1:23" s="6" customFormat="1" ht="19.899999999999999" customHeight="1" x14ac:dyDescent="0.2">
      <c r="A9" s="51">
        <v>6</v>
      </c>
      <c r="B9" s="97">
        <v>7690310116</v>
      </c>
      <c r="C9" s="100" t="str">
        <f>+VLOOKUP(B9,'VERİ BANKASI'!M:N,2,0)</f>
        <v>SHAYA KAHVE SAN.VE TİC.A.Ş.(STARBUCKS COFFEE)</v>
      </c>
      <c r="D9" s="54" t="s">
        <v>639</v>
      </c>
      <c r="E9" s="57">
        <v>313</v>
      </c>
      <c r="F9" s="59">
        <v>45469</v>
      </c>
      <c r="G9" s="61">
        <v>10</v>
      </c>
      <c r="H9" s="63">
        <v>105</v>
      </c>
      <c r="I9" s="65" t="s">
        <v>640</v>
      </c>
      <c r="J9" s="61" t="s">
        <v>65</v>
      </c>
      <c r="K9" s="65"/>
      <c r="L9" s="67">
        <f t="shared" si="1"/>
        <v>0</v>
      </c>
      <c r="M9" s="7">
        <f t="shared" si="2"/>
        <v>105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95.454545454545453</v>
      </c>
      <c r="S9" s="86">
        <f t="shared" si="8"/>
        <v>9.545454545454545</v>
      </c>
      <c r="T9" s="90">
        <f t="shared" si="9"/>
        <v>0</v>
      </c>
      <c r="U9" s="92">
        <f t="shared" si="10"/>
        <v>0</v>
      </c>
      <c r="V9" s="95">
        <f t="shared" si="0"/>
        <v>95.454545454545453</v>
      </c>
      <c r="W9" s="7">
        <f t="shared" si="0"/>
        <v>9.545454545454545</v>
      </c>
    </row>
    <row r="10" spans="1:23" s="6" customFormat="1" ht="19.899999999999999" customHeight="1" x14ac:dyDescent="0.2">
      <c r="A10" s="51">
        <v>7</v>
      </c>
      <c r="B10" s="97">
        <v>8690043572</v>
      </c>
      <c r="C10" s="100" t="str">
        <f>+VLOOKUP(B10,'VERİ BANKASI'!M:N,2,0)</f>
        <v>TUREN TURİZM END.VE SAN.LTD.ŞTİ.</v>
      </c>
      <c r="D10" s="54" t="s">
        <v>92</v>
      </c>
      <c r="E10" s="57">
        <v>634</v>
      </c>
      <c r="F10" s="59">
        <v>45471</v>
      </c>
      <c r="G10" s="61">
        <v>1</v>
      </c>
      <c r="H10" s="63">
        <v>32</v>
      </c>
      <c r="I10" s="65" t="s">
        <v>121</v>
      </c>
      <c r="J10" s="61" t="s">
        <v>65</v>
      </c>
      <c r="K10" s="65"/>
      <c r="L10" s="67">
        <f t="shared" si="1"/>
        <v>0</v>
      </c>
      <c r="M10" s="7">
        <f t="shared" si="2"/>
        <v>32</v>
      </c>
      <c r="N10" s="69">
        <f t="shared" si="3"/>
        <v>0</v>
      </c>
      <c r="O10" s="76">
        <f t="shared" si="4"/>
        <v>0</v>
      </c>
      <c r="P10" s="74">
        <f t="shared" si="5"/>
        <v>31.683168316831683</v>
      </c>
      <c r="Q10" s="82">
        <f t="shared" si="6"/>
        <v>0.31683168316831684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31.683168316831683</v>
      </c>
      <c r="W10" s="7">
        <f t="shared" si="0"/>
        <v>0.31683168316831684</v>
      </c>
    </row>
    <row r="11" spans="1:23" s="6" customFormat="1" ht="19.899999999999999" customHeight="1" x14ac:dyDescent="0.2">
      <c r="A11" s="51">
        <v>8</v>
      </c>
      <c r="B11" s="97">
        <v>1650184212</v>
      </c>
      <c r="C11" s="100" t="str">
        <f>+VLOOKUP(B11,'VERİ BANKASI'!M:N,2,0)</f>
        <v>BEREKET HALK GIDA SAN.TİC.LTD.ŞTİ.(BEREKET DÖNER)</v>
      </c>
      <c r="D11" s="54" t="s">
        <v>639</v>
      </c>
      <c r="E11" s="57">
        <v>76</v>
      </c>
      <c r="F11" s="59">
        <v>45469</v>
      </c>
      <c r="G11" s="61">
        <v>10</v>
      </c>
      <c r="H11" s="63">
        <v>295</v>
      </c>
      <c r="I11" s="65" t="s">
        <v>121</v>
      </c>
      <c r="J11" s="61" t="s">
        <v>65</v>
      </c>
      <c r="K11" s="65"/>
      <c r="L11" s="67">
        <f t="shared" si="1"/>
        <v>0</v>
      </c>
      <c r="M11" s="7">
        <f t="shared" si="2"/>
        <v>295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268.18181818181819</v>
      </c>
      <c r="S11" s="86">
        <f t="shared" si="8"/>
        <v>26.81818181818182</v>
      </c>
      <c r="T11" s="90">
        <f t="shared" si="9"/>
        <v>0</v>
      </c>
      <c r="U11" s="92">
        <f t="shared" si="10"/>
        <v>0</v>
      </c>
      <c r="V11" s="95">
        <f t="shared" si="0"/>
        <v>268.18181818181819</v>
      </c>
      <c r="W11" s="7">
        <f t="shared" si="0"/>
        <v>26.81818181818182</v>
      </c>
    </row>
    <row r="12" spans="1:23" s="6" customFormat="1" ht="19.899999999999999" customHeight="1" x14ac:dyDescent="0.2">
      <c r="A12" s="51">
        <v>9</v>
      </c>
      <c r="B12" s="97">
        <v>1650184212</v>
      </c>
      <c r="C12" s="100" t="str">
        <f>+VLOOKUP(B12,'VERİ BANKASI'!M:N,2,0)</f>
        <v>BEREKET HALK GIDA SAN.TİC.LTD.ŞTİ.(BEREKET DÖNER)</v>
      </c>
      <c r="D12" s="54" t="s">
        <v>639</v>
      </c>
      <c r="E12" s="57">
        <v>71</v>
      </c>
      <c r="F12" s="59">
        <v>45470</v>
      </c>
      <c r="G12" s="61">
        <v>10</v>
      </c>
      <c r="H12" s="63">
        <v>295</v>
      </c>
      <c r="I12" s="65" t="s">
        <v>121</v>
      </c>
      <c r="J12" s="61" t="s">
        <v>65</v>
      </c>
      <c r="K12" s="65"/>
      <c r="L12" s="67">
        <f t="shared" si="1"/>
        <v>0</v>
      </c>
      <c r="M12" s="7">
        <f t="shared" si="2"/>
        <v>295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268.18181818181819</v>
      </c>
      <c r="S12" s="86">
        <f t="shared" si="8"/>
        <v>26.81818181818182</v>
      </c>
      <c r="T12" s="90">
        <f t="shared" si="9"/>
        <v>0</v>
      </c>
      <c r="U12" s="92">
        <f t="shared" si="10"/>
        <v>0</v>
      </c>
      <c r="V12" s="95">
        <f t="shared" si="0"/>
        <v>268.18181818181819</v>
      </c>
      <c r="W12" s="7">
        <f t="shared" si="0"/>
        <v>26.81818181818182</v>
      </c>
    </row>
    <row r="13" spans="1:23" s="6" customFormat="1" ht="19.899999999999999" customHeight="1" x14ac:dyDescent="0.2">
      <c r="A13" s="51">
        <v>10</v>
      </c>
      <c r="B13" s="97">
        <v>7690007614</v>
      </c>
      <c r="C13" s="100" t="str">
        <f>+VLOOKUP(B13,'VERİ BANKASI'!M:N,2,0)</f>
        <v>SHELL PETROL A.Ş.</v>
      </c>
      <c r="D13" s="54" t="s">
        <v>639</v>
      </c>
      <c r="E13" s="57">
        <v>323</v>
      </c>
      <c r="F13" s="59">
        <v>45465</v>
      </c>
      <c r="G13" s="61">
        <v>10</v>
      </c>
      <c r="H13" s="63">
        <v>80</v>
      </c>
      <c r="I13" s="65" t="s">
        <v>121</v>
      </c>
      <c r="J13" s="61" t="s">
        <v>65</v>
      </c>
      <c r="K13" s="65"/>
      <c r="L13" s="67">
        <f t="shared" si="1"/>
        <v>0</v>
      </c>
      <c r="M13" s="7">
        <f t="shared" si="2"/>
        <v>80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72.72727272727272</v>
      </c>
      <c r="S13" s="86">
        <f t="shared" si="8"/>
        <v>7.2727272727272725</v>
      </c>
      <c r="T13" s="90">
        <f t="shared" si="9"/>
        <v>0</v>
      </c>
      <c r="U13" s="92">
        <f t="shared" si="10"/>
        <v>0</v>
      </c>
      <c r="V13" s="95">
        <f t="shared" si="0"/>
        <v>72.72727272727272</v>
      </c>
      <c r="W13" s="7">
        <f t="shared" si="0"/>
        <v>7.2727272727272725</v>
      </c>
    </row>
    <row r="14" spans="1:23" s="6" customFormat="1" ht="19.899999999999999" customHeight="1" x14ac:dyDescent="0.2">
      <c r="A14" s="51">
        <v>11</v>
      </c>
      <c r="B14" s="97">
        <v>7690007614</v>
      </c>
      <c r="C14" s="100" t="str">
        <f>+VLOOKUP(B14,'VERİ BANKASI'!M:N,2,0)</f>
        <v>SHELL PETROL A.Ş.</v>
      </c>
      <c r="D14" s="54" t="s">
        <v>639</v>
      </c>
      <c r="E14" s="57">
        <v>323</v>
      </c>
      <c r="F14" s="59">
        <v>45465</v>
      </c>
      <c r="G14" s="61">
        <v>1</v>
      </c>
      <c r="H14" s="63">
        <v>30</v>
      </c>
      <c r="I14" s="65" t="s">
        <v>121</v>
      </c>
      <c r="J14" s="61" t="s">
        <v>65</v>
      </c>
      <c r="K14" s="65"/>
      <c r="L14" s="67">
        <f t="shared" si="1"/>
        <v>0</v>
      </c>
      <c r="M14" s="7">
        <f t="shared" si="2"/>
        <v>30</v>
      </c>
      <c r="N14" s="69">
        <f t="shared" si="3"/>
        <v>0</v>
      </c>
      <c r="O14" s="76">
        <f t="shared" si="4"/>
        <v>0</v>
      </c>
      <c r="P14" s="74">
        <f t="shared" si="5"/>
        <v>29.702970297029704</v>
      </c>
      <c r="Q14" s="82">
        <f t="shared" si="6"/>
        <v>0.29702970297029707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29.702970297029704</v>
      </c>
      <c r="W14" s="7">
        <f t="shared" si="0"/>
        <v>0.29702970297029707</v>
      </c>
    </row>
    <row r="15" spans="1:23" s="6" customFormat="1" ht="19.899999999999999" customHeight="1" x14ac:dyDescent="0.2">
      <c r="A15" s="51">
        <v>12</v>
      </c>
      <c r="B15" s="97">
        <v>7690007614</v>
      </c>
      <c r="C15" s="100" t="str">
        <f>+VLOOKUP(B15,'VERİ BANKASI'!M:N,2,0)</f>
        <v>SHELL PETROL A.Ş.</v>
      </c>
      <c r="D15" s="54" t="s">
        <v>639</v>
      </c>
      <c r="E15" s="57">
        <v>903</v>
      </c>
      <c r="F15" s="59">
        <v>45465</v>
      </c>
      <c r="G15" s="61">
        <v>10</v>
      </c>
      <c r="H15" s="63">
        <v>20</v>
      </c>
      <c r="I15" s="65" t="s">
        <v>121</v>
      </c>
      <c r="J15" s="61" t="s">
        <v>65</v>
      </c>
      <c r="K15" s="65"/>
      <c r="L15" s="67">
        <f t="shared" si="1"/>
        <v>0</v>
      </c>
      <c r="M15" s="7">
        <f t="shared" si="2"/>
        <v>20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18.18181818181818</v>
      </c>
      <c r="S15" s="86">
        <f t="shared" si="8"/>
        <v>1.8181818181818181</v>
      </c>
      <c r="T15" s="90">
        <f t="shared" si="9"/>
        <v>0</v>
      </c>
      <c r="U15" s="92">
        <f t="shared" si="10"/>
        <v>0</v>
      </c>
      <c r="V15" s="95">
        <f t="shared" si="0"/>
        <v>18.18181818181818</v>
      </c>
      <c r="W15" s="7">
        <f t="shared" si="0"/>
        <v>1.8181818181818181</v>
      </c>
    </row>
    <row r="16" spans="1:23" s="6" customFormat="1" ht="19.899999999999999" customHeight="1" x14ac:dyDescent="0.2">
      <c r="A16" s="51">
        <v>13</v>
      </c>
      <c r="B16" s="97">
        <v>5260047973</v>
      </c>
      <c r="C16" s="100" t="str">
        <f>+VLOOKUP(B16,'VERİ BANKASI'!M:N,2,0)</f>
        <v>İSTANBUL OTOPARK İŞLETMELERİ A.Ş.(İSPARK)</v>
      </c>
      <c r="D16" s="54" t="s">
        <v>94</v>
      </c>
      <c r="E16" s="57">
        <v>536</v>
      </c>
      <c r="F16" s="59">
        <v>45470</v>
      </c>
      <c r="G16" s="61">
        <v>20</v>
      </c>
      <c r="H16" s="63">
        <v>73</v>
      </c>
      <c r="I16" s="65" t="s">
        <v>121</v>
      </c>
      <c r="J16" s="61" t="s">
        <v>65</v>
      </c>
      <c r="K16" s="65"/>
      <c r="L16" s="67">
        <f t="shared" si="1"/>
        <v>21.9</v>
      </c>
      <c r="M16" s="7">
        <f t="shared" si="2"/>
        <v>51.1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42.583333333333336</v>
      </c>
      <c r="U16" s="92">
        <f t="shared" si="10"/>
        <v>8.5166666666666675</v>
      </c>
      <c r="V16" s="95">
        <f t="shared" si="0"/>
        <v>42.583333333333336</v>
      </c>
      <c r="W16" s="7">
        <f t="shared" si="0"/>
        <v>8.5166666666666675</v>
      </c>
    </row>
    <row r="17" spans="1:23" s="6" customFormat="1" ht="19.899999999999999" customHeight="1" x14ac:dyDescent="0.2">
      <c r="A17" s="51">
        <v>14</v>
      </c>
      <c r="B17" s="97">
        <v>5260047973</v>
      </c>
      <c r="C17" s="100" t="str">
        <f>+VLOOKUP(B17,'VERİ BANKASI'!M:N,2,0)</f>
        <v>İSTANBUL OTOPARK İŞLETMELERİ A.Ş.(İSPARK)</v>
      </c>
      <c r="D17" s="54" t="s">
        <v>94</v>
      </c>
      <c r="E17" s="57">
        <v>1109</v>
      </c>
      <c r="F17" s="59">
        <v>45471</v>
      </c>
      <c r="G17" s="61">
        <v>20</v>
      </c>
      <c r="H17" s="63">
        <v>100</v>
      </c>
      <c r="I17" s="65" t="s">
        <v>121</v>
      </c>
      <c r="J17" s="61" t="s">
        <v>65</v>
      </c>
      <c r="K17" s="65"/>
      <c r="L17" s="67">
        <f t="shared" si="1"/>
        <v>30</v>
      </c>
      <c r="M17" s="7">
        <f t="shared" si="2"/>
        <v>70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58.333333333333336</v>
      </c>
      <c r="U17" s="92">
        <f t="shared" si="10"/>
        <v>11.666666666666668</v>
      </c>
      <c r="V17" s="95">
        <f t="shared" si="0"/>
        <v>58.333333333333336</v>
      </c>
      <c r="W17" s="7">
        <f t="shared" si="0"/>
        <v>11.666666666666668</v>
      </c>
    </row>
    <row r="18" spans="1:23" s="6" customFormat="1" ht="19.899999999999999" customHeight="1" x14ac:dyDescent="0.2">
      <c r="A18" s="51">
        <v>15</v>
      </c>
      <c r="B18" s="97">
        <v>5260047973</v>
      </c>
      <c r="C18" s="100" t="str">
        <f>+VLOOKUP(B18,'VERİ BANKASI'!M:N,2,0)</f>
        <v>İSTANBUL OTOPARK İŞLETMELERİ A.Ş.(İSPARK)</v>
      </c>
      <c r="D18" s="54" t="s">
        <v>94</v>
      </c>
      <c r="E18" s="57">
        <v>580</v>
      </c>
      <c r="F18" s="59">
        <v>45469</v>
      </c>
      <c r="G18" s="61">
        <v>20</v>
      </c>
      <c r="H18" s="63">
        <v>100</v>
      </c>
      <c r="I18" s="65" t="s">
        <v>121</v>
      </c>
      <c r="J18" s="61" t="s">
        <v>65</v>
      </c>
      <c r="K18" s="65"/>
      <c r="L18" s="67">
        <f t="shared" si="1"/>
        <v>30</v>
      </c>
      <c r="M18" s="7">
        <f t="shared" si="2"/>
        <v>70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58.333333333333336</v>
      </c>
      <c r="U18" s="92">
        <f t="shared" si="10"/>
        <v>11.666666666666668</v>
      </c>
      <c r="V18" s="95">
        <f t="shared" si="0"/>
        <v>58.333333333333336</v>
      </c>
      <c r="W18" s="7">
        <f t="shared" si="0"/>
        <v>11.666666666666668</v>
      </c>
    </row>
    <row r="19" spans="1:23" s="6" customFormat="1" ht="19.899999999999999" customHeight="1" x14ac:dyDescent="0.2">
      <c r="A19" s="51">
        <v>16</v>
      </c>
      <c r="B19" s="97">
        <v>5260047973</v>
      </c>
      <c r="C19" s="100" t="str">
        <f>+VLOOKUP(B19,'VERİ BANKASI'!M:N,2,0)</f>
        <v>İSTANBUL OTOPARK İŞLETMELERİ A.Ş.(İSPARK)</v>
      </c>
      <c r="D19" s="54" t="s">
        <v>94</v>
      </c>
      <c r="E19" s="57">
        <v>559</v>
      </c>
      <c r="F19" s="59">
        <v>45468</v>
      </c>
      <c r="G19" s="61">
        <v>20</v>
      </c>
      <c r="H19" s="63">
        <v>100</v>
      </c>
      <c r="I19" s="65" t="s">
        <v>121</v>
      </c>
      <c r="J19" s="61" t="s">
        <v>65</v>
      </c>
      <c r="K19" s="65"/>
      <c r="L19" s="67">
        <f t="shared" si="1"/>
        <v>30</v>
      </c>
      <c r="M19" s="7">
        <f t="shared" si="2"/>
        <v>70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58.333333333333336</v>
      </c>
      <c r="U19" s="92">
        <f t="shared" si="10"/>
        <v>11.666666666666668</v>
      </c>
      <c r="V19" s="95">
        <f t="shared" si="0"/>
        <v>58.333333333333336</v>
      </c>
      <c r="W19" s="7">
        <f t="shared" si="0"/>
        <v>11.666666666666668</v>
      </c>
    </row>
    <row r="20" spans="1:23" s="6" customFormat="1" ht="19.899999999999999" customHeight="1" x14ac:dyDescent="0.2">
      <c r="A20" s="51">
        <v>17</v>
      </c>
      <c r="B20" s="97">
        <v>5260047973</v>
      </c>
      <c r="C20" s="100" t="str">
        <f>+VLOOKUP(B20,'VERİ BANKASI'!M:N,2,0)</f>
        <v>İSTANBUL OTOPARK İŞLETMELERİ A.Ş.(İSPARK)</v>
      </c>
      <c r="D20" s="54" t="s">
        <v>94</v>
      </c>
      <c r="E20" s="57">
        <v>501</v>
      </c>
      <c r="F20" s="59">
        <v>45467</v>
      </c>
      <c r="G20" s="61">
        <v>20</v>
      </c>
      <c r="H20" s="63">
        <v>134</v>
      </c>
      <c r="I20" s="65" t="s">
        <v>121</v>
      </c>
      <c r="J20" s="61" t="s">
        <v>65</v>
      </c>
      <c r="K20" s="65"/>
      <c r="L20" s="67">
        <f t="shared" si="1"/>
        <v>40.200000000000003</v>
      </c>
      <c r="M20" s="7">
        <f t="shared" si="2"/>
        <v>93.8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78.166666666666671</v>
      </c>
      <c r="U20" s="92">
        <f t="shared" si="10"/>
        <v>15.633333333333335</v>
      </c>
      <c r="V20" s="95">
        <f t="shared" si="0"/>
        <v>78.166666666666671</v>
      </c>
      <c r="W20" s="7">
        <f t="shared" si="0"/>
        <v>15.633333333333335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1942</v>
      </c>
      <c r="I57" s="109"/>
      <c r="J57" s="109"/>
      <c r="K57" s="11"/>
      <c r="L57" s="12">
        <f t="shared" ref="L57:W57" si="12">+SUBTOTAL(9,L4:L55)</f>
        <v>152.10000000000002</v>
      </c>
      <c r="M57" s="12">
        <f t="shared" si="12"/>
        <v>1789.8999999999999</v>
      </c>
      <c r="N57" s="13">
        <f t="shared" si="12"/>
        <v>0</v>
      </c>
      <c r="O57" s="13">
        <f t="shared" si="12"/>
        <v>0</v>
      </c>
      <c r="P57" s="14">
        <f>+SUBTOTAL(9,P4:P55)</f>
        <v>61.386138613861391</v>
      </c>
      <c r="Q57" s="14">
        <f t="shared" si="12"/>
        <v>0.61386138613861396</v>
      </c>
      <c r="R57" s="15">
        <f t="shared" si="12"/>
        <v>1248.1818181818185</v>
      </c>
      <c r="S57" s="15">
        <f t="shared" si="12"/>
        <v>124.8181818181818</v>
      </c>
      <c r="T57" s="16">
        <f t="shared" si="12"/>
        <v>295.75</v>
      </c>
      <c r="U57" s="16">
        <f t="shared" si="12"/>
        <v>59.150000000000006</v>
      </c>
      <c r="V57" s="12">
        <f t="shared" si="12"/>
        <v>1605.3179567956795</v>
      </c>
      <c r="W57" s="12">
        <f t="shared" si="12"/>
        <v>184.58204320432037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295.75</v>
      </c>
      <c r="J61" s="24">
        <f t="shared" si="20"/>
        <v>59.150000000000006</v>
      </c>
      <c r="K61" s="24">
        <f t="shared" si="21"/>
        <v>152.10000000000002</v>
      </c>
      <c r="L61" s="25">
        <f t="shared" si="22"/>
        <v>507</v>
      </c>
      <c r="M61" s="113">
        <f>+COUNTIF($D$4:D55,B61)</f>
        <v>5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1941.9999999999998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31.683168316831683</v>
      </c>
      <c r="F63" s="24">
        <f t="shared" si="16"/>
        <v>0.31683168316831684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32</v>
      </c>
      <c r="M63" s="113">
        <f>+COUNTIF($D$4:D57,B63)</f>
        <v>1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-1941.9999999999998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29.702970297029704</v>
      </c>
      <c r="F66" s="24">
        <f t="shared" si="16"/>
        <v>0.29702970297029707</v>
      </c>
      <c r="G66" s="24">
        <v>1248.18</v>
      </c>
      <c r="H66" s="24">
        <f t="shared" si="18"/>
        <v>124.8181818181818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1402.9981818181818</v>
      </c>
      <c r="M66" s="113">
        <f>+COUNTIF($D$4:D59,B66)</f>
        <v>11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61.386138613861391</v>
      </c>
      <c r="F86" s="39">
        <f t="shared" si="23"/>
        <v>0.61386138613861396</v>
      </c>
      <c r="G86" s="39">
        <f t="shared" si="23"/>
        <v>1248.18</v>
      </c>
      <c r="H86" s="39">
        <f t="shared" si="23"/>
        <v>124.8181818181818</v>
      </c>
      <c r="I86" s="39">
        <f t="shared" si="23"/>
        <v>295.75</v>
      </c>
      <c r="J86" s="39">
        <f t="shared" si="23"/>
        <v>59.150000000000006</v>
      </c>
      <c r="K86" s="40">
        <f t="shared" si="23"/>
        <v>152.10000000000002</v>
      </c>
      <c r="L86" s="40">
        <f>SUM(L60:L83)</f>
        <v>1941.9981818181818</v>
      </c>
      <c r="M86" s="114">
        <f>+SUM(M60:M85)</f>
        <v>17</v>
      </c>
      <c r="R86" s="106" t="s">
        <v>658</v>
      </c>
      <c r="S86" s="111">
        <f>+M86</f>
        <v>17</v>
      </c>
      <c r="T86" s="107">
        <f>+K86</f>
        <v>152.10000000000002</v>
      </c>
      <c r="U86" s="107">
        <f>+C86+E86+G86+I86</f>
        <v>1605.3161386138615</v>
      </c>
      <c r="V86" s="107">
        <f>+D86+F86+H86+J86</f>
        <v>184.58204320432043</v>
      </c>
      <c r="W86" s="107">
        <f>+T86+U86+V86</f>
        <v>1941.998181818182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6E2B84FF-F220-495C-A457-BD816A271E8C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E5138B54-D5BB-4EFC-A391-CDD0729F829F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857B20CE-13CC-4CB5-B2B6-02B03A73F2FE}">
          <x14:formula1>
            <xm:f>'VERİ BANKASI'!$F$1:$F$4</xm:f>
          </x14:formula1>
          <xm:sqref>P60</xm:sqref>
        </x14:dataValidation>
        <x14:dataValidation type="list" allowBlank="1" showInputMessage="1" showErrorMessage="1" xr:uid="{E7021AC7-F3A4-4486-B547-8A08531CD4AD}">
          <x14:formula1>
            <xm:f>'VERİ BANKASI'!$E$1:$E$13</xm:f>
          </x14:formula1>
          <xm:sqref>P63</xm:sqref>
        </x14:dataValidation>
        <x14:dataValidation type="list" allowBlank="1" showInputMessage="1" showErrorMessage="1" xr:uid="{B4F56026-C839-4A25-BA96-8CBDFB7825CC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236D7820-A9B1-4891-8202-D4D62BE29D9D}">
          <x14:formula1>
            <xm:f>'VERİ BANKASI'!$G$1:$G$4</xm:f>
          </x14:formula1>
          <xm:sqref>P61</xm:sqref>
        </x14:dataValidation>
        <x14:dataValidation type="list" allowBlank="1" showInputMessage="1" showErrorMessage="1" xr:uid="{9A8D160B-A422-4140-AB71-16E32ACC7A43}">
          <x14:formula1>
            <xm:f>'VERİ BANKASI'!$C$1:$C$5</xm:f>
          </x14:formula1>
          <xm:sqref>G55</xm:sqref>
        </x14:dataValidation>
        <x14:dataValidation type="list" allowBlank="1" showInputMessage="1" showErrorMessage="1" xr:uid="{CA20C55B-2B38-4546-81EB-2FD756138A66}">
          <x14:formula1>
            <xm:f>'VERİ BANKASI'!$N$1:$N$1</xm:f>
          </x14:formula1>
          <xm:sqref>K55</xm:sqref>
        </x14:dataValidation>
        <x14:dataValidation type="list" allowBlank="1" showInputMessage="1" showErrorMessage="1" xr:uid="{36A4CF64-7205-4C49-B473-8C6887CF6D82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2530D9F8-A1B9-463C-8708-A453A07EFD73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247DFD52-3DFC-4860-8058-2DB9A2F9BF25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BE1C0484-E572-4491-A3AD-B49F5F37CB0A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E27B4AC9-B0F9-4C55-8989-BD7A19BD2E65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B96E4302-6E2F-4BD6-BFE7-3E9DF1957C2A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0467-E4D5-4B7D-B5A4-A774126455E9}">
  <sheetPr codeName="Sayfa13">
    <pageSetUpPr fitToPage="1"/>
  </sheetPr>
  <dimension ref="A1:W86"/>
  <sheetViews>
    <sheetView zoomScale="85" zoomScaleNormal="85" workbookViewId="0">
      <selection activeCell="I7" sqref="I7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7720663332</v>
      </c>
      <c r="C4" s="100" t="str">
        <f>+VLOOKUP(B4,'VERİ BANKASI'!M:N,2,0)</f>
        <v>SNBF TURİZM GIDA İNŞ.TAR.SAN.VE TİC.A.Ş.</v>
      </c>
      <c r="D4" s="54" t="s">
        <v>639</v>
      </c>
      <c r="E4" s="57">
        <v>1014</v>
      </c>
      <c r="F4" s="59">
        <v>45458</v>
      </c>
      <c r="G4" s="61">
        <v>10</v>
      </c>
      <c r="H4" s="63">
        <v>150</v>
      </c>
      <c r="I4" s="65" t="s">
        <v>68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150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136.36363636363635</v>
      </c>
      <c r="S4" s="86">
        <f>+R4*0.1</f>
        <v>13.636363636363635</v>
      </c>
      <c r="T4" s="90">
        <f>+IF(G4=$T$2,M4/1.2,0)</f>
        <v>0</v>
      </c>
      <c r="U4" s="92">
        <f>+T4*0.2</f>
        <v>0</v>
      </c>
      <c r="V4" s="95">
        <f>+N4+P4+R4+T4</f>
        <v>136.36363636363635</v>
      </c>
      <c r="W4" s="7">
        <f>+O4+Q4+S4+U4</f>
        <v>13.636363636363635</v>
      </c>
    </row>
    <row r="5" spans="1:23" s="6" customFormat="1" ht="19.899999999999999" customHeight="1" x14ac:dyDescent="0.2">
      <c r="A5" s="51">
        <v>2</v>
      </c>
      <c r="B5" s="97">
        <v>7690310116</v>
      </c>
      <c r="C5" s="100" t="str">
        <f>+VLOOKUP(B5,'VERİ BANKASI'!M:N,2,0)</f>
        <v>SHAYA KAHVE SAN.VE TİC.A.Ş.(STARBUCKS COFFEE)</v>
      </c>
      <c r="D5" s="54" t="s">
        <v>639</v>
      </c>
      <c r="E5" s="57">
        <v>559</v>
      </c>
      <c r="F5" s="59">
        <v>45458</v>
      </c>
      <c r="G5" s="61">
        <v>10</v>
      </c>
      <c r="H5" s="63">
        <v>125</v>
      </c>
      <c r="I5" s="65" t="s">
        <v>643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125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113.63636363636363</v>
      </c>
      <c r="S5" s="86">
        <f>+R5*0.1</f>
        <v>11.363636363636363</v>
      </c>
      <c r="T5" s="90">
        <f>+IF(G5=$T$2,M5/1.2,0)</f>
        <v>0</v>
      </c>
      <c r="U5" s="92">
        <f>+T5*0.2</f>
        <v>0</v>
      </c>
      <c r="V5" s="95">
        <f>+N5+P5+R5+T5</f>
        <v>113.63636363636363</v>
      </c>
      <c r="W5" s="7">
        <f>+O5+Q5+S5+U5</f>
        <v>11.363636363636363</v>
      </c>
    </row>
    <row r="6" spans="1:23" s="6" customFormat="1" ht="19.899999999999999" customHeight="1" x14ac:dyDescent="0.2">
      <c r="A6" s="51">
        <v>3</v>
      </c>
      <c r="B6" s="97">
        <v>4810541780</v>
      </c>
      <c r="C6" s="100" t="str">
        <f>+VLOOKUP(B6,'VERİ BANKASI'!M:N,2,0)</f>
        <v>İSGUH YATIRIM YAPIM VE İŞLETME A.Ş.</v>
      </c>
      <c r="D6" s="54" t="s">
        <v>94</v>
      </c>
      <c r="E6" s="57">
        <v>6071</v>
      </c>
      <c r="F6" s="59">
        <v>45457</v>
      </c>
      <c r="G6" s="61">
        <v>20</v>
      </c>
      <c r="H6" s="63">
        <v>735</v>
      </c>
      <c r="I6" s="65" t="s">
        <v>640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220.5</v>
      </c>
      <c r="M6" s="7">
        <f>+H6-L6</f>
        <v>514.5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428.75</v>
      </c>
      <c r="U6" s="92">
        <f>+T6*0.2</f>
        <v>85.75</v>
      </c>
      <c r="V6" s="95">
        <f t="shared" ref="V6:W22" si="0">+N6+P6+R6+T6</f>
        <v>428.75</v>
      </c>
      <c r="W6" s="7">
        <f t="shared" si="0"/>
        <v>85.75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635</v>
      </c>
      <c r="F7" s="59">
        <v>45454</v>
      </c>
      <c r="G7" s="61">
        <v>20</v>
      </c>
      <c r="H7" s="63">
        <v>100</v>
      </c>
      <c r="I7" s="65" t="s">
        <v>640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30</v>
      </c>
      <c r="M7" s="7">
        <f t="shared" ref="M7:M54" si="2">+H7-L7</f>
        <v>70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58.333333333333336</v>
      </c>
      <c r="U7" s="92">
        <f t="shared" ref="U7:U54" si="10">+T7*0.2</f>
        <v>11.666666666666668</v>
      </c>
      <c r="V7" s="95">
        <f t="shared" si="0"/>
        <v>58.333333333333336</v>
      </c>
      <c r="W7" s="7">
        <f t="shared" si="0"/>
        <v>11.666666666666668</v>
      </c>
    </row>
    <row r="8" spans="1:23" s="6" customFormat="1" ht="19.899999999999999" customHeight="1" x14ac:dyDescent="0.2">
      <c r="A8" s="51">
        <v>5</v>
      </c>
      <c r="B8" s="97"/>
      <c r="C8" s="100" t="e">
        <f>+VLOOKUP(B8,'VERİ BANKASI'!M:N,2,0)</f>
        <v>#N/A</v>
      </c>
      <c r="D8" s="54"/>
      <c r="E8" s="57"/>
      <c r="F8" s="59"/>
      <c r="G8" s="61"/>
      <c r="H8" s="63"/>
      <c r="I8" s="65" t="s">
        <v>640</v>
      </c>
      <c r="J8" s="61" t="s">
        <v>65</v>
      </c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0</v>
      </c>
      <c r="W8" s="7">
        <f t="shared" si="0"/>
        <v>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 t="s">
        <v>640</v>
      </c>
      <c r="J9" s="61" t="s">
        <v>65</v>
      </c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 t="s">
        <v>121</v>
      </c>
      <c r="J10" s="61" t="s">
        <v>65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 t="s">
        <v>68</v>
      </c>
      <c r="J11" s="61" t="s">
        <v>65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 t="s">
        <v>640</v>
      </c>
      <c r="J12" s="61" t="s">
        <v>65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 t="s">
        <v>68</v>
      </c>
      <c r="J13" s="61" t="s">
        <v>65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 t="s">
        <v>119</v>
      </c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 t="s">
        <v>121</v>
      </c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 t="s">
        <v>121</v>
      </c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 t="s">
        <v>640</v>
      </c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 t="s">
        <v>122</v>
      </c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 t="s">
        <v>640</v>
      </c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 t="s">
        <v>640</v>
      </c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 t="s">
        <v>640</v>
      </c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 t="s">
        <v>640</v>
      </c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1110</v>
      </c>
      <c r="I57" s="109"/>
      <c r="J57" s="109"/>
      <c r="K57" s="11"/>
      <c r="L57" s="12">
        <f t="shared" ref="L57:W57" si="12">+SUBTOTAL(9,L4:L55)</f>
        <v>250.5</v>
      </c>
      <c r="M57" s="12">
        <f t="shared" si="12"/>
        <v>859.5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249.99999999999997</v>
      </c>
      <c r="S57" s="15">
        <f t="shared" si="12"/>
        <v>25</v>
      </c>
      <c r="T57" s="16">
        <f t="shared" si="12"/>
        <v>487.08333333333331</v>
      </c>
      <c r="U57" s="16">
        <f t="shared" si="12"/>
        <v>97.416666666666671</v>
      </c>
      <c r="V57" s="12">
        <f t="shared" si="12"/>
        <v>737.08333333333337</v>
      </c>
      <c r="W57" s="12">
        <f t="shared" si="12"/>
        <v>122.41666666666667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487.08333333333331</v>
      </c>
      <c r="J61" s="24">
        <f t="shared" si="20"/>
        <v>97.416666666666671</v>
      </c>
      <c r="K61" s="24">
        <f t="shared" si="21"/>
        <v>250.5</v>
      </c>
      <c r="L61" s="25">
        <f t="shared" si="22"/>
        <v>835</v>
      </c>
      <c r="M61" s="113">
        <f>+COUNTIF($D$4:D55,B61)</f>
        <v>2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1110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-1110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249.99999999999997</v>
      </c>
      <c r="H66" s="24">
        <f t="shared" si="18"/>
        <v>25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275</v>
      </c>
      <c r="M66" s="113">
        <f>+COUNTIF($D$4:D59,B66)</f>
        <v>2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23">SUM(C60:C83)</f>
        <v>0</v>
      </c>
      <c r="D86" s="39">
        <f t="shared" si="23"/>
        <v>0</v>
      </c>
      <c r="E86" s="39">
        <f t="shared" si="23"/>
        <v>0</v>
      </c>
      <c r="F86" s="39">
        <f t="shared" si="23"/>
        <v>0</v>
      </c>
      <c r="G86" s="39">
        <f t="shared" si="23"/>
        <v>249.99999999999997</v>
      </c>
      <c r="H86" s="39">
        <f t="shared" si="23"/>
        <v>25</v>
      </c>
      <c r="I86" s="39">
        <f t="shared" si="23"/>
        <v>487.08333333333331</v>
      </c>
      <c r="J86" s="39">
        <f t="shared" si="23"/>
        <v>97.416666666666671</v>
      </c>
      <c r="K86" s="40">
        <f t="shared" si="23"/>
        <v>250.5</v>
      </c>
      <c r="L86" s="40">
        <f>SUM(L60:L83)</f>
        <v>1110</v>
      </c>
      <c r="M86" s="114">
        <f>+SUM(M60:M85)</f>
        <v>4</v>
      </c>
      <c r="R86" s="106" t="s">
        <v>658</v>
      </c>
      <c r="S86" s="111">
        <f>+M86</f>
        <v>4</v>
      </c>
      <c r="T86" s="107">
        <f>+K86</f>
        <v>250.5</v>
      </c>
      <c r="U86" s="107">
        <f>+C86+E86+G86+I86</f>
        <v>737.08333333333326</v>
      </c>
      <c r="V86" s="107">
        <f>+D86+F86+H86+J86</f>
        <v>122.41666666666667</v>
      </c>
      <c r="W86" s="107">
        <f>+T86+U86+V86</f>
        <v>1110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70:W70"/>
    <mergeCell ref="O71:R75"/>
    <mergeCell ref="T71:W75"/>
    <mergeCell ref="N79:N83"/>
    <mergeCell ref="O79:W81"/>
    <mergeCell ref="O82:W83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640E8439-A873-4FC9-AE48-046999F24AB2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5BE1F74C-0BF0-406B-8B92-746C9A512C82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86559822-4F3A-4C23-B43F-E2E999C62617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A24840B4-805C-4EB0-9DF2-8A35F9073ED2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F9115885-EB53-4313-9B4D-6FE3FFACC5F9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BF8E3148-E7B5-44D6-897E-287EC487E379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5347CCC0-D0EB-44D0-B7F8-542DA55D4F89}">
          <x14:formula1>
            <xm:f>'VERİ BANKASI'!$N$1:$N$1</xm:f>
          </x14:formula1>
          <xm:sqref>K55</xm:sqref>
        </x14:dataValidation>
        <x14:dataValidation type="list" allowBlank="1" showInputMessage="1" showErrorMessage="1" xr:uid="{69412609-374B-460C-BD7E-1B18749D860F}">
          <x14:formula1>
            <xm:f>'VERİ BANKASI'!$C$1:$C$5</xm:f>
          </x14:formula1>
          <xm:sqref>G55</xm:sqref>
        </x14:dataValidation>
        <x14:dataValidation type="list" allowBlank="1" showInputMessage="1" showErrorMessage="1" xr:uid="{3A8F4FB5-835D-421F-B32C-EDC592798437}">
          <x14:formula1>
            <xm:f>'VERİ BANKASI'!$G$1:$G$4</xm:f>
          </x14:formula1>
          <xm:sqref>P61</xm:sqref>
        </x14:dataValidation>
        <x14:dataValidation type="list" allowBlank="1" showInputMessage="1" showErrorMessage="1" xr:uid="{18212746-D3D3-4173-B824-E633FEE5E732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6A4C6450-A97E-4DBD-BF2B-83115DFB5162}">
          <x14:formula1>
            <xm:f>'VERİ BANKASI'!$E$1:$E$13</xm:f>
          </x14:formula1>
          <xm:sqref>P63</xm:sqref>
        </x14:dataValidation>
        <x14:dataValidation type="list" allowBlank="1" showInputMessage="1" showErrorMessage="1" xr:uid="{8990A16F-6BB2-4602-B76D-382E02C45CD7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B37A57A2-FFF1-4DCB-95A6-0894A13E8785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452EC106-E1D6-4BB9-95AD-9A70FBB3022A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37E1-8E87-48F4-94FF-41FF1A1DA141}">
  <sheetPr codeName="Sayfa14">
    <pageSetUpPr fitToPage="1"/>
  </sheetPr>
  <dimension ref="A1:W85"/>
  <sheetViews>
    <sheetView zoomScale="85" zoomScaleNormal="85" workbookViewId="0">
      <selection activeCell="D6" sqref="D6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6121314901</v>
      </c>
      <c r="C4" s="100" t="str">
        <f>+VLOOKUP(B4,'VERİ BANKASI'!M:N,2,0)</f>
        <v>MANİSA HAN RESTORAN LTD. ŞTİ.</v>
      </c>
      <c r="D4" s="54" t="s">
        <v>92</v>
      </c>
      <c r="E4" s="57">
        <v>109</v>
      </c>
      <c r="F4" s="59">
        <v>45465</v>
      </c>
      <c r="G4" s="61">
        <v>10</v>
      </c>
      <c r="H4" s="63">
        <v>200</v>
      </c>
      <c r="I4" s="65" t="s">
        <v>121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200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181.81818181818181</v>
      </c>
      <c r="S4" s="86">
        <f>+R4*0.1</f>
        <v>18.181818181818183</v>
      </c>
      <c r="T4" s="90">
        <f>+IF(G4=$T$2,M4/1.2,0)</f>
        <v>0</v>
      </c>
      <c r="U4" s="92">
        <f>+T4*0.2</f>
        <v>0</v>
      </c>
      <c r="V4" s="95">
        <f>+N4+P4+R4+T4</f>
        <v>181.81818181818181</v>
      </c>
      <c r="W4" s="7">
        <f>+O4+Q4+S4+U4</f>
        <v>18.181818181818183</v>
      </c>
    </row>
    <row r="5" spans="1:23" s="6" customFormat="1" ht="19.899999999999999" customHeight="1" x14ac:dyDescent="0.2">
      <c r="A5" s="51">
        <v>2</v>
      </c>
      <c r="B5" s="97">
        <v>1871682852</v>
      </c>
      <c r="C5" s="100" t="str">
        <f>+VLOOKUP(B5,'VERİ BANKASI'!M:N,2,0)</f>
        <v>BREAKZONE KAFE REST. TİC. A.Ş.</v>
      </c>
      <c r="D5" s="54" t="s">
        <v>92</v>
      </c>
      <c r="E5" s="57">
        <v>212</v>
      </c>
      <c r="F5" s="59">
        <v>45473</v>
      </c>
      <c r="G5" s="61">
        <v>10</v>
      </c>
      <c r="H5" s="63">
        <v>270</v>
      </c>
      <c r="I5" s="65" t="s">
        <v>121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270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245.45454545454544</v>
      </c>
      <c r="S5" s="86">
        <f>+R5*0.1</f>
        <v>24.545454545454547</v>
      </c>
      <c r="T5" s="90">
        <f>+IF(G5=$T$2,M5/1.2,0)</f>
        <v>0</v>
      </c>
      <c r="U5" s="92">
        <f>+T5*0.2</f>
        <v>0</v>
      </c>
      <c r="V5" s="95">
        <f>+N5+P5+R5+T5</f>
        <v>245.45454545454544</v>
      </c>
      <c r="W5" s="7">
        <f>+O5+Q5+S5+U5</f>
        <v>24.545454545454547</v>
      </c>
    </row>
    <row r="6" spans="1:23" s="6" customFormat="1" ht="19.899999999999999" customHeight="1" x14ac:dyDescent="0.2">
      <c r="A6" s="51">
        <v>3</v>
      </c>
      <c r="B6" s="97">
        <v>86110342871</v>
      </c>
      <c r="C6" s="100" t="str">
        <f>+VLOOKUP(B6,'VERİ BANKASI'!M:N,2,0)</f>
        <v>TUNA TAN AKAR.VE TUR.DİN.TES.LTD.ŞTİ.</v>
      </c>
      <c r="D6" s="54" t="s">
        <v>92</v>
      </c>
      <c r="E6" s="57">
        <v>81</v>
      </c>
      <c r="F6" s="59">
        <v>45444</v>
      </c>
      <c r="G6" s="61">
        <v>10</v>
      </c>
      <c r="H6" s="63">
        <v>268</v>
      </c>
      <c r="I6" s="65" t="s">
        <v>134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268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243.63636363636363</v>
      </c>
      <c r="S6" s="86">
        <f>+R6*0.1</f>
        <v>24.363636363636363</v>
      </c>
      <c r="T6" s="90">
        <f>+IF(G6=$T$2,M6/1.2,0)</f>
        <v>0</v>
      </c>
      <c r="U6" s="92">
        <f>+T6*0.2</f>
        <v>0</v>
      </c>
      <c r="V6" s="95">
        <f t="shared" ref="V6:W22" si="0">+N6+P6+R6+T6</f>
        <v>243.63636363636363</v>
      </c>
      <c r="W6" s="7">
        <f t="shared" si="0"/>
        <v>24.363636363636363</v>
      </c>
    </row>
    <row r="7" spans="1:23" s="6" customFormat="1" ht="19.899999999999999" customHeight="1" x14ac:dyDescent="0.2">
      <c r="A7" s="51">
        <v>4</v>
      </c>
      <c r="B7" s="97">
        <v>32564141264</v>
      </c>
      <c r="C7" s="100" t="str">
        <f>+VLOOKUP(B7,'VERİ BANKASI'!M:N,2,0)</f>
        <v>KARAOVA MANAV - OSMAN KARAOVA</v>
      </c>
      <c r="D7" s="54" t="s">
        <v>92</v>
      </c>
      <c r="E7" s="57">
        <v>7</v>
      </c>
      <c r="F7" s="59">
        <v>45444</v>
      </c>
      <c r="G7" s="61">
        <v>1</v>
      </c>
      <c r="H7" s="63">
        <v>100</v>
      </c>
      <c r="I7" s="65" t="s">
        <v>134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100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99.009900990099013</v>
      </c>
      <c r="Q7" s="82">
        <f t="shared" ref="Q7:Q54" si="6">+P7*0.01</f>
        <v>0.9900990099009902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99.009900990099013</v>
      </c>
      <c r="W7" s="7">
        <f t="shared" si="0"/>
        <v>0.9900990099009902</v>
      </c>
    </row>
    <row r="8" spans="1:23" s="6" customFormat="1" ht="19.899999999999999" customHeight="1" x14ac:dyDescent="0.2">
      <c r="A8" s="51">
        <v>5</v>
      </c>
      <c r="B8" s="97">
        <v>43015556728</v>
      </c>
      <c r="C8" s="100" t="str">
        <f>+VLOOKUP(B8,'VERİ BANKASI'!M:N,2,0)</f>
        <v>CİVELEK ŞARKÜTERİ - YAŞAR CİVELEK</v>
      </c>
      <c r="D8" s="54" t="s">
        <v>92</v>
      </c>
      <c r="E8" s="57">
        <v>64</v>
      </c>
      <c r="F8" s="59">
        <v>45444</v>
      </c>
      <c r="G8" s="61">
        <v>1</v>
      </c>
      <c r="H8" s="63">
        <v>100</v>
      </c>
      <c r="I8" s="65" t="s">
        <v>121</v>
      </c>
      <c r="J8" s="61" t="s">
        <v>65</v>
      </c>
      <c r="K8" s="65"/>
      <c r="L8" s="67">
        <f t="shared" si="1"/>
        <v>0</v>
      </c>
      <c r="M8" s="7">
        <f t="shared" si="2"/>
        <v>100</v>
      </c>
      <c r="N8" s="69">
        <f t="shared" si="3"/>
        <v>0</v>
      </c>
      <c r="O8" s="76">
        <f t="shared" si="4"/>
        <v>0</v>
      </c>
      <c r="P8" s="74">
        <f t="shared" si="5"/>
        <v>99.009900990099013</v>
      </c>
      <c r="Q8" s="82">
        <f t="shared" si="6"/>
        <v>0.9900990099009902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99.009900990099013</v>
      </c>
      <c r="W8" s="7">
        <f t="shared" si="0"/>
        <v>0.9900990099009902</v>
      </c>
    </row>
    <row r="9" spans="1:23" s="6" customFormat="1" ht="19.899999999999999" customHeight="1" x14ac:dyDescent="0.2">
      <c r="A9" s="51">
        <v>6</v>
      </c>
      <c r="B9" s="97">
        <v>8400052427</v>
      </c>
      <c r="C9" s="100" t="str">
        <f>+VLOOKUP(B9,'VERİ BANKASI'!M:N,2,0)</f>
        <v>TEŞVİKİYE SARAY GIDA A.Ş.(SARAY MUHALLEBİCİSİ)</v>
      </c>
      <c r="D9" s="54" t="s">
        <v>639</v>
      </c>
      <c r="E9" s="57">
        <v>7</v>
      </c>
      <c r="F9" s="59">
        <v>45444</v>
      </c>
      <c r="G9" s="61">
        <v>10</v>
      </c>
      <c r="H9" s="63">
        <v>450</v>
      </c>
      <c r="I9" s="65" t="s">
        <v>643</v>
      </c>
      <c r="J9" s="61" t="s">
        <v>65</v>
      </c>
      <c r="K9" s="65"/>
      <c r="L9" s="67">
        <f t="shared" si="1"/>
        <v>0</v>
      </c>
      <c r="M9" s="7">
        <f t="shared" si="2"/>
        <v>450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409.09090909090907</v>
      </c>
      <c r="S9" s="86">
        <f t="shared" si="8"/>
        <v>40.909090909090907</v>
      </c>
      <c r="T9" s="90">
        <f t="shared" si="9"/>
        <v>0</v>
      </c>
      <c r="U9" s="92">
        <f t="shared" si="10"/>
        <v>0</v>
      </c>
      <c r="V9" s="95">
        <f t="shared" si="0"/>
        <v>409.09090909090907</v>
      </c>
      <c r="W9" s="7">
        <f t="shared" si="0"/>
        <v>40.909090909090907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1388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1388</v>
      </c>
      <c r="N57" s="13">
        <f t="shared" si="12"/>
        <v>0</v>
      </c>
      <c r="O57" s="13">
        <f t="shared" si="12"/>
        <v>0</v>
      </c>
      <c r="P57" s="14">
        <f>+SUBTOTAL(9,P4:P55)</f>
        <v>198.01980198019803</v>
      </c>
      <c r="Q57" s="14">
        <f t="shared" si="12"/>
        <v>1.9801980198019804</v>
      </c>
      <c r="R57" s="15">
        <f t="shared" si="12"/>
        <v>1080</v>
      </c>
      <c r="S57" s="15">
        <f t="shared" si="12"/>
        <v>108</v>
      </c>
      <c r="T57" s="16">
        <f t="shared" si="12"/>
        <v>0</v>
      </c>
      <c r="U57" s="16">
        <f t="shared" si="12"/>
        <v>0</v>
      </c>
      <c r="V57" s="12">
        <f t="shared" si="12"/>
        <v>1278.0198019801981</v>
      </c>
      <c r="W57" s="12">
        <f t="shared" si="12"/>
        <v>109.98019801980197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1388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198.01980198019803</v>
      </c>
      <c r="F63" s="24">
        <f t="shared" si="16"/>
        <v>1.9801980198019804</v>
      </c>
      <c r="G63" s="24">
        <f t="shared" si="17"/>
        <v>670.90909090909088</v>
      </c>
      <c r="H63" s="24">
        <f t="shared" si="18"/>
        <v>67.090909090909093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938</v>
      </c>
      <c r="M63" s="113">
        <f>+COUNTIF($D$4:D57,B63)</f>
        <v>5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-1388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409.09090909090907</v>
      </c>
      <c r="H65" s="24">
        <f t="shared" si="18"/>
        <v>40.909090909090907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450</v>
      </c>
      <c r="M65" s="113">
        <f>+COUNTIF($D$4:D59,B65)</f>
        <v>1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198.01980198019803</v>
      </c>
      <c r="F85" s="39">
        <f t="shared" si="23"/>
        <v>1.9801980198019804</v>
      </c>
      <c r="G85" s="39">
        <f t="shared" si="23"/>
        <v>1080</v>
      </c>
      <c r="H85" s="39">
        <f t="shared" si="23"/>
        <v>108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1388</v>
      </c>
      <c r="M85" s="114">
        <f>+SUM(M60:M84)</f>
        <v>6</v>
      </c>
      <c r="R85" s="106" t="s">
        <v>658</v>
      </c>
      <c r="S85" s="111">
        <f>+M85</f>
        <v>6</v>
      </c>
      <c r="T85" s="107">
        <f>+K85</f>
        <v>0</v>
      </c>
      <c r="U85" s="107">
        <f>+C85+E85+G85+I85</f>
        <v>1278.0198019801981</v>
      </c>
      <c r="V85" s="107">
        <f>+D85+F85+H85+J85</f>
        <v>109.98019801980197</v>
      </c>
      <c r="W85" s="107">
        <f>+T85+U85+V85</f>
        <v>1388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5380AF52-37CB-4F5F-876B-49E9E6479871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9F22C958-1A81-4E20-A4C6-08BB5EF21CFD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4B3111E0-29D6-44CA-8DBB-0DED41370CBF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4CD799B2-F93A-4FA9-8C89-83EFA48594DA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AD65C87C-46AD-45D5-BAAD-7D7AAAE861A4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65615C17-BE4F-4E07-8D18-C9EF6DB62221}">
          <x14:formula1>
            <xm:f>'VERİ BANKASI'!$N$1:$N$1</xm:f>
          </x14:formula1>
          <xm:sqref>K55</xm:sqref>
        </x14:dataValidation>
        <x14:dataValidation type="list" allowBlank="1" showInputMessage="1" showErrorMessage="1" xr:uid="{99A23D2D-8268-4DF5-B29A-90A7FF68FE06}">
          <x14:formula1>
            <xm:f>'VERİ BANKASI'!$C$1:$C$5</xm:f>
          </x14:formula1>
          <xm:sqref>G55</xm:sqref>
        </x14:dataValidation>
        <x14:dataValidation type="list" allowBlank="1" showInputMessage="1" showErrorMessage="1" xr:uid="{FD360BCE-A8B3-4C02-9ED7-8DEC2A2D7205}">
          <x14:formula1>
            <xm:f>'VERİ BANKASI'!$G$1:$G$4</xm:f>
          </x14:formula1>
          <xm:sqref>P61</xm:sqref>
        </x14:dataValidation>
        <x14:dataValidation type="list" allowBlank="1" showInputMessage="1" showErrorMessage="1" xr:uid="{688863E6-62FF-45ED-A063-E4E984A1200A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BD1D7562-4CD4-4D11-906B-60EDF66E90F2}">
          <x14:formula1>
            <xm:f>'VERİ BANKASI'!$E$1:$E$13</xm:f>
          </x14:formula1>
          <xm:sqref>P63</xm:sqref>
        </x14:dataValidation>
        <x14:dataValidation type="list" allowBlank="1" showInputMessage="1" showErrorMessage="1" xr:uid="{D6802CFC-8601-4D46-9EBC-C6EF6CC6994E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8053D145-FC1D-4B59-B4AF-063DCE7E5EC8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081479AD-D81C-4FA2-8070-D1813BD69525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FE73C475-C09A-4E02-9DA3-84B95B327C32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C52A1-5E6C-4C27-837B-20E7EA582595}">
  <sheetPr codeName="Sayfa15">
    <pageSetUpPr fitToPage="1"/>
  </sheetPr>
  <dimension ref="A1:W85"/>
  <sheetViews>
    <sheetView topLeftCell="A58" zoomScale="85" zoomScaleNormal="85" workbookViewId="0">
      <selection activeCell="E74" sqref="E74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24926545872</v>
      </c>
      <c r="C4" s="100" t="str">
        <f>+VLOOKUP(B4,'VERİ BANKASI'!M:N,2,0)</f>
        <v>QFİT MARKET -ENGİN ŞAHİN</v>
      </c>
      <c r="D4" s="54" t="s">
        <v>92</v>
      </c>
      <c r="E4" s="57">
        <v>13</v>
      </c>
      <c r="F4" s="59">
        <v>45470</v>
      </c>
      <c r="G4" s="61">
        <v>10</v>
      </c>
      <c r="H4" s="63">
        <v>40</v>
      </c>
      <c r="I4" s="65" t="s">
        <v>121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40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36.36363636363636</v>
      </c>
      <c r="S4" s="86">
        <f>+R4*0.1</f>
        <v>3.6363636363636362</v>
      </c>
      <c r="T4" s="90">
        <f>+IF(G4=$T$2,M4/1.2,0)</f>
        <v>0</v>
      </c>
      <c r="U4" s="92">
        <f>+T4*0.2</f>
        <v>0</v>
      </c>
      <c r="V4" s="95">
        <f>+N4+P4+R4+T4</f>
        <v>36.36363636363636</v>
      </c>
      <c r="W4" s="7">
        <f>+O4+Q4+S4+U4</f>
        <v>3.6363636363636362</v>
      </c>
    </row>
    <row r="5" spans="1:23" s="6" customFormat="1" ht="19.899999999999999" customHeight="1" x14ac:dyDescent="0.2">
      <c r="A5" s="51">
        <v>2</v>
      </c>
      <c r="B5" s="97">
        <v>3020549020</v>
      </c>
      <c r="C5" s="100" t="str">
        <f>+VLOOKUP(B5,'VERİ BANKASI'!M:N,2,0)</f>
        <v>DM PETROLCÜLÜK TİC. A.Ş.</v>
      </c>
      <c r="D5" s="54" t="s">
        <v>92</v>
      </c>
      <c r="E5" s="57">
        <v>1232</v>
      </c>
      <c r="F5" s="59">
        <v>45465</v>
      </c>
      <c r="G5" s="61">
        <v>1</v>
      </c>
      <c r="H5" s="63">
        <v>40</v>
      </c>
      <c r="I5" s="65" t="s">
        <v>121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40</v>
      </c>
      <c r="N5" s="69">
        <f>+IF(G5=$N$2,M5,0)</f>
        <v>0</v>
      </c>
      <c r="O5" s="76">
        <f>+N5*0/100</f>
        <v>0</v>
      </c>
      <c r="P5" s="74">
        <f>+IF(G5=$P$2,M5/1.01,0)</f>
        <v>39.603960396039604</v>
      </c>
      <c r="Q5" s="82">
        <f>+P5*0.01</f>
        <v>0.39603960396039606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39.603960396039604</v>
      </c>
      <c r="W5" s="7">
        <f>+O5+Q5+S5+U5</f>
        <v>0.39603960396039606</v>
      </c>
    </row>
    <row r="6" spans="1:23" s="6" customFormat="1" ht="19.899999999999999" customHeight="1" x14ac:dyDescent="0.2">
      <c r="A6" s="51">
        <v>3</v>
      </c>
      <c r="B6" s="97">
        <v>3020549020</v>
      </c>
      <c r="C6" s="100" t="str">
        <f>+VLOOKUP(B6,'VERİ BANKASI'!M:N,2,0)</f>
        <v>DM PETROLCÜLÜK TİC. A.Ş.</v>
      </c>
      <c r="D6" s="54" t="s">
        <v>92</v>
      </c>
      <c r="E6" s="57">
        <v>1232</v>
      </c>
      <c r="F6" s="59">
        <v>45465</v>
      </c>
      <c r="G6" s="61">
        <v>10</v>
      </c>
      <c r="H6" s="63">
        <v>21.06</v>
      </c>
      <c r="I6" s="65" t="s">
        <v>121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21.06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19.145454545454541</v>
      </c>
      <c r="S6" s="86">
        <f>+R6*0.1</f>
        <v>1.9145454545454541</v>
      </c>
      <c r="T6" s="90">
        <f>+IF(G6=$T$2,M6/1.2,0)</f>
        <v>0</v>
      </c>
      <c r="U6" s="92">
        <f>+T6*0.2</f>
        <v>0</v>
      </c>
      <c r="V6" s="95">
        <f t="shared" ref="V6:W22" si="0">+N6+P6+R6+T6</f>
        <v>19.145454545454541</v>
      </c>
      <c r="W6" s="7">
        <f t="shared" si="0"/>
        <v>1.9145454545454541</v>
      </c>
    </row>
    <row r="7" spans="1:23" s="6" customFormat="1" ht="19.899999999999999" customHeight="1" x14ac:dyDescent="0.2">
      <c r="A7" s="51">
        <v>4</v>
      </c>
      <c r="B7" s="97">
        <v>1620053790</v>
      </c>
      <c r="C7" s="100" t="str">
        <f>+VLOOKUP(B7,'VERİ BANKASI'!M:N,2,0)</f>
        <v>SELÇUK BELEDİYESİ İŞL.VE İŞT.MÜD.</v>
      </c>
      <c r="D7" s="54" t="s">
        <v>99</v>
      </c>
      <c r="E7" s="57">
        <v>406</v>
      </c>
      <c r="F7" s="59">
        <v>45465</v>
      </c>
      <c r="G7" s="61">
        <v>20</v>
      </c>
      <c r="H7" s="63">
        <v>120</v>
      </c>
      <c r="I7" s="65" t="s">
        <v>134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120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100</v>
      </c>
      <c r="U7" s="92">
        <f t="shared" ref="U7:U54" si="10">+T7*0.2</f>
        <v>20</v>
      </c>
      <c r="V7" s="95">
        <f t="shared" si="0"/>
        <v>100</v>
      </c>
      <c r="W7" s="7">
        <f t="shared" si="0"/>
        <v>20</v>
      </c>
    </row>
    <row r="8" spans="1:23" s="6" customFormat="1" ht="19.899999999999999" customHeight="1" x14ac:dyDescent="0.2">
      <c r="A8" s="51">
        <v>5</v>
      </c>
      <c r="B8" s="97">
        <v>60574142346</v>
      </c>
      <c r="C8" s="100" t="str">
        <f>+VLOOKUP(B8,'VERİ BANKASI'!M:N,2,0)</f>
        <v>ARABICA COFFEE HOUSE - YAĞMUR EGELİĞİ</v>
      </c>
      <c r="D8" s="54" t="s">
        <v>92</v>
      </c>
      <c r="E8" s="57">
        <v>8</v>
      </c>
      <c r="F8" s="59">
        <v>45444</v>
      </c>
      <c r="G8" s="61">
        <v>10</v>
      </c>
      <c r="H8" s="63">
        <v>30</v>
      </c>
      <c r="I8" s="65" t="s">
        <v>640</v>
      </c>
      <c r="J8" s="61" t="s">
        <v>64</v>
      </c>
      <c r="K8" s="65"/>
      <c r="L8" s="67">
        <f t="shared" si="1"/>
        <v>0</v>
      </c>
      <c r="M8" s="7">
        <f t="shared" si="2"/>
        <v>30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27.27272727272727</v>
      </c>
      <c r="S8" s="86">
        <f t="shared" si="8"/>
        <v>2.7272727272727271</v>
      </c>
      <c r="T8" s="90">
        <f t="shared" si="9"/>
        <v>0</v>
      </c>
      <c r="U8" s="92">
        <f t="shared" si="10"/>
        <v>0</v>
      </c>
      <c r="V8" s="95">
        <f t="shared" si="0"/>
        <v>27.27272727272727</v>
      </c>
      <c r="W8" s="7">
        <f t="shared" si="0"/>
        <v>2.7272727272727271</v>
      </c>
    </row>
    <row r="9" spans="1:23" s="6" customFormat="1" ht="19.899999999999999" customHeight="1" x14ac:dyDescent="0.2">
      <c r="A9" s="51">
        <v>6</v>
      </c>
      <c r="B9" s="97">
        <v>63637180330</v>
      </c>
      <c r="C9" s="100" t="str">
        <f>+VLOOKUP(B9,'VERİ BANKASI'!M:N,2,0)</f>
        <v>ZEKİ ÖZKAN</v>
      </c>
      <c r="D9" s="54" t="s">
        <v>92</v>
      </c>
      <c r="E9" s="57">
        <v>19</v>
      </c>
      <c r="F9" s="59">
        <v>45444</v>
      </c>
      <c r="G9" s="61">
        <v>1</v>
      </c>
      <c r="H9" s="63">
        <v>80</v>
      </c>
      <c r="I9" s="65" t="s">
        <v>134</v>
      </c>
      <c r="J9" s="61"/>
      <c r="K9" s="65"/>
      <c r="L9" s="67">
        <f t="shared" si="1"/>
        <v>0</v>
      </c>
      <c r="M9" s="7">
        <f t="shared" si="2"/>
        <v>80</v>
      </c>
      <c r="N9" s="69">
        <f t="shared" si="3"/>
        <v>0</v>
      </c>
      <c r="O9" s="76">
        <f t="shared" si="4"/>
        <v>0</v>
      </c>
      <c r="P9" s="74">
        <f t="shared" si="5"/>
        <v>79.207920792079207</v>
      </c>
      <c r="Q9" s="82">
        <f t="shared" si="6"/>
        <v>0.79207920792079212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79.207920792079207</v>
      </c>
      <c r="W9" s="7">
        <f t="shared" si="0"/>
        <v>0.79207920792079212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331.06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331.06</v>
      </c>
      <c r="N57" s="13">
        <f t="shared" si="12"/>
        <v>0</v>
      </c>
      <c r="O57" s="13">
        <f t="shared" si="12"/>
        <v>0</v>
      </c>
      <c r="P57" s="14">
        <f>+SUBTOTAL(9,P4:P55)</f>
        <v>118.8118811881188</v>
      </c>
      <c r="Q57" s="14">
        <f t="shared" si="12"/>
        <v>1.1881188118811883</v>
      </c>
      <c r="R57" s="15">
        <f t="shared" si="12"/>
        <v>82.781818181818167</v>
      </c>
      <c r="S57" s="15">
        <f t="shared" si="12"/>
        <v>8.2781818181818174</v>
      </c>
      <c r="T57" s="16">
        <f t="shared" si="12"/>
        <v>100</v>
      </c>
      <c r="U57" s="16">
        <f t="shared" si="12"/>
        <v>20</v>
      </c>
      <c r="V57" s="12">
        <f t="shared" si="12"/>
        <v>301.59369936993699</v>
      </c>
      <c r="W57" s="12">
        <f t="shared" si="12"/>
        <v>29.466300630063007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331.06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118.8118811881188</v>
      </c>
      <c r="F63" s="24">
        <f t="shared" si="16"/>
        <v>1.1881188118811883</v>
      </c>
      <c r="G63" s="24">
        <f t="shared" si="17"/>
        <v>82.781818181818167</v>
      </c>
      <c r="H63" s="24">
        <f t="shared" si="18"/>
        <v>8.2781818181818174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211.05999999999997</v>
      </c>
      <c r="M63" s="113">
        <f>+COUNTIF($D$4:D57,B63)</f>
        <v>5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-331.06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100</v>
      </c>
      <c r="J70" s="24">
        <f t="shared" si="20"/>
        <v>20</v>
      </c>
      <c r="K70" s="24">
        <f t="shared" si="21"/>
        <v>0</v>
      </c>
      <c r="L70" s="25">
        <f t="shared" si="22"/>
        <v>120</v>
      </c>
      <c r="M70" s="113">
        <f>+COUNTIF($D$4:D64,B70)</f>
        <v>1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118.8118811881188</v>
      </c>
      <c r="F85" s="39">
        <f t="shared" si="23"/>
        <v>1.1881188118811883</v>
      </c>
      <c r="G85" s="39">
        <f t="shared" si="23"/>
        <v>82.781818181818167</v>
      </c>
      <c r="H85" s="39">
        <f t="shared" si="23"/>
        <v>8.2781818181818174</v>
      </c>
      <c r="I85" s="39">
        <f t="shared" si="23"/>
        <v>100</v>
      </c>
      <c r="J85" s="39">
        <f t="shared" si="23"/>
        <v>20</v>
      </c>
      <c r="K85" s="40">
        <f t="shared" si="23"/>
        <v>0</v>
      </c>
      <c r="L85" s="40">
        <f>SUM(L60:L82)</f>
        <v>331.05999999999995</v>
      </c>
      <c r="M85" s="114">
        <f>+SUM(M60:M84)</f>
        <v>6</v>
      </c>
      <c r="R85" s="106" t="s">
        <v>658</v>
      </c>
      <c r="S85" s="111">
        <f>+M85</f>
        <v>6</v>
      </c>
      <c r="T85" s="107">
        <f>+K85</f>
        <v>0</v>
      </c>
      <c r="U85" s="107">
        <f>+C85+E85+G85+I85</f>
        <v>301.59369936993699</v>
      </c>
      <c r="V85" s="107">
        <f>+D85+F85+H85+J85</f>
        <v>29.466300630063007</v>
      </c>
      <c r="W85" s="107">
        <f>+T85+U85+V85</f>
        <v>331.06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262D1BBF-ECBE-4B11-B4A3-C111DFBDC8F5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D2B4E45-C0EB-41AE-B4FF-98AA9642BBC8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1D49D14B-1056-440D-9727-317AAA8FF572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3EC3C96F-DC3F-491E-9F26-897701CF2AC4}">
          <x14:formula1>
            <xm:f>'VERİ BANKASI'!$F$1:$F$4</xm:f>
          </x14:formula1>
          <xm:sqref>P60</xm:sqref>
        </x14:dataValidation>
        <x14:dataValidation type="list" allowBlank="1" showInputMessage="1" showErrorMessage="1" xr:uid="{E13B7A3A-5EAF-4FE1-8F2F-DAAA57961C0B}">
          <x14:formula1>
            <xm:f>'VERİ BANKASI'!$E$1:$E$13</xm:f>
          </x14:formula1>
          <xm:sqref>P63</xm:sqref>
        </x14:dataValidation>
        <x14:dataValidation type="list" allowBlank="1" showInputMessage="1" showErrorMessage="1" xr:uid="{3B78DBE5-6A38-4AE4-98E4-3BC358FFCBD2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0DB697C5-75E9-4B9B-8848-B3F913F90A74}">
          <x14:formula1>
            <xm:f>'VERİ BANKASI'!$G$1:$G$4</xm:f>
          </x14:formula1>
          <xm:sqref>P61</xm:sqref>
        </x14:dataValidation>
        <x14:dataValidation type="list" allowBlank="1" showInputMessage="1" showErrorMessage="1" xr:uid="{9AD4484E-9C0C-47BD-8985-C6DA2B5240D1}">
          <x14:formula1>
            <xm:f>'VERİ BANKASI'!$C$1:$C$5</xm:f>
          </x14:formula1>
          <xm:sqref>G55</xm:sqref>
        </x14:dataValidation>
        <x14:dataValidation type="list" allowBlank="1" showInputMessage="1" showErrorMessage="1" xr:uid="{1851CD1C-1159-411D-87D3-127E31A479BA}">
          <x14:formula1>
            <xm:f>'VERİ BANKASI'!$N$1:$N$1</xm:f>
          </x14:formula1>
          <xm:sqref>K55</xm:sqref>
        </x14:dataValidation>
        <x14:dataValidation type="list" allowBlank="1" showInputMessage="1" showErrorMessage="1" xr:uid="{6B98BD83-5FFE-4A1A-B33B-56DE872C136F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9B1FEA7B-24AF-49A7-A79B-34918DD93B1A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766A98E1-D4DE-4265-A42B-5F217A519A9F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3CF4224B-BCF0-44D1-B636-7FF8F603572C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2F3CCF47-EDB0-47EC-8AD9-81283DCF37DD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78DD-DA75-4667-A8ED-582C7D2CED54}">
  <sheetPr codeName="Sayfa16">
    <pageSetUpPr fitToPage="1"/>
  </sheetPr>
  <dimension ref="A1:W85"/>
  <sheetViews>
    <sheetView topLeftCell="A49" zoomScale="85" zoomScaleNormal="85" workbookViewId="0">
      <selection activeCell="A63" sqref="A63:XFD63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7690007614</v>
      </c>
      <c r="C4" s="100" t="str">
        <f>+VLOOKUP(B4,'VERİ BANKASI'!M:N,2,0)</f>
        <v>SHELL PETROL A.Ş.</v>
      </c>
      <c r="D4" s="54" t="s">
        <v>92</v>
      </c>
      <c r="E4" s="57">
        <v>229</v>
      </c>
      <c r="F4" s="59">
        <v>45418</v>
      </c>
      <c r="G4" s="61">
        <v>1</v>
      </c>
      <c r="H4" s="63">
        <v>60</v>
      </c>
      <c r="I4" s="65" t="s">
        <v>134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60</v>
      </c>
      <c r="N4" s="69">
        <f>+IF(G4=$N$2,M4,0)</f>
        <v>0</v>
      </c>
      <c r="O4" s="76">
        <f>+N4*0/100</f>
        <v>0</v>
      </c>
      <c r="P4" s="74">
        <f>+IF(G4=$P$2,M4/1.01,0)</f>
        <v>59.405940594059409</v>
      </c>
      <c r="Q4" s="82">
        <f>+P4*0.01</f>
        <v>0.59405940594059414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59.405940594059409</v>
      </c>
      <c r="W4" s="7">
        <f>+O4+Q4+S4+U4</f>
        <v>0.59405940594059414</v>
      </c>
    </row>
    <row r="5" spans="1:23" s="6" customFormat="1" ht="19.899999999999999" customHeight="1" x14ac:dyDescent="0.2">
      <c r="A5" s="51">
        <v>2</v>
      </c>
      <c r="B5" s="97">
        <v>63637180330</v>
      </c>
      <c r="C5" s="100" t="str">
        <f>+VLOOKUP(B5,'VERİ BANKASI'!M:N,2,0)</f>
        <v>ZEKİ ÖZKAN</v>
      </c>
      <c r="D5" s="54" t="s">
        <v>92</v>
      </c>
      <c r="E5" s="57">
        <v>20</v>
      </c>
      <c r="F5" s="59">
        <v>45421</v>
      </c>
      <c r="G5" s="61">
        <v>1</v>
      </c>
      <c r="H5" s="63">
        <v>100</v>
      </c>
      <c r="I5" s="65" t="s">
        <v>134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100</v>
      </c>
      <c r="N5" s="69">
        <f>+IF(G5=$N$2,M5,0)</f>
        <v>0</v>
      </c>
      <c r="O5" s="76">
        <f>+N5*0/100</f>
        <v>0</v>
      </c>
      <c r="P5" s="74">
        <f>+IF(G5=$P$2,M5/1.01,0)</f>
        <v>99.009900990099013</v>
      </c>
      <c r="Q5" s="82">
        <f>+P5*0.01</f>
        <v>0.9900990099009902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99.009900990099013</v>
      </c>
      <c r="W5" s="7">
        <f>+O5+Q5+S5+U5</f>
        <v>0.9900990099009902</v>
      </c>
    </row>
    <row r="6" spans="1:23" s="6" customFormat="1" ht="19.899999999999999" customHeight="1" x14ac:dyDescent="0.2">
      <c r="A6" s="51">
        <v>3</v>
      </c>
      <c r="B6" s="97"/>
      <c r="C6" s="100" t="e">
        <f>+VLOOKUP(B6,'VERİ BANKASI'!M:N,2,0)</f>
        <v>#N/A</v>
      </c>
      <c r="D6" s="54"/>
      <c r="E6" s="57"/>
      <c r="F6" s="59"/>
      <c r="G6" s="61"/>
      <c r="H6" s="63"/>
      <c r="I6" s="65"/>
      <c r="J6" s="61"/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0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/>
      <c r="C7" s="100" t="e">
        <f>+VLOOKUP(B7,'VERİ BANKASI'!M:N,2,0)</f>
        <v>#N/A</v>
      </c>
      <c r="D7" s="54"/>
      <c r="E7" s="57"/>
      <c r="F7" s="59"/>
      <c r="G7" s="61"/>
      <c r="H7" s="63"/>
      <c r="I7" s="65"/>
      <c r="J7" s="61"/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0</v>
      </c>
      <c r="W7" s="7">
        <f t="shared" si="0"/>
        <v>0</v>
      </c>
    </row>
    <row r="8" spans="1:23" s="6" customFormat="1" ht="19.899999999999999" customHeight="1" x14ac:dyDescent="0.2">
      <c r="A8" s="51">
        <v>5</v>
      </c>
      <c r="B8" s="97"/>
      <c r="C8" s="100" t="e">
        <f>+VLOOKUP(B8,'VERİ BANKASI'!M:N,2,0)</f>
        <v>#N/A</v>
      </c>
      <c r="D8" s="54"/>
      <c r="E8" s="57"/>
      <c r="F8" s="59"/>
      <c r="G8" s="61"/>
      <c r="H8" s="63"/>
      <c r="I8" s="65"/>
      <c r="J8" s="61"/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0</v>
      </c>
      <c r="W8" s="7">
        <f t="shared" si="0"/>
        <v>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/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160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160</v>
      </c>
      <c r="N57" s="13">
        <f t="shared" si="12"/>
        <v>0</v>
      </c>
      <c r="O57" s="13">
        <f t="shared" si="12"/>
        <v>0</v>
      </c>
      <c r="P57" s="14">
        <f>+SUBTOTAL(9,P4:P55)</f>
        <v>158.41584158415841</v>
      </c>
      <c r="Q57" s="14">
        <f t="shared" si="12"/>
        <v>1.5841584158415842</v>
      </c>
      <c r="R57" s="15">
        <f t="shared" si="12"/>
        <v>0</v>
      </c>
      <c r="S57" s="15">
        <f t="shared" si="12"/>
        <v>0</v>
      </c>
      <c r="T57" s="16">
        <f t="shared" si="12"/>
        <v>0</v>
      </c>
      <c r="U57" s="16">
        <f t="shared" si="12"/>
        <v>0</v>
      </c>
      <c r="V57" s="12">
        <f t="shared" si="12"/>
        <v>158.41584158415841</v>
      </c>
      <c r="W57" s="12">
        <f t="shared" si="12"/>
        <v>1.5841584158415842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160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158.41584158415841</v>
      </c>
      <c r="F63" s="24">
        <f t="shared" si="16"/>
        <v>1.5841584158415842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160</v>
      </c>
      <c r="M63" s="113">
        <f>+COUNTIF($D$4:D57,B63)</f>
        <v>2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-160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158.41584158415841</v>
      </c>
      <c r="F85" s="39">
        <f t="shared" si="23"/>
        <v>1.5841584158415842</v>
      </c>
      <c r="G85" s="39">
        <f t="shared" si="23"/>
        <v>0</v>
      </c>
      <c r="H85" s="39">
        <f t="shared" si="23"/>
        <v>0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160</v>
      </c>
      <c r="M85" s="114">
        <f>+SUM(M60:M84)</f>
        <v>2</v>
      </c>
      <c r="R85" s="106" t="s">
        <v>658</v>
      </c>
      <c r="S85" s="111">
        <f>+M85</f>
        <v>2</v>
      </c>
      <c r="T85" s="107">
        <f>+K85</f>
        <v>0</v>
      </c>
      <c r="U85" s="107">
        <f>+C85+E85+G85+I85</f>
        <v>158.41584158415841</v>
      </c>
      <c r="V85" s="107">
        <f>+D85+F85+H85+J85</f>
        <v>1.5841584158415842</v>
      </c>
      <c r="W85" s="107">
        <f>+T85+U85+V85</f>
        <v>160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39CB74F1-9D12-43F2-8F96-AD9C564E8C7C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8F2FAA99-2497-49DA-8E53-8E6A642AA3AB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26DAF4A7-D8C6-4D96-8B7A-FCC3D6012111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8460C60D-AFB3-43F3-B481-830AB8A33A34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DFBAA374-6553-4932-A5F7-2C7E7DA7B364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D07E9EC9-AAE8-4467-9261-8183A4AEA7D0}">
          <x14:formula1>
            <xm:f>'VERİ BANKASI'!$N$1:$N$1</xm:f>
          </x14:formula1>
          <xm:sqref>K55</xm:sqref>
        </x14:dataValidation>
        <x14:dataValidation type="list" allowBlank="1" showInputMessage="1" showErrorMessage="1" xr:uid="{AA4ECE8C-4EEE-4BBF-A114-74228E2C2FC2}">
          <x14:formula1>
            <xm:f>'VERİ BANKASI'!$C$1:$C$5</xm:f>
          </x14:formula1>
          <xm:sqref>G55</xm:sqref>
        </x14:dataValidation>
        <x14:dataValidation type="list" allowBlank="1" showInputMessage="1" showErrorMessage="1" xr:uid="{34470A91-C0C6-4327-917B-7AE688949779}">
          <x14:formula1>
            <xm:f>'VERİ BANKASI'!$G$1:$G$4</xm:f>
          </x14:formula1>
          <xm:sqref>P61</xm:sqref>
        </x14:dataValidation>
        <x14:dataValidation type="list" allowBlank="1" showInputMessage="1" showErrorMessage="1" xr:uid="{0B48F1D5-168E-453A-A89F-DA7F2E97BE73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01DF5B57-6ADD-4F7E-81A4-8D195D35D8B9}">
          <x14:formula1>
            <xm:f>'VERİ BANKASI'!$E$1:$E$13</xm:f>
          </x14:formula1>
          <xm:sqref>P63</xm:sqref>
        </x14:dataValidation>
        <x14:dataValidation type="list" allowBlank="1" showInputMessage="1" showErrorMessage="1" xr:uid="{06AFC5E5-BFD3-4CBC-981A-7A74343064B4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D91CF085-FA9F-4DBC-9992-EDED3758DE94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F2499206-C9A0-4233-A9D6-C7FF9E7633D6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C3470D4A-0D7F-40E2-9103-FDE53D9AF560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CE8C-0DB7-42DC-B719-441404704D79}">
  <sheetPr codeName="Sayfa17">
    <pageSetUpPr fitToPage="1"/>
  </sheetPr>
  <dimension ref="A1:W85"/>
  <sheetViews>
    <sheetView topLeftCell="H70" zoomScale="85" zoomScaleNormal="85" workbookViewId="0">
      <selection activeCell="A65" sqref="A65:XFD6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6220529513</v>
      </c>
      <c r="C4" s="100" t="str">
        <f>+VLOOKUP(B4,'VERİ BANKASI'!M:N,2,0)</f>
        <v>MİGROS TİCARET A.Ş.</v>
      </c>
      <c r="D4" s="54" t="s">
        <v>92</v>
      </c>
      <c r="E4" s="57">
        <v>396</v>
      </c>
      <c r="F4" s="59">
        <v>45423</v>
      </c>
      <c r="G4" s="61">
        <v>1</v>
      </c>
      <c r="H4" s="63">
        <v>218</v>
      </c>
      <c r="I4" s="65" t="s">
        <v>68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218</v>
      </c>
      <c r="N4" s="69">
        <f>+IF(G4=$N$2,M4,0)</f>
        <v>0</v>
      </c>
      <c r="O4" s="76">
        <f>+N4*0/100</f>
        <v>0</v>
      </c>
      <c r="P4" s="74">
        <f>+IF(G4=$P$2,M4/1.01,0)</f>
        <v>215.84158415841583</v>
      </c>
      <c r="Q4" s="82">
        <f>+P4*0.01</f>
        <v>2.1584158415841581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215.84158415841583</v>
      </c>
      <c r="W4" s="7">
        <f>+O4+Q4+S4+U4</f>
        <v>2.1584158415841581</v>
      </c>
    </row>
    <row r="5" spans="1:23" s="6" customFormat="1" ht="19.899999999999999" customHeight="1" x14ac:dyDescent="0.2">
      <c r="A5" s="51">
        <v>2</v>
      </c>
      <c r="B5" s="97">
        <v>24926545872</v>
      </c>
      <c r="C5" s="100" t="str">
        <f>+VLOOKUP(B5,'VERİ BANKASI'!M:N,2,0)</f>
        <v>QFİT MARKET -ENGİN ŞAHİN</v>
      </c>
      <c r="D5" s="54" t="s">
        <v>92</v>
      </c>
      <c r="E5" s="57">
        <v>9</v>
      </c>
      <c r="F5" s="59">
        <v>45427</v>
      </c>
      <c r="G5" s="61">
        <v>1</v>
      </c>
      <c r="H5" s="63">
        <v>17.5</v>
      </c>
      <c r="I5" s="65" t="s">
        <v>640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17.5</v>
      </c>
      <c r="N5" s="69">
        <f>+IF(G5=$N$2,M5,0)</f>
        <v>0</v>
      </c>
      <c r="O5" s="76">
        <f>+N5*0/100</f>
        <v>0</v>
      </c>
      <c r="P5" s="74">
        <f>+IF(G5=$P$2,M5/1.01,0)</f>
        <v>17.326732673267326</v>
      </c>
      <c r="Q5" s="82">
        <f>+P5*0.01</f>
        <v>0.17326732673267325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17.326732673267326</v>
      </c>
      <c r="W5" s="7">
        <f>+O5+Q5+S5+U5</f>
        <v>0.17326732673267325</v>
      </c>
    </row>
    <row r="6" spans="1:23" s="6" customFormat="1" ht="19.899999999999999" customHeight="1" x14ac:dyDescent="0.2">
      <c r="A6" s="51">
        <v>3</v>
      </c>
      <c r="B6" s="97">
        <v>24926545872</v>
      </c>
      <c r="C6" s="100" t="str">
        <f>+VLOOKUP(B6,'VERİ BANKASI'!M:N,2,0)</f>
        <v>QFİT MARKET -ENGİN ŞAHİN</v>
      </c>
      <c r="D6" s="54" t="s">
        <v>92</v>
      </c>
      <c r="E6" s="57">
        <v>4</v>
      </c>
      <c r="F6" s="59">
        <v>45425</v>
      </c>
      <c r="G6" s="61">
        <v>1</v>
      </c>
      <c r="H6" s="63">
        <v>17.5</v>
      </c>
      <c r="I6" s="65" t="s">
        <v>640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17.5</v>
      </c>
      <c r="N6" s="69">
        <f>+IF(G6=$N$2,M6,0)</f>
        <v>0</v>
      </c>
      <c r="O6" s="76">
        <f>+N6*0/100</f>
        <v>0</v>
      </c>
      <c r="P6" s="74">
        <f>+IF(G6=$P$2,M6/1.01,0)</f>
        <v>17.326732673267326</v>
      </c>
      <c r="Q6" s="82">
        <f>+P6*0.01</f>
        <v>0.17326732673267325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17.326732673267326</v>
      </c>
      <c r="W6" s="7">
        <f t="shared" si="0"/>
        <v>0.17326732673267325</v>
      </c>
    </row>
    <row r="7" spans="1:23" s="6" customFormat="1" ht="19.899999999999999" customHeight="1" x14ac:dyDescent="0.2">
      <c r="A7" s="51">
        <v>4</v>
      </c>
      <c r="B7" s="97">
        <v>24926545872</v>
      </c>
      <c r="C7" s="100" t="str">
        <f>+VLOOKUP(B7,'VERİ BANKASI'!M:N,2,0)</f>
        <v>QFİT MARKET -ENGİN ŞAHİN</v>
      </c>
      <c r="D7" s="54" t="s">
        <v>92</v>
      </c>
      <c r="E7" s="57">
        <v>8</v>
      </c>
      <c r="F7" s="59">
        <v>45428</v>
      </c>
      <c r="G7" s="61">
        <v>1</v>
      </c>
      <c r="H7" s="63">
        <v>17.5</v>
      </c>
      <c r="I7" s="65" t="s">
        <v>640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17.5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17.326732673267326</v>
      </c>
      <c r="Q7" s="82">
        <f t="shared" ref="Q7:Q54" si="6">+P7*0.01</f>
        <v>0.17326732673267325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17.326732673267326</v>
      </c>
      <c r="W7" s="7">
        <f t="shared" si="0"/>
        <v>0.17326732673267325</v>
      </c>
    </row>
    <row r="8" spans="1:23" s="6" customFormat="1" ht="19.899999999999999" customHeight="1" x14ac:dyDescent="0.2">
      <c r="A8" s="51">
        <v>5</v>
      </c>
      <c r="B8" s="97">
        <v>24926545872</v>
      </c>
      <c r="C8" s="100" t="str">
        <f>+VLOOKUP(B8,'VERİ BANKASI'!M:N,2,0)</f>
        <v>QFİT MARKET -ENGİN ŞAHİN</v>
      </c>
      <c r="D8" s="54" t="s">
        <v>92</v>
      </c>
      <c r="E8" s="57">
        <v>8</v>
      </c>
      <c r="F8" s="59">
        <v>45429</v>
      </c>
      <c r="G8" s="61">
        <v>1</v>
      </c>
      <c r="H8" s="63">
        <v>17.5</v>
      </c>
      <c r="I8" s="65" t="s">
        <v>640</v>
      </c>
      <c r="J8" s="61" t="s">
        <v>64</v>
      </c>
      <c r="K8" s="65"/>
      <c r="L8" s="67">
        <f t="shared" si="1"/>
        <v>0</v>
      </c>
      <c r="M8" s="7">
        <f t="shared" si="2"/>
        <v>17.5</v>
      </c>
      <c r="N8" s="69">
        <f t="shared" si="3"/>
        <v>0</v>
      </c>
      <c r="O8" s="76">
        <f t="shared" si="4"/>
        <v>0</v>
      </c>
      <c r="P8" s="74">
        <f t="shared" si="5"/>
        <v>17.326732673267326</v>
      </c>
      <c r="Q8" s="82">
        <f t="shared" si="6"/>
        <v>0.17326732673267325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17.326732673267326</v>
      </c>
      <c r="W8" s="7">
        <f t="shared" si="0"/>
        <v>0.17326732673267325</v>
      </c>
    </row>
    <row r="9" spans="1:23" s="6" customFormat="1" ht="19.899999999999999" customHeight="1" x14ac:dyDescent="0.2">
      <c r="A9" s="51">
        <v>6</v>
      </c>
      <c r="B9" s="97">
        <v>34387768512</v>
      </c>
      <c r="C9" s="100" t="str">
        <f>+VLOOKUP(B9,'VERİ BANKASI'!M:N,2,0)</f>
        <v>ŞEN BALIK LOKANTASI - İBRAHİM UZUN</v>
      </c>
      <c r="D9" s="54" t="s">
        <v>639</v>
      </c>
      <c r="E9" s="57">
        <v>14</v>
      </c>
      <c r="F9" s="59">
        <v>45432</v>
      </c>
      <c r="G9" s="61">
        <v>1</v>
      </c>
      <c r="H9" s="63">
        <v>595</v>
      </c>
      <c r="I9" s="65" t="s">
        <v>751</v>
      </c>
      <c r="J9" s="61" t="s">
        <v>64</v>
      </c>
      <c r="K9" s="65"/>
      <c r="L9" s="67">
        <f t="shared" si="1"/>
        <v>0</v>
      </c>
      <c r="M9" s="7">
        <f t="shared" si="2"/>
        <v>595</v>
      </c>
      <c r="N9" s="69">
        <f t="shared" si="3"/>
        <v>0</v>
      </c>
      <c r="O9" s="76">
        <f t="shared" si="4"/>
        <v>0</v>
      </c>
      <c r="P9" s="74">
        <f t="shared" si="5"/>
        <v>589.10891089108907</v>
      </c>
      <c r="Q9" s="82">
        <f t="shared" si="6"/>
        <v>5.891089108910891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589.10891089108907</v>
      </c>
      <c r="W9" s="7">
        <f t="shared" si="0"/>
        <v>5.891089108910891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883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883</v>
      </c>
      <c r="N57" s="13">
        <f t="shared" si="12"/>
        <v>0</v>
      </c>
      <c r="O57" s="13">
        <f t="shared" si="12"/>
        <v>0</v>
      </c>
      <c r="P57" s="14">
        <f>+SUBTOTAL(9,P4:P55)</f>
        <v>874.25742574257424</v>
      </c>
      <c r="Q57" s="14">
        <f t="shared" si="12"/>
        <v>8.7425742574257423</v>
      </c>
      <c r="R57" s="15">
        <f t="shared" si="12"/>
        <v>0</v>
      </c>
      <c r="S57" s="15">
        <f t="shared" si="12"/>
        <v>0</v>
      </c>
      <c r="T57" s="16">
        <f t="shared" si="12"/>
        <v>0</v>
      </c>
      <c r="U57" s="16">
        <f t="shared" si="12"/>
        <v>0</v>
      </c>
      <c r="V57" s="12">
        <f t="shared" si="12"/>
        <v>874.25742574257424</v>
      </c>
      <c r="W57" s="12">
        <f t="shared" si="12"/>
        <v>8.7425742574257423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883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285.14851485148512</v>
      </c>
      <c r="F63" s="24">
        <f t="shared" si="16"/>
        <v>2.8514851485148518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287.99999999999994</v>
      </c>
      <c r="M63" s="113">
        <f>+COUNTIF($D$4:D57,B63)</f>
        <v>5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-883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589.10891089108907</v>
      </c>
      <c r="F65" s="24">
        <f t="shared" si="16"/>
        <v>5.891089108910891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595</v>
      </c>
      <c r="M65" s="113">
        <f>+COUNTIF($D$4:D59,B65)</f>
        <v>1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874.25742574257424</v>
      </c>
      <c r="F85" s="39">
        <f t="shared" si="23"/>
        <v>8.7425742574257423</v>
      </c>
      <c r="G85" s="39">
        <f t="shared" si="23"/>
        <v>0</v>
      </c>
      <c r="H85" s="39">
        <f t="shared" si="23"/>
        <v>0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883</v>
      </c>
      <c r="M85" s="114">
        <f>+SUM(M60:M84)</f>
        <v>6</v>
      </c>
      <c r="R85" s="106" t="s">
        <v>658</v>
      </c>
      <c r="S85" s="111">
        <f>+M85</f>
        <v>6</v>
      </c>
      <c r="T85" s="107">
        <f>+K85</f>
        <v>0</v>
      </c>
      <c r="U85" s="107">
        <f>+C85+E85+G85+I85</f>
        <v>874.25742574257424</v>
      </c>
      <c r="V85" s="107">
        <f>+D85+F85+H85+J85</f>
        <v>8.7425742574257423</v>
      </c>
      <c r="W85" s="107">
        <f>+T85+U85+V85</f>
        <v>883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7A042D4D-DA31-4A58-B272-8614DB04FB42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EB204026-0D0A-426A-9E01-7210CF7D1AE6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4D60F565-C5FE-45DF-A499-D7534A53F880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8A76BBF2-46FD-4A4D-9369-A1041DCB5945}">
          <x14:formula1>
            <xm:f>'VERİ BANKASI'!$F$1:$F$4</xm:f>
          </x14:formula1>
          <xm:sqref>P60</xm:sqref>
        </x14:dataValidation>
        <x14:dataValidation type="list" allowBlank="1" showInputMessage="1" showErrorMessage="1" xr:uid="{031768DA-C60F-4C04-AB3C-0DACBC680FD2}">
          <x14:formula1>
            <xm:f>'VERİ BANKASI'!$E$1:$E$13</xm:f>
          </x14:formula1>
          <xm:sqref>P63</xm:sqref>
        </x14:dataValidation>
        <x14:dataValidation type="list" allowBlank="1" showInputMessage="1" showErrorMessage="1" xr:uid="{7125954D-C2C8-4AB4-A584-B82F82DD5C18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2DB38DA6-0DD9-4719-A4E2-C145CC604C13}">
          <x14:formula1>
            <xm:f>'VERİ BANKASI'!$G$1:$G$4</xm:f>
          </x14:formula1>
          <xm:sqref>P61</xm:sqref>
        </x14:dataValidation>
        <x14:dataValidation type="list" allowBlank="1" showInputMessage="1" showErrorMessage="1" xr:uid="{246012F8-7FE0-4EB1-AC5B-B0A94F2FDF1F}">
          <x14:formula1>
            <xm:f>'VERİ BANKASI'!$C$1:$C$5</xm:f>
          </x14:formula1>
          <xm:sqref>G55</xm:sqref>
        </x14:dataValidation>
        <x14:dataValidation type="list" allowBlank="1" showInputMessage="1" showErrorMessage="1" xr:uid="{F84F8068-0090-4F66-A465-0EB0BBBD2F77}">
          <x14:formula1>
            <xm:f>'VERİ BANKASI'!$N$1:$N$1</xm:f>
          </x14:formula1>
          <xm:sqref>K55</xm:sqref>
        </x14:dataValidation>
        <x14:dataValidation type="list" allowBlank="1" showInputMessage="1" showErrorMessage="1" xr:uid="{B1049AFA-27CA-4384-9C3C-9E982DC06999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631E607F-23B5-4478-9DCE-714B667BAC04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027C4548-F304-4D81-AEA3-D91B08A2A51A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978881FE-A2EA-4186-B0B4-2B9E43B6887D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0846AF62-B071-49F5-ABAC-ED2E350680CE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1AF4-A176-4D18-B10F-2A279E3FA565}">
  <sheetPr codeName="Sayfa18">
    <pageSetUpPr fitToPage="1"/>
  </sheetPr>
  <dimension ref="A1:W85"/>
  <sheetViews>
    <sheetView topLeftCell="A40" zoomScale="85" zoomScaleNormal="85" workbookViewId="0">
      <selection activeCell="A63" sqref="A63:XFD63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5170012279</v>
      </c>
      <c r="C4" s="100" t="str">
        <f>+VLOOKUP(B4,'VERİ BANKASI'!M:N,2,0)</f>
        <v>KARAFIRIN GIDA LTD. ŞTİ.</v>
      </c>
      <c r="D4" s="54" t="s">
        <v>92</v>
      </c>
      <c r="E4" s="57">
        <v>169</v>
      </c>
      <c r="F4" s="59">
        <v>45435</v>
      </c>
      <c r="G4" s="61">
        <v>10</v>
      </c>
      <c r="H4" s="63">
        <v>195</v>
      </c>
      <c r="I4" s="65" t="s">
        <v>751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195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177.27272727272725</v>
      </c>
      <c r="S4" s="86">
        <f>+R4*0.1</f>
        <v>17.727272727272727</v>
      </c>
      <c r="T4" s="90">
        <f>+IF(G4=$T$2,M4/1.2,0)</f>
        <v>0</v>
      </c>
      <c r="U4" s="92">
        <f>+T4*0.2</f>
        <v>0</v>
      </c>
      <c r="V4" s="95">
        <f>+N4+P4+R4+T4</f>
        <v>177.27272727272725</v>
      </c>
      <c r="W4" s="7">
        <f>+O4+Q4+S4+U4</f>
        <v>17.727272727272727</v>
      </c>
    </row>
    <row r="5" spans="1:23" s="6" customFormat="1" ht="19.899999999999999" customHeight="1" x14ac:dyDescent="0.2">
      <c r="A5" s="51">
        <v>2</v>
      </c>
      <c r="B5" s="97">
        <v>17662958396</v>
      </c>
      <c r="C5" s="100" t="str">
        <f>+VLOOKUP(B5,'VERİ BANKASI'!M:N,2,0)</f>
        <v>GONCADAN LEZZETLER - GONCA TÜRKOĞLU</v>
      </c>
      <c r="D5" s="54" t="s">
        <v>92</v>
      </c>
      <c r="E5" s="57">
        <v>19</v>
      </c>
      <c r="F5" s="59">
        <v>45441</v>
      </c>
      <c r="G5" s="61">
        <v>10</v>
      </c>
      <c r="H5" s="63">
        <v>35</v>
      </c>
      <c r="I5" s="65" t="s">
        <v>643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35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31.818181818181817</v>
      </c>
      <c r="S5" s="86">
        <f>+R5*0.1</f>
        <v>3.1818181818181817</v>
      </c>
      <c r="T5" s="90">
        <f>+IF(G5=$T$2,M5/1.2,0)</f>
        <v>0</v>
      </c>
      <c r="U5" s="92">
        <f>+T5*0.2</f>
        <v>0</v>
      </c>
      <c r="V5" s="95">
        <f>+N5+P5+R5+T5</f>
        <v>31.818181818181817</v>
      </c>
      <c r="W5" s="7">
        <f>+O5+Q5+S5+U5</f>
        <v>3.1818181818181817</v>
      </c>
    </row>
    <row r="6" spans="1:23" s="6" customFormat="1" ht="19.899999999999999" customHeight="1" x14ac:dyDescent="0.2">
      <c r="A6" s="51">
        <v>3</v>
      </c>
      <c r="B6" s="97">
        <v>7441159532</v>
      </c>
      <c r="C6" s="100" t="str">
        <f>+VLOOKUP(B6,'VERİ BANKASI'!M:N,2,0)</f>
        <v>KOMŞU KAHVE A.Ş.</v>
      </c>
      <c r="D6" s="54" t="s">
        <v>92</v>
      </c>
      <c r="E6" s="57">
        <v>49</v>
      </c>
      <c r="F6" s="59">
        <v>45435</v>
      </c>
      <c r="G6" s="61">
        <v>10</v>
      </c>
      <c r="H6" s="63">
        <v>115</v>
      </c>
      <c r="I6" s="65" t="s">
        <v>751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115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104.54545454545453</v>
      </c>
      <c r="S6" s="86">
        <f>+R6*0.1</f>
        <v>10.454545454545453</v>
      </c>
      <c r="T6" s="90">
        <f>+IF(G6=$T$2,M6/1.2,0)</f>
        <v>0</v>
      </c>
      <c r="U6" s="92">
        <f>+T6*0.2</f>
        <v>0</v>
      </c>
      <c r="V6" s="95">
        <f t="shared" ref="V6:W22" si="0">+N6+P6+R6+T6</f>
        <v>104.54545454545453</v>
      </c>
      <c r="W6" s="7">
        <f t="shared" si="0"/>
        <v>10.454545454545453</v>
      </c>
    </row>
    <row r="7" spans="1:23" s="6" customFormat="1" ht="19.899999999999999" customHeight="1" x14ac:dyDescent="0.2">
      <c r="A7" s="51">
        <v>4</v>
      </c>
      <c r="B7" s="97"/>
      <c r="C7" s="100" t="e">
        <f>+VLOOKUP(B7,'VERİ BANKASI'!M:N,2,0)</f>
        <v>#N/A</v>
      </c>
      <c r="D7" s="54"/>
      <c r="E7" s="57"/>
      <c r="F7" s="59"/>
      <c r="G7" s="61"/>
      <c r="H7" s="63"/>
      <c r="I7" s="65"/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0</v>
      </c>
      <c r="W7" s="7">
        <f t="shared" si="0"/>
        <v>0</v>
      </c>
    </row>
    <row r="8" spans="1:23" s="6" customFormat="1" ht="19.899999999999999" customHeight="1" x14ac:dyDescent="0.2">
      <c r="A8" s="51">
        <v>5</v>
      </c>
      <c r="B8" s="97"/>
      <c r="C8" s="100" t="e">
        <f>+VLOOKUP(B8,'VERİ BANKASI'!M:N,2,0)</f>
        <v>#N/A</v>
      </c>
      <c r="D8" s="54"/>
      <c r="E8" s="57"/>
      <c r="F8" s="59"/>
      <c r="G8" s="61"/>
      <c r="H8" s="63"/>
      <c r="I8" s="65"/>
      <c r="J8" s="61" t="s">
        <v>64</v>
      </c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0</v>
      </c>
      <c r="W8" s="7">
        <f t="shared" si="0"/>
        <v>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 t="s">
        <v>64</v>
      </c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345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345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313.63636363636363</v>
      </c>
      <c r="S57" s="15">
        <f t="shared" si="12"/>
        <v>31.36363636363636</v>
      </c>
      <c r="T57" s="16">
        <f t="shared" si="12"/>
        <v>0</v>
      </c>
      <c r="U57" s="16">
        <f t="shared" si="12"/>
        <v>0</v>
      </c>
      <c r="V57" s="12">
        <f t="shared" si="12"/>
        <v>313.63636363636363</v>
      </c>
      <c r="W57" s="12">
        <f t="shared" si="12"/>
        <v>31.36363636363636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345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313.63636363636363</v>
      </c>
      <c r="H63" s="24">
        <f t="shared" si="18"/>
        <v>31.36363636363636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345</v>
      </c>
      <c r="M63" s="113">
        <f>+COUNTIF($D$4:D57,B63)</f>
        <v>3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-345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0</v>
      </c>
      <c r="F85" s="39">
        <f t="shared" si="23"/>
        <v>0</v>
      </c>
      <c r="G85" s="39">
        <f t="shared" si="23"/>
        <v>313.63636363636363</v>
      </c>
      <c r="H85" s="39">
        <f t="shared" si="23"/>
        <v>31.36363636363636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345</v>
      </c>
      <c r="M85" s="114">
        <f>+SUM(M60:M84)</f>
        <v>3</v>
      </c>
      <c r="R85" s="106" t="s">
        <v>658</v>
      </c>
      <c r="S85" s="111">
        <f>+M85</f>
        <v>3</v>
      </c>
      <c r="T85" s="107">
        <f>+K85</f>
        <v>0</v>
      </c>
      <c r="U85" s="107">
        <f>+C85+E85+G85+I85</f>
        <v>313.63636363636363</v>
      </c>
      <c r="V85" s="107">
        <f>+D85+F85+H85+J85</f>
        <v>31.36363636363636</v>
      </c>
      <c r="W85" s="107">
        <f>+T85+U85+V85</f>
        <v>345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B3414E0B-C212-4E0D-A515-7E7D657C7A83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8B971FAC-7539-46B5-B58E-8ADBFEEEB420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E4008CDF-B124-4F98-864E-8BC1FA16A89B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2E523266-3C20-4AC0-B6FB-7BC7721BA8B4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C4794408-1741-4A86-833B-80E059B53D58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5E17C3BA-383E-490A-87D1-C4F5ACBF4E9D}">
          <x14:formula1>
            <xm:f>'VERİ BANKASI'!$N$1:$N$1</xm:f>
          </x14:formula1>
          <xm:sqref>K55</xm:sqref>
        </x14:dataValidation>
        <x14:dataValidation type="list" allowBlank="1" showInputMessage="1" showErrorMessage="1" xr:uid="{4D5E9509-9AF2-404A-B2C6-FD4220366493}">
          <x14:formula1>
            <xm:f>'VERİ BANKASI'!$C$1:$C$5</xm:f>
          </x14:formula1>
          <xm:sqref>G55</xm:sqref>
        </x14:dataValidation>
        <x14:dataValidation type="list" allowBlank="1" showInputMessage="1" showErrorMessage="1" xr:uid="{9FDF6AF7-156E-4C27-AB34-531B0069B574}">
          <x14:formula1>
            <xm:f>'VERİ BANKASI'!$G$1:$G$4</xm:f>
          </x14:formula1>
          <xm:sqref>P61</xm:sqref>
        </x14:dataValidation>
        <x14:dataValidation type="list" allowBlank="1" showInputMessage="1" showErrorMessage="1" xr:uid="{F947B05C-2D91-4ED1-8EB0-24E2FF555615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DA53EB24-47FA-4901-AF9E-6B9AE5DE0829}">
          <x14:formula1>
            <xm:f>'VERİ BANKASI'!$E$1:$E$13</xm:f>
          </x14:formula1>
          <xm:sqref>P63</xm:sqref>
        </x14:dataValidation>
        <x14:dataValidation type="list" allowBlank="1" showInputMessage="1" showErrorMessage="1" xr:uid="{A3107793-F442-4886-B5A0-5E9C7D48A2DF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09BD135C-5D4B-4B2C-8048-B34353860FC5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7A4354BE-3524-44D7-85D1-3C3D162930A5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4B5BD095-4DFD-44D9-90BD-E85C2610A9F5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3F48-1381-44CE-9CF9-A93A0F8B5146}">
  <sheetPr codeName="Sayfa19">
    <pageSetUpPr fitToPage="1"/>
  </sheetPr>
  <dimension ref="A1:W85"/>
  <sheetViews>
    <sheetView topLeftCell="A67" zoomScale="85" zoomScaleNormal="85" workbookViewId="0">
      <selection activeCell="A63" sqref="A63:XFD63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2800491312</v>
      </c>
      <c r="C4" s="100" t="str">
        <f>+VLOOKUP(B4,'VERİ BANKASI'!M:N,2,0)</f>
        <v>DEMİRBAŞLAR PETROL LTD. ŞTİ.</v>
      </c>
      <c r="D4" s="54" t="s">
        <v>92</v>
      </c>
      <c r="E4" s="57">
        <v>125</v>
      </c>
      <c r="F4" s="59">
        <v>45418</v>
      </c>
      <c r="G4" s="61">
        <v>1</v>
      </c>
      <c r="H4" s="63">
        <v>30</v>
      </c>
      <c r="I4" s="65" t="s">
        <v>68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30</v>
      </c>
      <c r="N4" s="69">
        <f>+IF(G4=$N$2,M4,0)</f>
        <v>0</v>
      </c>
      <c r="O4" s="76">
        <f>+N4*0/100</f>
        <v>0</v>
      </c>
      <c r="P4" s="74">
        <f>+IF(G4=$P$2,M4/1.01,0)</f>
        <v>29.702970297029704</v>
      </c>
      <c r="Q4" s="82">
        <f>+P4*0.01</f>
        <v>0.29702970297029707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29.702970297029704</v>
      </c>
      <c r="W4" s="7">
        <f>+O4+Q4+S4+U4</f>
        <v>0.29702970297029707</v>
      </c>
    </row>
    <row r="5" spans="1:23" s="6" customFormat="1" ht="19.899999999999999" customHeight="1" x14ac:dyDescent="0.2">
      <c r="A5" s="51">
        <v>2</v>
      </c>
      <c r="B5" s="116" t="s">
        <v>845</v>
      </c>
      <c r="C5" s="100" t="e">
        <f>+VLOOKUP(B5,'VERİ BANKASI'!M:N,2,0)</f>
        <v>#N/A</v>
      </c>
      <c r="D5" s="54" t="s">
        <v>92</v>
      </c>
      <c r="E5" s="57">
        <v>27</v>
      </c>
      <c r="F5" s="59">
        <v>45429</v>
      </c>
      <c r="G5" s="61">
        <v>10</v>
      </c>
      <c r="H5" s="63">
        <v>518.1</v>
      </c>
      <c r="I5" s="65" t="s">
        <v>640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518.1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471</v>
      </c>
      <c r="S5" s="86">
        <f>+R5*0.1</f>
        <v>47.1</v>
      </c>
      <c r="T5" s="90">
        <f>+IF(G5=$T$2,M5/1.2,0)</f>
        <v>0</v>
      </c>
      <c r="U5" s="92">
        <f>+T5*0.2</f>
        <v>0</v>
      </c>
      <c r="V5" s="95">
        <f>+N5+P5+R5+T5</f>
        <v>471</v>
      </c>
      <c r="W5" s="7">
        <f>+O5+Q5+S5+U5</f>
        <v>47.1</v>
      </c>
    </row>
    <row r="6" spans="1:23" s="6" customFormat="1" ht="19.899999999999999" customHeight="1" x14ac:dyDescent="0.2">
      <c r="A6" s="51">
        <v>3</v>
      </c>
      <c r="B6" s="116">
        <v>7690007614</v>
      </c>
      <c r="C6" s="100" t="str">
        <f>+VLOOKUP(B6,'VERİ BANKASI'!M:N,2,0)</f>
        <v>SHELL PETROL A.Ş.</v>
      </c>
      <c r="D6" s="54" t="s">
        <v>92</v>
      </c>
      <c r="E6" s="57">
        <v>523</v>
      </c>
      <c r="F6" s="59">
        <v>45427</v>
      </c>
      <c r="G6" s="61">
        <v>1</v>
      </c>
      <c r="H6" s="63">
        <v>60</v>
      </c>
      <c r="I6" s="65" t="s">
        <v>68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60</v>
      </c>
      <c r="N6" s="69">
        <f>+IF(G6=$N$2,M6,0)</f>
        <v>0</v>
      </c>
      <c r="O6" s="76">
        <f>+N6*0/100</f>
        <v>0</v>
      </c>
      <c r="P6" s="74">
        <f>+IF(G6=$P$2,M6/1.01,0)</f>
        <v>59.405940594059409</v>
      </c>
      <c r="Q6" s="82">
        <f>+P6*0.01</f>
        <v>0.59405940594059414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59.405940594059409</v>
      </c>
      <c r="W6" s="7">
        <f t="shared" si="0"/>
        <v>0.59405940594059414</v>
      </c>
    </row>
    <row r="7" spans="1:23" s="6" customFormat="1" ht="19.899999999999999" customHeight="1" x14ac:dyDescent="0.2">
      <c r="A7" s="51">
        <v>4</v>
      </c>
      <c r="B7" s="97">
        <v>1680318071</v>
      </c>
      <c r="C7" s="100" t="str">
        <f>+VLOOKUP(B7,'VERİ BANKASI'!M:N,2,0)</f>
        <v>BEYOĞLU KONAK GIDA TUR.VE İNŞ.SAN.TİC.LTD.ŞTİ</v>
      </c>
      <c r="D7" s="54" t="s">
        <v>92</v>
      </c>
      <c r="E7" s="57">
        <v>6</v>
      </c>
      <c r="F7" s="59">
        <v>45432</v>
      </c>
      <c r="G7" s="61">
        <v>10</v>
      </c>
      <c r="H7" s="63">
        <v>440</v>
      </c>
      <c r="I7" s="65" t="s">
        <v>640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440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399.99999999999994</v>
      </c>
      <c r="S7" s="86">
        <f t="shared" ref="S7:S54" si="8">+R7*0.1</f>
        <v>40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399.99999999999994</v>
      </c>
      <c r="W7" s="7">
        <f t="shared" si="0"/>
        <v>40</v>
      </c>
    </row>
    <row r="8" spans="1:23" s="6" customFormat="1" ht="19.899999999999999" customHeight="1" x14ac:dyDescent="0.2">
      <c r="A8" s="51">
        <v>5</v>
      </c>
      <c r="B8" s="97">
        <v>41432068312</v>
      </c>
      <c r="C8" s="100" t="str">
        <f>+VLOOKUP(B8,'VERİ BANKASI'!M:N,2,0)</f>
        <v>BEYLERBEYİ PROFİTEROL - MUSTAFA METEHAN BARAN</v>
      </c>
      <c r="D8" s="54" t="s">
        <v>92</v>
      </c>
      <c r="E8" s="57">
        <v>11</v>
      </c>
      <c r="F8" s="59">
        <v>45430</v>
      </c>
      <c r="G8" s="61">
        <v>10</v>
      </c>
      <c r="H8" s="63">
        <v>30</v>
      </c>
      <c r="I8" s="65" t="s">
        <v>640</v>
      </c>
      <c r="J8" s="61" t="s">
        <v>64</v>
      </c>
      <c r="K8" s="65"/>
      <c r="L8" s="67">
        <f t="shared" si="1"/>
        <v>0</v>
      </c>
      <c r="M8" s="7">
        <f t="shared" si="2"/>
        <v>30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27.27272727272727</v>
      </c>
      <c r="S8" s="86">
        <f t="shared" si="8"/>
        <v>2.7272727272727271</v>
      </c>
      <c r="T8" s="90">
        <f t="shared" si="9"/>
        <v>0</v>
      </c>
      <c r="U8" s="92">
        <f t="shared" si="10"/>
        <v>0</v>
      </c>
      <c r="V8" s="95">
        <f t="shared" si="0"/>
        <v>27.27272727272727</v>
      </c>
      <c r="W8" s="7">
        <f t="shared" si="0"/>
        <v>2.7272727272727271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 t="s">
        <v>64</v>
      </c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 t="s">
        <v>64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64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1078.0999999999999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1078.0999999999999</v>
      </c>
      <c r="N57" s="13">
        <f t="shared" si="12"/>
        <v>0</v>
      </c>
      <c r="O57" s="13">
        <f t="shared" si="12"/>
        <v>0</v>
      </c>
      <c r="P57" s="14">
        <f>+SUBTOTAL(9,P4:P55)</f>
        <v>89.10891089108911</v>
      </c>
      <c r="Q57" s="14">
        <f t="shared" si="12"/>
        <v>0.89108910891089121</v>
      </c>
      <c r="R57" s="15">
        <f t="shared" si="12"/>
        <v>898.27272727272725</v>
      </c>
      <c r="S57" s="15">
        <f t="shared" si="12"/>
        <v>89.827272727272728</v>
      </c>
      <c r="T57" s="16">
        <f t="shared" si="12"/>
        <v>0</v>
      </c>
      <c r="U57" s="16">
        <f t="shared" si="12"/>
        <v>0</v>
      </c>
      <c r="V57" s="12">
        <f t="shared" si="12"/>
        <v>987.38163816381621</v>
      </c>
      <c r="W57" s="12">
        <f t="shared" si="12"/>
        <v>90.718361836183632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1078.0999999999999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89.10891089108911</v>
      </c>
      <c r="F63" s="24">
        <f t="shared" si="16"/>
        <v>0.89108910891089121</v>
      </c>
      <c r="G63" s="24">
        <f t="shared" si="17"/>
        <v>898.27272727272725</v>
      </c>
      <c r="H63" s="24">
        <f t="shared" si="18"/>
        <v>89.827272727272728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1078.0999999999999</v>
      </c>
      <c r="M63" s="113">
        <f>+COUNTIF($D$4:D57,B63)</f>
        <v>5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-1078.0999999999999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89.10891089108911</v>
      </c>
      <c r="F85" s="39">
        <f t="shared" si="23"/>
        <v>0.89108910891089121</v>
      </c>
      <c r="G85" s="39">
        <f t="shared" si="23"/>
        <v>898.27272727272725</v>
      </c>
      <c r="H85" s="39">
        <f t="shared" si="23"/>
        <v>89.827272727272728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1078.0999999999999</v>
      </c>
      <c r="M85" s="114">
        <f>+SUM(M60:M84)</f>
        <v>5</v>
      </c>
      <c r="R85" s="106" t="s">
        <v>658</v>
      </c>
      <c r="S85" s="111">
        <f>+M85</f>
        <v>5</v>
      </c>
      <c r="T85" s="107">
        <f>+K85</f>
        <v>0</v>
      </c>
      <c r="U85" s="107">
        <f>+C85+E85+G85+I85</f>
        <v>987.38163816381632</v>
      </c>
      <c r="V85" s="107">
        <f>+D85+F85+H85+J85</f>
        <v>90.718361836183618</v>
      </c>
      <c r="W85" s="107">
        <f>+T85+U85+V85</f>
        <v>1078.0999999999999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DE99D725-AE06-45A2-B1D0-1FEB8B0BBF75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1EA385AE-92E3-4BA5-97D3-4AD52DA440F4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934F7DF9-76AE-40E4-AC12-2F5DC957894A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09753FA2-B43B-414B-A0D9-F50AC3C4F11F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28567FE1-3D34-45DD-BC9D-6F6EEDD5254A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5F3A4866-EFDD-41CF-948F-5BC0AB2A4BF8}">
          <x14:formula1>
            <xm:f>'VERİ BANKASI'!$N$1:$N$1</xm:f>
          </x14:formula1>
          <xm:sqref>K55</xm:sqref>
        </x14:dataValidation>
        <x14:dataValidation type="list" allowBlank="1" showInputMessage="1" showErrorMessage="1" xr:uid="{04234A02-C5A9-487C-9CB6-F3B079319DEC}">
          <x14:formula1>
            <xm:f>'VERİ BANKASI'!$C$1:$C$5</xm:f>
          </x14:formula1>
          <xm:sqref>G55</xm:sqref>
        </x14:dataValidation>
        <x14:dataValidation type="list" allowBlank="1" showInputMessage="1" showErrorMessage="1" xr:uid="{0CA23FC0-D232-43CB-9200-2AB4B247EDC5}">
          <x14:formula1>
            <xm:f>'VERİ BANKASI'!$G$1:$G$4</xm:f>
          </x14:formula1>
          <xm:sqref>P61</xm:sqref>
        </x14:dataValidation>
        <x14:dataValidation type="list" allowBlank="1" showInputMessage="1" showErrorMessage="1" xr:uid="{B63B402C-39B2-447E-AFFD-9222C2AC3D90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4C745EB3-C20D-4B7B-9DBC-96D7BDC1DD7E}">
          <x14:formula1>
            <xm:f>'VERİ BANKASI'!$E$1:$E$13</xm:f>
          </x14:formula1>
          <xm:sqref>P63</xm:sqref>
        </x14:dataValidation>
        <x14:dataValidation type="list" allowBlank="1" showInputMessage="1" showErrorMessage="1" xr:uid="{FA5CC425-5146-4117-A5A9-FD30B2FA9156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D65E6E59-4FA7-45AE-9E8E-5A5C53FF1890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6389A022-1135-447B-B12C-95D2DF79040D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F018DDCB-4AAD-46DE-B5D0-C786FB6A3389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9328-03EF-46AF-A4F5-00F2301E7F44}">
  <sheetPr codeName="Sayfa20">
    <pageSetUpPr fitToPage="1"/>
  </sheetPr>
  <dimension ref="A1:W85"/>
  <sheetViews>
    <sheetView topLeftCell="A61" zoomScale="85" zoomScaleNormal="85" workbookViewId="0">
      <selection activeCell="E76" sqref="E76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1620044730</v>
      </c>
      <c r="C4" s="100" t="str">
        <f>+VLOOKUP(B4,'VERİ BANKASI'!M:N,2,0)</f>
        <v>BELBİM ELEKTRONİK PARA VE ÖD.HİZ.A.Ş.</v>
      </c>
      <c r="D4" s="54" t="s">
        <v>99</v>
      </c>
      <c r="E4" s="57">
        <v>620</v>
      </c>
      <c r="F4" s="59">
        <v>45434</v>
      </c>
      <c r="G4" s="61">
        <v>20</v>
      </c>
      <c r="H4" s="63">
        <v>100</v>
      </c>
      <c r="I4" s="65" t="s">
        <v>68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100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83.333333333333343</v>
      </c>
      <c r="U4" s="92">
        <f>+T4*0.2</f>
        <v>16.666666666666668</v>
      </c>
      <c r="V4" s="95">
        <f>+N4+P4+R4+T4</f>
        <v>83.333333333333343</v>
      </c>
      <c r="W4" s="7">
        <f>+O4+Q4+S4+U4</f>
        <v>16.666666666666668</v>
      </c>
    </row>
    <row r="5" spans="1:23" s="6" customFormat="1" ht="19.899999999999999" customHeight="1" x14ac:dyDescent="0.2">
      <c r="A5" s="51">
        <v>2</v>
      </c>
      <c r="B5" s="97">
        <v>1620044730</v>
      </c>
      <c r="C5" s="100" t="str">
        <f>+VLOOKUP(B5,'VERİ BANKASI'!M:N,2,0)</f>
        <v>BELBİM ELEKTRONİK PARA VE ÖD.HİZ.A.Ş.</v>
      </c>
      <c r="D5" s="54" t="s">
        <v>99</v>
      </c>
      <c r="E5" s="57">
        <v>300</v>
      </c>
      <c r="F5" s="59">
        <v>45434</v>
      </c>
      <c r="G5" s="61">
        <v>20</v>
      </c>
      <c r="H5" s="63">
        <v>100</v>
      </c>
      <c r="I5" s="65" t="s">
        <v>68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100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83.333333333333343</v>
      </c>
      <c r="U5" s="92">
        <f>+T5*0.2</f>
        <v>16.666666666666668</v>
      </c>
      <c r="V5" s="95">
        <f>+N5+P5+R5+T5</f>
        <v>83.333333333333343</v>
      </c>
      <c r="W5" s="7">
        <f>+O5+Q5+S5+U5</f>
        <v>16.666666666666668</v>
      </c>
    </row>
    <row r="6" spans="1:23" s="6" customFormat="1" ht="19.899999999999999" customHeight="1" x14ac:dyDescent="0.2">
      <c r="A6" s="51">
        <v>3</v>
      </c>
      <c r="B6" s="97">
        <v>1620044730</v>
      </c>
      <c r="C6" s="100" t="str">
        <f>+VLOOKUP(B6,'VERİ BANKASI'!M:N,2,0)</f>
        <v>BELBİM ELEKTRONİK PARA VE ÖD.HİZ.A.Ş.</v>
      </c>
      <c r="D6" s="54" t="s">
        <v>99</v>
      </c>
      <c r="E6" s="57">
        <v>180</v>
      </c>
      <c r="F6" s="59">
        <v>45434</v>
      </c>
      <c r="G6" s="61">
        <v>20</v>
      </c>
      <c r="H6" s="63">
        <v>100</v>
      </c>
      <c r="I6" s="65" t="s">
        <v>68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100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83.333333333333343</v>
      </c>
      <c r="U6" s="92">
        <f>+T6*0.2</f>
        <v>16.666666666666668</v>
      </c>
      <c r="V6" s="95">
        <f t="shared" ref="V6:W22" si="0">+N6+P6+R6+T6</f>
        <v>83.333333333333343</v>
      </c>
      <c r="W6" s="7">
        <f t="shared" si="0"/>
        <v>16.666666666666668</v>
      </c>
    </row>
    <row r="7" spans="1:23" s="6" customFormat="1" ht="19.899999999999999" customHeight="1" x14ac:dyDescent="0.2">
      <c r="A7" s="51">
        <v>4</v>
      </c>
      <c r="B7" s="97">
        <v>20060553124</v>
      </c>
      <c r="C7" s="100" t="str">
        <f>+VLOOKUP(B7,'VERİ BANKASI'!M:N,2,0)</f>
        <v>MAİL CAFE - ERCAN AKMEŞE</v>
      </c>
      <c r="D7" s="54" t="s">
        <v>92</v>
      </c>
      <c r="E7" s="57">
        <v>128</v>
      </c>
      <c r="F7" s="59">
        <v>45435</v>
      </c>
      <c r="G7" s="61">
        <v>10</v>
      </c>
      <c r="H7" s="63">
        <v>470</v>
      </c>
      <c r="I7" s="65" t="s">
        <v>751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470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427.27272727272725</v>
      </c>
      <c r="S7" s="86">
        <f t="shared" ref="S7:S54" si="8">+R7*0.1</f>
        <v>42.727272727272727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427.27272727272725</v>
      </c>
      <c r="W7" s="7">
        <f t="shared" si="0"/>
        <v>42.727272727272727</v>
      </c>
    </row>
    <row r="8" spans="1:23" s="6" customFormat="1" ht="19.899999999999999" customHeight="1" x14ac:dyDescent="0.2">
      <c r="A8" s="51">
        <v>5</v>
      </c>
      <c r="B8" s="97">
        <v>2911768928</v>
      </c>
      <c r="C8" s="100" t="str">
        <f>+VLOOKUP(B8,'VERİ BANKASI'!M:N,2,0)</f>
        <v>DENİZ POLAT TUR.VE EĞ.HİZ.TİC.LTD.ŞTİ.</v>
      </c>
      <c r="D8" s="54" t="s">
        <v>92</v>
      </c>
      <c r="E8" s="57">
        <v>1</v>
      </c>
      <c r="F8" s="59">
        <v>45439</v>
      </c>
      <c r="G8" s="61">
        <v>10</v>
      </c>
      <c r="H8" s="63">
        <v>530</v>
      </c>
      <c r="I8" s="65" t="s">
        <v>121</v>
      </c>
      <c r="J8" s="61" t="s">
        <v>64</v>
      </c>
      <c r="K8" s="65"/>
      <c r="L8" s="67">
        <f t="shared" si="1"/>
        <v>0</v>
      </c>
      <c r="M8" s="7">
        <f t="shared" si="2"/>
        <v>530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481.81818181818176</v>
      </c>
      <c r="S8" s="86">
        <f t="shared" si="8"/>
        <v>48.18181818181818</v>
      </c>
      <c r="T8" s="90">
        <f t="shared" si="9"/>
        <v>0</v>
      </c>
      <c r="U8" s="92">
        <f t="shared" si="10"/>
        <v>0</v>
      </c>
      <c r="V8" s="95">
        <f t="shared" si="0"/>
        <v>481.81818181818176</v>
      </c>
      <c r="W8" s="7">
        <f t="shared" si="0"/>
        <v>48.18181818181818</v>
      </c>
    </row>
    <row r="9" spans="1:23" s="6" customFormat="1" ht="19.899999999999999" customHeight="1" x14ac:dyDescent="0.2">
      <c r="A9" s="51">
        <v>6</v>
      </c>
      <c r="B9" s="97">
        <v>7280014037</v>
      </c>
      <c r="C9" s="100" t="str">
        <f>+VLOOKUP(B9,'VERİ BANKASI'!M:N,2,0)</f>
        <v>PELİT PASTACILIK VE GIDA SAN.A.Ş.</v>
      </c>
      <c r="D9" s="54" t="s">
        <v>639</v>
      </c>
      <c r="E9" s="57">
        <v>39</v>
      </c>
      <c r="F9" s="59">
        <v>45434</v>
      </c>
      <c r="G9" s="61">
        <v>10</v>
      </c>
      <c r="H9" s="63">
        <v>400</v>
      </c>
      <c r="I9" s="65" t="s">
        <v>751</v>
      </c>
      <c r="J9" s="61" t="s">
        <v>64</v>
      </c>
      <c r="K9" s="65"/>
      <c r="L9" s="67">
        <f t="shared" si="1"/>
        <v>0</v>
      </c>
      <c r="M9" s="7">
        <f t="shared" si="2"/>
        <v>400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363.63636363636363</v>
      </c>
      <c r="S9" s="86">
        <f t="shared" si="8"/>
        <v>36.363636363636367</v>
      </c>
      <c r="T9" s="90">
        <f t="shared" si="9"/>
        <v>0</v>
      </c>
      <c r="U9" s="92">
        <f t="shared" si="10"/>
        <v>0</v>
      </c>
      <c r="V9" s="95">
        <f t="shared" si="0"/>
        <v>363.63636363636363</v>
      </c>
      <c r="W9" s="7">
        <f t="shared" si="0"/>
        <v>36.363636363636367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 t="s">
        <v>64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64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1700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1700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1272.7272727272725</v>
      </c>
      <c r="S57" s="15">
        <f t="shared" si="12"/>
        <v>127.27272727272728</v>
      </c>
      <c r="T57" s="16">
        <f t="shared" si="12"/>
        <v>250.00000000000003</v>
      </c>
      <c r="U57" s="16">
        <f t="shared" si="12"/>
        <v>50</v>
      </c>
      <c r="V57" s="12">
        <f t="shared" si="12"/>
        <v>1522.7272727272725</v>
      </c>
      <c r="W57" s="12">
        <f t="shared" si="12"/>
        <v>177.27272727272728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1699.9999999999998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909.09090909090901</v>
      </c>
      <c r="H63" s="24">
        <f t="shared" si="18"/>
        <v>90.909090909090907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999.99999999999989</v>
      </c>
      <c r="M63" s="113">
        <f>+COUNTIF($D$4:D57,B63)</f>
        <v>2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-1699.9999999999998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363.63636363636363</v>
      </c>
      <c r="H65" s="24">
        <f t="shared" si="18"/>
        <v>36.363636363636367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400</v>
      </c>
      <c r="M65" s="113">
        <f>+COUNTIF($D$4:D59,B65)</f>
        <v>1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250.00000000000003</v>
      </c>
      <c r="J70" s="24">
        <f t="shared" si="20"/>
        <v>50</v>
      </c>
      <c r="K70" s="24">
        <f t="shared" si="21"/>
        <v>0</v>
      </c>
      <c r="L70" s="25">
        <f t="shared" si="22"/>
        <v>300</v>
      </c>
      <c r="M70" s="113">
        <f>+COUNTIF($D$4:D64,B70)</f>
        <v>3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0</v>
      </c>
      <c r="F85" s="39">
        <f t="shared" si="23"/>
        <v>0</v>
      </c>
      <c r="G85" s="39">
        <f t="shared" si="23"/>
        <v>1272.7272727272725</v>
      </c>
      <c r="H85" s="39">
        <f t="shared" si="23"/>
        <v>127.27272727272728</v>
      </c>
      <c r="I85" s="39">
        <f t="shared" si="23"/>
        <v>250.00000000000003</v>
      </c>
      <c r="J85" s="39">
        <f t="shared" si="23"/>
        <v>50</v>
      </c>
      <c r="K85" s="40">
        <f t="shared" si="23"/>
        <v>0</v>
      </c>
      <c r="L85" s="40">
        <f>SUM(L60:L82)</f>
        <v>1700</v>
      </c>
      <c r="M85" s="114">
        <f>+SUM(M60:M84)</f>
        <v>6</v>
      </c>
      <c r="R85" s="106" t="s">
        <v>658</v>
      </c>
      <c r="S85" s="111">
        <f>+M85</f>
        <v>6</v>
      </c>
      <c r="T85" s="107">
        <f>+K85</f>
        <v>0</v>
      </c>
      <c r="U85" s="107">
        <f>+C85+E85+G85+I85</f>
        <v>1522.7272727272725</v>
      </c>
      <c r="V85" s="107">
        <f>+D85+F85+H85+J85</f>
        <v>177.27272727272728</v>
      </c>
      <c r="W85" s="107">
        <f>+T85+U85+V85</f>
        <v>1699.9999999999998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1F733D33-F975-49B9-9404-8EB564877853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80823A80-880E-4BC4-9C20-B59A24A9CC6B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C62E1AE2-AA24-458A-A4F7-C4AE75F3646E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A181B22E-05CB-4AB5-9D2F-C55ACA7C56B6}">
          <x14:formula1>
            <xm:f>'VERİ BANKASI'!$F$1:$F$4</xm:f>
          </x14:formula1>
          <xm:sqref>P60</xm:sqref>
        </x14:dataValidation>
        <x14:dataValidation type="list" allowBlank="1" showInputMessage="1" showErrorMessage="1" xr:uid="{E255F2F4-ACEA-45FB-BD63-328900BEF064}">
          <x14:formula1>
            <xm:f>'VERİ BANKASI'!$E$1:$E$13</xm:f>
          </x14:formula1>
          <xm:sqref>P63</xm:sqref>
        </x14:dataValidation>
        <x14:dataValidation type="list" allowBlank="1" showInputMessage="1" showErrorMessage="1" xr:uid="{59FA78F7-31B8-498E-A680-EABDF745A750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4C91A895-E375-45A4-9191-0E551BA64155}">
          <x14:formula1>
            <xm:f>'VERİ BANKASI'!$G$1:$G$4</xm:f>
          </x14:formula1>
          <xm:sqref>P61</xm:sqref>
        </x14:dataValidation>
        <x14:dataValidation type="list" allowBlank="1" showInputMessage="1" showErrorMessage="1" xr:uid="{7406F122-2EBF-4654-B448-493C6CB228BC}">
          <x14:formula1>
            <xm:f>'VERİ BANKASI'!$C$1:$C$5</xm:f>
          </x14:formula1>
          <xm:sqref>G55</xm:sqref>
        </x14:dataValidation>
        <x14:dataValidation type="list" allowBlank="1" showInputMessage="1" showErrorMessage="1" xr:uid="{BD3E60E9-626A-404C-B5B3-7F0603700779}">
          <x14:formula1>
            <xm:f>'VERİ BANKASI'!$N$1:$N$1</xm:f>
          </x14:formula1>
          <xm:sqref>K55</xm:sqref>
        </x14:dataValidation>
        <x14:dataValidation type="list" allowBlank="1" showInputMessage="1" showErrorMessage="1" xr:uid="{0B89AAE8-E7C5-49F7-A344-5DA0FF7295AE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1540BC5B-2C18-4143-B516-B5A7E91F173A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49F7830D-10BF-49A7-A59A-79CBC45D5A77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56ADDC64-3271-4C2B-A887-C17CB92E9B3D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B8FB22F2-3919-44B9-9E73-237531C59492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EA54-56EE-44C5-8D35-785585F8FF7F}">
  <sheetPr codeName="Sayfa21">
    <pageSetUpPr fitToPage="1"/>
  </sheetPr>
  <dimension ref="A1:W85"/>
  <sheetViews>
    <sheetView topLeftCell="H64" zoomScale="85" zoomScaleNormal="85" workbookViewId="0">
      <selection activeCell="A65" sqref="A65:XFD6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6100130044</v>
      </c>
      <c r="C4" s="100" t="str">
        <f>+VLOOKUP(B4,'VERİ BANKASI'!M:N,2,0)</f>
        <v>MAHMUT KURAN PET.ÜR.SAN.VE TİC.LTD.ŞTİ.</v>
      </c>
      <c r="D4" s="54" t="s">
        <v>92</v>
      </c>
      <c r="E4" s="57">
        <v>219</v>
      </c>
      <c r="F4" s="59">
        <v>45417</v>
      </c>
      <c r="G4" s="61">
        <v>1</v>
      </c>
      <c r="H4" s="63">
        <v>30</v>
      </c>
      <c r="I4" s="65" t="s">
        <v>68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30</v>
      </c>
      <c r="N4" s="69">
        <f>+IF(G4=$N$2,M4,0)</f>
        <v>0</v>
      </c>
      <c r="O4" s="76">
        <f>+N4*0/100</f>
        <v>0</v>
      </c>
      <c r="P4" s="74">
        <f>+IF(G4=$P$2,M4/1.01,0)</f>
        <v>29.702970297029704</v>
      </c>
      <c r="Q4" s="82">
        <f>+P4*0.01</f>
        <v>0.29702970297029707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29.702970297029704</v>
      </c>
      <c r="W4" s="7">
        <f>+O4+Q4+S4+U4</f>
        <v>0.29702970297029707</v>
      </c>
    </row>
    <row r="5" spans="1:23" s="6" customFormat="1" ht="19.899999999999999" customHeight="1" x14ac:dyDescent="0.2">
      <c r="A5" s="51">
        <v>2</v>
      </c>
      <c r="B5" s="97">
        <v>6100130044</v>
      </c>
      <c r="C5" s="100" t="str">
        <f>+VLOOKUP(B5,'VERİ BANKASI'!M:N,2,0)</f>
        <v>MAHMUT KURAN PET.ÜR.SAN.VE TİC.LTD.ŞTİ.</v>
      </c>
      <c r="D5" s="54" t="s">
        <v>92</v>
      </c>
      <c r="E5" s="57">
        <v>315</v>
      </c>
      <c r="F5" s="59">
        <v>45428</v>
      </c>
      <c r="G5" s="61">
        <v>1</v>
      </c>
      <c r="H5" s="63">
        <v>85</v>
      </c>
      <c r="I5" s="65" t="s">
        <v>122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85</v>
      </c>
      <c r="N5" s="69">
        <f>+IF(G5=$N$2,M5,0)</f>
        <v>0</v>
      </c>
      <c r="O5" s="76">
        <f>+N5*0/100</f>
        <v>0</v>
      </c>
      <c r="P5" s="74">
        <f>+IF(G5=$P$2,M5/1.01,0)</f>
        <v>84.158415841584159</v>
      </c>
      <c r="Q5" s="82">
        <f>+P5*0.01</f>
        <v>0.84158415841584155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84.158415841584159</v>
      </c>
      <c r="W5" s="7">
        <f>+O5+Q5+S5+U5</f>
        <v>0.84158415841584155</v>
      </c>
    </row>
    <row r="6" spans="1:23" s="6" customFormat="1" ht="19.899999999999999" customHeight="1" x14ac:dyDescent="0.2">
      <c r="A6" s="51">
        <v>3</v>
      </c>
      <c r="B6" s="97">
        <v>6100130044</v>
      </c>
      <c r="C6" s="100" t="str">
        <f>+VLOOKUP(B6,'VERİ BANKASI'!M:N,2,0)</f>
        <v>MAHMUT KURAN PET.ÜR.SAN.VE TİC.LTD.ŞTİ.</v>
      </c>
      <c r="D6" s="54" t="s">
        <v>88</v>
      </c>
      <c r="E6" s="57">
        <v>315</v>
      </c>
      <c r="F6" s="59">
        <v>45428</v>
      </c>
      <c r="G6" s="61">
        <v>20</v>
      </c>
      <c r="H6" s="63">
        <v>60</v>
      </c>
      <c r="I6" s="65" t="s">
        <v>122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60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50</v>
      </c>
      <c r="U6" s="92">
        <f>+T6*0.2</f>
        <v>10</v>
      </c>
      <c r="V6" s="95">
        <f t="shared" ref="V6:W22" si="0">+N6+P6+R6+T6</f>
        <v>50</v>
      </c>
      <c r="W6" s="7">
        <f t="shared" si="0"/>
        <v>10</v>
      </c>
    </row>
    <row r="7" spans="1:23" s="6" customFormat="1" ht="19.899999999999999" customHeight="1" x14ac:dyDescent="0.2">
      <c r="A7" s="51">
        <v>4</v>
      </c>
      <c r="B7" s="97">
        <v>8920722590</v>
      </c>
      <c r="C7" s="100" t="str">
        <f>+VLOOKUP(B7,'VERİ BANKASI'!M:N,2,0)</f>
        <v>UNİVERSAL BOĞA KARDEŞLER GID.TUR.İNŞ.VE OTO.TİC.LTD.ŞTİ.(BULVAR BÜFE)</v>
      </c>
      <c r="D7" s="54" t="s">
        <v>92</v>
      </c>
      <c r="E7" s="57">
        <v>7</v>
      </c>
      <c r="F7" s="59">
        <v>45428</v>
      </c>
      <c r="G7" s="61">
        <v>10</v>
      </c>
      <c r="H7" s="63">
        <v>230</v>
      </c>
      <c r="I7" s="65" t="s">
        <v>68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230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209.09090909090907</v>
      </c>
      <c r="S7" s="86">
        <f t="shared" ref="S7:S54" si="8">+R7*0.1</f>
        <v>20.909090909090907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209.09090909090907</v>
      </c>
      <c r="W7" s="7">
        <f t="shared" si="0"/>
        <v>20.909090909090907</v>
      </c>
    </row>
    <row r="8" spans="1:23" s="6" customFormat="1" ht="19.899999999999999" customHeight="1" x14ac:dyDescent="0.2">
      <c r="A8" s="51">
        <v>5</v>
      </c>
      <c r="B8" s="97">
        <v>28148351518</v>
      </c>
      <c r="C8" s="100" t="str">
        <f>+VLOOKUP(B8,'VERİ BANKASI'!M:N,2,0)</f>
        <v>ÖZ ÇEVRE EKMEK - MEHMET EKMEK</v>
      </c>
      <c r="D8" s="54" t="s">
        <v>92</v>
      </c>
      <c r="E8" s="57">
        <v>146</v>
      </c>
      <c r="F8" s="59">
        <v>45425</v>
      </c>
      <c r="G8" s="61">
        <v>1</v>
      </c>
      <c r="H8" s="63">
        <v>115</v>
      </c>
      <c r="I8" s="65" t="s">
        <v>640</v>
      </c>
      <c r="J8" s="61" t="s">
        <v>65</v>
      </c>
      <c r="K8" s="65"/>
      <c r="L8" s="67">
        <f t="shared" si="1"/>
        <v>0</v>
      </c>
      <c r="M8" s="7">
        <f t="shared" si="2"/>
        <v>115</v>
      </c>
      <c r="N8" s="69">
        <f t="shared" si="3"/>
        <v>0</v>
      </c>
      <c r="O8" s="76">
        <f t="shared" si="4"/>
        <v>0</v>
      </c>
      <c r="P8" s="74">
        <f t="shared" si="5"/>
        <v>113.86138613861387</v>
      </c>
      <c r="Q8" s="82">
        <f t="shared" si="6"/>
        <v>1.1386138613861387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113.86138613861387</v>
      </c>
      <c r="W8" s="7">
        <f t="shared" si="0"/>
        <v>1.1386138613861387</v>
      </c>
    </row>
    <row r="9" spans="1:23" s="6" customFormat="1" ht="19.899999999999999" customHeight="1" x14ac:dyDescent="0.2">
      <c r="A9" s="51">
        <v>6</v>
      </c>
      <c r="B9" s="97">
        <v>4641420249</v>
      </c>
      <c r="C9" s="100" t="str">
        <f>+VLOOKUP(B9,'VERİ BANKASI'!M:N,2,0)</f>
        <v>HUPALUPA EĞLENCE İŞL. A.Ş.</v>
      </c>
      <c r="D9" s="54" t="s">
        <v>639</v>
      </c>
      <c r="E9" s="57">
        <v>157</v>
      </c>
      <c r="F9" s="59">
        <v>45424</v>
      </c>
      <c r="G9" s="61">
        <v>10</v>
      </c>
      <c r="H9" s="63">
        <v>270</v>
      </c>
      <c r="I9" s="65" t="s">
        <v>640</v>
      </c>
      <c r="J9" s="61" t="s">
        <v>65</v>
      </c>
      <c r="K9" s="65"/>
      <c r="L9" s="67">
        <f t="shared" si="1"/>
        <v>0</v>
      </c>
      <c r="M9" s="7">
        <f t="shared" si="2"/>
        <v>270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245.45454545454544</v>
      </c>
      <c r="S9" s="86">
        <f t="shared" si="8"/>
        <v>24.545454545454547</v>
      </c>
      <c r="T9" s="90">
        <f t="shared" si="9"/>
        <v>0</v>
      </c>
      <c r="U9" s="92">
        <f t="shared" si="10"/>
        <v>0</v>
      </c>
      <c r="V9" s="95">
        <f t="shared" si="0"/>
        <v>245.45454545454544</v>
      </c>
      <c r="W9" s="7">
        <f t="shared" si="0"/>
        <v>24.545454545454547</v>
      </c>
    </row>
    <row r="10" spans="1:23" s="6" customFormat="1" ht="19.899999999999999" customHeight="1" x14ac:dyDescent="0.2">
      <c r="A10" s="51">
        <v>7</v>
      </c>
      <c r="B10" s="97">
        <v>41432068312</v>
      </c>
      <c r="C10" s="100" t="str">
        <f>+VLOOKUP(B10,'VERİ BANKASI'!M:N,2,0)</f>
        <v>BEYLERBEYİ PROFİTEROL - MUSTAFA METEHAN BARAN</v>
      </c>
      <c r="D10" s="54" t="s">
        <v>639</v>
      </c>
      <c r="E10" s="57">
        <v>17</v>
      </c>
      <c r="F10" s="59">
        <v>45423</v>
      </c>
      <c r="G10" s="61">
        <v>10</v>
      </c>
      <c r="H10" s="63">
        <v>40</v>
      </c>
      <c r="I10" s="65" t="s">
        <v>640</v>
      </c>
      <c r="J10" s="61" t="s">
        <v>65</v>
      </c>
      <c r="K10" s="65"/>
      <c r="L10" s="67">
        <f t="shared" si="1"/>
        <v>0</v>
      </c>
      <c r="M10" s="7">
        <f t="shared" si="2"/>
        <v>40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36.36363636363636</v>
      </c>
      <c r="S10" s="86">
        <f t="shared" si="8"/>
        <v>3.6363636363636362</v>
      </c>
      <c r="T10" s="90">
        <f t="shared" si="9"/>
        <v>0</v>
      </c>
      <c r="U10" s="92">
        <f t="shared" si="10"/>
        <v>0</v>
      </c>
      <c r="V10" s="95">
        <f t="shared" si="0"/>
        <v>36.36363636363636</v>
      </c>
      <c r="W10" s="7">
        <f t="shared" si="0"/>
        <v>3.6363636363636362</v>
      </c>
    </row>
    <row r="11" spans="1:23" s="6" customFormat="1" ht="19.899999999999999" customHeight="1" x14ac:dyDescent="0.2">
      <c r="A11" s="51">
        <v>8</v>
      </c>
      <c r="B11" s="97">
        <v>28148351518</v>
      </c>
      <c r="C11" s="100" t="str">
        <f>+VLOOKUP(B11,'VERİ BANKASI'!M:N,2,0)</f>
        <v>ÖZ ÇEVRE EKMEK - MEHMET EKMEK</v>
      </c>
      <c r="D11" s="54" t="s">
        <v>92</v>
      </c>
      <c r="E11" s="57">
        <v>149</v>
      </c>
      <c r="F11" s="59">
        <v>45425</v>
      </c>
      <c r="G11" s="61">
        <v>10</v>
      </c>
      <c r="H11" s="63">
        <v>45</v>
      </c>
      <c r="I11" s="65" t="s">
        <v>640</v>
      </c>
      <c r="J11" s="61" t="s">
        <v>65</v>
      </c>
      <c r="K11" s="65"/>
      <c r="L11" s="67">
        <f t="shared" si="1"/>
        <v>0</v>
      </c>
      <c r="M11" s="7">
        <f t="shared" si="2"/>
        <v>45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40.909090909090907</v>
      </c>
      <c r="S11" s="86">
        <f t="shared" si="8"/>
        <v>4.0909090909090908</v>
      </c>
      <c r="T11" s="90">
        <f t="shared" si="9"/>
        <v>0</v>
      </c>
      <c r="U11" s="92">
        <f t="shared" si="10"/>
        <v>0</v>
      </c>
      <c r="V11" s="95">
        <f t="shared" si="0"/>
        <v>40.909090909090907</v>
      </c>
      <c r="W11" s="7">
        <f t="shared" si="0"/>
        <v>4.0909090909090908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65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65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875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875</v>
      </c>
      <c r="N57" s="13">
        <f t="shared" si="12"/>
        <v>0</v>
      </c>
      <c r="O57" s="13">
        <f t="shared" si="12"/>
        <v>0</v>
      </c>
      <c r="P57" s="14">
        <f>+SUBTOTAL(9,P4:P55)</f>
        <v>227.72277227722773</v>
      </c>
      <c r="Q57" s="14">
        <f t="shared" si="12"/>
        <v>2.2772277227722775</v>
      </c>
      <c r="R57" s="15">
        <f t="shared" si="12"/>
        <v>531.81818181818176</v>
      </c>
      <c r="S57" s="15">
        <f t="shared" si="12"/>
        <v>53.18181818181818</v>
      </c>
      <c r="T57" s="16">
        <f t="shared" si="12"/>
        <v>50</v>
      </c>
      <c r="U57" s="16">
        <f t="shared" si="12"/>
        <v>10</v>
      </c>
      <c r="V57" s="12">
        <f t="shared" si="12"/>
        <v>809.54095409540946</v>
      </c>
      <c r="W57" s="12">
        <f t="shared" si="12"/>
        <v>65.459045904590454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874.99999999999989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227.72277227722773</v>
      </c>
      <c r="F63" s="24">
        <f t="shared" si="16"/>
        <v>2.2772277227722775</v>
      </c>
      <c r="G63" s="24">
        <f t="shared" si="17"/>
        <v>249.99999999999997</v>
      </c>
      <c r="H63" s="24">
        <f t="shared" si="18"/>
        <v>24.999999999999996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505</v>
      </c>
      <c r="M63" s="113">
        <f>+COUNTIF($D$4:D57,B63)</f>
        <v>5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-874.99999999999989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281.81818181818181</v>
      </c>
      <c r="H65" s="24">
        <f t="shared" si="18"/>
        <v>28.181818181818183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310</v>
      </c>
      <c r="M65" s="113">
        <f>+COUNTIF($D$4:D59,B65)</f>
        <v>2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50</v>
      </c>
      <c r="J72" s="24">
        <f t="shared" si="20"/>
        <v>10</v>
      </c>
      <c r="K72" s="24">
        <f t="shared" si="21"/>
        <v>0</v>
      </c>
      <c r="L72" s="25">
        <f t="shared" si="22"/>
        <v>60</v>
      </c>
      <c r="M72" s="113">
        <f>+COUNTIF($D$4:D66,B72)</f>
        <v>1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227.72277227722773</v>
      </c>
      <c r="F85" s="39">
        <f t="shared" si="23"/>
        <v>2.2772277227722775</v>
      </c>
      <c r="G85" s="39">
        <f t="shared" si="23"/>
        <v>531.81818181818176</v>
      </c>
      <c r="H85" s="39">
        <f t="shared" si="23"/>
        <v>53.18181818181818</v>
      </c>
      <c r="I85" s="39">
        <f t="shared" si="23"/>
        <v>50</v>
      </c>
      <c r="J85" s="39">
        <f t="shared" si="23"/>
        <v>10</v>
      </c>
      <c r="K85" s="40">
        <f t="shared" si="23"/>
        <v>0</v>
      </c>
      <c r="L85" s="40">
        <f>SUM(L60:L82)</f>
        <v>875</v>
      </c>
      <c r="M85" s="114">
        <f>+SUM(M60:M84)</f>
        <v>8</v>
      </c>
      <c r="R85" s="106" t="s">
        <v>658</v>
      </c>
      <c r="S85" s="111">
        <f>+M85</f>
        <v>8</v>
      </c>
      <c r="T85" s="107">
        <f>+K85</f>
        <v>0</v>
      </c>
      <c r="U85" s="107">
        <f>+C85+E85+G85+I85</f>
        <v>809.54095409540946</v>
      </c>
      <c r="V85" s="107">
        <f>+D85+F85+H85+J85</f>
        <v>65.459045904590454</v>
      </c>
      <c r="W85" s="107">
        <f>+T85+U85+V85</f>
        <v>874.99999999999989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5087DC57-E765-49C6-8D75-23BD1851B19A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37BB1699-4454-4457-AD79-326E16CB6292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29ECA110-7BC8-4E6E-968A-FBD3F47E6582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F955AE72-B8F2-4872-946A-EF0301156ED8}">
          <x14:formula1>
            <xm:f>'VERİ BANKASI'!$F$1:$F$4</xm:f>
          </x14:formula1>
          <xm:sqref>P60</xm:sqref>
        </x14:dataValidation>
        <x14:dataValidation type="list" allowBlank="1" showInputMessage="1" showErrorMessage="1" xr:uid="{DD8470FD-E5FE-43CA-BE41-7BC6A2EC7C8F}">
          <x14:formula1>
            <xm:f>'VERİ BANKASI'!$E$1:$E$13</xm:f>
          </x14:formula1>
          <xm:sqref>P63</xm:sqref>
        </x14:dataValidation>
        <x14:dataValidation type="list" allowBlank="1" showInputMessage="1" showErrorMessage="1" xr:uid="{3BCA8228-8D7D-4700-8BAB-710CC2DB302D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530624C9-6E4F-4C32-A66C-84A7B966E77C}">
          <x14:formula1>
            <xm:f>'VERİ BANKASI'!$G$1:$G$4</xm:f>
          </x14:formula1>
          <xm:sqref>P61</xm:sqref>
        </x14:dataValidation>
        <x14:dataValidation type="list" allowBlank="1" showInputMessage="1" showErrorMessage="1" xr:uid="{A5B64EE8-8A2C-47F3-ACB1-83A69F85FE79}">
          <x14:formula1>
            <xm:f>'VERİ BANKASI'!$C$1:$C$5</xm:f>
          </x14:formula1>
          <xm:sqref>G55</xm:sqref>
        </x14:dataValidation>
        <x14:dataValidation type="list" allowBlank="1" showInputMessage="1" showErrorMessage="1" xr:uid="{093857C0-D868-4A19-BEDE-8928F59399FE}">
          <x14:formula1>
            <xm:f>'VERİ BANKASI'!$N$1:$N$1</xm:f>
          </x14:formula1>
          <xm:sqref>K55</xm:sqref>
        </x14:dataValidation>
        <x14:dataValidation type="list" allowBlank="1" showInputMessage="1" showErrorMessage="1" xr:uid="{AA0E9B8C-22E5-453D-8985-D1C878B7E869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E9AE7773-B10F-4C0E-89FA-A0F3BEC0AF75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6A1F726D-BE27-475F-946B-9629ED2EE432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81D7A13C-B00C-47A3-991C-5469564CA0AE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7A73C3D8-A08B-496F-A413-D6A6DD0B882E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3AC5-7C5E-4355-A9AF-66318F535B9E}">
  <sheetPr codeName="Sayfa22">
    <pageSetUpPr fitToPage="1"/>
  </sheetPr>
  <dimension ref="A1:W85"/>
  <sheetViews>
    <sheetView topLeftCell="A53" zoomScale="85" zoomScaleNormal="85" workbookViewId="0">
      <selection activeCell="E75" sqref="E7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24926545872</v>
      </c>
      <c r="C4" s="100" t="str">
        <f>+VLOOKUP(B4,'VERİ BANKASI'!M:N,2,0)</f>
        <v>QFİT MARKET -ENGİN ŞAHİN</v>
      </c>
      <c r="D4" s="54" t="s">
        <v>92</v>
      </c>
      <c r="E4" s="57">
        <v>6</v>
      </c>
      <c r="F4" s="59">
        <v>45436</v>
      </c>
      <c r="G4" s="61">
        <v>1</v>
      </c>
      <c r="H4" s="63">
        <v>42</v>
      </c>
      <c r="I4" s="65" t="s">
        <v>751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42</v>
      </c>
      <c r="N4" s="69">
        <f>+IF(G4=$N$2,M4,0)</f>
        <v>0</v>
      </c>
      <c r="O4" s="76">
        <f>+N4*0/100</f>
        <v>0</v>
      </c>
      <c r="P4" s="74">
        <f>+IF(G4=$P$2,M4/1.01,0)</f>
        <v>41.584158415841586</v>
      </c>
      <c r="Q4" s="82">
        <f>+P4*0.01</f>
        <v>0.41584158415841588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41.584158415841586</v>
      </c>
      <c r="W4" s="7">
        <f>+O4+Q4+S4+U4</f>
        <v>0.41584158415841588</v>
      </c>
    </row>
    <row r="5" spans="1:23" s="6" customFormat="1" ht="19.899999999999999" customHeight="1" x14ac:dyDescent="0.2">
      <c r="A5" s="51">
        <v>2</v>
      </c>
      <c r="B5" s="97">
        <v>34457078008</v>
      </c>
      <c r="C5" s="100" t="str">
        <f>+VLOOKUP(B5,'VERİ BANKASI'!M:N,2,0)</f>
        <v>SARIASLAN TİC. - FEYZA SARIASLAN</v>
      </c>
      <c r="D5" s="54" t="s">
        <v>101</v>
      </c>
      <c r="E5" s="57">
        <v>48</v>
      </c>
      <c r="F5" s="59">
        <v>45443</v>
      </c>
      <c r="G5" s="61">
        <v>20</v>
      </c>
      <c r="H5" s="63">
        <v>382</v>
      </c>
      <c r="I5" s="65" t="s">
        <v>134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382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318.33333333333337</v>
      </c>
      <c r="U5" s="92">
        <f>+T5*0.2</f>
        <v>63.666666666666679</v>
      </c>
      <c r="V5" s="95">
        <f>+N5+P5+R5+T5</f>
        <v>318.33333333333337</v>
      </c>
      <c r="W5" s="7">
        <f>+O5+Q5+S5+U5</f>
        <v>63.666666666666679</v>
      </c>
    </row>
    <row r="6" spans="1:23" s="6" customFormat="1" ht="19.899999999999999" customHeight="1" x14ac:dyDescent="0.2">
      <c r="A6" s="51">
        <v>3</v>
      </c>
      <c r="B6" s="97"/>
      <c r="C6" s="100" t="e">
        <f>+VLOOKUP(B6,'VERİ BANKASI'!M:N,2,0)</f>
        <v>#N/A</v>
      </c>
      <c r="D6" s="54" t="s">
        <v>99</v>
      </c>
      <c r="E6" s="57">
        <v>4186</v>
      </c>
      <c r="F6" s="59">
        <v>45442</v>
      </c>
      <c r="G6" s="61"/>
      <c r="H6" s="63">
        <v>270</v>
      </c>
      <c r="I6" s="65" t="s">
        <v>68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270</v>
      </c>
      <c r="N6" s="69">
        <f>+IF(G6=$N$2,M6,0)</f>
        <v>270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270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>
        <v>1620044730</v>
      </c>
      <c r="C7" s="100" t="str">
        <f>+VLOOKUP(B7,'VERİ BANKASI'!M:N,2,0)</f>
        <v>BELBİM ELEKTRONİK PARA VE ÖD.HİZ.A.Ş.</v>
      </c>
      <c r="D7" s="54" t="s">
        <v>99</v>
      </c>
      <c r="E7" s="57">
        <v>1</v>
      </c>
      <c r="F7" s="59">
        <v>45434</v>
      </c>
      <c r="G7" s="61">
        <v>20</v>
      </c>
      <c r="H7" s="63">
        <v>50</v>
      </c>
      <c r="I7" s="65" t="s">
        <v>68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50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41.666666666666671</v>
      </c>
      <c r="U7" s="92">
        <f t="shared" ref="U7:U54" si="10">+T7*0.2</f>
        <v>8.3333333333333339</v>
      </c>
      <c r="V7" s="95">
        <f t="shared" si="0"/>
        <v>41.666666666666671</v>
      </c>
      <c r="W7" s="7">
        <f t="shared" si="0"/>
        <v>8.3333333333333339</v>
      </c>
    </row>
    <row r="8" spans="1:23" s="6" customFormat="1" ht="19.899999999999999" customHeight="1" x14ac:dyDescent="0.2">
      <c r="A8" s="51">
        <v>5</v>
      </c>
      <c r="B8" s="97">
        <v>7352170974</v>
      </c>
      <c r="C8" s="100" t="str">
        <f>+VLOOKUP(B8,'VERİ BANKASI'!M:N,2,0)</f>
        <v>ROSİNCİ GIDA UNLU MAMÜLLER LTD. ŞTİ.</v>
      </c>
      <c r="D8" s="54" t="s">
        <v>92</v>
      </c>
      <c r="E8" s="57">
        <v>231</v>
      </c>
      <c r="F8" s="59">
        <v>45434</v>
      </c>
      <c r="G8" s="61">
        <v>1</v>
      </c>
      <c r="H8" s="63">
        <v>30</v>
      </c>
      <c r="I8" s="65" t="s">
        <v>68</v>
      </c>
      <c r="J8" s="61" t="s">
        <v>65</v>
      </c>
      <c r="K8" s="65"/>
      <c r="L8" s="67">
        <f t="shared" si="1"/>
        <v>0</v>
      </c>
      <c r="M8" s="7">
        <f t="shared" si="2"/>
        <v>30</v>
      </c>
      <c r="N8" s="69">
        <f t="shared" si="3"/>
        <v>0</v>
      </c>
      <c r="O8" s="76">
        <f t="shared" si="4"/>
        <v>0</v>
      </c>
      <c r="P8" s="74">
        <f t="shared" si="5"/>
        <v>29.702970297029704</v>
      </c>
      <c r="Q8" s="82">
        <f t="shared" si="6"/>
        <v>0.29702970297029707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29.702970297029704</v>
      </c>
      <c r="W8" s="7">
        <f t="shared" si="0"/>
        <v>0.29702970297029707</v>
      </c>
    </row>
    <row r="9" spans="1:23" s="6" customFormat="1" ht="19.899999999999999" customHeight="1" x14ac:dyDescent="0.2">
      <c r="A9" s="51">
        <v>6</v>
      </c>
      <c r="B9" s="97">
        <v>16717274252</v>
      </c>
      <c r="C9" s="100" t="str">
        <f>+VLOOKUP(B9,'VERİ BANKASI'!M:N,2,0)</f>
        <v>ERGENLER 3 EKMEK FIRINI - ABDULBAKİ ERGEN</v>
      </c>
      <c r="D9" s="54" t="s">
        <v>92</v>
      </c>
      <c r="E9" s="57">
        <v>84</v>
      </c>
      <c r="F9" s="59">
        <v>45439</v>
      </c>
      <c r="G9" s="61">
        <v>1</v>
      </c>
      <c r="H9" s="63">
        <v>50</v>
      </c>
      <c r="I9" s="65" t="s">
        <v>751</v>
      </c>
      <c r="J9" s="61" t="s">
        <v>65</v>
      </c>
      <c r="K9" s="65"/>
      <c r="L9" s="67">
        <f t="shared" si="1"/>
        <v>0</v>
      </c>
      <c r="M9" s="7">
        <f t="shared" si="2"/>
        <v>50</v>
      </c>
      <c r="N9" s="69">
        <f t="shared" si="3"/>
        <v>0</v>
      </c>
      <c r="O9" s="76">
        <f t="shared" si="4"/>
        <v>0</v>
      </c>
      <c r="P9" s="74">
        <f t="shared" si="5"/>
        <v>49.504950495049506</v>
      </c>
      <c r="Q9" s="82">
        <f t="shared" si="6"/>
        <v>0.4950495049504951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49.504950495049506</v>
      </c>
      <c r="W9" s="7">
        <f t="shared" si="0"/>
        <v>0.4950495049504951</v>
      </c>
    </row>
    <row r="10" spans="1:23" s="6" customFormat="1" ht="19.899999999999999" customHeight="1" x14ac:dyDescent="0.2">
      <c r="A10" s="51">
        <v>7</v>
      </c>
      <c r="B10" s="97">
        <v>25894342142</v>
      </c>
      <c r="C10" s="100" t="str">
        <f>+VLOOKUP(B10,'VERİ BANKASI'!M:N,2,0)</f>
        <v>ALİCAN ALAĞAŞ</v>
      </c>
      <c r="D10" s="54" t="s">
        <v>639</v>
      </c>
      <c r="E10" s="57">
        <v>4</v>
      </c>
      <c r="F10" s="59">
        <v>45440</v>
      </c>
      <c r="G10" s="61">
        <v>20</v>
      </c>
      <c r="H10" s="63">
        <v>285</v>
      </c>
      <c r="I10" s="65" t="s">
        <v>68</v>
      </c>
      <c r="J10" s="61" t="s">
        <v>65</v>
      </c>
      <c r="K10" s="65"/>
      <c r="L10" s="67">
        <f t="shared" si="1"/>
        <v>0</v>
      </c>
      <c r="M10" s="7">
        <f t="shared" si="2"/>
        <v>285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237.5</v>
      </c>
      <c r="U10" s="92">
        <f t="shared" si="10"/>
        <v>47.5</v>
      </c>
      <c r="V10" s="95">
        <f t="shared" si="0"/>
        <v>237.5</v>
      </c>
      <c r="W10" s="7">
        <f t="shared" si="0"/>
        <v>47.5</v>
      </c>
    </row>
    <row r="11" spans="1:23" s="6" customFormat="1" ht="19.899999999999999" customHeight="1" x14ac:dyDescent="0.2">
      <c r="A11" s="51">
        <v>8</v>
      </c>
      <c r="B11" s="97">
        <v>56164089672</v>
      </c>
      <c r="C11" s="100" t="str">
        <f>+VLOOKUP(B11,'VERİ BANKASI'!M:N,2,0)</f>
        <v>FUAT ÖZVARIŞ</v>
      </c>
      <c r="D11" s="54" t="s">
        <v>92</v>
      </c>
      <c r="E11" s="57">
        <v>31</v>
      </c>
      <c r="F11" s="59">
        <v>45437</v>
      </c>
      <c r="G11" s="61">
        <v>1</v>
      </c>
      <c r="H11" s="63">
        <v>100</v>
      </c>
      <c r="I11" s="65" t="s">
        <v>751</v>
      </c>
      <c r="J11" s="61" t="s">
        <v>65</v>
      </c>
      <c r="K11" s="65"/>
      <c r="L11" s="67">
        <f t="shared" si="1"/>
        <v>0</v>
      </c>
      <c r="M11" s="7">
        <f t="shared" si="2"/>
        <v>100</v>
      </c>
      <c r="N11" s="69">
        <f t="shared" si="3"/>
        <v>0</v>
      </c>
      <c r="O11" s="76">
        <f t="shared" si="4"/>
        <v>0</v>
      </c>
      <c r="P11" s="74">
        <f t="shared" si="5"/>
        <v>99.009900990099013</v>
      </c>
      <c r="Q11" s="82">
        <f t="shared" si="6"/>
        <v>0.9900990099009902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99.009900990099013</v>
      </c>
      <c r="W11" s="7">
        <f t="shared" si="0"/>
        <v>0.9900990099009902</v>
      </c>
    </row>
    <row r="12" spans="1:23" s="6" customFormat="1" ht="19.899999999999999" customHeight="1" x14ac:dyDescent="0.2">
      <c r="A12" s="51">
        <v>9</v>
      </c>
      <c r="B12" s="97">
        <v>7040377931</v>
      </c>
      <c r="C12" s="100" t="str">
        <f>+VLOOKUP(B12,'VERİ BANKASI'!M:N,2,0)</f>
        <v>SEZEN RESTORAN İŞL.LTD.ŞTİ.</v>
      </c>
      <c r="D12" s="54" t="s">
        <v>639</v>
      </c>
      <c r="E12" s="57">
        <v>74</v>
      </c>
      <c r="F12" s="59">
        <v>45441</v>
      </c>
      <c r="G12" s="61">
        <v>10</v>
      </c>
      <c r="H12" s="63">
        <v>400</v>
      </c>
      <c r="I12" s="65" t="s">
        <v>121</v>
      </c>
      <c r="J12" s="61" t="s">
        <v>65</v>
      </c>
      <c r="K12" s="65"/>
      <c r="L12" s="67">
        <f t="shared" si="1"/>
        <v>0</v>
      </c>
      <c r="M12" s="7">
        <f t="shared" si="2"/>
        <v>400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363.63636363636363</v>
      </c>
      <c r="S12" s="86">
        <f t="shared" si="8"/>
        <v>36.363636363636367</v>
      </c>
      <c r="T12" s="90">
        <f t="shared" si="9"/>
        <v>0</v>
      </c>
      <c r="U12" s="92">
        <f t="shared" si="10"/>
        <v>0</v>
      </c>
      <c r="V12" s="95">
        <f t="shared" si="0"/>
        <v>363.63636363636363</v>
      </c>
      <c r="W12" s="7">
        <f t="shared" si="0"/>
        <v>36.363636363636367</v>
      </c>
    </row>
    <row r="13" spans="1:23" s="6" customFormat="1" ht="19.899999999999999" customHeight="1" x14ac:dyDescent="0.2">
      <c r="A13" s="51">
        <v>10</v>
      </c>
      <c r="B13" s="97">
        <v>1620044730</v>
      </c>
      <c r="C13" s="100" t="str">
        <f>+VLOOKUP(B13,'VERİ BANKASI'!M:N,2,0)</f>
        <v>BELBİM ELEKTRONİK PARA VE ÖD.HİZ.A.Ş.</v>
      </c>
      <c r="D13" s="54" t="s">
        <v>99</v>
      </c>
      <c r="E13" s="57">
        <v>2</v>
      </c>
      <c r="F13" s="59">
        <v>45434</v>
      </c>
      <c r="G13" s="61">
        <v>20</v>
      </c>
      <c r="H13" s="63">
        <v>200</v>
      </c>
      <c r="I13" s="65" t="s">
        <v>68</v>
      </c>
      <c r="J13" s="61" t="s">
        <v>65</v>
      </c>
      <c r="K13" s="65"/>
      <c r="L13" s="67">
        <f t="shared" si="1"/>
        <v>0</v>
      </c>
      <c r="M13" s="7">
        <f t="shared" si="2"/>
        <v>200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166.66666666666669</v>
      </c>
      <c r="U13" s="92">
        <f t="shared" si="10"/>
        <v>33.333333333333336</v>
      </c>
      <c r="V13" s="95">
        <f t="shared" si="0"/>
        <v>166.66666666666669</v>
      </c>
      <c r="W13" s="7">
        <f t="shared" si="0"/>
        <v>33.333333333333336</v>
      </c>
    </row>
    <row r="14" spans="1:23" s="6" customFormat="1" ht="19.899999999999999" customHeight="1" x14ac:dyDescent="0.2">
      <c r="A14" s="51">
        <v>11</v>
      </c>
      <c r="B14" s="97">
        <v>8920722590</v>
      </c>
      <c r="C14" s="100" t="str">
        <f>+VLOOKUP(B14,'VERİ BANKASI'!M:N,2,0)</f>
        <v>UNİVERSAL BOĞA KARDEŞLER GID.TUR.İNŞ.VE OTO.TİC.LTD.ŞTİ.(BULVAR BÜFE)</v>
      </c>
      <c r="D14" s="54" t="s">
        <v>92</v>
      </c>
      <c r="E14" s="57">
        <v>2</v>
      </c>
      <c r="F14" s="59">
        <v>45439</v>
      </c>
      <c r="G14" s="61">
        <v>10</v>
      </c>
      <c r="H14" s="63">
        <v>90</v>
      </c>
      <c r="I14" s="65" t="s">
        <v>68</v>
      </c>
      <c r="J14" s="61" t="s">
        <v>65</v>
      </c>
      <c r="K14" s="65"/>
      <c r="L14" s="67">
        <f t="shared" si="1"/>
        <v>0</v>
      </c>
      <c r="M14" s="7">
        <f t="shared" si="2"/>
        <v>90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81.818181818181813</v>
      </c>
      <c r="S14" s="86">
        <f t="shared" si="8"/>
        <v>8.1818181818181817</v>
      </c>
      <c r="T14" s="90">
        <f t="shared" si="9"/>
        <v>0</v>
      </c>
      <c r="U14" s="92">
        <f t="shared" si="10"/>
        <v>0</v>
      </c>
      <c r="V14" s="95">
        <f t="shared" si="0"/>
        <v>81.818181818181813</v>
      </c>
      <c r="W14" s="7">
        <f t="shared" si="0"/>
        <v>8.1818181818181817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1899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1899</v>
      </c>
      <c r="N57" s="13">
        <f t="shared" si="12"/>
        <v>270</v>
      </c>
      <c r="O57" s="13">
        <f t="shared" si="12"/>
        <v>0</v>
      </c>
      <c r="P57" s="14">
        <f>+SUBTOTAL(9,P4:P55)</f>
        <v>219.80198019801981</v>
      </c>
      <c r="Q57" s="14">
        <f t="shared" si="12"/>
        <v>2.1980198019801982</v>
      </c>
      <c r="R57" s="15">
        <f t="shared" si="12"/>
        <v>445.45454545454544</v>
      </c>
      <c r="S57" s="15">
        <f t="shared" si="12"/>
        <v>44.545454545454547</v>
      </c>
      <c r="T57" s="16">
        <f t="shared" si="12"/>
        <v>764.16666666666674</v>
      </c>
      <c r="U57" s="16">
        <f t="shared" si="12"/>
        <v>152.83333333333334</v>
      </c>
      <c r="V57" s="12">
        <f t="shared" si="12"/>
        <v>1699.4231923192319</v>
      </c>
      <c r="W57" s="12">
        <f t="shared" si="12"/>
        <v>199.5768076807681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1899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219.80198019801981</v>
      </c>
      <c r="F63" s="24">
        <f t="shared" si="16"/>
        <v>2.1980198019801982</v>
      </c>
      <c r="G63" s="24">
        <f t="shared" si="17"/>
        <v>81.818181818181813</v>
      </c>
      <c r="H63" s="24">
        <f t="shared" si="18"/>
        <v>8.1818181818181817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312</v>
      </c>
      <c r="M63" s="113">
        <f>+COUNTIF($D$4:D57,B63)</f>
        <v>5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-1899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363.63636363636363</v>
      </c>
      <c r="H65" s="24">
        <f t="shared" si="18"/>
        <v>36.363636363636367</v>
      </c>
      <c r="I65" s="24">
        <f t="shared" si="19"/>
        <v>237.5</v>
      </c>
      <c r="J65" s="24">
        <f t="shared" si="20"/>
        <v>47.5</v>
      </c>
      <c r="K65" s="24">
        <f t="shared" si="21"/>
        <v>0</v>
      </c>
      <c r="L65" s="25">
        <f t="shared" si="22"/>
        <v>685</v>
      </c>
      <c r="M65" s="113">
        <f>+COUNTIF($D$4:D59,B65)</f>
        <v>2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318.33333333333337</v>
      </c>
      <c r="J66" s="24">
        <f t="shared" si="20"/>
        <v>63.666666666666679</v>
      </c>
      <c r="K66" s="24">
        <f t="shared" si="21"/>
        <v>0</v>
      </c>
      <c r="L66" s="25">
        <f t="shared" si="22"/>
        <v>382.00000000000006</v>
      </c>
      <c r="M66" s="113">
        <f>+COUNTIF($D$4:D60,B66)</f>
        <v>1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270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208.33333333333337</v>
      </c>
      <c r="J70" s="24">
        <f t="shared" si="20"/>
        <v>41.666666666666671</v>
      </c>
      <c r="K70" s="24">
        <f t="shared" si="21"/>
        <v>0</v>
      </c>
      <c r="L70" s="25">
        <f t="shared" si="22"/>
        <v>520</v>
      </c>
      <c r="M70" s="113">
        <f>+COUNTIF($D$4:D64,B70)</f>
        <v>3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270</v>
      </c>
      <c r="D85" s="39">
        <f t="shared" si="23"/>
        <v>0</v>
      </c>
      <c r="E85" s="39">
        <f t="shared" si="23"/>
        <v>219.80198019801981</v>
      </c>
      <c r="F85" s="39">
        <f t="shared" si="23"/>
        <v>2.1980198019801982</v>
      </c>
      <c r="G85" s="39">
        <f t="shared" si="23"/>
        <v>445.45454545454544</v>
      </c>
      <c r="H85" s="39">
        <f t="shared" si="23"/>
        <v>44.545454545454547</v>
      </c>
      <c r="I85" s="39">
        <f t="shared" si="23"/>
        <v>764.16666666666674</v>
      </c>
      <c r="J85" s="39">
        <f t="shared" si="23"/>
        <v>152.83333333333337</v>
      </c>
      <c r="K85" s="40">
        <f t="shared" si="23"/>
        <v>0</v>
      </c>
      <c r="L85" s="40">
        <f>SUM(L60:L82)</f>
        <v>1899</v>
      </c>
      <c r="M85" s="114">
        <f>+SUM(M60:M84)</f>
        <v>11</v>
      </c>
      <c r="R85" s="106" t="s">
        <v>658</v>
      </c>
      <c r="S85" s="111">
        <f>+M85</f>
        <v>11</v>
      </c>
      <c r="T85" s="107">
        <f>+K85</f>
        <v>0</v>
      </c>
      <c r="U85" s="107">
        <f>+C85+E85+G85+I85</f>
        <v>1699.4231923192319</v>
      </c>
      <c r="V85" s="107">
        <f>+D85+F85+H85+J85</f>
        <v>199.57680768076813</v>
      </c>
      <c r="W85" s="107">
        <f>+T85+U85+V85</f>
        <v>1899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BD91DC80-6CE4-4B8F-A03C-D06ABECA21DA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2E356024-869F-4790-99CF-F2DB5B9AD670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1871DD27-0D3E-4C3D-A969-F06ED24B9DE2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B1DE021F-58BD-4D7F-B0E1-2046751EB9F7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6CEA555C-BE50-4077-B75C-739FA54385A3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E475A35C-BC83-48FE-B9F7-DD0E78EAAEEE}">
          <x14:formula1>
            <xm:f>'VERİ BANKASI'!$N$1:$N$1</xm:f>
          </x14:formula1>
          <xm:sqref>K55</xm:sqref>
        </x14:dataValidation>
        <x14:dataValidation type="list" allowBlank="1" showInputMessage="1" showErrorMessage="1" xr:uid="{8C581FD4-840E-420A-B66C-002AFD6F435C}">
          <x14:formula1>
            <xm:f>'VERİ BANKASI'!$C$1:$C$5</xm:f>
          </x14:formula1>
          <xm:sqref>G55</xm:sqref>
        </x14:dataValidation>
        <x14:dataValidation type="list" allowBlank="1" showInputMessage="1" showErrorMessage="1" xr:uid="{4AF4DF79-4BE4-4731-9F65-9F2638F6E310}">
          <x14:formula1>
            <xm:f>'VERİ BANKASI'!$G$1:$G$4</xm:f>
          </x14:formula1>
          <xm:sqref>P61</xm:sqref>
        </x14:dataValidation>
        <x14:dataValidation type="list" allowBlank="1" showInputMessage="1" showErrorMessage="1" xr:uid="{283FAE62-EFEA-4B6C-9421-ECC2F7555197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49B5BC55-4356-4EEF-88C3-A51E10EE387C}">
          <x14:formula1>
            <xm:f>'VERİ BANKASI'!$E$1:$E$13</xm:f>
          </x14:formula1>
          <xm:sqref>P63</xm:sqref>
        </x14:dataValidation>
        <x14:dataValidation type="list" allowBlank="1" showInputMessage="1" showErrorMessage="1" xr:uid="{BB7AF1B1-D60F-4148-9BD6-B51ED5712700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3893FC9F-7740-43E0-A808-2A4DE9BF362E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C3B80EF9-7D30-4B53-A09F-8DC81EF073AF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3784D4D4-11B6-44EF-8BF6-090A9A9557F7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6E95-4715-4F40-8258-459DF14A6E6F}">
  <sheetPr codeName="Sayfa23">
    <pageSetUpPr fitToPage="1"/>
  </sheetPr>
  <dimension ref="A1:W86"/>
  <sheetViews>
    <sheetView topLeftCell="A52" zoomScale="85" zoomScaleNormal="85" workbookViewId="0">
      <selection activeCell="E7" sqref="E7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7690310116</v>
      </c>
      <c r="C4" s="100" t="str">
        <f>+VLOOKUP(B4,'VERİ BANKASI'!M:N,2,0)</f>
        <v>SHAYA KAHVE SAN.VE TİC.A.Ş.(STARBUCKS COFFEE)</v>
      </c>
      <c r="D4" s="54" t="s">
        <v>92</v>
      </c>
      <c r="E4" s="57">
        <v>108</v>
      </c>
      <c r="F4" s="59">
        <v>45422</v>
      </c>
      <c r="G4" s="61">
        <v>10</v>
      </c>
      <c r="H4" s="63">
        <v>105</v>
      </c>
      <c r="I4" s="65" t="s">
        <v>640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105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95.454545454545453</v>
      </c>
      <c r="S4" s="86">
        <f>+R4*0.1</f>
        <v>9.545454545454545</v>
      </c>
      <c r="T4" s="90">
        <f>+IF(G4=$T$2,M4/1.2,0)</f>
        <v>0</v>
      </c>
      <c r="U4" s="92">
        <f>+T4*0.2</f>
        <v>0</v>
      </c>
      <c r="V4" s="95">
        <f>+N4+P4+R4+T4</f>
        <v>95.454545454545453</v>
      </c>
      <c r="W4" s="7">
        <f>+O4+Q4+S4+U4</f>
        <v>9.545454545454545</v>
      </c>
    </row>
    <row r="5" spans="1:23" s="6" customFormat="1" ht="19.899999999999999" customHeight="1" x14ac:dyDescent="0.2">
      <c r="A5" s="51">
        <v>2</v>
      </c>
      <c r="B5" s="97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823</v>
      </c>
      <c r="F5" s="59">
        <v>45416</v>
      </c>
      <c r="G5" s="61">
        <v>20</v>
      </c>
      <c r="H5" s="63">
        <v>73</v>
      </c>
      <c r="I5" s="65" t="s">
        <v>121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21.9</v>
      </c>
      <c r="M5" s="7">
        <f>+H5-L5</f>
        <v>51.1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42.583333333333336</v>
      </c>
      <c r="U5" s="92">
        <f>+T5*0.2</f>
        <v>8.5166666666666675</v>
      </c>
      <c r="V5" s="95">
        <f>+N5+P5+R5+T5</f>
        <v>42.583333333333336</v>
      </c>
      <c r="W5" s="7">
        <f>+O5+Q5+S5+U5</f>
        <v>8.5166666666666675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944</v>
      </c>
      <c r="F6" s="59">
        <v>45422</v>
      </c>
      <c r="G6" s="61">
        <v>20</v>
      </c>
      <c r="H6" s="63">
        <v>100</v>
      </c>
      <c r="I6" s="65" t="s">
        <v>640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30</v>
      </c>
      <c r="M6" s="7">
        <f>+H6-L6</f>
        <v>70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58.333333333333336</v>
      </c>
      <c r="U6" s="92">
        <f>+T6*0.2</f>
        <v>11.666666666666668</v>
      </c>
      <c r="V6" s="95">
        <f t="shared" ref="V6:W22" si="0">+N6+P6+R6+T6</f>
        <v>58.333333333333336</v>
      </c>
      <c r="W6" s="7">
        <f t="shared" si="0"/>
        <v>11.666666666666668</v>
      </c>
    </row>
    <row r="7" spans="1:23" s="6" customFormat="1" ht="19.899999999999999" customHeight="1" x14ac:dyDescent="0.2">
      <c r="A7" s="51">
        <v>4</v>
      </c>
      <c r="B7" s="97">
        <v>7690007614</v>
      </c>
      <c r="C7" s="100" t="str">
        <f>+VLOOKUP(B7,'VERİ BANKASI'!M:N,2,0)</f>
        <v>SHELL PETROL A.Ş.</v>
      </c>
      <c r="D7" s="54" t="s">
        <v>92</v>
      </c>
      <c r="E7" s="57">
        <v>239</v>
      </c>
      <c r="F7" s="59">
        <v>45418</v>
      </c>
      <c r="G7" s="61">
        <v>10</v>
      </c>
      <c r="H7" s="63">
        <v>20</v>
      </c>
      <c r="I7" s="65" t="s">
        <v>640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20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18.18181818181818</v>
      </c>
      <c r="S7" s="86">
        <f t="shared" ref="S7:S54" si="8">+R7*0.1</f>
        <v>1.8181818181818181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18.18181818181818</v>
      </c>
      <c r="W7" s="7">
        <f t="shared" si="0"/>
        <v>1.8181818181818181</v>
      </c>
    </row>
    <row r="8" spans="1:23" s="6" customFormat="1" ht="19.899999999999999" customHeight="1" x14ac:dyDescent="0.2">
      <c r="A8" s="51">
        <v>5</v>
      </c>
      <c r="B8" s="97">
        <v>7600066622</v>
      </c>
      <c r="C8" s="100" t="str">
        <f>+VLOOKUP(B8,'VERİ BANKASI'!M:N,2,0)</f>
        <v>SELKA HAZIR BETON SAN.VE TİC.A.Ş.</v>
      </c>
      <c r="D8" s="54" t="s">
        <v>94</v>
      </c>
      <c r="E8" s="57">
        <v>6</v>
      </c>
      <c r="F8" s="59">
        <v>45419</v>
      </c>
      <c r="G8" s="61">
        <v>20</v>
      </c>
      <c r="H8" s="63">
        <v>80</v>
      </c>
      <c r="I8" s="65" t="s">
        <v>640</v>
      </c>
      <c r="J8" s="61" t="s">
        <v>65</v>
      </c>
      <c r="K8" s="65"/>
      <c r="L8" s="67">
        <f t="shared" si="1"/>
        <v>24</v>
      </c>
      <c r="M8" s="7">
        <f t="shared" si="2"/>
        <v>56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46.666666666666671</v>
      </c>
      <c r="U8" s="92">
        <f t="shared" si="10"/>
        <v>9.3333333333333339</v>
      </c>
      <c r="V8" s="95">
        <f t="shared" si="0"/>
        <v>46.666666666666671</v>
      </c>
      <c r="W8" s="7">
        <f t="shared" si="0"/>
        <v>9.3333333333333339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 t="s">
        <v>65</v>
      </c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 t="s">
        <v>65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65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65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65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378</v>
      </c>
      <c r="I57" s="109"/>
      <c r="J57" s="109"/>
      <c r="K57" s="11"/>
      <c r="L57" s="12">
        <f t="shared" ref="L57:W57" si="12">+SUBTOTAL(9,L4:L55)</f>
        <v>75.900000000000006</v>
      </c>
      <c r="M57" s="12">
        <f t="shared" si="12"/>
        <v>302.10000000000002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113.63636363636363</v>
      </c>
      <c r="S57" s="15">
        <f t="shared" si="12"/>
        <v>11.363636363636363</v>
      </c>
      <c r="T57" s="16">
        <f t="shared" si="12"/>
        <v>147.58333333333334</v>
      </c>
      <c r="U57" s="16">
        <f t="shared" si="12"/>
        <v>29.516666666666673</v>
      </c>
      <c r="V57" s="12">
        <f t="shared" si="12"/>
        <v>261.219696969697</v>
      </c>
      <c r="W57" s="12">
        <f t="shared" si="12"/>
        <v>40.880303030303033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147.58333333333334</v>
      </c>
      <c r="J61" s="24">
        <f t="shared" si="20"/>
        <v>29.516666666666673</v>
      </c>
      <c r="K61" s="24">
        <f t="shared" si="21"/>
        <v>75.900000000000006</v>
      </c>
      <c r="L61" s="25">
        <f t="shared" si="22"/>
        <v>253.00000000000003</v>
      </c>
      <c r="M61" s="113">
        <f>+COUNTIF($D$4:D55,B61)</f>
        <v>3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378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113.63636363636363</v>
      </c>
      <c r="H63" s="24">
        <f t="shared" si="18"/>
        <v>11.363636363636363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124.99999999999999</v>
      </c>
      <c r="M63" s="113">
        <f>+COUNTIF($D$4:D57,B63)</f>
        <v>2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-378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ref="C65" si="23">SUMIF($D$4:$D$55,B65,$N$4:$N$55)</f>
        <v>0</v>
      </c>
      <c r="D65" s="24">
        <f t="shared" ref="D65" si="24">SUMIF($D$4:$D$55,B65,$O$4:$O$55)</f>
        <v>0</v>
      </c>
      <c r="E65" s="24">
        <f t="shared" ref="E65" si="25">SUMIF($D$4:$D$55,B65,$P$4:$P$55)</f>
        <v>0</v>
      </c>
      <c r="F65" s="24">
        <f t="shared" ref="F65" si="26">SUMIF($D$4:$D$55,B65,$Q$4:$Q$55)</f>
        <v>0</v>
      </c>
      <c r="G65" s="24">
        <f t="shared" ref="G65" si="27">SUMIF($D$4:$D$55,B65,$R$4:$R$55)</f>
        <v>0</v>
      </c>
      <c r="H65" s="24">
        <f t="shared" ref="H65" si="28">SUMIF($D$4:$D$55,B65,$S$4:$S$55)</f>
        <v>0</v>
      </c>
      <c r="I65" s="24">
        <f t="shared" ref="I65" si="29">SUMIF($D$4:$D$55,B65,$T$4:$T$55)</f>
        <v>0</v>
      </c>
      <c r="J65" s="24">
        <f t="shared" ref="J65" si="30">SUMIF($D$4:$D$55,B65,$U$4:$U$55)</f>
        <v>0</v>
      </c>
      <c r="K65" s="24">
        <f t="shared" ref="K65" si="31">SUMIF($D$4:$D$55,B65,$L$4:$L$55)</f>
        <v>0</v>
      </c>
      <c r="L65" s="25">
        <f t="shared" ref="L65" si="32">+SUM(C65:K65)</f>
        <v>0</v>
      </c>
      <c r="M65" s="113">
        <f>+COUNTIF($D$4:D59,B65)</f>
        <v>0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ONUR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33">SUM(C60:C83)</f>
        <v>0</v>
      </c>
      <c r="D86" s="39">
        <f t="shared" si="33"/>
        <v>0</v>
      </c>
      <c r="E86" s="39">
        <f t="shared" si="33"/>
        <v>0</v>
      </c>
      <c r="F86" s="39">
        <f t="shared" si="33"/>
        <v>0</v>
      </c>
      <c r="G86" s="39">
        <f t="shared" si="33"/>
        <v>113.63636363636363</v>
      </c>
      <c r="H86" s="39">
        <f t="shared" si="33"/>
        <v>11.363636363636363</v>
      </c>
      <c r="I86" s="39">
        <f t="shared" si="33"/>
        <v>147.58333333333334</v>
      </c>
      <c r="J86" s="39">
        <f t="shared" si="33"/>
        <v>29.516666666666673</v>
      </c>
      <c r="K86" s="40">
        <f t="shared" si="33"/>
        <v>75.900000000000006</v>
      </c>
      <c r="L86" s="40">
        <f>SUM(L60:L83)</f>
        <v>378</v>
      </c>
      <c r="M86" s="114">
        <f>+SUM(M60:M85)</f>
        <v>5</v>
      </c>
      <c r="R86" s="106" t="s">
        <v>658</v>
      </c>
      <c r="S86" s="111">
        <f>+M86</f>
        <v>5</v>
      </c>
      <c r="T86" s="107">
        <f>+K86</f>
        <v>75.900000000000006</v>
      </c>
      <c r="U86" s="107">
        <f>+C86+E86+G86+I86</f>
        <v>261.219696969697</v>
      </c>
      <c r="V86" s="107">
        <f>+D86+F86+H86+J86</f>
        <v>40.88030303030304</v>
      </c>
      <c r="W86" s="107">
        <f>+T86+U86+V86</f>
        <v>378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A7D19743-2D36-4B7E-9CD1-D4015C07DEBD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E86F5590-3124-4052-92DD-1094D85A30F9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BB758E02-C3C4-4022-A088-F23B72A438A3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0A5508E7-CC9C-408E-AD93-A9CACA455FE1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3465A11F-AFF9-4BE6-8283-758AA544E85D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6F4A891B-459E-4DBB-8779-7128554AE79F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5ABA41AC-F881-4609-8263-D4850E03AD4D}">
          <x14:formula1>
            <xm:f>'VERİ BANKASI'!$N$1:$N$1</xm:f>
          </x14:formula1>
          <xm:sqref>K55</xm:sqref>
        </x14:dataValidation>
        <x14:dataValidation type="list" allowBlank="1" showInputMessage="1" showErrorMessage="1" xr:uid="{D256F4E9-D41A-4558-89AA-599C3154FF9B}">
          <x14:formula1>
            <xm:f>'VERİ BANKASI'!$C$1:$C$5</xm:f>
          </x14:formula1>
          <xm:sqref>G55</xm:sqref>
        </x14:dataValidation>
        <x14:dataValidation type="list" allowBlank="1" showInputMessage="1" showErrorMessage="1" xr:uid="{7752161C-F377-4E74-ABE5-1C4921A49FB9}">
          <x14:formula1>
            <xm:f>'VERİ BANKASI'!$G$1:$G$4</xm:f>
          </x14:formula1>
          <xm:sqref>P61</xm:sqref>
        </x14:dataValidation>
        <x14:dataValidation type="list" allowBlank="1" showInputMessage="1" showErrorMessage="1" xr:uid="{A5EBA41A-E1B5-4F39-9F56-34B2D89401DE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8E25ADF9-92B8-44CB-9AB8-0609B594F02D}">
          <x14:formula1>
            <xm:f>'VERİ BANKASI'!$E$1:$E$13</xm:f>
          </x14:formula1>
          <xm:sqref>P63</xm:sqref>
        </x14:dataValidation>
        <x14:dataValidation type="list" allowBlank="1" showInputMessage="1" showErrorMessage="1" xr:uid="{1A0B9E1B-56E8-4CD5-A575-545E8C817318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4AB4C676-86CE-480A-9DAA-DF896EC3FE7A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9DF53F35-F44C-4AAB-9243-6B9395E2BF3E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893A-D80F-43A7-8F21-E833DB5D9591}">
  <sheetPr codeName="Sayfa24">
    <pageSetUpPr fitToPage="1"/>
  </sheetPr>
  <dimension ref="A1:W85"/>
  <sheetViews>
    <sheetView topLeftCell="H64" zoomScale="85" zoomScaleNormal="85" workbookViewId="0">
      <selection activeCell="N83" sqref="N83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7030711260</v>
      </c>
      <c r="C4" s="100" t="str">
        <f>+VLOOKUP(B4,'VERİ BANKASI'!M:N,2,0)</f>
        <v>ZİYAFE KAYSERİ MUTFAĞI - ÖZMERİÇ GIDA A.Ş.</v>
      </c>
      <c r="D4" s="54" t="s">
        <v>92</v>
      </c>
      <c r="E4" s="57">
        <v>120</v>
      </c>
      <c r="F4" s="59">
        <v>45431</v>
      </c>
      <c r="G4" s="61">
        <v>10</v>
      </c>
      <c r="H4" s="63">
        <v>240</v>
      </c>
      <c r="I4" s="65" t="s">
        <v>640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240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218.18181818181816</v>
      </c>
      <c r="S4" s="86">
        <f>+R4*0.1</f>
        <v>21.818181818181817</v>
      </c>
      <c r="T4" s="90">
        <f>+IF(G4=$T$2,M4/1.2,0)</f>
        <v>0</v>
      </c>
      <c r="U4" s="92">
        <f>+T4*0.2</f>
        <v>0</v>
      </c>
      <c r="V4" s="95">
        <f>+N4+P4+R4+T4</f>
        <v>218.18181818181816</v>
      </c>
      <c r="W4" s="7">
        <f>+O4+Q4+S4+U4</f>
        <v>21.818181818181817</v>
      </c>
    </row>
    <row r="5" spans="1:23" s="6" customFormat="1" ht="19.899999999999999" customHeight="1" x14ac:dyDescent="0.2">
      <c r="A5" s="51">
        <v>2</v>
      </c>
      <c r="B5" s="97">
        <v>41432068312</v>
      </c>
      <c r="C5" s="100" t="str">
        <f>+VLOOKUP(B5,'VERİ BANKASI'!M:N,2,0)</f>
        <v>BEYLERBEYİ PROFİTEROL - MUSTAFA METEHAN BARAN</v>
      </c>
      <c r="D5" s="54" t="s">
        <v>92</v>
      </c>
      <c r="E5" s="57">
        <v>25</v>
      </c>
      <c r="F5" s="59">
        <v>45430</v>
      </c>
      <c r="G5" s="61">
        <v>10</v>
      </c>
      <c r="H5" s="63">
        <v>120</v>
      </c>
      <c r="I5" s="65" t="s">
        <v>640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120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109.09090909090908</v>
      </c>
      <c r="S5" s="86">
        <f>+R5*0.1</f>
        <v>10.909090909090908</v>
      </c>
      <c r="T5" s="90">
        <f>+IF(G5=$T$2,M5/1.2,0)</f>
        <v>0</v>
      </c>
      <c r="U5" s="92">
        <f>+T5*0.2</f>
        <v>0</v>
      </c>
      <c r="V5" s="95">
        <f>+N5+P5+R5+T5</f>
        <v>109.09090909090908</v>
      </c>
      <c r="W5" s="7">
        <f>+O5+Q5+S5+U5</f>
        <v>10.909090909090908</v>
      </c>
    </row>
    <row r="6" spans="1:23" s="6" customFormat="1" ht="19.899999999999999" customHeight="1" x14ac:dyDescent="0.2">
      <c r="A6" s="51">
        <v>3</v>
      </c>
      <c r="B6" s="97">
        <v>8920722590</v>
      </c>
      <c r="C6" s="100" t="str">
        <f>+VLOOKUP(B6,'VERİ BANKASI'!M:N,2,0)</f>
        <v>UNİVERSAL BOĞA KARDEŞLER GID.TUR.İNŞ.VE OTO.TİC.LTD.ŞTİ.(BULVAR BÜFE)</v>
      </c>
      <c r="D6" s="54" t="s">
        <v>92</v>
      </c>
      <c r="E6" s="57">
        <v>6</v>
      </c>
      <c r="F6" s="59">
        <v>45428</v>
      </c>
      <c r="G6" s="61">
        <v>10</v>
      </c>
      <c r="H6" s="63">
        <v>60</v>
      </c>
      <c r="I6" s="65" t="s">
        <v>640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60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54.54545454545454</v>
      </c>
      <c r="S6" s="86">
        <f>+R6*0.1</f>
        <v>5.4545454545454541</v>
      </c>
      <c r="T6" s="90">
        <f>+IF(G6=$T$2,M6/1.2,0)</f>
        <v>0</v>
      </c>
      <c r="U6" s="92">
        <f>+T6*0.2</f>
        <v>0</v>
      </c>
      <c r="V6" s="95">
        <f t="shared" ref="V6:W22" si="0">+N6+P6+R6+T6</f>
        <v>54.54545454545454</v>
      </c>
      <c r="W6" s="7">
        <f t="shared" si="0"/>
        <v>5.4545454545454541</v>
      </c>
    </row>
    <row r="7" spans="1:23" s="6" customFormat="1" ht="19.899999999999999" customHeight="1" x14ac:dyDescent="0.2">
      <c r="A7" s="51">
        <v>4</v>
      </c>
      <c r="B7" s="97">
        <v>7690310116</v>
      </c>
      <c r="C7" s="100" t="str">
        <f>+VLOOKUP(B7,'VERİ BANKASI'!M:N,2,0)</f>
        <v>SHAYA KAHVE SAN.VE TİC.A.Ş.(STARBUCKS COFFEE)</v>
      </c>
      <c r="D7" s="54" t="s">
        <v>92</v>
      </c>
      <c r="E7" s="57">
        <v>313</v>
      </c>
      <c r="F7" s="59">
        <v>45426</v>
      </c>
      <c r="G7" s="61">
        <v>10</v>
      </c>
      <c r="H7" s="63">
        <v>105</v>
      </c>
      <c r="I7" s="65" t="s">
        <v>640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105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95.454545454545453</v>
      </c>
      <c r="S7" s="86">
        <f t="shared" ref="S7:S54" si="8">+R7*0.1</f>
        <v>9.545454545454545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95.454545454545453</v>
      </c>
      <c r="W7" s="7">
        <f t="shared" si="0"/>
        <v>9.545454545454545</v>
      </c>
    </row>
    <row r="8" spans="1:23" s="6" customFormat="1" ht="19.899999999999999" customHeight="1" x14ac:dyDescent="0.2">
      <c r="A8" s="51">
        <v>5</v>
      </c>
      <c r="B8" s="97">
        <v>41432068312</v>
      </c>
      <c r="C8" s="100" t="str">
        <f>+VLOOKUP(B8,'VERİ BANKASI'!M:N,2,0)</f>
        <v>BEYLERBEYİ PROFİTEROL - MUSTAFA METEHAN BARAN</v>
      </c>
      <c r="D8" s="54" t="s">
        <v>92</v>
      </c>
      <c r="E8" s="57">
        <v>16</v>
      </c>
      <c r="F8" s="59">
        <v>45423</v>
      </c>
      <c r="G8" s="61">
        <v>10</v>
      </c>
      <c r="H8" s="63">
        <v>60</v>
      </c>
      <c r="I8" s="65" t="s">
        <v>640</v>
      </c>
      <c r="J8" s="61" t="s">
        <v>65</v>
      </c>
      <c r="K8" s="65"/>
      <c r="L8" s="67">
        <f t="shared" si="1"/>
        <v>0</v>
      </c>
      <c r="M8" s="7">
        <f t="shared" si="2"/>
        <v>60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54.54545454545454</v>
      </c>
      <c r="S8" s="86">
        <f t="shared" si="8"/>
        <v>5.4545454545454541</v>
      </c>
      <c r="T8" s="90">
        <f t="shared" si="9"/>
        <v>0</v>
      </c>
      <c r="U8" s="92">
        <f t="shared" si="10"/>
        <v>0</v>
      </c>
      <c r="V8" s="95">
        <f t="shared" si="0"/>
        <v>54.54545454545454</v>
      </c>
      <c r="W8" s="7">
        <f t="shared" si="0"/>
        <v>5.4545454545454541</v>
      </c>
    </row>
    <row r="9" spans="1:23" s="6" customFormat="1" ht="19.899999999999999" customHeight="1" x14ac:dyDescent="0.2">
      <c r="A9" s="51">
        <v>6</v>
      </c>
      <c r="B9" s="97">
        <v>7030711260</v>
      </c>
      <c r="C9" s="100" t="str">
        <f>+VLOOKUP(B9,'VERİ BANKASI'!M:N,2,0)</f>
        <v>ZİYAFE KAYSERİ MUTFAĞI - ÖZMERİÇ GIDA A.Ş.</v>
      </c>
      <c r="D9" s="54" t="s">
        <v>639</v>
      </c>
      <c r="E9" s="57">
        <v>82</v>
      </c>
      <c r="F9" s="59">
        <v>45424</v>
      </c>
      <c r="G9" s="61">
        <v>10</v>
      </c>
      <c r="H9" s="63">
        <v>150</v>
      </c>
      <c r="I9" s="65" t="s">
        <v>640</v>
      </c>
      <c r="J9" s="61" t="s">
        <v>65</v>
      </c>
      <c r="K9" s="65"/>
      <c r="L9" s="67">
        <f t="shared" si="1"/>
        <v>0</v>
      </c>
      <c r="M9" s="7">
        <f t="shared" si="2"/>
        <v>150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136.36363636363635</v>
      </c>
      <c r="S9" s="86">
        <f t="shared" si="8"/>
        <v>13.636363636363635</v>
      </c>
      <c r="T9" s="90">
        <f t="shared" si="9"/>
        <v>0</v>
      </c>
      <c r="U9" s="92">
        <f t="shared" si="10"/>
        <v>0</v>
      </c>
      <c r="V9" s="95">
        <f t="shared" si="0"/>
        <v>136.36363636363635</v>
      </c>
      <c r="W9" s="7">
        <f t="shared" si="0"/>
        <v>13.636363636363635</v>
      </c>
    </row>
    <row r="10" spans="1:23" s="6" customFormat="1" ht="19.899999999999999" customHeight="1" x14ac:dyDescent="0.2">
      <c r="A10" s="51">
        <v>7</v>
      </c>
      <c r="B10" s="116"/>
      <c r="C10" s="100"/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>
        <v>5260047973</v>
      </c>
      <c r="C11" s="100" t="str">
        <f>+VLOOKUP(B11,'VERİ BANKASI'!M:N,2,0)</f>
        <v>İSTANBUL OTOPARK İŞLETMELERİ A.Ş.(İSPARK)</v>
      </c>
      <c r="D11" s="54" t="s">
        <v>94</v>
      </c>
      <c r="E11" s="57">
        <v>671</v>
      </c>
      <c r="F11" s="59">
        <v>45425</v>
      </c>
      <c r="G11" s="61">
        <v>20</v>
      </c>
      <c r="H11" s="63">
        <v>100</v>
      </c>
      <c r="I11" s="65" t="s">
        <v>640</v>
      </c>
      <c r="J11" s="61" t="s">
        <v>65</v>
      </c>
      <c r="K11" s="65"/>
      <c r="L11" s="67">
        <f t="shared" si="1"/>
        <v>30</v>
      </c>
      <c r="M11" s="7">
        <f t="shared" si="2"/>
        <v>70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58.333333333333336</v>
      </c>
      <c r="U11" s="92">
        <f t="shared" si="10"/>
        <v>11.666666666666668</v>
      </c>
      <c r="V11" s="95">
        <f t="shared" si="0"/>
        <v>58.333333333333336</v>
      </c>
      <c r="W11" s="7">
        <f t="shared" si="0"/>
        <v>11.666666666666668</v>
      </c>
    </row>
    <row r="12" spans="1:23" s="6" customFormat="1" ht="19.899999999999999" customHeight="1" x14ac:dyDescent="0.2">
      <c r="A12" s="51">
        <v>9</v>
      </c>
      <c r="B12" s="97">
        <v>5260047973</v>
      </c>
      <c r="C12" s="100" t="str">
        <f>+VLOOKUP(B12,'VERİ BANKASI'!M:N,2,0)</f>
        <v>İSTANBUL OTOPARK İŞLETMELERİ A.Ş.(İSPARK)</v>
      </c>
      <c r="D12" s="54" t="s">
        <v>94</v>
      </c>
      <c r="E12" s="57">
        <v>21</v>
      </c>
      <c r="F12" s="59">
        <v>45427</v>
      </c>
      <c r="G12" s="61">
        <v>20</v>
      </c>
      <c r="H12" s="63">
        <v>134</v>
      </c>
      <c r="I12" s="65" t="s">
        <v>640</v>
      </c>
      <c r="J12" s="61" t="s">
        <v>65</v>
      </c>
      <c r="K12" s="65"/>
      <c r="L12" s="67">
        <f t="shared" si="1"/>
        <v>40.200000000000003</v>
      </c>
      <c r="M12" s="7">
        <f t="shared" si="2"/>
        <v>93.8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78.166666666666671</v>
      </c>
      <c r="U12" s="92">
        <f t="shared" si="10"/>
        <v>15.633333333333335</v>
      </c>
      <c r="V12" s="95">
        <f t="shared" si="0"/>
        <v>78.166666666666671</v>
      </c>
      <c r="W12" s="7">
        <f t="shared" si="0"/>
        <v>15.633333333333335</v>
      </c>
    </row>
    <row r="13" spans="1:23" s="6" customFormat="1" ht="19.899999999999999" customHeight="1" x14ac:dyDescent="0.2">
      <c r="A13" s="51">
        <v>10</v>
      </c>
      <c r="B13" s="97">
        <v>5260047973</v>
      </c>
      <c r="C13" s="100" t="str">
        <f>+VLOOKUP(B13,'VERİ BANKASI'!M:N,2,0)</f>
        <v>İSTANBUL OTOPARK İŞLETMELERİ A.Ş.(İSPARK)</v>
      </c>
      <c r="D13" s="54" t="s">
        <v>94</v>
      </c>
      <c r="E13" s="57">
        <v>528</v>
      </c>
      <c r="F13" s="59">
        <v>45432</v>
      </c>
      <c r="G13" s="61">
        <v>20</v>
      </c>
      <c r="H13" s="63">
        <v>100</v>
      </c>
      <c r="I13" s="65" t="s">
        <v>751</v>
      </c>
      <c r="J13" s="61" t="s">
        <v>65</v>
      </c>
      <c r="K13" s="65"/>
      <c r="L13" s="67">
        <f t="shared" si="1"/>
        <v>30</v>
      </c>
      <c r="M13" s="7">
        <f t="shared" si="2"/>
        <v>70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58.333333333333336</v>
      </c>
      <c r="U13" s="92">
        <f t="shared" si="10"/>
        <v>11.666666666666668</v>
      </c>
      <c r="V13" s="95">
        <f t="shared" si="0"/>
        <v>58.333333333333336</v>
      </c>
      <c r="W13" s="7">
        <f t="shared" si="0"/>
        <v>11.666666666666668</v>
      </c>
    </row>
    <row r="14" spans="1:23" s="6" customFormat="1" ht="19.899999999999999" customHeight="1" x14ac:dyDescent="0.2">
      <c r="A14" s="51">
        <v>11</v>
      </c>
      <c r="B14" s="97">
        <v>5260047973</v>
      </c>
      <c r="C14" s="100" t="str">
        <f>+VLOOKUP(B14,'VERİ BANKASI'!M:N,2,0)</f>
        <v>İSTANBUL OTOPARK İŞLETMELERİ A.Ş.(İSPARK)</v>
      </c>
      <c r="D14" s="54" t="s">
        <v>94</v>
      </c>
      <c r="E14" s="57">
        <v>745</v>
      </c>
      <c r="F14" s="59">
        <v>45427</v>
      </c>
      <c r="G14" s="61">
        <v>20</v>
      </c>
      <c r="H14" s="63">
        <v>134</v>
      </c>
      <c r="I14" s="65" t="s">
        <v>640</v>
      </c>
      <c r="J14" s="61" t="s">
        <v>65</v>
      </c>
      <c r="K14" s="65"/>
      <c r="L14" s="67">
        <f t="shared" si="1"/>
        <v>40.200000000000003</v>
      </c>
      <c r="M14" s="7">
        <f t="shared" si="2"/>
        <v>93.8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78.166666666666671</v>
      </c>
      <c r="U14" s="92">
        <f t="shared" si="10"/>
        <v>15.633333333333335</v>
      </c>
      <c r="V14" s="95">
        <f t="shared" si="0"/>
        <v>78.166666666666671</v>
      </c>
      <c r="W14" s="7">
        <f t="shared" si="0"/>
        <v>15.633333333333335</v>
      </c>
    </row>
    <row r="15" spans="1:23" s="6" customFormat="1" ht="19.899999999999999" customHeight="1" x14ac:dyDescent="0.2">
      <c r="A15" s="51">
        <v>12</v>
      </c>
      <c r="B15" s="97">
        <v>5260047973</v>
      </c>
      <c r="C15" s="100" t="str">
        <f>+VLOOKUP(B15,'VERİ BANKASI'!M:N,2,0)</f>
        <v>İSTANBUL OTOPARK İŞLETMELERİ A.Ş.(İSPARK)</v>
      </c>
      <c r="D15" s="54" t="s">
        <v>94</v>
      </c>
      <c r="E15" s="57">
        <v>669</v>
      </c>
      <c r="F15" s="59">
        <v>45429</v>
      </c>
      <c r="G15" s="61">
        <v>20</v>
      </c>
      <c r="H15" s="63">
        <v>100</v>
      </c>
      <c r="I15" s="65" t="s">
        <v>640</v>
      </c>
      <c r="J15" s="61" t="s">
        <v>65</v>
      </c>
      <c r="K15" s="65"/>
      <c r="L15" s="67">
        <f t="shared" si="1"/>
        <v>30</v>
      </c>
      <c r="M15" s="7">
        <f t="shared" si="2"/>
        <v>70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58.333333333333336</v>
      </c>
      <c r="U15" s="92">
        <f t="shared" si="10"/>
        <v>11.666666666666668</v>
      </c>
      <c r="V15" s="95">
        <f t="shared" si="0"/>
        <v>58.333333333333336</v>
      </c>
      <c r="W15" s="7">
        <f t="shared" si="0"/>
        <v>11.666666666666668</v>
      </c>
    </row>
    <row r="16" spans="1:23" s="6" customFormat="1" ht="19.899999999999999" customHeight="1" x14ac:dyDescent="0.2">
      <c r="A16" s="51">
        <v>13</v>
      </c>
      <c r="B16" s="97">
        <v>5260047973</v>
      </c>
      <c r="C16" s="100" t="str">
        <f>+VLOOKUP(B16,'VERİ BANKASI'!M:N,2,0)</f>
        <v>İSTANBUL OTOPARK İŞLETMELERİ A.Ş.(İSPARK)</v>
      </c>
      <c r="D16" s="54" t="s">
        <v>94</v>
      </c>
      <c r="E16" s="57">
        <v>728</v>
      </c>
      <c r="F16" s="59">
        <v>45428</v>
      </c>
      <c r="G16" s="61">
        <v>20</v>
      </c>
      <c r="H16" s="63">
        <v>100</v>
      </c>
      <c r="I16" s="65" t="s">
        <v>640</v>
      </c>
      <c r="J16" s="61" t="s">
        <v>65</v>
      </c>
      <c r="K16" s="65"/>
      <c r="L16" s="67">
        <f t="shared" si="1"/>
        <v>30</v>
      </c>
      <c r="M16" s="7">
        <f t="shared" si="2"/>
        <v>70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58.333333333333336</v>
      </c>
      <c r="U16" s="92">
        <f t="shared" si="10"/>
        <v>11.666666666666668</v>
      </c>
      <c r="V16" s="95">
        <f t="shared" si="0"/>
        <v>58.333333333333336</v>
      </c>
      <c r="W16" s="7">
        <f t="shared" si="0"/>
        <v>11.666666666666668</v>
      </c>
    </row>
    <row r="17" spans="1:23" s="6" customFormat="1" ht="19.899999999999999" customHeight="1" x14ac:dyDescent="0.2">
      <c r="A17" s="51">
        <v>14</v>
      </c>
      <c r="B17" s="97">
        <v>7690007614</v>
      </c>
      <c r="C17" s="100" t="str">
        <f>+VLOOKUP(B17,'VERİ BANKASI'!M:N,2,0)</f>
        <v>SHELL PETROL A.Ş.</v>
      </c>
      <c r="D17" s="54" t="s">
        <v>71</v>
      </c>
      <c r="E17" s="57">
        <v>132</v>
      </c>
      <c r="F17" s="59">
        <v>45427</v>
      </c>
      <c r="G17" s="61">
        <v>20</v>
      </c>
      <c r="H17" s="63">
        <v>1952.33</v>
      </c>
      <c r="I17" s="65" t="s">
        <v>68</v>
      </c>
      <c r="J17" s="61" t="s">
        <v>65</v>
      </c>
      <c r="K17" s="65"/>
      <c r="L17" s="67">
        <f t="shared" si="1"/>
        <v>585.69899999999996</v>
      </c>
      <c r="M17" s="7">
        <f t="shared" si="2"/>
        <v>1366.6309999999999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1138.8591666666666</v>
      </c>
      <c r="U17" s="92">
        <f t="shared" si="10"/>
        <v>227.77183333333335</v>
      </c>
      <c r="V17" s="95">
        <f t="shared" si="0"/>
        <v>1138.8591666666666</v>
      </c>
      <c r="W17" s="7">
        <f t="shared" si="0"/>
        <v>227.77183333333335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3355.33</v>
      </c>
      <c r="I57" s="109"/>
      <c r="J57" s="109"/>
      <c r="K57" s="11"/>
      <c r="L57" s="12">
        <f t="shared" ref="L57:W57" si="12">+SUBTOTAL(9,L4:L55)</f>
        <v>786.09899999999993</v>
      </c>
      <c r="M57" s="12">
        <f t="shared" si="12"/>
        <v>2569.2309999999998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668.18181818181813</v>
      </c>
      <c r="S57" s="15">
        <f t="shared" si="12"/>
        <v>66.818181818181813</v>
      </c>
      <c r="T57" s="16">
        <f t="shared" si="12"/>
        <v>1528.5258333333331</v>
      </c>
      <c r="U57" s="16">
        <f t="shared" si="12"/>
        <v>305.70516666666668</v>
      </c>
      <c r="V57" s="12">
        <f t="shared" si="12"/>
        <v>2196.7076515151512</v>
      </c>
      <c r="W57" s="12">
        <f t="shared" si="12"/>
        <v>372.5233484848485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1138.8591666666666</v>
      </c>
      <c r="J60" s="24">
        <f t="shared" ref="J60:J84" si="20">SUMIF($D$4:$D$55,B60,$U$4:$U$55)</f>
        <v>227.77183333333335</v>
      </c>
      <c r="K60" s="24">
        <f t="shared" ref="K60:K84" si="21">SUMIF($D$4:$D$55,B60,$L$4:$L$55)</f>
        <v>585.69899999999996</v>
      </c>
      <c r="L60" s="25">
        <f t="shared" ref="L60:L84" si="22">+SUM(C60:K60)</f>
        <v>1952.33</v>
      </c>
      <c r="M60" s="113">
        <f>+COUNTIF($D$4:D53,B60)</f>
        <v>1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389.66666666666663</v>
      </c>
      <c r="J61" s="24">
        <f t="shared" si="20"/>
        <v>77.933333333333337</v>
      </c>
      <c r="K61" s="24">
        <f t="shared" si="21"/>
        <v>200.4</v>
      </c>
      <c r="L61" s="25">
        <f t="shared" si="22"/>
        <v>668</v>
      </c>
      <c r="M61" s="113">
        <f>+COUNTIF($D$4:D55,B61)</f>
        <v>6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3355.33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531.81818181818176</v>
      </c>
      <c r="H63" s="24">
        <f t="shared" si="18"/>
        <v>53.18181818181818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584.99999999999989</v>
      </c>
      <c r="M63" s="113">
        <f>+COUNTIF($D$4:D57,B63)</f>
        <v>5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-3355.33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136.36363636363635</v>
      </c>
      <c r="H65" s="24">
        <f t="shared" si="18"/>
        <v>13.636363636363635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149.99999999999997</v>
      </c>
      <c r="M65" s="113">
        <f>+COUNTIF($D$4:D59,B65)</f>
        <v>1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0</v>
      </c>
      <c r="F85" s="39">
        <f t="shared" si="23"/>
        <v>0</v>
      </c>
      <c r="G85" s="39">
        <f t="shared" si="23"/>
        <v>668.18181818181813</v>
      </c>
      <c r="H85" s="39">
        <f t="shared" si="23"/>
        <v>66.818181818181813</v>
      </c>
      <c r="I85" s="39">
        <f t="shared" si="23"/>
        <v>1528.5258333333331</v>
      </c>
      <c r="J85" s="39">
        <f t="shared" si="23"/>
        <v>305.70516666666668</v>
      </c>
      <c r="K85" s="40">
        <f t="shared" si="23"/>
        <v>786.09899999999993</v>
      </c>
      <c r="L85" s="40">
        <f>SUM(L60:L82)</f>
        <v>3355.33</v>
      </c>
      <c r="M85" s="114">
        <f>+SUM(M60:M84)</f>
        <v>13</v>
      </c>
      <c r="R85" s="106" t="s">
        <v>658</v>
      </c>
      <c r="S85" s="111">
        <f>+M85</f>
        <v>13</v>
      </c>
      <c r="T85" s="107">
        <f>+K85</f>
        <v>786.09899999999993</v>
      </c>
      <c r="U85" s="107">
        <f>+C85+E85+G85+I85</f>
        <v>2196.7076515151512</v>
      </c>
      <c r="V85" s="107">
        <f>+D85+F85+H85+J85</f>
        <v>372.5233484848485</v>
      </c>
      <c r="W85" s="107">
        <f>+T85+U85+V85</f>
        <v>3355.33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55A500EC-EFF9-42BB-9834-65AB048F8858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A1A2190D-D525-4099-BD7B-0C1F50976641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912F15C3-A8F1-4ACA-847F-841518115FC5}">
          <x14:formula1>
            <xm:f>'VERİ BANKASI'!$F$1:$F$4</xm:f>
          </x14:formula1>
          <xm:sqref>P60</xm:sqref>
        </x14:dataValidation>
        <x14:dataValidation type="list" allowBlank="1" showInputMessage="1" showErrorMessage="1" xr:uid="{90AEBB8F-7596-4F83-8FB3-69D2363184D2}">
          <x14:formula1>
            <xm:f>'VERİ BANKASI'!$E$1:$E$13</xm:f>
          </x14:formula1>
          <xm:sqref>P63</xm:sqref>
        </x14:dataValidation>
        <x14:dataValidation type="list" allowBlank="1" showInputMessage="1" showErrorMessage="1" xr:uid="{D38F1CCA-832A-4225-BB39-3A2D36D14408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8B6C245C-691B-4D5B-86B3-8DAC81297796}">
          <x14:formula1>
            <xm:f>'VERİ BANKASI'!$G$1:$G$4</xm:f>
          </x14:formula1>
          <xm:sqref>P61</xm:sqref>
        </x14:dataValidation>
        <x14:dataValidation type="list" allowBlank="1" showInputMessage="1" showErrorMessage="1" xr:uid="{F35FC203-683D-4C71-B685-F7D426653493}">
          <x14:formula1>
            <xm:f>'VERİ BANKASI'!$C$1:$C$5</xm:f>
          </x14:formula1>
          <xm:sqref>G55</xm:sqref>
        </x14:dataValidation>
        <x14:dataValidation type="list" allowBlank="1" showInputMessage="1" showErrorMessage="1" xr:uid="{ED575A7C-42B4-484C-9186-43E15B09CBF3}">
          <x14:formula1>
            <xm:f>'VERİ BANKASI'!$N$1:$N$1</xm:f>
          </x14:formula1>
          <xm:sqref>K55</xm:sqref>
        </x14:dataValidation>
        <x14:dataValidation type="list" allowBlank="1" showInputMessage="1" showErrorMessage="1" xr:uid="{C7DD5D55-5815-422E-8ADB-051987F1875D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E31F6A4D-4ECC-450A-89E1-A781B380AF57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B4A243B6-336C-4133-97E6-3DE95DF18761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0668A555-7B31-4229-8251-D071CCAAF3A8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7C78E33A-9126-4562-A924-EA102981B490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55435683-75F5-4BFF-B425-9F60126DE5B5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4501-0B45-4513-8A6E-C3F0248AFE57}">
  <sheetPr codeName="Sayfa25">
    <pageSetUpPr fitToPage="1"/>
  </sheetPr>
  <dimension ref="A1:W85"/>
  <sheetViews>
    <sheetView topLeftCell="A61" zoomScale="85" zoomScaleNormal="85" workbookViewId="0">
      <selection activeCell="A63" sqref="A63:XFD63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5170012279</v>
      </c>
      <c r="C4" s="100" t="str">
        <f>+VLOOKUP(B4,'VERİ BANKASI'!M:N,2,0)</f>
        <v>KARAFIRIN GIDA LTD. ŞTİ.</v>
      </c>
      <c r="D4" s="54" t="s">
        <v>639</v>
      </c>
      <c r="E4" s="57">
        <v>180</v>
      </c>
      <c r="F4" s="59">
        <v>45442</v>
      </c>
      <c r="G4" s="61">
        <v>10</v>
      </c>
      <c r="H4" s="63">
        <v>195</v>
      </c>
      <c r="I4" s="65" t="s">
        <v>643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195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177.27272727272725</v>
      </c>
      <c r="S4" s="86">
        <f>+R4*0.1</f>
        <v>17.727272727272727</v>
      </c>
      <c r="T4" s="90">
        <f>+IF(G4=$T$2,M4/1.2,0)</f>
        <v>0</v>
      </c>
      <c r="U4" s="92">
        <f>+T4*0.2</f>
        <v>0</v>
      </c>
      <c r="V4" s="95">
        <f>+N4+P4+R4+T4</f>
        <v>177.27272727272725</v>
      </c>
      <c r="W4" s="7">
        <f>+O4+Q4+S4+U4</f>
        <v>17.727272727272727</v>
      </c>
    </row>
    <row r="5" spans="1:23" s="6" customFormat="1" ht="19.899999999999999" customHeight="1" x14ac:dyDescent="0.2">
      <c r="A5" s="51">
        <v>2</v>
      </c>
      <c r="B5" s="97">
        <v>17662958396</v>
      </c>
      <c r="C5" s="100" t="str">
        <f>+VLOOKUP(B5,'VERİ BANKASI'!M:N,2,0)</f>
        <v>GONCADAN LEZZETLER - GONCA TÜRKOĞLU</v>
      </c>
      <c r="D5" s="54" t="s">
        <v>92</v>
      </c>
      <c r="E5" s="57">
        <v>14</v>
      </c>
      <c r="F5" s="59">
        <v>45443</v>
      </c>
      <c r="G5" s="61">
        <v>10</v>
      </c>
      <c r="H5" s="63">
        <v>115</v>
      </c>
      <c r="I5" s="65" t="s">
        <v>643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115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104.54545454545453</v>
      </c>
      <c r="S5" s="86">
        <f>+R5*0.1</f>
        <v>10.454545454545453</v>
      </c>
      <c r="T5" s="90">
        <f>+IF(G5=$T$2,M5/1.2,0)</f>
        <v>0</v>
      </c>
      <c r="U5" s="92">
        <f>+T5*0.2</f>
        <v>0</v>
      </c>
      <c r="V5" s="95">
        <f>+N5+P5+R5+T5</f>
        <v>104.54545454545453</v>
      </c>
      <c r="W5" s="7">
        <f>+O5+Q5+S5+U5</f>
        <v>10.454545454545453</v>
      </c>
    </row>
    <row r="6" spans="1:23" s="6" customFormat="1" ht="19.899999999999999" customHeight="1" x14ac:dyDescent="0.2">
      <c r="A6" s="51">
        <v>3</v>
      </c>
      <c r="B6" s="97">
        <v>6210429042</v>
      </c>
      <c r="C6" s="100" t="str">
        <f>+VLOOKUP(B6,'VERİ BANKASI'!M:N,2,0)</f>
        <v>MİNK GIDA DERİ TEKSTİL LTD.ŞTİ.(PAROLE CAFE)</v>
      </c>
      <c r="D6" s="54" t="s">
        <v>92</v>
      </c>
      <c r="E6" s="57">
        <v>19</v>
      </c>
      <c r="F6" s="59">
        <v>45441</v>
      </c>
      <c r="G6" s="61">
        <v>10</v>
      </c>
      <c r="H6" s="63">
        <v>400</v>
      </c>
      <c r="I6" s="65" t="s">
        <v>121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400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363.63636363636363</v>
      </c>
      <c r="S6" s="86">
        <f>+R6*0.1</f>
        <v>36.363636363636367</v>
      </c>
      <c r="T6" s="90">
        <f>+IF(G6=$T$2,M6/1.2,0)</f>
        <v>0</v>
      </c>
      <c r="U6" s="92">
        <f>+T6*0.2</f>
        <v>0</v>
      </c>
      <c r="V6" s="95">
        <f t="shared" ref="V6:W22" si="0">+N6+P6+R6+T6</f>
        <v>363.63636363636363</v>
      </c>
      <c r="W6" s="7">
        <f t="shared" si="0"/>
        <v>36.363636363636367</v>
      </c>
    </row>
    <row r="7" spans="1:23" s="6" customFormat="1" ht="19.899999999999999" customHeight="1" x14ac:dyDescent="0.2">
      <c r="A7" s="51">
        <v>4</v>
      </c>
      <c r="B7" s="97">
        <v>7690310116</v>
      </c>
      <c r="C7" s="100" t="str">
        <f>+VLOOKUP(B7,'VERİ BANKASI'!M:N,2,0)</f>
        <v>SHAYA KAHVE SAN.VE TİC.A.Ş.(STARBUCKS COFFEE)</v>
      </c>
      <c r="D7" s="54" t="s">
        <v>92</v>
      </c>
      <c r="E7" s="57">
        <v>161</v>
      </c>
      <c r="F7" s="59">
        <v>45433</v>
      </c>
      <c r="G7" s="61">
        <v>10</v>
      </c>
      <c r="H7" s="63">
        <v>105</v>
      </c>
      <c r="I7" s="65" t="s">
        <v>751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105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95.454545454545453</v>
      </c>
      <c r="S7" s="86">
        <f t="shared" ref="S7:S54" si="8">+R7*0.1</f>
        <v>9.545454545454545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95.454545454545453</v>
      </c>
      <c r="W7" s="7">
        <f t="shared" si="0"/>
        <v>9.545454545454545</v>
      </c>
    </row>
    <row r="8" spans="1:23" s="6" customFormat="1" ht="19.899999999999999" customHeight="1" x14ac:dyDescent="0.2">
      <c r="A8" s="51">
        <v>5</v>
      </c>
      <c r="B8" s="97">
        <v>17662958396</v>
      </c>
      <c r="C8" s="100" t="str">
        <f>+VLOOKUP(B8,'VERİ BANKASI'!M:N,2,0)</f>
        <v>GONCADAN LEZZETLER - GONCA TÜRKOĞLU</v>
      </c>
      <c r="D8" s="54" t="s">
        <v>92</v>
      </c>
      <c r="E8" s="57">
        <v>16</v>
      </c>
      <c r="F8" s="59">
        <v>45436</v>
      </c>
      <c r="G8" s="61">
        <v>10</v>
      </c>
      <c r="H8" s="63">
        <v>175</v>
      </c>
      <c r="I8" s="65" t="s">
        <v>121</v>
      </c>
      <c r="J8" s="61" t="s">
        <v>65</v>
      </c>
      <c r="K8" s="65"/>
      <c r="L8" s="67">
        <f t="shared" si="1"/>
        <v>0</v>
      </c>
      <c r="M8" s="7">
        <f t="shared" si="2"/>
        <v>175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159.09090909090907</v>
      </c>
      <c r="S8" s="86">
        <f t="shared" si="8"/>
        <v>15.909090909090907</v>
      </c>
      <c r="T8" s="90">
        <f t="shared" si="9"/>
        <v>0</v>
      </c>
      <c r="U8" s="92">
        <f t="shared" si="10"/>
        <v>0</v>
      </c>
      <c r="V8" s="95">
        <f t="shared" si="0"/>
        <v>159.09090909090907</v>
      </c>
      <c r="W8" s="7">
        <f t="shared" si="0"/>
        <v>15.909090909090907</v>
      </c>
    </row>
    <row r="9" spans="1:23" s="6" customFormat="1" ht="19.899999999999999" customHeight="1" x14ac:dyDescent="0.2">
      <c r="A9" s="51">
        <v>6</v>
      </c>
      <c r="B9" s="97">
        <v>7690310116</v>
      </c>
      <c r="C9" s="100" t="str">
        <f>+VLOOKUP(B9,'VERİ BANKASI'!M:N,2,0)</f>
        <v>SHAYA KAHVE SAN.VE TİC.A.Ş.(STARBUCKS COFFEE)</v>
      </c>
      <c r="D9" s="54" t="s">
        <v>92</v>
      </c>
      <c r="E9" s="57">
        <v>164</v>
      </c>
      <c r="F9" s="59">
        <v>45439</v>
      </c>
      <c r="G9" s="61">
        <v>10</v>
      </c>
      <c r="H9" s="63">
        <v>105</v>
      </c>
      <c r="I9" s="65" t="s">
        <v>751</v>
      </c>
      <c r="J9" s="61" t="s">
        <v>65</v>
      </c>
      <c r="K9" s="65"/>
      <c r="L9" s="67">
        <f t="shared" si="1"/>
        <v>0</v>
      </c>
      <c r="M9" s="7">
        <f t="shared" si="2"/>
        <v>105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95.454545454545453</v>
      </c>
      <c r="S9" s="86">
        <f t="shared" si="8"/>
        <v>9.545454545454545</v>
      </c>
      <c r="T9" s="90">
        <f t="shared" si="9"/>
        <v>0</v>
      </c>
      <c r="U9" s="92">
        <f t="shared" si="10"/>
        <v>0</v>
      </c>
      <c r="V9" s="95">
        <f t="shared" si="0"/>
        <v>95.454545454545453</v>
      </c>
      <c r="W9" s="7">
        <f t="shared" si="0"/>
        <v>9.545454545454545</v>
      </c>
    </row>
    <row r="10" spans="1:23" s="6" customFormat="1" ht="19.899999999999999" customHeight="1" x14ac:dyDescent="0.2">
      <c r="A10" s="51">
        <v>7</v>
      </c>
      <c r="B10" s="97">
        <v>8920722590</v>
      </c>
      <c r="C10" s="100" t="str">
        <f>+VLOOKUP(B10,'VERİ BANKASI'!M:N,2,0)</f>
        <v>UNİVERSAL BOĞA KARDEŞLER GID.TUR.İNŞ.VE OTO.TİC.LTD.ŞTİ.(BULVAR BÜFE)</v>
      </c>
      <c r="D10" s="54" t="s">
        <v>92</v>
      </c>
      <c r="E10" s="57">
        <v>1</v>
      </c>
      <c r="F10" s="59">
        <v>45439</v>
      </c>
      <c r="G10" s="61">
        <v>10</v>
      </c>
      <c r="H10" s="63">
        <v>40</v>
      </c>
      <c r="I10" s="65" t="s">
        <v>121</v>
      </c>
      <c r="J10" s="61" t="s">
        <v>65</v>
      </c>
      <c r="K10" s="65"/>
      <c r="L10" s="67">
        <f t="shared" si="1"/>
        <v>0</v>
      </c>
      <c r="M10" s="7">
        <f t="shared" si="2"/>
        <v>40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36.36363636363636</v>
      </c>
      <c r="S10" s="86">
        <f t="shared" si="8"/>
        <v>3.6363636363636362</v>
      </c>
      <c r="T10" s="90">
        <f t="shared" si="9"/>
        <v>0</v>
      </c>
      <c r="U10" s="92">
        <f t="shared" si="10"/>
        <v>0</v>
      </c>
      <c r="V10" s="95">
        <f t="shared" si="0"/>
        <v>36.36363636363636</v>
      </c>
      <c r="W10" s="7">
        <f t="shared" si="0"/>
        <v>3.6363636363636362</v>
      </c>
    </row>
    <row r="11" spans="1:23" s="6" customFormat="1" ht="19.899999999999999" customHeight="1" x14ac:dyDescent="0.2">
      <c r="A11" s="51">
        <v>8</v>
      </c>
      <c r="B11" s="97">
        <v>8400052427</v>
      </c>
      <c r="C11" s="100" t="str">
        <f>+VLOOKUP(B11,'VERİ BANKASI'!M:N,2,0)</f>
        <v>TEŞVİKİYE SARAY GIDA A.Ş.(SARAY MUHALLEBİCİSİ)</v>
      </c>
      <c r="D11" s="54" t="s">
        <v>92</v>
      </c>
      <c r="E11" s="57">
        <v>38</v>
      </c>
      <c r="F11" s="59">
        <v>45440</v>
      </c>
      <c r="G11" s="61">
        <v>10</v>
      </c>
      <c r="H11" s="63">
        <v>400</v>
      </c>
      <c r="I11" s="65" t="s">
        <v>121</v>
      </c>
      <c r="J11" s="61" t="s">
        <v>65</v>
      </c>
      <c r="K11" s="65"/>
      <c r="L11" s="67">
        <f t="shared" si="1"/>
        <v>0</v>
      </c>
      <c r="M11" s="7">
        <f t="shared" si="2"/>
        <v>400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363.63636363636363</v>
      </c>
      <c r="S11" s="86">
        <f t="shared" si="8"/>
        <v>36.363636363636367</v>
      </c>
      <c r="T11" s="90">
        <f t="shared" si="9"/>
        <v>0</v>
      </c>
      <c r="U11" s="92">
        <f t="shared" si="10"/>
        <v>0</v>
      </c>
      <c r="V11" s="95">
        <f t="shared" si="0"/>
        <v>363.63636363636363</v>
      </c>
      <c r="W11" s="7">
        <f t="shared" si="0"/>
        <v>36.363636363636367</v>
      </c>
    </row>
    <row r="12" spans="1:23" s="6" customFormat="1" ht="19.899999999999999" customHeight="1" x14ac:dyDescent="0.2">
      <c r="A12" s="51">
        <v>9</v>
      </c>
      <c r="B12" s="97">
        <v>6370192467</v>
      </c>
      <c r="C12" s="100" t="str">
        <f>+VLOOKUP(B12,'VERİ BANKASI'!M:N,2,0)</f>
        <v>OKAY GİYİM İNŞ.GIDA SAN.TİC.LTD.ŞTİ.</v>
      </c>
      <c r="D12" s="54" t="s">
        <v>639</v>
      </c>
      <c r="E12" s="57">
        <v>130</v>
      </c>
      <c r="F12" s="59">
        <v>45436</v>
      </c>
      <c r="G12" s="61">
        <v>10</v>
      </c>
      <c r="H12" s="63">
        <v>180</v>
      </c>
      <c r="I12" s="65" t="s">
        <v>751</v>
      </c>
      <c r="J12" s="61" t="s">
        <v>65</v>
      </c>
      <c r="K12" s="65"/>
      <c r="L12" s="67">
        <f t="shared" si="1"/>
        <v>0</v>
      </c>
      <c r="M12" s="7">
        <f t="shared" si="2"/>
        <v>180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163.63636363636363</v>
      </c>
      <c r="S12" s="86">
        <f t="shared" si="8"/>
        <v>16.363636363636363</v>
      </c>
      <c r="T12" s="90">
        <f t="shared" si="9"/>
        <v>0</v>
      </c>
      <c r="U12" s="92">
        <f t="shared" si="10"/>
        <v>0</v>
      </c>
      <c r="V12" s="95">
        <f t="shared" si="0"/>
        <v>163.63636363636363</v>
      </c>
      <c r="W12" s="7">
        <f t="shared" si="0"/>
        <v>16.363636363636363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65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1715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1715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1559.090909090909</v>
      </c>
      <c r="S57" s="15">
        <f t="shared" si="12"/>
        <v>155.90909090909093</v>
      </c>
      <c r="T57" s="16">
        <f t="shared" si="12"/>
        <v>0</v>
      </c>
      <c r="U57" s="16">
        <f t="shared" si="12"/>
        <v>0</v>
      </c>
      <c r="V57" s="12">
        <f t="shared" si="12"/>
        <v>1559.090909090909</v>
      </c>
      <c r="W57" s="12">
        <f t="shared" si="12"/>
        <v>155.90909090909093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1715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1218.1818181818182</v>
      </c>
      <c r="H63" s="24">
        <f t="shared" si="18"/>
        <v>121.81818181818184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1340</v>
      </c>
      <c r="M63" s="113">
        <f>+COUNTIF($D$4:D57,B63)</f>
        <v>7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-1715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340.90909090909088</v>
      </c>
      <c r="H65" s="24">
        <f t="shared" si="18"/>
        <v>34.090909090909093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375</v>
      </c>
      <c r="M65" s="113">
        <f>+COUNTIF($D$4:D59,B65)</f>
        <v>2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0</v>
      </c>
      <c r="F85" s="39">
        <f t="shared" si="23"/>
        <v>0</v>
      </c>
      <c r="G85" s="39">
        <f t="shared" si="23"/>
        <v>1559.090909090909</v>
      </c>
      <c r="H85" s="39">
        <f t="shared" si="23"/>
        <v>155.90909090909093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1715</v>
      </c>
      <c r="M85" s="114">
        <f>+SUM(M60:M84)</f>
        <v>9</v>
      </c>
      <c r="R85" s="106" t="s">
        <v>658</v>
      </c>
      <c r="S85" s="111">
        <f>+M85</f>
        <v>9</v>
      </c>
      <c r="T85" s="107">
        <f>+K85</f>
        <v>0</v>
      </c>
      <c r="U85" s="107">
        <f>+C85+E85+G85+I85</f>
        <v>1559.090909090909</v>
      </c>
      <c r="V85" s="107">
        <f>+D85+F85+H85+J85</f>
        <v>155.90909090909093</v>
      </c>
      <c r="W85" s="107">
        <f>+T85+U85+V85</f>
        <v>1715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859F0990-E475-45EA-B057-2D456D0E6097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589C3C55-B7A9-4412-AEB9-C4EB86317237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8AA74496-C423-42C0-90B3-FE8ADD07B9E6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90D143A0-61CF-4A4D-B37B-D64694FBCFB5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1827A628-3B3E-4023-8F41-7BE36332E86A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933F8CB0-B224-4FD7-A5E2-290427140D6C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AB258430-B930-4244-9F06-15FA1396A136}">
          <x14:formula1>
            <xm:f>'VERİ BANKASI'!$N$1:$N$1</xm:f>
          </x14:formula1>
          <xm:sqref>K55</xm:sqref>
        </x14:dataValidation>
        <x14:dataValidation type="list" allowBlank="1" showInputMessage="1" showErrorMessage="1" xr:uid="{3F1063A7-A22E-4DDB-A70C-4307B0D7FE32}">
          <x14:formula1>
            <xm:f>'VERİ BANKASI'!$C$1:$C$5</xm:f>
          </x14:formula1>
          <xm:sqref>G55</xm:sqref>
        </x14:dataValidation>
        <x14:dataValidation type="list" allowBlank="1" showInputMessage="1" showErrorMessage="1" xr:uid="{C2F71E77-5EAF-4D91-84E7-FD20119D2C76}">
          <x14:formula1>
            <xm:f>'VERİ BANKASI'!$G$1:$G$4</xm:f>
          </x14:formula1>
          <xm:sqref>P61</xm:sqref>
        </x14:dataValidation>
        <x14:dataValidation type="list" allowBlank="1" showInputMessage="1" showErrorMessage="1" xr:uid="{BD6C66AA-54AD-48B3-BD00-9E628B8548C1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6233CDD4-A5CE-44C8-9544-EA193CEAA719}">
          <x14:formula1>
            <xm:f>'VERİ BANKASI'!$E$1:$E$13</xm:f>
          </x14:formula1>
          <xm:sqref>P63</xm:sqref>
        </x14:dataValidation>
        <x14:dataValidation type="list" allowBlank="1" showInputMessage="1" showErrorMessage="1" xr:uid="{B90700A9-7165-4DF2-BA07-1CE13301BCBC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463601C1-B3C2-4045-9FB5-695AE722F66C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F1E1E40D-7CD4-4906-B2BD-32E2A2736B87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F4C3B-C8C6-4A02-9739-D5FEB5EA261E}">
  <sheetPr codeName="Sayfa26">
    <pageSetUpPr fitToPage="1"/>
  </sheetPr>
  <dimension ref="A1:W85"/>
  <sheetViews>
    <sheetView zoomScale="85" zoomScaleNormal="85" workbookViewId="0">
      <selection activeCell="E20" sqref="E20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/>
      <c r="C4" s="100" t="e">
        <f>+VLOOKUP(B4,'VERİ BANKASI'!M:N,2,0)</f>
        <v>#N/A</v>
      </c>
      <c r="D4" s="54" t="s">
        <v>99</v>
      </c>
      <c r="E4" s="57"/>
      <c r="F4" s="59">
        <v>45398</v>
      </c>
      <c r="G4" s="61"/>
      <c r="H4" s="63">
        <v>150</v>
      </c>
      <c r="I4" s="65" t="s">
        <v>68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150</v>
      </c>
      <c r="N4" s="69">
        <f>+IF(G4=$N$2,M4,0)</f>
        <v>150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150</v>
      </c>
      <c r="W4" s="7">
        <f>+O4+Q4+S4+U4</f>
        <v>0</v>
      </c>
    </row>
    <row r="5" spans="1:23" s="6" customFormat="1" ht="19.899999999999999" customHeight="1" x14ac:dyDescent="0.2">
      <c r="A5" s="51">
        <v>2</v>
      </c>
      <c r="B5" s="97"/>
      <c r="C5" s="100" t="e">
        <f>+VLOOKUP(B5,'VERİ BANKASI'!M:N,2,0)</f>
        <v>#N/A</v>
      </c>
      <c r="D5" s="54" t="s">
        <v>99</v>
      </c>
      <c r="E5" s="57"/>
      <c r="F5" s="59">
        <v>45404</v>
      </c>
      <c r="G5" s="61"/>
      <c r="H5" s="63">
        <v>150</v>
      </c>
      <c r="I5" s="65" t="s">
        <v>68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150</v>
      </c>
      <c r="N5" s="69">
        <f>+IF(G5=$N$2,M5,0)</f>
        <v>150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150</v>
      </c>
      <c r="W5" s="7">
        <f>+O5+Q5+S5+U5</f>
        <v>0</v>
      </c>
    </row>
    <row r="6" spans="1:23" s="6" customFormat="1" ht="19.899999999999999" customHeight="1" x14ac:dyDescent="0.2">
      <c r="A6" s="51">
        <v>3</v>
      </c>
      <c r="B6" s="97"/>
      <c r="C6" s="100" t="e">
        <f>+VLOOKUP(B6,'VERİ BANKASI'!M:N,2,0)</f>
        <v>#N/A</v>
      </c>
      <c r="D6" s="54" t="s">
        <v>99</v>
      </c>
      <c r="E6" s="57"/>
      <c r="F6" s="59">
        <v>45383</v>
      </c>
      <c r="G6" s="61"/>
      <c r="H6" s="63">
        <v>150</v>
      </c>
      <c r="I6" s="65" t="s">
        <v>68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150</v>
      </c>
      <c r="N6" s="69">
        <f>+IF(G6=$N$2,M6,0)</f>
        <v>150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150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/>
      <c r="C7" s="100" t="e">
        <f>+VLOOKUP(B7,'VERİ BANKASI'!M:N,2,0)</f>
        <v>#N/A</v>
      </c>
      <c r="D7" s="54" t="s">
        <v>99</v>
      </c>
      <c r="E7" s="57"/>
      <c r="F7" s="59">
        <v>45386</v>
      </c>
      <c r="G7" s="61"/>
      <c r="H7" s="63">
        <v>200</v>
      </c>
      <c r="I7" s="65" t="s">
        <v>68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200</v>
      </c>
      <c r="N7" s="69">
        <f t="shared" ref="N7:N54" si="3">+IF(G7=$N$2,M7,0)</f>
        <v>200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200</v>
      </c>
      <c r="W7" s="7">
        <f t="shared" si="0"/>
        <v>0</v>
      </c>
    </row>
    <row r="8" spans="1:23" s="6" customFormat="1" ht="19.899999999999999" customHeight="1" x14ac:dyDescent="0.2">
      <c r="A8" s="51">
        <v>5</v>
      </c>
      <c r="B8" s="97"/>
      <c r="C8" s="100" t="e">
        <f>+VLOOKUP(B8,'VERİ BANKASI'!M:N,2,0)</f>
        <v>#N/A</v>
      </c>
      <c r="D8" s="54" t="s">
        <v>99</v>
      </c>
      <c r="E8" s="57"/>
      <c r="F8" s="59">
        <v>45390</v>
      </c>
      <c r="G8" s="61"/>
      <c r="H8" s="63">
        <v>150</v>
      </c>
      <c r="I8" s="65" t="s">
        <v>68</v>
      </c>
      <c r="J8" s="61" t="s">
        <v>64</v>
      </c>
      <c r="K8" s="65"/>
      <c r="L8" s="67">
        <f t="shared" si="1"/>
        <v>0</v>
      </c>
      <c r="M8" s="7">
        <f t="shared" si="2"/>
        <v>150</v>
      </c>
      <c r="N8" s="69">
        <f t="shared" si="3"/>
        <v>150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150</v>
      </c>
      <c r="W8" s="7">
        <f t="shared" si="0"/>
        <v>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 t="s">
        <v>99</v>
      </c>
      <c r="E9" s="57"/>
      <c r="F9" s="59">
        <v>45391</v>
      </c>
      <c r="G9" s="61"/>
      <c r="H9" s="63">
        <v>180</v>
      </c>
      <c r="I9" s="65" t="s">
        <v>68</v>
      </c>
      <c r="J9" s="61" t="s">
        <v>64</v>
      </c>
      <c r="K9" s="65"/>
      <c r="L9" s="67">
        <f t="shared" si="1"/>
        <v>0</v>
      </c>
      <c r="M9" s="7">
        <f t="shared" si="2"/>
        <v>180</v>
      </c>
      <c r="N9" s="69">
        <f t="shared" si="3"/>
        <v>180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180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 t="s">
        <v>99</v>
      </c>
      <c r="E10" s="57"/>
      <c r="F10" s="59">
        <v>45387</v>
      </c>
      <c r="G10" s="61"/>
      <c r="H10" s="63">
        <v>170</v>
      </c>
      <c r="I10" s="65" t="s">
        <v>68</v>
      </c>
      <c r="J10" s="61" t="s">
        <v>64</v>
      </c>
      <c r="K10" s="65"/>
      <c r="L10" s="67">
        <f t="shared" si="1"/>
        <v>0</v>
      </c>
      <c r="M10" s="7">
        <f t="shared" si="2"/>
        <v>170</v>
      </c>
      <c r="N10" s="69">
        <f t="shared" si="3"/>
        <v>170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170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 t="s">
        <v>99</v>
      </c>
      <c r="E11" s="57"/>
      <c r="F11" s="59">
        <v>45400</v>
      </c>
      <c r="G11" s="61"/>
      <c r="H11" s="63">
        <v>140</v>
      </c>
      <c r="I11" s="65" t="s">
        <v>68</v>
      </c>
      <c r="J11" s="61" t="s">
        <v>64</v>
      </c>
      <c r="K11" s="65"/>
      <c r="L11" s="67">
        <f t="shared" si="1"/>
        <v>0</v>
      </c>
      <c r="M11" s="7">
        <f t="shared" si="2"/>
        <v>140</v>
      </c>
      <c r="N11" s="69">
        <f t="shared" si="3"/>
        <v>140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140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 t="s">
        <v>99</v>
      </c>
      <c r="E12" s="57"/>
      <c r="F12" s="59">
        <v>45397</v>
      </c>
      <c r="G12" s="61"/>
      <c r="H12" s="63">
        <v>160</v>
      </c>
      <c r="I12" s="65" t="s">
        <v>68</v>
      </c>
      <c r="J12" s="61" t="s">
        <v>64</v>
      </c>
      <c r="K12" s="65"/>
      <c r="L12" s="67">
        <f t="shared" si="1"/>
        <v>0</v>
      </c>
      <c r="M12" s="7">
        <f t="shared" si="2"/>
        <v>160</v>
      </c>
      <c r="N12" s="69">
        <f t="shared" si="3"/>
        <v>160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160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 t="s">
        <v>99</v>
      </c>
      <c r="E13" s="57"/>
      <c r="F13" s="59">
        <v>45384</v>
      </c>
      <c r="G13" s="61"/>
      <c r="H13" s="63">
        <v>150</v>
      </c>
      <c r="I13" s="65" t="s">
        <v>68</v>
      </c>
      <c r="J13" s="61" t="s">
        <v>64</v>
      </c>
      <c r="K13" s="65"/>
      <c r="L13" s="67">
        <f t="shared" si="1"/>
        <v>0</v>
      </c>
      <c r="M13" s="7">
        <f t="shared" si="2"/>
        <v>150</v>
      </c>
      <c r="N13" s="69">
        <f t="shared" si="3"/>
        <v>150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150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>
        <v>2330258257</v>
      </c>
      <c r="C14" s="100" t="str">
        <f>+VLOOKUP(B14,'VERİ BANKASI'!M:N,2,0)</f>
        <v>CEM SULTAN ÇEBİ</v>
      </c>
      <c r="D14" s="54" t="s">
        <v>92</v>
      </c>
      <c r="E14" s="57">
        <v>3</v>
      </c>
      <c r="F14" s="59">
        <v>45404</v>
      </c>
      <c r="G14" s="61">
        <v>1</v>
      </c>
      <c r="H14" s="63">
        <v>50</v>
      </c>
      <c r="I14" s="65" t="s">
        <v>68</v>
      </c>
      <c r="J14" s="61" t="s">
        <v>64</v>
      </c>
      <c r="K14" s="65"/>
      <c r="L14" s="67">
        <f t="shared" si="1"/>
        <v>0</v>
      </c>
      <c r="M14" s="7">
        <f t="shared" si="2"/>
        <v>50</v>
      </c>
      <c r="N14" s="69">
        <f t="shared" si="3"/>
        <v>0</v>
      </c>
      <c r="O14" s="76">
        <f t="shared" si="4"/>
        <v>0</v>
      </c>
      <c r="P14" s="74">
        <f t="shared" si="5"/>
        <v>49.504950495049506</v>
      </c>
      <c r="Q14" s="82">
        <f t="shared" si="6"/>
        <v>0.4950495049504951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49.504950495049506</v>
      </c>
      <c r="W14" s="7">
        <f t="shared" si="0"/>
        <v>0.4950495049504951</v>
      </c>
    </row>
    <row r="15" spans="1:23" s="6" customFormat="1" ht="19.899999999999999" customHeight="1" x14ac:dyDescent="0.2">
      <c r="A15" s="51">
        <v>12</v>
      </c>
      <c r="B15" s="97">
        <v>2330258257</v>
      </c>
      <c r="C15" s="100" t="str">
        <f>+VLOOKUP(B15,'VERİ BANKASI'!M:N,2,0)</f>
        <v>CEM SULTAN ÇEBİ</v>
      </c>
      <c r="D15" s="54" t="s">
        <v>92</v>
      </c>
      <c r="E15" s="57">
        <v>6</v>
      </c>
      <c r="F15" s="59">
        <v>45383</v>
      </c>
      <c r="G15" s="61">
        <v>1</v>
      </c>
      <c r="H15" s="63">
        <v>50</v>
      </c>
      <c r="I15" s="65" t="s">
        <v>68</v>
      </c>
      <c r="J15" s="61" t="s">
        <v>64</v>
      </c>
      <c r="K15" s="65"/>
      <c r="L15" s="67">
        <f t="shared" si="1"/>
        <v>0</v>
      </c>
      <c r="M15" s="7">
        <f t="shared" si="2"/>
        <v>50</v>
      </c>
      <c r="N15" s="69">
        <f t="shared" si="3"/>
        <v>0</v>
      </c>
      <c r="O15" s="76">
        <f t="shared" si="4"/>
        <v>0</v>
      </c>
      <c r="P15" s="74">
        <f t="shared" si="5"/>
        <v>49.504950495049506</v>
      </c>
      <c r="Q15" s="82">
        <f t="shared" si="6"/>
        <v>0.4950495049504951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49.504950495049506</v>
      </c>
      <c r="W15" s="7">
        <f t="shared" si="0"/>
        <v>0.4950495049504951</v>
      </c>
    </row>
    <row r="16" spans="1:23" s="6" customFormat="1" ht="19.899999999999999" customHeight="1" x14ac:dyDescent="0.2">
      <c r="A16" s="51">
        <v>13</v>
      </c>
      <c r="B16" s="97">
        <v>2330258257</v>
      </c>
      <c r="C16" s="100" t="str">
        <f>+VLOOKUP(B16,'VERİ BANKASI'!M:N,2,0)</f>
        <v>CEM SULTAN ÇEBİ</v>
      </c>
      <c r="D16" s="54" t="s">
        <v>92</v>
      </c>
      <c r="E16" s="57">
        <v>3</v>
      </c>
      <c r="F16" s="59">
        <v>45426</v>
      </c>
      <c r="G16" s="61">
        <v>1</v>
      </c>
      <c r="H16" s="63">
        <v>50</v>
      </c>
      <c r="I16" s="65" t="s">
        <v>68</v>
      </c>
      <c r="J16" s="61" t="s">
        <v>64</v>
      </c>
      <c r="K16" s="65"/>
      <c r="L16" s="67">
        <f t="shared" si="1"/>
        <v>0</v>
      </c>
      <c r="M16" s="7">
        <f t="shared" si="2"/>
        <v>50</v>
      </c>
      <c r="N16" s="69">
        <f t="shared" si="3"/>
        <v>0</v>
      </c>
      <c r="O16" s="76">
        <f t="shared" si="4"/>
        <v>0</v>
      </c>
      <c r="P16" s="74">
        <f t="shared" si="5"/>
        <v>49.504950495049506</v>
      </c>
      <c r="Q16" s="82">
        <f t="shared" si="6"/>
        <v>0.4950495049504951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49.504950495049506</v>
      </c>
      <c r="W16" s="7">
        <f t="shared" si="0"/>
        <v>0.4950495049504951</v>
      </c>
    </row>
    <row r="17" spans="1:23" s="6" customFormat="1" ht="19.899999999999999" customHeight="1" x14ac:dyDescent="0.2">
      <c r="A17" s="51">
        <v>14</v>
      </c>
      <c r="B17" s="97">
        <v>10460772614</v>
      </c>
      <c r="C17" s="100" t="e">
        <f>+VLOOKUP(B17,'VERİ BANKASI'!M:N,2,0)</f>
        <v>#N/A</v>
      </c>
      <c r="D17" s="54" t="s">
        <v>86</v>
      </c>
      <c r="E17" s="57">
        <v>878326</v>
      </c>
      <c r="F17" s="59">
        <v>45432</v>
      </c>
      <c r="G17" s="61"/>
      <c r="H17" s="63">
        <v>332.26</v>
      </c>
      <c r="I17" s="65" t="s">
        <v>68</v>
      </c>
      <c r="J17" s="61" t="s">
        <v>64</v>
      </c>
      <c r="K17" s="65"/>
      <c r="L17" s="67">
        <f t="shared" si="1"/>
        <v>0</v>
      </c>
      <c r="M17" s="7">
        <f t="shared" si="2"/>
        <v>332.26</v>
      </c>
      <c r="N17" s="69">
        <f t="shared" si="3"/>
        <v>332.26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332.26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2082.2600000000002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2082.2600000000002</v>
      </c>
      <c r="N57" s="13">
        <f t="shared" si="12"/>
        <v>1932.26</v>
      </c>
      <c r="O57" s="13">
        <f t="shared" si="12"/>
        <v>0</v>
      </c>
      <c r="P57" s="14">
        <f>+SUBTOTAL(9,P4:P55)</f>
        <v>148.51485148514851</v>
      </c>
      <c r="Q57" s="14">
        <f t="shared" si="12"/>
        <v>1.4851485148514854</v>
      </c>
      <c r="R57" s="15">
        <f t="shared" si="12"/>
        <v>0</v>
      </c>
      <c r="S57" s="15">
        <f t="shared" si="12"/>
        <v>0</v>
      </c>
      <c r="T57" s="16">
        <f t="shared" si="12"/>
        <v>0</v>
      </c>
      <c r="U57" s="16">
        <f t="shared" si="12"/>
        <v>0</v>
      </c>
      <c r="V57" s="12">
        <f t="shared" si="12"/>
        <v>2080.7748514851487</v>
      </c>
      <c r="W57" s="12">
        <f t="shared" si="12"/>
        <v>1.4851485148514854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2082.2600000000002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148.51485148514851</v>
      </c>
      <c r="F63" s="24">
        <f t="shared" si="16"/>
        <v>1.4851485148514854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150</v>
      </c>
      <c r="M63" s="113">
        <f>+COUNTIF($D$4:D57,B63)</f>
        <v>3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-2082.2600000000002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1600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1600</v>
      </c>
      <c r="M70" s="113">
        <f>+COUNTIF($D$4:D64,B70)</f>
        <v>10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332.26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332.26</v>
      </c>
      <c r="M75" s="113">
        <f>+COUNTIF($D$4:D69,B75)</f>
        <v>1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1932.26</v>
      </c>
      <c r="D85" s="39">
        <f t="shared" si="23"/>
        <v>0</v>
      </c>
      <c r="E85" s="39">
        <f t="shared" si="23"/>
        <v>148.51485148514851</v>
      </c>
      <c r="F85" s="39">
        <f t="shared" si="23"/>
        <v>1.4851485148514854</v>
      </c>
      <c r="G85" s="39">
        <f t="shared" si="23"/>
        <v>0</v>
      </c>
      <c r="H85" s="39">
        <f t="shared" si="23"/>
        <v>0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2082.2600000000002</v>
      </c>
      <c r="M85" s="114">
        <f>+SUM(M60:M84)</f>
        <v>14</v>
      </c>
      <c r="R85" s="106" t="s">
        <v>658</v>
      </c>
      <c r="S85" s="111">
        <f>+M85</f>
        <v>14</v>
      </c>
      <c r="T85" s="107">
        <f>+K85</f>
        <v>0</v>
      </c>
      <c r="U85" s="107">
        <f>+C85+E85+G85+I85</f>
        <v>2080.7748514851487</v>
      </c>
      <c r="V85" s="107">
        <f>+D85+F85+H85+J85</f>
        <v>1.4851485148514854</v>
      </c>
      <c r="W85" s="107">
        <f>+T85+U85+V85</f>
        <v>2082.2600000000002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031475E1-B6F8-4405-8482-D9601B5D91DD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6E33DD6-0BA0-4A5B-9514-F366C7EB6CA5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2B53BACD-D91B-4F16-B985-4F6E37290A5B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73DDD11A-6400-4169-919A-EB016F04FEA4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AD1BFDA8-7F83-426F-B5CC-48B46F5DD048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6037E608-AAFA-4E71-9729-0C8B5B9868E0}">
          <x14:formula1>
            <xm:f>'VERİ BANKASI'!$N$1:$N$1</xm:f>
          </x14:formula1>
          <xm:sqref>K55</xm:sqref>
        </x14:dataValidation>
        <x14:dataValidation type="list" allowBlank="1" showInputMessage="1" showErrorMessage="1" xr:uid="{22E0203E-E020-4A1F-9812-B7DF5842C6DF}">
          <x14:formula1>
            <xm:f>'VERİ BANKASI'!$C$1:$C$5</xm:f>
          </x14:formula1>
          <xm:sqref>G55</xm:sqref>
        </x14:dataValidation>
        <x14:dataValidation type="list" allowBlank="1" showInputMessage="1" showErrorMessage="1" xr:uid="{94A38854-88FD-4FDC-8BB7-C653676D704F}">
          <x14:formula1>
            <xm:f>'VERİ BANKASI'!$G$1:$G$4</xm:f>
          </x14:formula1>
          <xm:sqref>P61</xm:sqref>
        </x14:dataValidation>
        <x14:dataValidation type="list" allowBlank="1" showInputMessage="1" showErrorMessage="1" xr:uid="{089F523B-3FCE-44DB-A4AC-8C856D0E38F7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DECD8C99-BFC5-4BCD-B4DD-D3D7A25428FC}">
          <x14:formula1>
            <xm:f>'VERİ BANKASI'!$E$1:$E$13</xm:f>
          </x14:formula1>
          <xm:sqref>P63</xm:sqref>
        </x14:dataValidation>
        <x14:dataValidation type="list" allowBlank="1" showInputMessage="1" showErrorMessage="1" xr:uid="{46667860-E758-404F-B73E-6CDB259836C9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1498C3AB-1AC0-4E11-8F05-D9E6D7261C97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AFEEAE01-63F4-483C-AC5C-BBDA14C46FD4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A890E7AF-4CA8-4029-B9BD-B88E9456E36A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DC47-600E-4762-AFBD-E9AF14159847}">
  <sheetPr codeName="Sayfa27">
    <pageSetUpPr fitToPage="1"/>
  </sheetPr>
  <dimension ref="A1:W85"/>
  <sheetViews>
    <sheetView zoomScale="85" zoomScaleNormal="85" workbookViewId="0">
      <selection activeCell="G65" sqref="G6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7690007614</v>
      </c>
      <c r="C4" s="100" t="str">
        <f>+VLOOKUP(B4,'VERİ BANKASI'!M:N,2,0)</f>
        <v>SHELL PETROL A.Ş.</v>
      </c>
      <c r="D4" s="54" t="s">
        <v>639</v>
      </c>
      <c r="E4" s="57">
        <v>7</v>
      </c>
      <c r="F4" s="59">
        <v>45386</v>
      </c>
      <c r="G4" s="61">
        <v>1</v>
      </c>
      <c r="H4" s="63">
        <v>120</v>
      </c>
      <c r="I4" s="65" t="s">
        <v>121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120</v>
      </c>
      <c r="N4" s="69">
        <f>+IF(G4=$N$2,M4,0)</f>
        <v>0</v>
      </c>
      <c r="O4" s="76">
        <f>+N4*0/100</f>
        <v>0</v>
      </c>
      <c r="P4" s="74">
        <f>+IF(G4=$P$2,M4/1.01,0)</f>
        <v>118.81188118811882</v>
      </c>
      <c r="Q4" s="82">
        <f>+P4*0.01</f>
        <v>1.1881188118811883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118.81188118811882</v>
      </c>
      <c r="W4" s="7">
        <f>+O4+Q4+S4+U4</f>
        <v>1.1881188118811883</v>
      </c>
    </row>
    <row r="5" spans="1:23" s="6" customFormat="1" ht="19.899999999999999" customHeight="1" x14ac:dyDescent="0.2">
      <c r="A5" s="51">
        <v>2</v>
      </c>
      <c r="B5" s="97">
        <v>7690007614</v>
      </c>
      <c r="C5" s="100" t="str">
        <f>+VLOOKUP(B5,'VERİ BANKASI'!M:N,2,0)</f>
        <v>SHELL PETROL A.Ş.</v>
      </c>
      <c r="D5" s="54" t="s">
        <v>639</v>
      </c>
      <c r="E5" s="57">
        <v>6</v>
      </c>
      <c r="F5" s="59">
        <v>45386</v>
      </c>
      <c r="G5" s="61">
        <v>1</v>
      </c>
      <c r="H5" s="63">
        <v>55</v>
      </c>
      <c r="I5" s="65" t="s">
        <v>121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55</v>
      </c>
      <c r="N5" s="69">
        <f>+IF(G5=$N$2,M5,0)</f>
        <v>0</v>
      </c>
      <c r="O5" s="76">
        <f>+N5*0/100</f>
        <v>0</v>
      </c>
      <c r="P5" s="74">
        <f>+IF(G5=$P$2,M5/1.01,0)</f>
        <v>54.455445544554458</v>
      </c>
      <c r="Q5" s="82">
        <f>+P5*0.01</f>
        <v>0.54455445544554459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54.455445544554458</v>
      </c>
      <c r="W5" s="7">
        <f>+O5+Q5+S5+U5</f>
        <v>0.54455445544554459</v>
      </c>
    </row>
    <row r="6" spans="1:23" s="6" customFormat="1" ht="19.899999999999999" customHeight="1" x14ac:dyDescent="0.2">
      <c r="A6" s="51">
        <v>3</v>
      </c>
      <c r="B6" s="97">
        <v>1870022212</v>
      </c>
      <c r="C6" s="100" t="str">
        <f>+VLOOKUP(B6,'VERİ BANKASI'!M:N,2,0)</f>
        <v>BP PETROLLERİ A.Ş.</v>
      </c>
      <c r="D6" s="54" t="s">
        <v>639</v>
      </c>
      <c r="E6" s="57">
        <v>141</v>
      </c>
      <c r="F6" s="59">
        <v>45392</v>
      </c>
      <c r="G6" s="61">
        <v>1</v>
      </c>
      <c r="H6" s="63">
        <v>75.5</v>
      </c>
      <c r="I6" s="65" t="s">
        <v>640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75.5</v>
      </c>
      <c r="N6" s="69">
        <f>+IF(G6=$N$2,M6,0)</f>
        <v>0</v>
      </c>
      <c r="O6" s="76">
        <f>+N6*0/100</f>
        <v>0</v>
      </c>
      <c r="P6" s="74">
        <f>+IF(G6=$P$2,M6/1.01,0)</f>
        <v>74.752475247524757</v>
      </c>
      <c r="Q6" s="82">
        <f>+P6*0.01</f>
        <v>0.74752475247524763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74.752475247524757</v>
      </c>
      <c r="W6" s="7">
        <f t="shared" si="0"/>
        <v>0.74752475247524763</v>
      </c>
    </row>
    <row r="7" spans="1:23" s="6" customFormat="1" ht="19.899999999999999" customHeight="1" x14ac:dyDescent="0.2">
      <c r="A7" s="51">
        <v>4</v>
      </c>
      <c r="B7" s="97">
        <v>1870022212</v>
      </c>
      <c r="C7" s="100" t="str">
        <f>+VLOOKUP(B7,'VERİ BANKASI'!M:N,2,0)</f>
        <v>BP PETROLLERİ A.Ş.</v>
      </c>
      <c r="D7" s="54" t="s">
        <v>639</v>
      </c>
      <c r="E7" s="57">
        <v>123</v>
      </c>
      <c r="F7" s="59">
        <v>45389</v>
      </c>
      <c r="G7" s="61">
        <v>1</v>
      </c>
      <c r="H7" s="63">
        <v>160</v>
      </c>
      <c r="I7" s="65" t="s">
        <v>640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160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158.41584158415841</v>
      </c>
      <c r="Q7" s="82">
        <f t="shared" ref="Q7:Q54" si="6">+P7*0.01</f>
        <v>1.5841584158415842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158.41584158415841</v>
      </c>
      <c r="W7" s="7">
        <f t="shared" si="0"/>
        <v>1.5841584158415842</v>
      </c>
    </row>
    <row r="8" spans="1:23" s="6" customFormat="1" ht="19.899999999999999" customHeight="1" x14ac:dyDescent="0.2">
      <c r="A8" s="51">
        <v>5</v>
      </c>
      <c r="B8" s="97">
        <v>7690310116</v>
      </c>
      <c r="C8" s="100" t="str">
        <f>+VLOOKUP(B8,'VERİ BANKASI'!M:N,2,0)</f>
        <v>SHAYA KAHVE SAN.VE TİC.A.Ş.(STARBUCKS COFFEE)</v>
      </c>
      <c r="D8" s="54" t="s">
        <v>639</v>
      </c>
      <c r="E8" s="57">
        <v>64</v>
      </c>
      <c r="F8" s="59">
        <v>45385</v>
      </c>
      <c r="G8" s="61">
        <v>10</v>
      </c>
      <c r="H8" s="63">
        <v>89</v>
      </c>
      <c r="I8" s="65" t="s">
        <v>121</v>
      </c>
      <c r="J8" s="61" t="s">
        <v>65</v>
      </c>
      <c r="K8" s="65"/>
      <c r="L8" s="67">
        <f t="shared" si="1"/>
        <v>0</v>
      </c>
      <c r="M8" s="7">
        <f t="shared" si="2"/>
        <v>89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80.909090909090907</v>
      </c>
      <c r="S8" s="86">
        <f t="shared" si="8"/>
        <v>8.0909090909090917</v>
      </c>
      <c r="T8" s="90">
        <f t="shared" si="9"/>
        <v>0</v>
      </c>
      <c r="U8" s="92">
        <f t="shared" si="10"/>
        <v>0</v>
      </c>
      <c r="V8" s="95">
        <f t="shared" si="0"/>
        <v>80.909090909090907</v>
      </c>
      <c r="W8" s="7">
        <f t="shared" si="0"/>
        <v>8.0909090909090917</v>
      </c>
    </row>
    <row r="9" spans="1:23" s="6" customFormat="1" ht="19.899999999999999" customHeight="1" x14ac:dyDescent="0.2">
      <c r="A9" s="51">
        <v>6</v>
      </c>
      <c r="B9" s="97">
        <v>1790385346</v>
      </c>
      <c r="C9" s="100" t="str">
        <f>+VLOOKUP(B9,'VERİ BANKASI'!M:N,2,0)</f>
        <v>BOĞAZİÇİ YAPI SAN. VE TEMİZLİK HİZM. TUR. LTD. ŞTİ.</v>
      </c>
      <c r="D9" s="54" t="s">
        <v>639</v>
      </c>
      <c r="E9" s="57">
        <v>11</v>
      </c>
      <c r="F9" s="59">
        <v>45389</v>
      </c>
      <c r="G9" s="61">
        <v>10</v>
      </c>
      <c r="H9" s="63">
        <v>365</v>
      </c>
      <c r="I9" s="65" t="s">
        <v>121</v>
      </c>
      <c r="J9" s="61" t="s">
        <v>65</v>
      </c>
      <c r="K9" s="65"/>
      <c r="L9" s="67">
        <f t="shared" si="1"/>
        <v>0</v>
      </c>
      <c r="M9" s="7">
        <f t="shared" si="2"/>
        <v>365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331.81818181818181</v>
      </c>
      <c r="S9" s="86">
        <f t="shared" si="8"/>
        <v>33.18181818181818</v>
      </c>
      <c r="T9" s="90">
        <f t="shared" si="9"/>
        <v>0</v>
      </c>
      <c r="U9" s="92">
        <f t="shared" si="10"/>
        <v>0</v>
      </c>
      <c r="V9" s="95">
        <f t="shared" si="0"/>
        <v>331.81818181818181</v>
      </c>
      <c r="W9" s="7">
        <f t="shared" si="0"/>
        <v>33.18181818181818</v>
      </c>
    </row>
    <row r="10" spans="1:23" s="6" customFormat="1" ht="19.899999999999999" customHeight="1" x14ac:dyDescent="0.2">
      <c r="A10" s="51">
        <v>7</v>
      </c>
      <c r="B10" s="97">
        <v>5260047973</v>
      </c>
      <c r="C10" s="100" t="str">
        <f>+VLOOKUP(B10,'VERİ BANKASI'!M:N,2,0)</f>
        <v>İSTANBUL OTOPARK İŞLETMELERİ A.Ş.(İSPARK)</v>
      </c>
      <c r="D10" s="54" t="s">
        <v>94</v>
      </c>
      <c r="E10" s="57">
        <v>583</v>
      </c>
      <c r="F10" s="59">
        <v>45387</v>
      </c>
      <c r="G10" s="61">
        <v>20</v>
      </c>
      <c r="H10" s="63">
        <v>100</v>
      </c>
      <c r="I10" s="65" t="s">
        <v>121</v>
      </c>
      <c r="J10" s="61" t="s">
        <v>65</v>
      </c>
      <c r="K10" s="65"/>
      <c r="L10" s="67">
        <f t="shared" si="1"/>
        <v>30</v>
      </c>
      <c r="M10" s="7">
        <f t="shared" si="2"/>
        <v>70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58.333333333333336</v>
      </c>
      <c r="U10" s="92">
        <f t="shared" si="10"/>
        <v>11.666666666666668</v>
      </c>
      <c r="V10" s="95">
        <f t="shared" si="0"/>
        <v>58.333333333333336</v>
      </c>
      <c r="W10" s="7">
        <f t="shared" si="0"/>
        <v>11.666666666666668</v>
      </c>
    </row>
    <row r="11" spans="1:23" s="6" customFormat="1" ht="19.899999999999999" customHeight="1" x14ac:dyDescent="0.2">
      <c r="A11" s="51">
        <v>8</v>
      </c>
      <c r="B11" s="97">
        <v>5260047973</v>
      </c>
      <c r="C11" s="100" t="str">
        <f>+VLOOKUP(B11,'VERİ BANKASI'!M:N,2,0)</f>
        <v>İSTANBUL OTOPARK İŞLETMELERİ A.Ş.(İSPARK)</v>
      </c>
      <c r="D11" s="54" t="s">
        <v>94</v>
      </c>
      <c r="E11" s="57">
        <v>637</v>
      </c>
      <c r="F11" s="59">
        <v>45386</v>
      </c>
      <c r="G11" s="61">
        <v>20</v>
      </c>
      <c r="H11" s="63">
        <v>100</v>
      </c>
      <c r="I11" s="65" t="s">
        <v>121</v>
      </c>
      <c r="J11" s="61" t="s">
        <v>65</v>
      </c>
      <c r="K11" s="65"/>
      <c r="L11" s="67">
        <f t="shared" si="1"/>
        <v>30</v>
      </c>
      <c r="M11" s="7">
        <f t="shared" si="2"/>
        <v>70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58.333333333333336</v>
      </c>
      <c r="U11" s="92">
        <f t="shared" si="10"/>
        <v>11.666666666666668</v>
      </c>
      <c r="V11" s="95">
        <f t="shared" si="0"/>
        <v>58.333333333333336</v>
      </c>
      <c r="W11" s="7">
        <f t="shared" si="0"/>
        <v>11.666666666666668</v>
      </c>
    </row>
    <row r="12" spans="1:23" s="6" customFormat="1" ht="19.899999999999999" customHeight="1" x14ac:dyDescent="0.2">
      <c r="A12" s="51">
        <v>9</v>
      </c>
      <c r="B12" s="97">
        <v>5260047973</v>
      </c>
      <c r="C12" s="100" t="str">
        <f>+VLOOKUP(B12,'VERİ BANKASI'!M:N,2,0)</f>
        <v>İSTANBUL OTOPARK İŞLETMELERİ A.Ş.(İSPARK)</v>
      </c>
      <c r="D12" s="54" t="s">
        <v>94</v>
      </c>
      <c r="E12" s="57">
        <v>581</v>
      </c>
      <c r="F12" s="59">
        <v>45385</v>
      </c>
      <c r="G12" s="61">
        <v>20</v>
      </c>
      <c r="H12" s="63">
        <v>100</v>
      </c>
      <c r="I12" s="65" t="s">
        <v>121</v>
      </c>
      <c r="J12" s="61" t="s">
        <v>65</v>
      </c>
      <c r="K12" s="65"/>
      <c r="L12" s="67">
        <f t="shared" si="1"/>
        <v>30</v>
      </c>
      <c r="M12" s="7">
        <f t="shared" si="2"/>
        <v>70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58.333333333333336</v>
      </c>
      <c r="U12" s="92">
        <f t="shared" si="10"/>
        <v>11.666666666666668</v>
      </c>
      <c r="V12" s="95">
        <f t="shared" si="0"/>
        <v>58.333333333333336</v>
      </c>
      <c r="W12" s="7">
        <f t="shared" si="0"/>
        <v>11.666666666666668</v>
      </c>
    </row>
    <row r="13" spans="1:23" s="6" customFormat="1" ht="19.899999999999999" customHeight="1" x14ac:dyDescent="0.2">
      <c r="A13" s="51">
        <v>10</v>
      </c>
      <c r="B13" s="97">
        <v>5260047973</v>
      </c>
      <c r="C13" s="100" t="str">
        <f>+VLOOKUP(B13,'VERİ BANKASI'!M:N,2,0)</f>
        <v>İSTANBUL OTOPARK İŞLETMELERİ A.Ş.(İSPARK)</v>
      </c>
      <c r="D13" s="54" t="s">
        <v>94</v>
      </c>
      <c r="E13" s="57">
        <v>403</v>
      </c>
      <c r="F13" s="59">
        <v>45384</v>
      </c>
      <c r="G13" s="61">
        <v>20</v>
      </c>
      <c r="H13" s="63">
        <v>73</v>
      </c>
      <c r="I13" s="65" t="s">
        <v>640</v>
      </c>
      <c r="J13" s="61" t="s">
        <v>65</v>
      </c>
      <c r="K13" s="65"/>
      <c r="L13" s="67">
        <f t="shared" si="1"/>
        <v>21.9</v>
      </c>
      <c r="M13" s="7">
        <f t="shared" si="2"/>
        <v>51.1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42.583333333333336</v>
      </c>
      <c r="U13" s="92">
        <f t="shared" si="10"/>
        <v>8.5166666666666675</v>
      </c>
      <c r="V13" s="95">
        <f t="shared" si="0"/>
        <v>42.583333333333336</v>
      </c>
      <c r="W13" s="7">
        <f t="shared" si="0"/>
        <v>8.5166666666666675</v>
      </c>
    </row>
    <row r="14" spans="1:23" s="6" customFormat="1" ht="19.899999999999999" customHeight="1" x14ac:dyDescent="0.2">
      <c r="A14" s="51">
        <v>11</v>
      </c>
      <c r="B14" s="97">
        <v>5260047973</v>
      </c>
      <c r="C14" s="100" t="str">
        <f>+VLOOKUP(B14,'VERİ BANKASI'!M:N,2,0)</f>
        <v>İSTANBUL OTOPARK İŞLETMELERİ A.Ş.(İSPARK)</v>
      </c>
      <c r="D14" s="54" t="s">
        <v>94</v>
      </c>
      <c r="E14" s="57">
        <v>536</v>
      </c>
      <c r="F14" s="59">
        <v>45383</v>
      </c>
      <c r="G14" s="61">
        <v>20</v>
      </c>
      <c r="H14" s="63">
        <v>100</v>
      </c>
      <c r="I14" s="65" t="s">
        <v>640</v>
      </c>
      <c r="J14" s="61" t="s">
        <v>65</v>
      </c>
      <c r="K14" s="65"/>
      <c r="L14" s="67">
        <f t="shared" si="1"/>
        <v>30</v>
      </c>
      <c r="M14" s="7">
        <f t="shared" si="2"/>
        <v>70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58.333333333333336</v>
      </c>
      <c r="U14" s="92">
        <f t="shared" si="10"/>
        <v>11.666666666666668</v>
      </c>
      <c r="V14" s="95">
        <f t="shared" si="0"/>
        <v>58.333333333333336</v>
      </c>
      <c r="W14" s="7">
        <f t="shared" si="0"/>
        <v>11.666666666666668</v>
      </c>
    </row>
    <row r="15" spans="1:23" s="6" customFormat="1" ht="19.899999999999999" customHeight="1" x14ac:dyDescent="0.2">
      <c r="A15" s="51">
        <v>12</v>
      </c>
      <c r="B15" s="97">
        <v>5260047973</v>
      </c>
      <c r="C15" s="100" t="str">
        <f>+VLOOKUP(B15,'VERİ BANKASI'!M:N,2,0)</f>
        <v>İSTANBUL OTOPARK İŞLETMELERİ A.Ş.(İSPARK)</v>
      </c>
      <c r="D15" s="54" t="s">
        <v>94</v>
      </c>
      <c r="E15" s="57">
        <v>681</v>
      </c>
      <c r="F15" s="59">
        <v>45391</v>
      </c>
      <c r="G15" s="61">
        <v>20</v>
      </c>
      <c r="H15" s="63">
        <v>100</v>
      </c>
      <c r="I15" s="65" t="s">
        <v>640</v>
      </c>
      <c r="J15" s="61" t="s">
        <v>65</v>
      </c>
      <c r="K15" s="65"/>
      <c r="L15" s="67">
        <f t="shared" si="1"/>
        <v>30</v>
      </c>
      <c r="M15" s="7">
        <f t="shared" si="2"/>
        <v>70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58.333333333333336</v>
      </c>
      <c r="U15" s="92">
        <f t="shared" si="10"/>
        <v>11.666666666666668</v>
      </c>
      <c r="V15" s="95">
        <f t="shared" si="0"/>
        <v>58.333333333333336</v>
      </c>
      <c r="W15" s="7">
        <f t="shared" si="0"/>
        <v>11.666666666666668</v>
      </c>
    </row>
    <row r="16" spans="1:23" s="6" customFormat="1" ht="19.899999999999999" customHeight="1" x14ac:dyDescent="0.2">
      <c r="A16" s="51">
        <v>13</v>
      </c>
      <c r="B16" s="97">
        <v>5260047973</v>
      </c>
      <c r="C16" s="100" t="str">
        <f>+VLOOKUP(B16,'VERİ BANKASI'!M:N,2,0)</f>
        <v>İSTANBUL OTOPARK İŞLETMELERİ A.Ş.(İSPARK)</v>
      </c>
      <c r="D16" s="54" t="s">
        <v>94</v>
      </c>
      <c r="E16" s="57">
        <v>586</v>
      </c>
      <c r="F16" s="59">
        <v>45390</v>
      </c>
      <c r="G16" s="61">
        <v>20</v>
      </c>
      <c r="H16" s="63">
        <v>100</v>
      </c>
      <c r="I16" s="65" t="s">
        <v>640</v>
      </c>
      <c r="J16" s="61" t="s">
        <v>65</v>
      </c>
      <c r="K16" s="65"/>
      <c r="L16" s="67">
        <f t="shared" si="1"/>
        <v>30</v>
      </c>
      <c r="M16" s="7">
        <f t="shared" si="2"/>
        <v>70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58.333333333333336</v>
      </c>
      <c r="U16" s="92">
        <f t="shared" si="10"/>
        <v>11.666666666666668</v>
      </c>
      <c r="V16" s="95">
        <f t="shared" si="0"/>
        <v>58.333333333333336</v>
      </c>
      <c r="W16" s="7">
        <f t="shared" si="0"/>
        <v>11.666666666666668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1537.5</v>
      </c>
      <c r="I57" s="109"/>
      <c r="J57" s="109"/>
      <c r="K57" s="11"/>
      <c r="L57" s="12">
        <f t="shared" ref="L57:W57" si="12">+SUBTOTAL(9,L4:L55)</f>
        <v>201.9</v>
      </c>
      <c r="M57" s="12">
        <f t="shared" si="12"/>
        <v>1335.6</v>
      </c>
      <c r="N57" s="13">
        <f t="shared" si="12"/>
        <v>0</v>
      </c>
      <c r="O57" s="13">
        <f t="shared" si="12"/>
        <v>0</v>
      </c>
      <c r="P57" s="14">
        <f>+SUBTOTAL(9,P4:P55)</f>
        <v>406.43564356435644</v>
      </c>
      <c r="Q57" s="14">
        <f t="shared" si="12"/>
        <v>4.0643564356435649</v>
      </c>
      <c r="R57" s="15">
        <f t="shared" si="12"/>
        <v>412.72727272727275</v>
      </c>
      <c r="S57" s="15">
        <f t="shared" si="12"/>
        <v>41.272727272727273</v>
      </c>
      <c r="T57" s="16">
        <f t="shared" si="12"/>
        <v>392.58333333333331</v>
      </c>
      <c r="U57" s="16">
        <f t="shared" si="12"/>
        <v>78.51666666666668</v>
      </c>
      <c r="V57" s="12">
        <f t="shared" si="12"/>
        <v>1211.7462496249625</v>
      </c>
      <c r="W57" s="12">
        <f t="shared" si="12"/>
        <v>123.85375037503754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392.58333333333331</v>
      </c>
      <c r="J61" s="24">
        <f t="shared" si="20"/>
        <v>78.51666666666668</v>
      </c>
      <c r="K61" s="24">
        <f t="shared" si="21"/>
        <v>201.9</v>
      </c>
      <c r="L61" s="25">
        <f t="shared" si="22"/>
        <v>673</v>
      </c>
      <c r="M61" s="113">
        <f>+COUNTIF($D$4:D55,B61)</f>
        <v>7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1537.5000000000002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-1537.5000000000002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406.43564356435644</v>
      </c>
      <c r="F65" s="24">
        <f t="shared" si="16"/>
        <v>4.0643564356435649</v>
      </c>
      <c r="G65" s="24">
        <f t="shared" si="17"/>
        <v>412.72727272727275</v>
      </c>
      <c r="H65" s="24">
        <f t="shared" si="18"/>
        <v>41.272727272727273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864.5</v>
      </c>
      <c r="M65" s="113">
        <f>+COUNTIF($D$4:D59,B65)</f>
        <v>6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406.43564356435644</v>
      </c>
      <c r="F85" s="39">
        <f t="shared" si="23"/>
        <v>4.0643564356435649</v>
      </c>
      <c r="G85" s="39">
        <f t="shared" si="23"/>
        <v>412.72727272727275</v>
      </c>
      <c r="H85" s="39">
        <f t="shared" si="23"/>
        <v>41.272727272727273</v>
      </c>
      <c r="I85" s="39">
        <f t="shared" si="23"/>
        <v>392.58333333333331</v>
      </c>
      <c r="J85" s="39">
        <f t="shared" si="23"/>
        <v>78.51666666666668</v>
      </c>
      <c r="K85" s="40">
        <f t="shared" si="23"/>
        <v>201.9</v>
      </c>
      <c r="L85" s="40">
        <f>SUM(L60:L82)</f>
        <v>1537.5</v>
      </c>
      <c r="M85" s="114">
        <f>+SUM(M60:M84)</f>
        <v>13</v>
      </c>
      <c r="R85" s="106" t="s">
        <v>658</v>
      </c>
      <c r="S85" s="111">
        <f>+M85</f>
        <v>13</v>
      </c>
      <c r="T85" s="107">
        <f>+K85</f>
        <v>201.9</v>
      </c>
      <c r="U85" s="107">
        <f>+C85+E85+G85+I85</f>
        <v>1211.7462496249625</v>
      </c>
      <c r="V85" s="107">
        <f>+D85+F85+H85+J85</f>
        <v>123.85375037503752</v>
      </c>
      <c r="W85" s="107">
        <f>+T85+U85+V85</f>
        <v>1537.5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C042721E-E5B4-41D2-A7AE-2D01A47D6BE5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2F321F9E-254F-434C-97B4-1A6403DF683D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056F8008-89A2-4204-9054-10C2C907B06D}">
          <x14:formula1>
            <xm:f>'VERİ BANKASI'!$F$1:$F$4</xm:f>
          </x14:formula1>
          <xm:sqref>P60</xm:sqref>
        </x14:dataValidation>
        <x14:dataValidation type="list" allowBlank="1" showInputMessage="1" showErrorMessage="1" xr:uid="{2ABB7710-38B3-4D4A-890B-933D2B007CF3}">
          <x14:formula1>
            <xm:f>'VERİ BANKASI'!$E$1:$E$13</xm:f>
          </x14:formula1>
          <xm:sqref>P63</xm:sqref>
        </x14:dataValidation>
        <x14:dataValidation type="list" allowBlank="1" showInputMessage="1" showErrorMessage="1" xr:uid="{3B06B24C-9A6F-483E-8433-FEB5DCC96054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220A7D3E-B87A-4B4D-8F13-10A08C28F654}">
          <x14:formula1>
            <xm:f>'VERİ BANKASI'!$G$1:$G$4</xm:f>
          </x14:formula1>
          <xm:sqref>P61</xm:sqref>
        </x14:dataValidation>
        <x14:dataValidation type="list" allowBlank="1" showInputMessage="1" showErrorMessage="1" xr:uid="{99557266-3102-4FDD-BEE7-8148643F20E5}">
          <x14:formula1>
            <xm:f>'VERİ BANKASI'!$C$1:$C$5</xm:f>
          </x14:formula1>
          <xm:sqref>G55</xm:sqref>
        </x14:dataValidation>
        <x14:dataValidation type="list" allowBlank="1" showInputMessage="1" showErrorMessage="1" xr:uid="{4A69F6E2-C6AE-4E66-9543-8DFE98B0E3A6}">
          <x14:formula1>
            <xm:f>'VERİ BANKASI'!$N$1:$N$1</xm:f>
          </x14:formula1>
          <xm:sqref>K55</xm:sqref>
        </x14:dataValidation>
        <x14:dataValidation type="list" allowBlank="1" showInputMessage="1" showErrorMessage="1" xr:uid="{405E37EC-28D8-4A75-A171-B598E948F802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6720F70B-3A20-4697-BA4A-9643BD187D6B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D978DFDF-2DB5-4059-B4CC-29573923AF6B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8E4F6650-2E1C-441F-A30D-837080FD319A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555A1648-D212-4C4A-98FF-94C7C1EA9984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97A1BF99-2827-4533-BA29-0F85FFEA96CD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E504-DF91-4096-97F6-C7930963858B}">
  <sheetPr codeName="Sayfa28">
    <pageSetUpPr fitToPage="1"/>
  </sheetPr>
  <dimension ref="A1:W85"/>
  <sheetViews>
    <sheetView zoomScale="85" zoomScaleNormal="85" workbookViewId="0">
      <selection activeCell="D63" sqref="D63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7690007614</v>
      </c>
      <c r="C4" s="100" t="str">
        <f>+VLOOKUP(B4,'VERİ BANKASI'!M:N,2,0)</f>
        <v>SHELL PETROL A.Ş.</v>
      </c>
      <c r="D4" s="54" t="s">
        <v>92</v>
      </c>
      <c r="E4" s="57">
        <v>474</v>
      </c>
      <c r="F4" s="59">
        <v>45398</v>
      </c>
      <c r="G4" s="61">
        <v>1</v>
      </c>
      <c r="H4" s="63">
        <v>40</v>
      </c>
      <c r="I4" s="65" t="s">
        <v>640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40</v>
      </c>
      <c r="N4" s="69">
        <f>+IF(G4=$N$2,M4,0)</f>
        <v>0</v>
      </c>
      <c r="O4" s="76">
        <f>+N4*0/100</f>
        <v>0</v>
      </c>
      <c r="P4" s="74">
        <f>+IF(G4=$P$2,M4/1.01,0)</f>
        <v>39.603960396039604</v>
      </c>
      <c r="Q4" s="82">
        <f>+P4*0.01</f>
        <v>0.39603960396039606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39.603960396039604</v>
      </c>
      <c r="W4" s="7">
        <f>+O4+Q4+S4+U4</f>
        <v>0.39603960396039606</v>
      </c>
    </row>
    <row r="5" spans="1:23" s="6" customFormat="1" ht="19.899999999999999" customHeight="1" x14ac:dyDescent="0.2">
      <c r="A5" s="51">
        <v>2</v>
      </c>
      <c r="B5" s="97">
        <v>1280024024</v>
      </c>
      <c r="C5" s="100" t="str">
        <f>+VLOOKUP(B5,'VERİ BANKASI'!M:N,2,0)</f>
        <v>BABAN PETROL ÜRÜNLERİ SAN.VE TİC.A.Ş.</v>
      </c>
      <c r="D5" s="54" t="s">
        <v>92</v>
      </c>
      <c r="E5" s="57">
        <v>51</v>
      </c>
      <c r="F5" s="59">
        <v>45398</v>
      </c>
      <c r="G5" s="61">
        <v>1</v>
      </c>
      <c r="H5" s="63">
        <v>33</v>
      </c>
      <c r="I5" s="65" t="s">
        <v>68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33</v>
      </c>
      <c r="N5" s="69">
        <f>+IF(G5=$N$2,M5,0)</f>
        <v>0</v>
      </c>
      <c r="O5" s="76">
        <f>+N5*0/100</f>
        <v>0</v>
      </c>
      <c r="P5" s="74">
        <f>+IF(G5=$P$2,M5/1.01,0)</f>
        <v>32.67326732673267</v>
      </c>
      <c r="Q5" s="82">
        <f>+P5*0.01</f>
        <v>0.32673267326732669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32.67326732673267</v>
      </c>
      <c r="W5" s="7">
        <f>+O5+Q5+S5+U5</f>
        <v>0.32673267326732669</v>
      </c>
    </row>
    <row r="6" spans="1:23" s="6" customFormat="1" ht="19.899999999999999" customHeight="1" x14ac:dyDescent="0.2">
      <c r="A6" s="51">
        <v>3</v>
      </c>
      <c r="B6" s="97">
        <v>7690844411</v>
      </c>
      <c r="C6" s="100" t="str">
        <f>+VLOOKUP(B6,'VERİ BANKASI'!M:N,2,0)</f>
        <v>SILVER DIŞ TİCARET A.Ş.</v>
      </c>
      <c r="D6" s="54" t="s">
        <v>639</v>
      </c>
      <c r="E6" s="57">
        <v>56</v>
      </c>
      <c r="F6" s="59">
        <v>45400</v>
      </c>
      <c r="G6" s="61">
        <v>10</v>
      </c>
      <c r="H6" s="63">
        <v>603</v>
      </c>
      <c r="I6" s="65" t="s">
        <v>640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603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548.18181818181813</v>
      </c>
      <c r="S6" s="86">
        <f>+R6*0.1</f>
        <v>54.818181818181813</v>
      </c>
      <c r="T6" s="90">
        <f>+IF(G6=$T$2,M6/1.2,0)</f>
        <v>0</v>
      </c>
      <c r="U6" s="92">
        <f>+T6*0.2</f>
        <v>0</v>
      </c>
      <c r="V6" s="95">
        <f t="shared" ref="V6:W22" si="0">+N6+P6+R6+T6</f>
        <v>548.18181818181813</v>
      </c>
      <c r="W6" s="7">
        <f t="shared" si="0"/>
        <v>54.818181818181813</v>
      </c>
    </row>
    <row r="7" spans="1:23" s="6" customFormat="1" ht="19.899999999999999" customHeight="1" x14ac:dyDescent="0.2">
      <c r="A7" s="51">
        <v>4</v>
      </c>
      <c r="B7" s="97">
        <v>1650184212</v>
      </c>
      <c r="C7" s="100" t="str">
        <f>+VLOOKUP(B7,'VERİ BANKASI'!M:N,2,0)</f>
        <v>BEREKET HALK GIDA SAN.TİC.LTD.ŞTİ.(BEREKET DÖNER)</v>
      </c>
      <c r="D7" s="54" t="s">
        <v>639</v>
      </c>
      <c r="E7" s="57">
        <v>56</v>
      </c>
      <c r="F7" s="59">
        <v>45401</v>
      </c>
      <c r="G7" s="61">
        <v>10</v>
      </c>
      <c r="H7" s="63">
        <v>330</v>
      </c>
      <c r="I7" s="65" t="s">
        <v>640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330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300</v>
      </c>
      <c r="S7" s="86">
        <f t="shared" ref="S7:S54" si="8">+R7*0.1</f>
        <v>30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300</v>
      </c>
      <c r="W7" s="7">
        <f t="shared" si="0"/>
        <v>30</v>
      </c>
    </row>
    <row r="8" spans="1:23" s="6" customFormat="1" ht="19.899999999999999" customHeight="1" x14ac:dyDescent="0.2">
      <c r="A8" s="51">
        <v>5</v>
      </c>
      <c r="B8" s="97">
        <v>7290534131</v>
      </c>
      <c r="C8" s="100" t="str">
        <f>+VLOOKUP(B8,'VERİ BANKASI'!M:N,2,0)</f>
        <v>PİDEM RESTAURANT İŞL.GID.TİC.A.Ş.</v>
      </c>
      <c r="D8" s="54" t="s">
        <v>639</v>
      </c>
      <c r="E8" s="57">
        <v>18</v>
      </c>
      <c r="F8" s="59">
        <v>45402</v>
      </c>
      <c r="G8" s="61">
        <v>10</v>
      </c>
      <c r="H8" s="63">
        <v>10</v>
      </c>
      <c r="I8" s="65" t="s">
        <v>643</v>
      </c>
      <c r="J8" s="61" t="s">
        <v>65</v>
      </c>
      <c r="K8" s="65"/>
      <c r="L8" s="67">
        <f t="shared" si="1"/>
        <v>0</v>
      </c>
      <c r="M8" s="7">
        <f t="shared" si="2"/>
        <v>10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9.0909090909090899</v>
      </c>
      <c r="S8" s="86">
        <f t="shared" si="8"/>
        <v>0.90909090909090906</v>
      </c>
      <c r="T8" s="90">
        <f t="shared" si="9"/>
        <v>0</v>
      </c>
      <c r="U8" s="92">
        <f t="shared" si="10"/>
        <v>0</v>
      </c>
      <c r="V8" s="95">
        <f t="shared" si="0"/>
        <v>9.0909090909090899</v>
      </c>
      <c r="W8" s="7">
        <f t="shared" si="0"/>
        <v>0.90909090909090906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306</v>
      </c>
      <c r="F9" s="59">
        <v>45400</v>
      </c>
      <c r="G9" s="61">
        <v>20</v>
      </c>
      <c r="H9" s="63">
        <v>66</v>
      </c>
      <c r="I9" s="65" t="s">
        <v>68</v>
      </c>
      <c r="J9" s="61" t="s">
        <v>65</v>
      </c>
      <c r="K9" s="65"/>
      <c r="L9" s="67">
        <f t="shared" si="1"/>
        <v>19.8</v>
      </c>
      <c r="M9" s="7">
        <f t="shared" si="2"/>
        <v>46.2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38.500000000000007</v>
      </c>
      <c r="U9" s="92">
        <f t="shared" si="10"/>
        <v>7.700000000000002</v>
      </c>
      <c r="V9" s="95">
        <f t="shared" si="0"/>
        <v>38.500000000000007</v>
      </c>
      <c r="W9" s="7">
        <f t="shared" si="0"/>
        <v>7.700000000000002</v>
      </c>
    </row>
    <row r="10" spans="1:23" s="6" customFormat="1" ht="19.899999999999999" customHeight="1" x14ac:dyDescent="0.2">
      <c r="A10" s="51">
        <v>7</v>
      </c>
      <c r="B10" s="97">
        <v>5260047973</v>
      </c>
      <c r="C10" s="100" t="str">
        <f>+VLOOKUP(B10,'VERİ BANKASI'!M:N,2,0)</f>
        <v>İSTANBUL OTOPARK İŞLETMELERİ A.Ş.(İSPARK)</v>
      </c>
      <c r="D10" s="54" t="s">
        <v>94</v>
      </c>
      <c r="E10" s="57">
        <v>524</v>
      </c>
      <c r="F10" s="59">
        <v>45397</v>
      </c>
      <c r="G10" s="61">
        <v>20</v>
      </c>
      <c r="H10" s="63">
        <v>134</v>
      </c>
      <c r="I10" s="65" t="s">
        <v>640</v>
      </c>
      <c r="J10" s="61" t="s">
        <v>65</v>
      </c>
      <c r="K10" s="65"/>
      <c r="L10" s="67">
        <f t="shared" si="1"/>
        <v>40.200000000000003</v>
      </c>
      <c r="M10" s="7">
        <f t="shared" si="2"/>
        <v>93.8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78.166666666666671</v>
      </c>
      <c r="U10" s="92">
        <f t="shared" si="10"/>
        <v>15.633333333333335</v>
      </c>
      <c r="V10" s="95">
        <f t="shared" si="0"/>
        <v>78.166666666666671</v>
      </c>
      <c r="W10" s="7">
        <f t="shared" si="0"/>
        <v>15.633333333333335</v>
      </c>
    </row>
    <row r="11" spans="1:23" s="6" customFormat="1" ht="19.899999999999999" customHeight="1" x14ac:dyDescent="0.2">
      <c r="A11" s="51">
        <v>8</v>
      </c>
      <c r="B11" s="97">
        <v>5260047973</v>
      </c>
      <c r="C11" s="100" t="str">
        <f>+VLOOKUP(B11,'VERİ BANKASI'!M:N,2,0)</f>
        <v>İSTANBUL OTOPARK İŞLETMELERİ A.Ş.(İSPARK)</v>
      </c>
      <c r="D11" s="54" t="s">
        <v>94</v>
      </c>
      <c r="E11" s="57">
        <v>600</v>
      </c>
      <c r="F11" s="59">
        <v>45398</v>
      </c>
      <c r="G11" s="61">
        <v>20</v>
      </c>
      <c r="H11" s="63">
        <v>100</v>
      </c>
      <c r="I11" s="65" t="s">
        <v>640</v>
      </c>
      <c r="J11" s="61" t="s">
        <v>65</v>
      </c>
      <c r="K11" s="65"/>
      <c r="L11" s="67">
        <f t="shared" si="1"/>
        <v>30</v>
      </c>
      <c r="M11" s="7">
        <f t="shared" si="2"/>
        <v>70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58.333333333333336</v>
      </c>
      <c r="U11" s="92">
        <f t="shared" si="10"/>
        <v>11.666666666666668</v>
      </c>
      <c r="V11" s="95">
        <f t="shared" si="0"/>
        <v>58.333333333333336</v>
      </c>
      <c r="W11" s="7">
        <f t="shared" si="0"/>
        <v>11.666666666666668</v>
      </c>
    </row>
    <row r="12" spans="1:23" s="6" customFormat="1" ht="19.899999999999999" customHeight="1" x14ac:dyDescent="0.2">
      <c r="A12" s="51">
        <v>9</v>
      </c>
      <c r="B12" s="97">
        <v>5260047973</v>
      </c>
      <c r="C12" s="100" t="str">
        <f>+VLOOKUP(B12,'VERİ BANKASI'!M:N,2,0)</f>
        <v>İSTANBUL OTOPARK İŞLETMELERİ A.Ş.(İSPARK)</v>
      </c>
      <c r="D12" s="54" t="s">
        <v>94</v>
      </c>
      <c r="E12" s="57">
        <v>424</v>
      </c>
      <c r="F12" s="59">
        <v>45399</v>
      </c>
      <c r="G12" s="61">
        <v>20</v>
      </c>
      <c r="H12" s="63">
        <v>100</v>
      </c>
      <c r="I12" s="65" t="s">
        <v>640</v>
      </c>
      <c r="J12" s="61" t="s">
        <v>65</v>
      </c>
      <c r="K12" s="65"/>
      <c r="L12" s="67">
        <f t="shared" si="1"/>
        <v>30</v>
      </c>
      <c r="M12" s="7">
        <f t="shared" si="2"/>
        <v>70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58.333333333333336</v>
      </c>
      <c r="U12" s="92">
        <f t="shared" si="10"/>
        <v>11.666666666666668</v>
      </c>
      <c r="V12" s="95">
        <f t="shared" si="0"/>
        <v>58.333333333333336</v>
      </c>
      <c r="W12" s="7">
        <f t="shared" si="0"/>
        <v>11.666666666666668</v>
      </c>
    </row>
    <row r="13" spans="1:23" s="6" customFormat="1" ht="19.899999999999999" customHeight="1" x14ac:dyDescent="0.2">
      <c r="A13" s="51">
        <v>10</v>
      </c>
      <c r="B13" s="97">
        <v>5260047973</v>
      </c>
      <c r="C13" s="100" t="str">
        <f>+VLOOKUP(B13,'VERİ BANKASI'!M:N,2,0)</f>
        <v>İSTANBUL OTOPARK İŞLETMELERİ A.Ş.(İSPARK)</v>
      </c>
      <c r="D13" s="54" t="s">
        <v>94</v>
      </c>
      <c r="E13" s="57">
        <v>306</v>
      </c>
      <c r="F13" s="59">
        <v>45400</v>
      </c>
      <c r="G13" s="61">
        <v>20</v>
      </c>
      <c r="H13" s="63">
        <v>100</v>
      </c>
      <c r="I13" s="65" t="s">
        <v>640</v>
      </c>
      <c r="J13" s="61" t="s">
        <v>65</v>
      </c>
      <c r="K13" s="65"/>
      <c r="L13" s="67">
        <f t="shared" si="1"/>
        <v>30</v>
      </c>
      <c r="M13" s="7">
        <f t="shared" si="2"/>
        <v>70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58.333333333333336</v>
      </c>
      <c r="U13" s="92">
        <f t="shared" si="10"/>
        <v>11.666666666666668</v>
      </c>
      <c r="V13" s="95">
        <f t="shared" si="0"/>
        <v>58.333333333333336</v>
      </c>
      <c r="W13" s="7">
        <f t="shared" si="0"/>
        <v>11.666666666666668</v>
      </c>
    </row>
    <row r="14" spans="1:23" s="6" customFormat="1" ht="19.899999999999999" customHeight="1" x14ac:dyDescent="0.2">
      <c r="A14" s="51">
        <v>11</v>
      </c>
      <c r="B14" s="97">
        <v>5260047973</v>
      </c>
      <c r="C14" s="100" t="str">
        <f>+VLOOKUP(B14,'VERİ BANKASI'!M:N,2,0)</f>
        <v>İSTANBUL OTOPARK İŞLETMELERİ A.Ş.(İSPARK)</v>
      </c>
      <c r="D14" s="54" t="s">
        <v>94</v>
      </c>
      <c r="E14" s="57">
        <v>849</v>
      </c>
      <c r="F14" s="59">
        <v>45400</v>
      </c>
      <c r="G14" s="61">
        <v>20</v>
      </c>
      <c r="H14" s="63">
        <v>73</v>
      </c>
      <c r="I14" s="65" t="s">
        <v>640</v>
      </c>
      <c r="J14" s="61" t="s">
        <v>65</v>
      </c>
      <c r="K14" s="65"/>
      <c r="L14" s="67">
        <f t="shared" si="1"/>
        <v>21.9</v>
      </c>
      <c r="M14" s="7">
        <f t="shared" si="2"/>
        <v>51.1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42.583333333333336</v>
      </c>
      <c r="U14" s="92">
        <f t="shared" si="10"/>
        <v>8.5166666666666675</v>
      </c>
      <c r="V14" s="95">
        <f t="shared" si="0"/>
        <v>42.583333333333336</v>
      </c>
      <c r="W14" s="7">
        <f t="shared" si="0"/>
        <v>8.5166666666666675</v>
      </c>
    </row>
    <row r="15" spans="1:23" s="6" customFormat="1" ht="19.899999999999999" customHeight="1" x14ac:dyDescent="0.2">
      <c r="A15" s="51">
        <v>12</v>
      </c>
      <c r="B15" s="97">
        <v>5260047973</v>
      </c>
      <c r="C15" s="100" t="str">
        <f>+VLOOKUP(B15,'VERİ BANKASI'!M:N,2,0)</f>
        <v>İSTANBUL OTOPARK İŞLETMELERİ A.Ş.(İSPARK)</v>
      </c>
      <c r="D15" s="54" t="s">
        <v>94</v>
      </c>
      <c r="E15" s="57">
        <v>500</v>
      </c>
      <c r="F15" s="59">
        <v>45401</v>
      </c>
      <c r="G15" s="61">
        <v>20</v>
      </c>
      <c r="H15" s="63">
        <v>100</v>
      </c>
      <c r="I15" s="65" t="s">
        <v>640</v>
      </c>
      <c r="J15" s="61" t="s">
        <v>65</v>
      </c>
      <c r="K15" s="65"/>
      <c r="L15" s="67">
        <f t="shared" si="1"/>
        <v>30</v>
      </c>
      <c r="M15" s="7">
        <f t="shared" si="2"/>
        <v>70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58.333333333333336</v>
      </c>
      <c r="U15" s="92">
        <f t="shared" si="10"/>
        <v>11.666666666666668</v>
      </c>
      <c r="V15" s="95">
        <f t="shared" si="0"/>
        <v>58.333333333333336</v>
      </c>
      <c r="W15" s="7">
        <f t="shared" si="0"/>
        <v>11.666666666666668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1689</v>
      </c>
      <c r="I57" s="109"/>
      <c r="J57" s="109"/>
      <c r="K57" s="11"/>
      <c r="L57" s="12">
        <f t="shared" ref="L57:W57" si="12">+SUBTOTAL(9,L4:L55)</f>
        <v>201.9</v>
      </c>
      <c r="M57" s="12">
        <f t="shared" si="12"/>
        <v>1487.1</v>
      </c>
      <c r="N57" s="13">
        <f t="shared" si="12"/>
        <v>0</v>
      </c>
      <c r="O57" s="13">
        <f t="shared" si="12"/>
        <v>0</v>
      </c>
      <c r="P57" s="14">
        <f>+SUBTOTAL(9,P4:P55)</f>
        <v>72.277227722772267</v>
      </c>
      <c r="Q57" s="14">
        <f t="shared" si="12"/>
        <v>0.72277227722772275</v>
      </c>
      <c r="R57" s="15">
        <f t="shared" si="12"/>
        <v>857.27272727272725</v>
      </c>
      <c r="S57" s="15">
        <f t="shared" si="12"/>
        <v>85.72727272727272</v>
      </c>
      <c r="T57" s="16">
        <f t="shared" si="12"/>
        <v>392.58333333333331</v>
      </c>
      <c r="U57" s="16">
        <f t="shared" si="12"/>
        <v>78.51666666666668</v>
      </c>
      <c r="V57" s="12">
        <f t="shared" si="12"/>
        <v>1322.1332883288326</v>
      </c>
      <c r="W57" s="12">
        <f t="shared" si="12"/>
        <v>164.96671167116713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392.58333333333331</v>
      </c>
      <c r="J61" s="24">
        <f t="shared" si="20"/>
        <v>78.51666666666668</v>
      </c>
      <c r="K61" s="24">
        <f t="shared" si="21"/>
        <v>201.9</v>
      </c>
      <c r="L61" s="25">
        <f t="shared" si="22"/>
        <v>673</v>
      </c>
      <c r="M61" s="113">
        <f>+COUNTIF($D$4:D55,B61)</f>
        <v>7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1688.9999999999998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72.277227722772267</v>
      </c>
      <c r="F63" s="24">
        <f t="shared" si="16"/>
        <v>0.72277227722772275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72.999999999999986</v>
      </c>
      <c r="M63" s="113">
        <f>+COUNTIF($D$4:D57,B63)</f>
        <v>2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-1688.9999999999998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857.27272727272725</v>
      </c>
      <c r="H65" s="24">
        <f t="shared" si="18"/>
        <v>85.72727272727272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943</v>
      </c>
      <c r="M65" s="113">
        <f>+COUNTIF($D$4:D59,B65)</f>
        <v>3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72.277227722772267</v>
      </c>
      <c r="F85" s="39">
        <f t="shared" si="23"/>
        <v>0.72277227722772275</v>
      </c>
      <c r="G85" s="39">
        <f t="shared" si="23"/>
        <v>857.27272727272725</v>
      </c>
      <c r="H85" s="39">
        <f t="shared" si="23"/>
        <v>85.72727272727272</v>
      </c>
      <c r="I85" s="39">
        <f t="shared" si="23"/>
        <v>392.58333333333331</v>
      </c>
      <c r="J85" s="39">
        <f t="shared" si="23"/>
        <v>78.51666666666668</v>
      </c>
      <c r="K85" s="40">
        <f t="shared" si="23"/>
        <v>201.9</v>
      </c>
      <c r="L85" s="40">
        <f>SUM(L60:L82)</f>
        <v>1689</v>
      </c>
      <c r="M85" s="114">
        <f>+SUM(M60:M84)</f>
        <v>12</v>
      </c>
      <c r="R85" s="106" t="s">
        <v>658</v>
      </c>
      <c r="S85" s="111">
        <f>+M85</f>
        <v>12</v>
      </c>
      <c r="T85" s="107">
        <f>+K85</f>
        <v>201.9</v>
      </c>
      <c r="U85" s="107">
        <f>+C85+E85+G85+I85</f>
        <v>1322.1332883288328</v>
      </c>
      <c r="V85" s="107">
        <f>+D85+F85+H85+J85</f>
        <v>164.9667116711671</v>
      </c>
      <c r="W85" s="107">
        <f>+T85+U85+V85</f>
        <v>1689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BB14239B-060C-4CC2-B78A-8C2E6E47D7AF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D8F0041E-5FA5-45F8-A19E-BBADAFFB2BD4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5F2FC34E-CA26-4CEA-B69F-E38FCA689F89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BB1F6472-E6D2-4D3D-9BC3-A36AD2ABBA2B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7CBAA7C5-93AD-451D-BC4A-B1577AAC2036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A27E473F-E2BC-411D-A6F8-C5FBCA770443}">
          <x14:formula1>
            <xm:f>'VERİ BANKASI'!$N$1:$N$1</xm:f>
          </x14:formula1>
          <xm:sqref>K55</xm:sqref>
        </x14:dataValidation>
        <x14:dataValidation type="list" allowBlank="1" showInputMessage="1" showErrorMessage="1" xr:uid="{738581B9-FC30-4E56-B49B-E75419DC0433}">
          <x14:formula1>
            <xm:f>'VERİ BANKASI'!$C$1:$C$5</xm:f>
          </x14:formula1>
          <xm:sqref>G55</xm:sqref>
        </x14:dataValidation>
        <x14:dataValidation type="list" allowBlank="1" showInputMessage="1" showErrorMessage="1" xr:uid="{A6E69D92-14DB-4981-8961-D518E387CD03}">
          <x14:formula1>
            <xm:f>'VERİ BANKASI'!$G$1:$G$4</xm:f>
          </x14:formula1>
          <xm:sqref>P61</xm:sqref>
        </x14:dataValidation>
        <x14:dataValidation type="list" allowBlank="1" showInputMessage="1" showErrorMessage="1" xr:uid="{98FC6FE5-689B-4115-A6ED-28885AB33643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5F933B60-8EF5-4BA8-873F-3DE5666DA492}">
          <x14:formula1>
            <xm:f>'VERİ BANKASI'!$E$1:$E$13</xm:f>
          </x14:formula1>
          <xm:sqref>P63</xm:sqref>
        </x14:dataValidation>
        <x14:dataValidation type="list" allowBlank="1" showInputMessage="1" showErrorMessage="1" xr:uid="{635422E9-24BC-40C7-9DE9-6C1777193B20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3663A2B9-9E93-4C88-9EE2-30ED37A97146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3445185F-43A3-4894-A678-FEA84E1D3719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EDF255A5-7E2F-4208-9E16-B668A34C9969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A96D-C4ED-4E3A-A6FB-BE0671C5E2D2}">
  <sheetPr codeName="Sayfa29">
    <pageSetUpPr fitToPage="1"/>
  </sheetPr>
  <dimension ref="A1:W85"/>
  <sheetViews>
    <sheetView zoomScale="85" zoomScaleNormal="85" workbookViewId="0">
      <selection activeCell="E16" sqref="E16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3880817394</v>
      </c>
      <c r="C4" s="100" t="str">
        <f>+VLOOKUP(B4,'VERİ BANKASI'!M:N,2,0)</f>
        <v>FULYA OTOPARK İŞL. LTD. ŞTİ.</v>
      </c>
      <c r="D4" s="54" t="s">
        <v>94</v>
      </c>
      <c r="E4" s="57">
        <v>121</v>
      </c>
      <c r="F4" s="59">
        <v>45409</v>
      </c>
      <c r="G4" s="61">
        <v>20</v>
      </c>
      <c r="H4" s="63">
        <v>90</v>
      </c>
      <c r="I4" s="65" t="s">
        <v>640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27</v>
      </c>
      <c r="M4" s="7">
        <f>+H4-L4</f>
        <v>63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52.5</v>
      </c>
      <c r="U4" s="92">
        <f>+T4*0.2</f>
        <v>10.5</v>
      </c>
      <c r="V4" s="95">
        <f>+N4+P4+R4+T4</f>
        <v>52.5</v>
      </c>
      <c r="W4" s="7">
        <f>+O4+Q4+S4+U4</f>
        <v>10.5</v>
      </c>
    </row>
    <row r="5" spans="1:23" s="6" customFormat="1" ht="19.899999999999999" customHeight="1" x14ac:dyDescent="0.2">
      <c r="A5" s="51">
        <v>2</v>
      </c>
      <c r="B5" s="97">
        <v>8590626552</v>
      </c>
      <c r="C5" s="100" t="str">
        <f>+VLOOKUP(B5,'VERİ BANKASI'!M:N,2,0)</f>
        <v>TS GIDA REST. İŞLT. TİC. A.Ş. - BURGER KING</v>
      </c>
      <c r="D5" s="54" t="s">
        <v>639</v>
      </c>
      <c r="E5" s="57">
        <v>154</v>
      </c>
      <c r="F5" s="59">
        <v>45406</v>
      </c>
      <c r="G5" s="61">
        <v>10</v>
      </c>
      <c r="H5" s="63">
        <v>305</v>
      </c>
      <c r="I5" s="65" t="s">
        <v>640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305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277.27272727272725</v>
      </c>
      <c r="S5" s="86">
        <f>+R5*0.1</f>
        <v>27.727272727272727</v>
      </c>
      <c r="T5" s="90">
        <f>+IF(G5=$T$2,M5/1.2,0)</f>
        <v>0</v>
      </c>
      <c r="U5" s="92">
        <f>+T5*0.2</f>
        <v>0</v>
      </c>
      <c r="V5" s="95">
        <f>+N5+P5+R5+T5</f>
        <v>277.27272727272725</v>
      </c>
      <c r="W5" s="7">
        <f>+O5+Q5+S5+U5</f>
        <v>27.727272727272727</v>
      </c>
    </row>
    <row r="6" spans="1:23" s="6" customFormat="1" ht="19.899999999999999" customHeight="1" x14ac:dyDescent="0.2">
      <c r="A6" s="51">
        <v>3</v>
      </c>
      <c r="B6" s="97">
        <v>4610423343</v>
      </c>
      <c r="C6" s="100" t="str">
        <f>+VLOOKUP(B6,'VERİ BANKASI'!M:N,2,0)</f>
        <v>HD RESTORAN İŞL.GIDA TİC.VE SAN.A.Ş.</v>
      </c>
      <c r="D6" s="54" t="s">
        <v>639</v>
      </c>
      <c r="E6" s="57">
        <v>19</v>
      </c>
      <c r="F6" s="59">
        <v>45406</v>
      </c>
      <c r="G6" s="61">
        <v>10</v>
      </c>
      <c r="H6" s="63">
        <v>558</v>
      </c>
      <c r="I6" s="65" t="s">
        <v>122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558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507.27272727272725</v>
      </c>
      <c r="S6" s="86">
        <f>+R6*0.1</f>
        <v>50.727272727272727</v>
      </c>
      <c r="T6" s="90">
        <f>+IF(G6=$T$2,M6/1.2,0)</f>
        <v>0</v>
      </c>
      <c r="U6" s="92">
        <f>+T6*0.2</f>
        <v>0</v>
      </c>
      <c r="V6" s="95">
        <f t="shared" ref="V6:W22" si="0">+N6+P6+R6+T6</f>
        <v>507.27272727272725</v>
      </c>
      <c r="W6" s="7">
        <f t="shared" si="0"/>
        <v>50.727272727272727</v>
      </c>
    </row>
    <row r="7" spans="1:23" s="6" customFormat="1" ht="19.899999999999999" customHeight="1" x14ac:dyDescent="0.2">
      <c r="A7" s="51">
        <v>4</v>
      </c>
      <c r="B7" s="97">
        <v>1680318071</v>
      </c>
      <c r="C7" s="100" t="str">
        <f>+VLOOKUP(B7,'VERİ BANKASI'!M:N,2,0)</f>
        <v>BEYOĞLU KONAK GIDA TUR.VE İNŞ.SAN.TİC.LTD.ŞTİ</v>
      </c>
      <c r="D7" s="54" t="s">
        <v>639</v>
      </c>
      <c r="E7" s="57">
        <v>19</v>
      </c>
      <c r="F7" s="59">
        <v>45407</v>
      </c>
      <c r="G7" s="61">
        <v>10</v>
      </c>
      <c r="H7" s="63">
        <v>400</v>
      </c>
      <c r="I7" s="65" t="s">
        <v>640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400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363.63636363636363</v>
      </c>
      <c r="S7" s="86">
        <f t="shared" ref="S7:S54" si="8">+R7*0.1</f>
        <v>36.363636363636367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363.63636363636363</v>
      </c>
      <c r="W7" s="7">
        <f t="shared" si="0"/>
        <v>36.363636363636367</v>
      </c>
    </row>
    <row r="8" spans="1:23" s="6" customFormat="1" ht="19.899999999999999" customHeight="1" x14ac:dyDescent="0.2">
      <c r="A8" s="51">
        <v>5</v>
      </c>
      <c r="B8" s="97">
        <v>3850430195</v>
      </c>
      <c r="C8" s="100" t="str">
        <f>+VLOOKUP(B8,'VERİ BANKASI'!M:N,2,0)</f>
        <v>FATİH DİLEK GIDA SAN.VE TİC.A.Ş.</v>
      </c>
      <c r="D8" s="54" t="s">
        <v>639</v>
      </c>
      <c r="E8" s="57">
        <v>27</v>
      </c>
      <c r="F8" s="59">
        <v>45404</v>
      </c>
      <c r="G8" s="61">
        <v>10</v>
      </c>
      <c r="H8" s="63">
        <v>462</v>
      </c>
      <c r="I8" s="65" t="s">
        <v>640</v>
      </c>
      <c r="J8" s="61" t="s">
        <v>65</v>
      </c>
      <c r="K8" s="65"/>
      <c r="L8" s="67">
        <f t="shared" si="1"/>
        <v>0</v>
      </c>
      <c r="M8" s="7">
        <f t="shared" si="2"/>
        <v>462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419.99999999999994</v>
      </c>
      <c r="S8" s="86">
        <f t="shared" si="8"/>
        <v>42</v>
      </c>
      <c r="T8" s="90">
        <f t="shared" si="9"/>
        <v>0</v>
      </c>
      <c r="U8" s="92">
        <f t="shared" si="10"/>
        <v>0</v>
      </c>
      <c r="V8" s="95">
        <f t="shared" si="0"/>
        <v>419.99999999999994</v>
      </c>
      <c r="W8" s="7">
        <f t="shared" si="0"/>
        <v>42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600</v>
      </c>
      <c r="F9" s="59">
        <v>45411</v>
      </c>
      <c r="G9" s="61">
        <v>20</v>
      </c>
      <c r="H9" s="63">
        <v>100</v>
      </c>
      <c r="I9" s="65" t="s">
        <v>640</v>
      </c>
      <c r="J9" s="61" t="s">
        <v>65</v>
      </c>
      <c r="K9" s="65"/>
      <c r="L9" s="67">
        <f t="shared" si="1"/>
        <v>30</v>
      </c>
      <c r="M9" s="7">
        <f t="shared" si="2"/>
        <v>70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58.333333333333336</v>
      </c>
      <c r="U9" s="92">
        <f t="shared" si="10"/>
        <v>11.666666666666668</v>
      </c>
      <c r="V9" s="95">
        <f t="shared" si="0"/>
        <v>58.333333333333336</v>
      </c>
      <c r="W9" s="7">
        <f t="shared" si="0"/>
        <v>11.666666666666668</v>
      </c>
    </row>
    <row r="10" spans="1:23" s="6" customFormat="1" ht="19.899999999999999" customHeight="1" x14ac:dyDescent="0.2">
      <c r="A10" s="51">
        <v>7</v>
      </c>
      <c r="B10" s="97">
        <v>5260047973</v>
      </c>
      <c r="C10" s="100" t="str">
        <f>+VLOOKUP(B10,'VERİ BANKASI'!M:N,2,0)</f>
        <v>İSTANBUL OTOPARK İŞLETMELERİ A.Ş.(İSPARK)</v>
      </c>
      <c r="D10" s="54" t="s">
        <v>94</v>
      </c>
      <c r="E10" s="57">
        <v>547</v>
      </c>
      <c r="F10" s="59">
        <v>45412</v>
      </c>
      <c r="G10" s="61">
        <v>20</v>
      </c>
      <c r="H10" s="63">
        <v>100</v>
      </c>
      <c r="I10" s="65" t="s">
        <v>640</v>
      </c>
      <c r="J10" s="61" t="s">
        <v>65</v>
      </c>
      <c r="K10" s="65"/>
      <c r="L10" s="67">
        <f t="shared" si="1"/>
        <v>30</v>
      </c>
      <c r="M10" s="7">
        <f t="shared" si="2"/>
        <v>70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58.333333333333336</v>
      </c>
      <c r="U10" s="92">
        <f t="shared" si="10"/>
        <v>11.666666666666668</v>
      </c>
      <c r="V10" s="95">
        <f t="shared" si="0"/>
        <v>58.333333333333336</v>
      </c>
      <c r="W10" s="7">
        <f t="shared" si="0"/>
        <v>11.666666666666668</v>
      </c>
    </row>
    <row r="11" spans="1:23" s="6" customFormat="1" ht="19.899999999999999" customHeight="1" x14ac:dyDescent="0.2">
      <c r="A11" s="51">
        <v>8</v>
      </c>
      <c r="B11" s="97">
        <v>5260047973</v>
      </c>
      <c r="C11" s="100" t="str">
        <f>+VLOOKUP(B11,'VERİ BANKASI'!M:N,2,0)</f>
        <v>İSTANBUL OTOPARK İŞLETMELERİ A.Ş.(İSPARK)</v>
      </c>
      <c r="D11" s="54" t="s">
        <v>94</v>
      </c>
      <c r="E11" s="57">
        <v>993</v>
      </c>
      <c r="F11" s="59">
        <v>45404</v>
      </c>
      <c r="G11" s="61">
        <v>20</v>
      </c>
      <c r="H11" s="63">
        <v>100</v>
      </c>
      <c r="I11" s="65" t="s">
        <v>640</v>
      </c>
      <c r="J11" s="61" t="s">
        <v>65</v>
      </c>
      <c r="K11" s="65"/>
      <c r="L11" s="67">
        <f t="shared" si="1"/>
        <v>30</v>
      </c>
      <c r="M11" s="7">
        <f t="shared" si="2"/>
        <v>70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58.333333333333336</v>
      </c>
      <c r="U11" s="92">
        <f t="shared" si="10"/>
        <v>11.666666666666668</v>
      </c>
      <c r="V11" s="95">
        <f t="shared" si="0"/>
        <v>58.333333333333336</v>
      </c>
      <c r="W11" s="7">
        <f t="shared" si="0"/>
        <v>11.666666666666668</v>
      </c>
    </row>
    <row r="12" spans="1:23" s="6" customFormat="1" ht="19.899999999999999" customHeight="1" x14ac:dyDescent="0.2">
      <c r="A12" s="51">
        <v>9</v>
      </c>
      <c r="B12" s="97">
        <v>5260047973</v>
      </c>
      <c r="C12" s="100" t="str">
        <f>+VLOOKUP(B12,'VERİ BANKASI'!M:N,2,0)</f>
        <v>İSTANBUL OTOPARK İŞLETMELERİ A.Ş.(İSPARK)</v>
      </c>
      <c r="D12" s="54" t="s">
        <v>94</v>
      </c>
      <c r="E12" s="57">
        <v>501</v>
      </c>
      <c r="F12" s="59">
        <v>45406</v>
      </c>
      <c r="G12" s="61">
        <v>20</v>
      </c>
      <c r="H12" s="63">
        <v>73</v>
      </c>
      <c r="I12" s="65" t="s">
        <v>640</v>
      </c>
      <c r="J12" s="61" t="s">
        <v>65</v>
      </c>
      <c r="K12" s="65"/>
      <c r="L12" s="67">
        <f t="shared" si="1"/>
        <v>21.9</v>
      </c>
      <c r="M12" s="7">
        <f t="shared" si="2"/>
        <v>51.1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42.583333333333336</v>
      </c>
      <c r="U12" s="92">
        <f t="shared" si="10"/>
        <v>8.5166666666666675</v>
      </c>
      <c r="V12" s="95">
        <f t="shared" si="0"/>
        <v>42.583333333333336</v>
      </c>
      <c r="W12" s="7">
        <f t="shared" si="0"/>
        <v>8.5166666666666675</v>
      </c>
    </row>
    <row r="13" spans="1:23" s="6" customFormat="1" ht="19.899999999999999" customHeight="1" x14ac:dyDescent="0.2">
      <c r="A13" s="51">
        <v>10</v>
      </c>
      <c r="B13" s="97">
        <v>5260047973</v>
      </c>
      <c r="C13" s="100" t="str">
        <f>+VLOOKUP(B13,'VERİ BANKASI'!M:N,2,0)</f>
        <v>İSTANBUL OTOPARK İŞLETMELERİ A.Ş.(İSPARK)</v>
      </c>
      <c r="D13" s="54" t="s">
        <v>94</v>
      </c>
      <c r="E13" s="57">
        <v>40</v>
      </c>
      <c r="F13" s="59">
        <v>45408</v>
      </c>
      <c r="G13" s="61">
        <v>20</v>
      </c>
      <c r="H13" s="63">
        <v>134</v>
      </c>
      <c r="I13" s="65" t="s">
        <v>640</v>
      </c>
      <c r="J13" s="61" t="s">
        <v>65</v>
      </c>
      <c r="K13" s="65"/>
      <c r="L13" s="67">
        <f t="shared" si="1"/>
        <v>40.200000000000003</v>
      </c>
      <c r="M13" s="7">
        <f t="shared" si="2"/>
        <v>93.8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78.166666666666671</v>
      </c>
      <c r="U13" s="92">
        <f t="shared" si="10"/>
        <v>15.633333333333335</v>
      </c>
      <c r="V13" s="95">
        <f t="shared" si="0"/>
        <v>78.166666666666671</v>
      </c>
      <c r="W13" s="7">
        <f t="shared" si="0"/>
        <v>15.633333333333335</v>
      </c>
    </row>
    <row r="14" spans="1:23" s="6" customFormat="1" ht="19.899999999999999" customHeight="1" x14ac:dyDescent="0.2">
      <c r="A14" s="51">
        <v>11</v>
      </c>
      <c r="B14" s="97">
        <v>5260047973</v>
      </c>
      <c r="C14" s="100" t="str">
        <f>+VLOOKUP(B14,'VERİ BANKASI'!M:N,2,0)</f>
        <v>İSTANBUL OTOPARK İŞLETMELERİ A.Ş.(İSPARK)</v>
      </c>
      <c r="D14" s="54" t="s">
        <v>94</v>
      </c>
      <c r="E14" s="57">
        <v>565</v>
      </c>
      <c r="F14" s="59">
        <v>45408</v>
      </c>
      <c r="G14" s="61">
        <v>20</v>
      </c>
      <c r="H14" s="63">
        <v>100</v>
      </c>
      <c r="I14" s="65" t="s">
        <v>640</v>
      </c>
      <c r="J14" s="61" t="s">
        <v>65</v>
      </c>
      <c r="K14" s="65"/>
      <c r="L14" s="67">
        <f t="shared" si="1"/>
        <v>30</v>
      </c>
      <c r="M14" s="7">
        <f t="shared" si="2"/>
        <v>70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58.333333333333336</v>
      </c>
      <c r="U14" s="92">
        <f t="shared" si="10"/>
        <v>11.666666666666668</v>
      </c>
      <c r="V14" s="95">
        <f t="shared" si="0"/>
        <v>58.333333333333336</v>
      </c>
      <c r="W14" s="7">
        <f t="shared" si="0"/>
        <v>11.666666666666668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2422</v>
      </c>
      <c r="I57" s="109"/>
      <c r="J57" s="109"/>
      <c r="K57" s="11"/>
      <c r="L57" s="12">
        <f t="shared" ref="L57:W57" si="12">+SUBTOTAL(9,L4:L55)</f>
        <v>209.10000000000002</v>
      </c>
      <c r="M57" s="12">
        <f t="shared" si="12"/>
        <v>2212.9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1568.181818181818</v>
      </c>
      <c r="S57" s="15">
        <f t="shared" si="12"/>
        <v>156.81818181818181</v>
      </c>
      <c r="T57" s="16">
        <f t="shared" si="12"/>
        <v>406.58333333333337</v>
      </c>
      <c r="U57" s="16">
        <f t="shared" si="12"/>
        <v>81.316666666666677</v>
      </c>
      <c r="V57" s="12">
        <f t="shared" si="12"/>
        <v>1974.765151515151</v>
      </c>
      <c r="W57" s="12">
        <f t="shared" si="12"/>
        <v>238.13484848484845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406.58333333333337</v>
      </c>
      <c r="J61" s="24">
        <f t="shared" si="20"/>
        <v>81.316666666666677</v>
      </c>
      <c r="K61" s="24">
        <f t="shared" si="21"/>
        <v>209.10000000000002</v>
      </c>
      <c r="L61" s="25">
        <f t="shared" si="22"/>
        <v>697</v>
      </c>
      <c r="M61" s="113">
        <f>+COUNTIF($D$4:D55,B61)</f>
        <v>7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2421.9999999999995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-2421.9999999999995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1568.181818181818</v>
      </c>
      <c r="H65" s="24">
        <f t="shared" si="18"/>
        <v>156.81818181818181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1724.9999999999998</v>
      </c>
      <c r="M65" s="113">
        <f>+COUNTIF($D$4:D59,B65)</f>
        <v>4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0</v>
      </c>
      <c r="F85" s="39">
        <f t="shared" si="23"/>
        <v>0</v>
      </c>
      <c r="G85" s="39">
        <f t="shared" si="23"/>
        <v>1568.181818181818</v>
      </c>
      <c r="H85" s="39">
        <f t="shared" si="23"/>
        <v>156.81818181818181</v>
      </c>
      <c r="I85" s="39">
        <f t="shared" si="23"/>
        <v>406.58333333333337</v>
      </c>
      <c r="J85" s="39">
        <f t="shared" si="23"/>
        <v>81.316666666666677</v>
      </c>
      <c r="K85" s="40">
        <f t="shared" si="23"/>
        <v>209.10000000000002</v>
      </c>
      <c r="L85" s="40">
        <f>SUM(L60:L82)</f>
        <v>2422</v>
      </c>
      <c r="M85" s="114">
        <f>+SUM(M60:M84)</f>
        <v>11</v>
      </c>
      <c r="R85" s="106" t="s">
        <v>658</v>
      </c>
      <c r="S85" s="111">
        <f>+M85</f>
        <v>11</v>
      </c>
      <c r="T85" s="107">
        <f>+K85</f>
        <v>209.10000000000002</v>
      </c>
      <c r="U85" s="107">
        <f>+C85+E85+G85+I85</f>
        <v>1974.7651515151515</v>
      </c>
      <c r="V85" s="107">
        <f>+D85+F85+H85+J85</f>
        <v>238.13484848484848</v>
      </c>
      <c r="W85" s="107">
        <f>+T85+U85+V85</f>
        <v>2422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D7A3112A-AF3B-4D22-80BB-ED22642BB177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BF0F8B27-3ADD-4189-A5A8-F649AE7A3C93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56F7BD09-CB0E-484E-AF6E-764D8CF0E1BB}">
          <x14:formula1>
            <xm:f>'VERİ BANKASI'!$F$1:$F$4</xm:f>
          </x14:formula1>
          <xm:sqref>P60</xm:sqref>
        </x14:dataValidation>
        <x14:dataValidation type="list" allowBlank="1" showInputMessage="1" showErrorMessage="1" xr:uid="{6C63D571-1261-496B-8D2B-E4420F0CC7F3}">
          <x14:formula1>
            <xm:f>'VERİ BANKASI'!$E$1:$E$13</xm:f>
          </x14:formula1>
          <xm:sqref>P63</xm:sqref>
        </x14:dataValidation>
        <x14:dataValidation type="list" allowBlank="1" showInputMessage="1" showErrorMessage="1" xr:uid="{DABEAB85-6E6C-4B74-AC39-0B4CAE39CC1E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FE52808E-AD79-47DE-B229-BA00B5920F42}">
          <x14:formula1>
            <xm:f>'VERİ BANKASI'!$G$1:$G$4</xm:f>
          </x14:formula1>
          <xm:sqref>P61</xm:sqref>
        </x14:dataValidation>
        <x14:dataValidation type="list" allowBlank="1" showInputMessage="1" showErrorMessage="1" xr:uid="{D6DB7806-315E-4A26-9A95-50EE2A74C072}">
          <x14:formula1>
            <xm:f>'VERİ BANKASI'!$C$1:$C$5</xm:f>
          </x14:formula1>
          <xm:sqref>G55</xm:sqref>
        </x14:dataValidation>
        <x14:dataValidation type="list" allowBlank="1" showInputMessage="1" showErrorMessage="1" xr:uid="{A6AFAA8A-4A07-42DE-86E8-27D0BDCE136F}">
          <x14:formula1>
            <xm:f>'VERİ BANKASI'!$N$1:$N$1</xm:f>
          </x14:formula1>
          <xm:sqref>K55</xm:sqref>
        </x14:dataValidation>
        <x14:dataValidation type="list" allowBlank="1" showInputMessage="1" showErrorMessage="1" xr:uid="{2F2925AC-A90A-4A17-BF3C-CC9428ED68E7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1B164CF1-D437-44BB-BA86-DB5C0925F51D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9442D97D-F9B8-4E54-90FE-133404AE399D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5E0F921F-EC9C-408D-90AD-92F94BF93FB7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0F3E6825-1751-4590-AB80-914BAA36223E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02EF498D-AAB8-4195-AA9C-EAA85F7AE0F9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2ACD6-7DCE-4A93-9983-0A0CD2DDA29E}">
  <sheetPr codeName="Sayfa30">
    <pageSetUpPr fitToPage="1"/>
  </sheetPr>
  <dimension ref="A1:W85"/>
  <sheetViews>
    <sheetView zoomScale="85" zoomScaleNormal="85" workbookViewId="0">
      <selection activeCell="E64" sqref="E64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6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43015556728</v>
      </c>
      <c r="C4" s="100" t="str">
        <f>+VLOOKUP(B4,'VERİ BANKASI'!M:N,2,0)</f>
        <v>CİVELEK ŞARKÜTERİ - YAŞAR CİVELEK</v>
      </c>
      <c r="D4" s="54" t="s">
        <v>91</v>
      </c>
      <c r="E4" s="57">
        <v>39</v>
      </c>
      <c r="F4" s="59">
        <v>45409</v>
      </c>
      <c r="G4" s="61">
        <v>1</v>
      </c>
      <c r="H4" s="63">
        <v>250</v>
      </c>
      <c r="I4" s="65" t="s">
        <v>640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250</v>
      </c>
      <c r="N4" s="69">
        <f>+IF(G4=$N$2,M4,0)</f>
        <v>0</v>
      </c>
      <c r="O4" s="76">
        <f>+N4*0/100</f>
        <v>0</v>
      </c>
      <c r="P4" s="74">
        <f>+IF(G4=$P$2,M4/1.01,0)</f>
        <v>247.52475247524751</v>
      </c>
      <c r="Q4" s="82">
        <f>+P4*0.01</f>
        <v>2.4752475247524752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247.52475247524751</v>
      </c>
      <c r="W4" s="7">
        <f>+O4+Q4+S4+U4</f>
        <v>2.4752475247524752</v>
      </c>
    </row>
    <row r="5" spans="1:23" s="6" customFormat="1" ht="19.899999999999999" customHeight="1" x14ac:dyDescent="0.2">
      <c r="A5" s="51">
        <v>2</v>
      </c>
      <c r="B5" s="97">
        <v>43015556728</v>
      </c>
      <c r="C5" s="100" t="str">
        <f>+VLOOKUP(B5,'VERİ BANKASI'!M:N,2,0)</f>
        <v>CİVELEK ŞARKÜTERİ - YAŞAR CİVELEK</v>
      </c>
      <c r="D5" s="54" t="s">
        <v>91</v>
      </c>
      <c r="E5" s="57">
        <v>41</v>
      </c>
      <c r="F5" s="59">
        <v>45409</v>
      </c>
      <c r="G5" s="61">
        <v>1</v>
      </c>
      <c r="H5" s="63">
        <v>160</v>
      </c>
      <c r="I5" s="65" t="s">
        <v>640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160</v>
      </c>
      <c r="N5" s="69">
        <f>+IF(G5=$N$2,M5,0)</f>
        <v>0</v>
      </c>
      <c r="O5" s="76">
        <f>+N5*0/100</f>
        <v>0</v>
      </c>
      <c r="P5" s="74">
        <f>+IF(G5=$P$2,M5/1.01,0)</f>
        <v>158.41584158415841</v>
      </c>
      <c r="Q5" s="82">
        <f>+P5*0.01</f>
        <v>1.5841584158415842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158.41584158415841</v>
      </c>
      <c r="W5" s="7">
        <f>+O5+Q5+S5+U5</f>
        <v>1.5841584158415842</v>
      </c>
    </row>
    <row r="6" spans="1:23" s="6" customFormat="1" ht="19.899999999999999" customHeight="1" x14ac:dyDescent="0.2">
      <c r="A6" s="51">
        <v>3</v>
      </c>
      <c r="B6" s="97">
        <v>520052325</v>
      </c>
      <c r="C6" s="100" t="str">
        <f>+VLOOKUP(B6,'VERİ BANKASI'!M:N,2,0)</f>
        <v>ALİ MUHİDDİN HACI BEKİR ŞEKERCİLİK TİC.A.Ş.</v>
      </c>
      <c r="D6" s="54" t="s">
        <v>92</v>
      </c>
      <c r="E6" s="57">
        <v>94</v>
      </c>
      <c r="F6" s="59">
        <v>45409</v>
      </c>
      <c r="G6" s="61">
        <v>1</v>
      </c>
      <c r="H6" s="63">
        <v>113</v>
      </c>
      <c r="I6" s="65" t="s">
        <v>140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113</v>
      </c>
      <c r="N6" s="69">
        <f>+IF(G6=$N$2,M6,0)</f>
        <v>0</v>
      </c>
      <c r="O6" s="76">
        <f>+N6*0/100</f>
        <v>0</v>
      </c>
      <c r="P6" s="74">
        <f>+IF(G6=$P$2,M6/1.01,0)</f>
        <v>111.88118811881188</v>
      </c>
      <c r="Q6" s="82">
        <f>+P6*0.01</f>
        <v>1.1188118811881187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111.88118811881188</v>
      </c>
      <c r="W6" s="7">
        <f t="shared" si="0"/>
        <v>1.1188118811881187</v>
      </c>
    </row>
    <row r="7" spans="1:23" s="6" customFormat="1" ht="19.899999999999999" customHeight="1" x14ac:dyDescent="0.2">
      <c r="A7" s="51">
        <v>4</v>
      </c>
      <c r="B7" s="97">
        <v>1660060521</v>
      </c>
      <c r="C7" s="100" t="str">
        <f>+VLOOKUP(B7,'VERİ BANKASI'!M:N,2,0)</f>
        <v>BESLER SÜT ÜR.SAN.TİC.LTD.ŞTİ.</v>
      </c>
      <c r="D7" s="54" t="s">
        <v>92</v>
      </c>
      <c r="E7" s="57">
        <v>9</v>
      </c>
      <c r="F7" s="59">
        <v>45407</v>
      </c>
      <c r="G7" s="61">
        <v>1</v>
      </c>
      <c r="H7" s="63">
        <v>345</v>
      </c>
      <c r="I7" s="65" t="s">
        <v>134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345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341.58415841584156</v>
      </c>
      <c r="Q7" s="82">
        <f t="shared" ref="Q7:Q54" si="6">+P7*0.01</f>
        <v>3.4158415841584158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341.58415841584156</v>
      </c>
      <c r="W7" s="7">
        <f t="shared" si="0"/>
        <v>3.4158415841584158</v>
      </c>
    </row>
    <row r="8" spans="1:23" s="6" customFormat="1" ht="19.899999999999999" customHeight="1" x14ac:dyDescent="0.2">
      <c r="A8" s="51">
        <v>5</v>
      </c>
      <c r="B8" s="97">
        <v>4540470277</v>
      </c>
      <c r="C8" s="100" t="str">
        <f>+VLOOKUP(B8,'VERİ BANKASI'!M:N,2,0)</f>
        <v>HAKAN PASTANELERİ GIDA LTD. ŞTİ.</v>
      </c>
      <c r="D8" s="54" t="s">
        <v>92</v>
      </c>
      <c r="E8" s="57">
        <v>64</v>
      </c>
      <c r="F8" s="59">
        <v>45405</v>
      </c>
      <c r="G8" s="61">
        <v>10</v>
      </c>
      <c r="H8" s="63">
        <v>520</v>
      </c>
      <c r="I8" s="65" t="s">
        <v>122</v>
      </c>
      <c r="J8" s="61" t="s">
        <v>64</v>
      </c>
      <c r="K8" s="65"/>
      <c r="L8" s="67">
        <f t="shared" si="1"/>
        <v>0</v>
      </c>
      <c r="M8" s="7">
        <f t="shared" si="2"/>
        <v>520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472.72727272727269</v>
      </c>
      <c r="S8" s="86">
        <f t="shared" si="8"/>
        <v>47.272727272727273</v>
      </c>
      <c r="T8" s="90">
        <f t="shared" si="9"/>
        <v>0</v>
      </c>
      <c r="U8" s="92">
        <f t="shared" si="10"/>
        <v>0</v>
      </c>
      <c r="V8" s="95">
        <f t="shared" si="0"/>
        <v>472.72727272727269</v>
      </c>
      <c r="W8" s="7">
        <f t="shared" si="0"/>
        <v>47.272727272727273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 t="s">
        <v>64</v>
      </c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 t="s">
        <v>64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64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1388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1388</v>
      </c>
      <c r="N57" s="13">
        <f t="shared" si="12"/>
        <v>0</v>
      </c>
      <c r="O57" s="13">
        <f t="shared" si="12"/>
        <v>0</v>
      </c>
      <c r="P57" s="14">
        <f>+SUBTOTAL(9,P4:P55)</f>
        <v>859.40594059405942</v>
      </c>
      <c r="Q57" s="14">
        <f t="shared" si="12"/>
        <v>8.5940594059405946</v>
      </c>
      <c r="R57" s="15">
        <f t="shared" si="12"/>
        <v>472.72727272727269</v>
      </c>
      <c r="S57" s="15">
        <f t="shared" si="12"/>
        <v>47.272727272727273</v>
      </c>
      <c r="T57" s="16">
        <f t="shared" si="12"/>
        <v>0</v>
      </c>
      <c r="U57" s="16">
        <f t="shared" si="12"/>
        <v>0</v>
      </c>
      <c r="V57" s="12">
        <f t="shared" si="12"/>
        <v>1332.1332133213321</v>
      </c>
      <c r="W57" s="12">
        <f t="shared" si="12"/>
        <v>55.866786678667864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1388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453.46534653465346</v>
      </c>
      <c r="F63" s="24">
        <f t="shared" si="16"/>
        <v>4.5346534653465342</v>
      </c>
      <c r="G63" s="24">
        <f t="shared" si="17"/>
        <v>472.72727272727269</v>
      </c>
      <c r="H63" s="24">
        <f t="shared" si="18"/>
        <v>47.272727272727273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978</v>
      </c>
      <c r="M63" s="113">
        <f>+COUNTIF($D$4:D57,B63)</f>
        <v>3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-1388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405.94059405940595</v>
      </c>
      <c r="F64" s="24">
        <f t="shared" si="16"/>
        <v>4.0594059405940595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410</v>
      </c>
      <c r="M64" s="113">
        <f>+COUNTIF($D$4:D58,B64)</f>
        <v>2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859.40594059405942</v>
      </c>
      <c r="F85" s="39">
        <f t="shared" si="23"/>
        <v>8.5940594059405946</v>
      </c>
      <c r="G85" s="39">
        <f t="shared" si="23"/>
        <v>472.72727272727269</v>
      </c>
      <c r="H85" s="39">
        <f t="shared" si="23"/>
        <v>47.272727272727273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1388</v>
      </c>
      <c r="M85" s="114">
        <f>+SUM(M60:M84)</f>
        <v>5</v>
      </c>
      <c r="R85" s="106" t="s">
        <v>658</v>
      </c>
      <c r="S85" s="111">
        <f>+M85</f>
        <v>5</v>
      </c>
      <c r="T85" s="107">
        <f>+K85</f>
        <v>0</v>
      </c>
      <c r="U85" s="107">
        <f>+C85+E85+G85+I85</f>
        <v>1332.1332133213321</v>
      </c>
      <c r="V85" s="107">
        <f>+D85+F85+H85+J85</f>
        <v>55.866786678667864</v>
      </c>
      <c r="W85" s="107">
        <f>+T85+U85+V85</f>
        <v>1388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254B36F1-099F-4034-8C55-28EE7FD5A489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22B980AE-0C21-49AD-9AFA-AE083A41E07E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726DD83F-A583-413B-B783-B21D3EB0CF08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1A6876ED-62F8-452D-8172-13490A1B65E5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7CF08492-EC24-4289-82F9-D9BDBB21680E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96F52474-C292-4E5C-A281-786AF29A4606}">
          <x14:formula1>
            <xm:f>'VERİ BANKASI'!$N$1:$N$1</xm:f>
          </x14:formula1>
          <xm:sqref>K55</xm:sqref>
        </x14:dataValidation>
        <x14:dataValidation type="list" allowBlank="1" showInputMessage="1" showErrorMessage="1" xr:uid="{5C65177D-F2C2-408E-A94D-CC6A59F2CB15}">
          <x14:formula1>
            <xm:f>'VERİ BANKASI'!$C$1:$C$5</xm:f>
          </x14:formula1>
          <xm:sqref>G55</xm:sqref>
        </x14:dataValidation>
        <x14:dataValidation type="list" allowBlank="1" showInputMessage="1" showErrorMessage="1" xr:uid="{24911F94-FF90-4DCD-8820-06DCA533C01A}">
          <x14:formula1>
            <xm:f>'VERİ BANKASI'!$G$1:$G$4</xm:f>
          </x14:formula1>
          <xm:sqref>P61</xm:sqref>
        </x14:dataValidation>
        <x14:dataValidation type="list" allowBlank="1" showInputMessage="1" showErrorMessage="1" xr:uid="{BE60E7B6-0047-4215-A1A1-10A32634D6FB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12EE1085-1C5A-46DA-B4F7-F388FCB1AFAC}">
          <x14:formula1>
            <xm:f>'VERİ BANKASI'!$E$1:$E$13</xm:f>
          </x14:formula1>
          <xm:sqref>P63</xm:sqref>
        </x14:dataValidation>
        <x14:dataValidation type="list" allowBlank="1" showInputMessage="1" showErrorMessage="1" xr:uid="{D8576CC0-AA27-413D-B895-78D9A873A5E8}">
          <x14:formula1>
            <xm:f>'VERİ BANKASI'!$F$1:$F$4</xm:f>
          </x14:formula1>
          <xm:sqref>P60</xm:sqref>
        </x14:dataValidation>
        <x14:dataValidation type="list" allowBlank="1" showInputMessage="1" showErrorMessage="1" xr:uid="{CEECEE35-1B29-4350-A72A-5C6945959112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8F87F459-266A-42D7-8A26-ABFA9732CE20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F35F608F-C6BF-4549-9EC8-2C03B4978DFB}">
          <x14:formula1>
            <xm:f>'VERİ BANKASI'!$I$1:$I$36</xm:f>
          </x14:formula1>
          <xm:sqref>P62:R62</xm:sqref>
        </x14:dataValidation>
      </x14:dataValidations>
    </ext>
  </extLst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C33F-9871-4C01-B631-ED2CBB7C0DA7}">
  <sheetPr codeName="Sayfa31">
    <pageSetUpPr fitToPage="1"/>
  </sheetPr>
  <dimension ref="A1:W86"/>
  <sheetViews>
    <sheetView zoomScale="85" zoomScaleNormal="85" workbookViewId="0">
      <selection activeCell="E16" sqref="E16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6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2410310279</v>
      </c>
      <c r="C4" s="100" t="str">
        <f>+VLOOKUP(B4,'VERİ BANKASI'!M:N,2,0)</f>
        <v>LADES REST.- ESRA ÇELİKKOL - İLKER ÇELİKKOL ORT.</v>
      </c>
      <c r="D4" s="54" t="s">
        <v>844</v>
      </c>
      <c r="E4" s="57">
        <v>27</v>
      </c>
      <c r="F4" s="59">
        <v>45390</v>
      </c>
      <c r="G4" s="61">
        <v>10</v>
      </c>
      <c r="H4" s="63">
        <v>165</v>
      </c>
      <c r="I4" s="65" t="s">
        <v>134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165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150</v>
      </c>
      <c r="S4" s="86">
        <f>+R4*0.1</f>
        <v>15</v>
      </c>
      <c r="T4" s="90">
        <f>+IF(G4=$T$2,M4/1.2,0)</f>
        <v>0</v>
      </c>
      <c r="U4" s="92">
        <f>+T4*0.2</f>
        <v>0</v>
      </c>
      <c r="V4" s="95">
        <f>+N4+P4+R4+T4</f>
        <v>150</v>
      </c>
      <c r="W4" s="7">
        <f>+O4+Q4+S4+U4</f>
        <v>15</v>
      </c>
    </row>
    <row r="5" spans="1:23" s="6" customFormat="1" ht="19.899999999999999" customHeight="1" x14ac:dyDescent="0.2">
      <c r="A5" s="51">
        <v>2</v>
      </c>
      <c r="B5" s="97">
        <v>3930573071</v>
      </c>
      <c r="C5" s="100" t="str">
        <f>+VLOOKUP(B5,'VERİ BANKASI'!M:N,2,0)</f>
        <v>GENÇÖMÜR GIDA İNŞ.TUR.TEKS.SAN.VE TİC.LTD.ŞTİ.</v>
      </c>
      <c r="D5" s="54" t="s">
        <v>844</v>
      </c>
      <c r="E5" s="57">
        <v>19</v>
      </c>
      <c r="F5" s="59">
        <v>45383</v>
      </c>
      <c r="G5" s="61">
        <v>10</v>
      </c>
      <c r="H5" s="63">
        <v>205</v>
      </c>
      <c r="I5" s="65" t="s">
        <v>134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205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186.36363636363635</v>
      </c>
      <c r="S5" s="86">
        <f>+R5*0.1</f>
        <v>18.636363636363637</v>
      </c>
      <c r="T5" s="90">
        <f>+IF(G5=$T$2,M5/1.2,0)</f>
        <v>0</v>
      </c>
      <c r="U5" s="92">
        <f>+T5*0.2</f>
        <v>0</v>
      </c>
      <c r="V5" s="95">
        <f>+N5+P5+R5+T5</f>
        <v>186.36363636363635</v>
      </c>
      <c r="W5" s="7">
        <f>+O5+Q5+S5+U5</f>
        <v>18.636363636363637</v>
      </c>
    </row>
    <row r="6" spans="1:23" s="6" customFormat="1" ht="19.899999999999999" customHeight="1" x14ac:dyDescent="0.2">
      <c r="A6" s="51">
        <v>3</v>
      </c>
      <c r="B6" s="97">
        <v>3930573071</v>
      </c>
      <c r="C6" s="100" t="str">
        <f>+VLOOKUP(B6,'VERİ BANKASI'!M:N,2,0)</f>
        <v>GENÇÖMÜR GIDA İNŞ.TUR.TEKS.SAN.VE TİC.LTD.ŞTİ.</v>
      </c>
      <c r="D6" s="54" t="s">
        <v>844</v>
      </c>
      <c r="E6" s="57">
        <v>13</v>
      </c>
      <c r="F6" s="59">
        <v>45384</v>
      </c>
      <c r="G6" s="61">
        <v>10</v>
      </c>
      <c r="H6" s="63">
        <v>290</v>
      </c>
      <c r="I6" s="65" t="s">
        <v>134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290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263.63636363636363</v>
      </c>
      <c r="S6" s="86">
        <f>+R6*0.1</f>
        <v>26.363636363636363</v>
      </c>
      <c r="T6" s="90">
        <f>+IF(G6=$T$2,M6/1.2,0)</f>
        <v>0</v>
      </c>
      <c r="U6" s="92">
        <f>+T6*0.2</f>
        <v>0</v>
      </c>
      <c r="V6" s="95">
        <f t="shared" ref="V6:W22" si="0">+N6+P6+R6+T6</f>
        <v>263.63636363636363</v>
      </c>
      <c r="W6" s="7">
        <f t="shared" si="0"/>
        <v>26.363636363636363</v>
      </c>
    </row>
    <row r="7" spans="1:23" s="6" customFormat="1" ht="19.899999999999999" customHeight="1" x14ac:dyDescent="0.2">
      <c r="A7" s="51">
        <v>4</v>
      </c>
      <c r="B7" s="97">
        <v>3930573071</v>
      </c>
      <c r="C7" s="100" t="str">
        <f>+VLOOKUP(B7,'VERİ BANKASI'!M:N,2,0)</f>
        <v>GENÇÖMÜR GIDA İNŞ.TUR.TEKS.SAN.VE TİC.LTD.ŞTİ.</v>
      </c>
      <c r="D7" s="54" t="s">
        <v>844</v>
      </c>
      <c r="E7" s="57">
        <v>23</v>
      </c>
      <c r="F7" s="59">
        <v>45385</v>
      </c>
      <c r="G7" s="61">
        <v>10</v>
      </c>
      <c r="H7" s="63">
        <v>145</v>
      </c>
      <c r="I7" s="65" t="s">
        <v>134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145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131.81818181818181</v>
      </c>
      <c r="S7" s="86">
        <f t="shared" ref="S7:S54" si="8">+R7*0.1</f>
        <v>13.181818181818182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131.81818181818181</v>
      </c>
      <c r="W7" s="7">
        <f t="shared" si="0"/>
        <v>13.181818181818182</v>
      </c>
    </row>
    <row r="8" spans="1:23" s="6" customFormat="1" ht="19.899999999999999" customHeight="1" x14ac:dyDescent="0.2">
      <c r="A8" s="51">
        <v>5</v>
      </c>
      <c r="B8" s="97">
        <v>6220429602</v>
      </c>
      <c r="C8" s="100" t="str">
        <f>+VLOOKUP(B8,'VERİ BANKASI'!M:N,2,0)</f>
        <v>MOPAŞ MARKETÇİLİK GIDA SAN.VE TİC.A.Ş.</v>
      </c>
      <c r="D8" s="54" t="s">
        <v>92</v>
      </c>
      <c r="E8" s="57">
        <v>385</v>
      </c>
      <c r="F8" s="59">
        <v>45390</v>
      </c>
      <c r="G8" s="61">
        <v>1</v>
      </c>
      <c r="H8" s="63">
        <v>164.64</v>
      </c>
      <c r="I8" s="65" t="s">
        <v>122</v>
      </c>
      <c r="J8" s="61" t="s">
        <v>64</v>
      </c>
      <c r="K8" s="65"/>
      <c r="L8" s="67">
        <f t="shared" si="1"/>
        <v>0</v>
      </c>
      <c r="M8" s="7">
        <f t="shared" si="2"/>
        <v>164.64</v>
      </c>
      <c r="N8" s="69">
        <f t="shared" si="3"/>
        <v>0</v>
      </c>
      <c r="O8" s="76">
        <f t="shared" si="4"/>
        <v>0</v>
      </c>
      <c r="P8" s="74">
        <f t="shared" si="5"/>
        <v>163.009900990099</v>
      </c>
      <c r="Q8" s="82">
        <f t="shared" si="6"/>
        <v>1.63009900990099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163.009900990099</v>
      </c>
      <c r="W8" s="7">
        <f t="shared" si="0"/>
        <v>1.63009900990099</v>
      </c>
    </row>
    <row r="9" spans="1:23" s="6" customFormat="1" ht="19.899999999999999" customHeight="1" x14ac:dyDescent="0.2">
      <c r="A9" s="51">
        <v>6</v>
      </c>
      <c r="B9" s="97">
        <v>2410310279</v>
      </c>
      <c r="C9" s="100" t="str">
        <f>+VLOOKUP(B9,'VERİ BANKASI'!M:N,2,0)</f>
        <v>LADES REST.- ESRA ÇELİKKOL - İLKER ÇELİKKOL ORT.</v>
      </c>
      <c r="D9" s="54" t="s">
        <v>92</v>
      </c>
      <c r="E9" s="57">
        <v>38</v>
      </c>
      <c r="F9" s="59">
        <v>45383</v>
      </c>
      <c r="G9" s="61">
        <v>10</v>
      </c>
      <c r="H9" s="63">
        <v>370</v>
      </c>
      <c r="I9" s="65" t="s">
        <v>134</v>
      </c>
      <c r="J9" s="61" t="s">
        <v>64</v>
      </c>
      <c r="K9" s="65"/>
      <c r="L9" s="67">
        <f t="shared" si="1"/>
        <v>0</v>
      </c>
      <c r="M9" s="7">
        <f t="shared" si="2"/>
        <v>370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336.36363636363632</v>
      </c>
      <c r="S9" s="86">
        <f t="shared" si="8"/>
        <v>33.636363636363633</v>
      </c>
      <c r="T9" s="90">
        <f t="shared" si="9"/>
        <v>0</v>
      </c>
      <c r="U9" s="92">
        <f t="shared" si="10"/>
        <v>0</v>
      </c>
      <c r="V9" s="95">
        <f t="shared" si="0"/>
        <v>336.36363636363632</v>
      </c>
      <c r="W9" s="7">
        <f t="shared" si="0"/>
        <v>33.636363636363633</v>
      </c>
    </row>
    <row r="10" spans="1:23" s="6" customFormat="1" ht="19.899999999999999" customHeight="1" x14ac:dyDescent="0.2">
      <c r="A10" s="51">
        <v>7</v>
      </c>
      <c r="B10" s="97">
        <v>6220429602</v>
      </c>
      <c r="C10" s="100" t="str">
        <f>+VLOOKUP(B10,'VERİ BANKASI'!M:N,2,0)</f>
        <v>MOPAŞ MARKETÇİLİK GIDA SAN.VE TİC.A.Ş.</v>
      </c>
      <c r="D10" s="54" t="s">
        <v>92</v>
      </c>
      <c r="E10" s="57">
        <v>143</v>
      </c>
      <c r="F10" s="59">
        <v>45387</v>
      </c>
      <c r="G10" s="61">
        <v>1</v>
      </c>
      <c r="H10" s="63">
        <v>248.7</v>
      </c>
      <c r="I10" s="65" t="s">
        <v>122</v>
      </c>
      <c r="J10" s="61" t="s">
        <v>64</v>
      </c>
      <c r="K10" s="65"/>
      <c r="L10" s="67">
        <f t="shared" si="1"/>
        <v>0</v>
      </c>
      <c r="M10" s="7">
        <f t="shared" si="2"/>
        <v>248.7</v>
      </c>
      <c r="N10" s="69">
        <f t="shared" si="3"/>
        <v>0</v>
      </c>
      <c r="O10" s="76">
        <f t="shared" si="4"/>
        <v>0</v>
      </c>
      <c r="P10" s="74">
        <f t="shared" si="5"/>
        <v>246.23762376237622</v>
      </c>
      <c r="Q10" s="82">
        <f t="shared" si="6"/>
        <v>2.4623762376237623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246.23762376237622</v>
      </c>
      <c r="W10" s="7">
        <f t="shared" si="0"/>
        <v>2.4623762376237623</v>
      </c>
    </row>
    <row r="11" spans="1:23" s="6" customFormat="1" ht="19.899999999999999" customHeight="1" x14ac:dyDescent="0.2">
      <c r="A11" s="51">
        <v>8</v>
      </c>
      <c r="B11" s="97">
        <v>2410310279</v>
      </c>
      <c r="C11" s="100" t="str">
        <f>+VLOOKUP(B11,'VERİ BANKASI'!M:N,2,0)</f>
        <v>LADES REST.- ESRA ÇELİKKOL - İLKER ÇELİKKOL ORT.</v>
      </c>
      <c r="D11" s="54" t="s">
        <v>844</v>
      </c>
      <c r="E11" s="57">
        <v>46</v>
      </c>
      <c r="F11" s="59">
        <v>45386</v>
      </c>
      <c r="G11" s="61">
        <v>10</v>
      </c>
      <c r="H11" s="63">
        <v>210</v>
      </c>
      <c r="I11" s="65" t="s">
        <v>134</v>
      </c>
      <c r="J11" s="61" t="s">
        <v>64</v>
      </c>
      <c r="K11" s="65"/>
      <c r="L11" s="67">
        <f t="shared" si="1"/>
        <v>0</v>
      </c>
      <c r="M11" s="7">
        <f t="shared" si="2"/>
        <v>210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190.90909090909091</v>
      </c>
      <c r="S11" s="86">
        <f t="shared" si="8"/>
        <v>19.09090909090909</v>
      </c>
      <c r="T11" s="90">
        <f t="shared" si="9"/>
        <v>0</v>
      </c>
      <c r="U11" s="92">
        <f t="shared" si="10"/>
        <v>0</v>
      </c>
      <c r="V11" s="95">
        <f t="shared" si="0"/>
        <v>190.90909090909091</v>
      </c>
      <c r="W11" s="7">
        <f t="shared" si="0"/>
        <v>19.09090909090909</v>
      </c>
    </row>
    <row r="12" spans="1:23" s="6" customFormat="1" ht="19.899999999999999" customHeight="1" x14ac:dyDescent="0.2">
      <c r="A12" s="51">
        <v>9</v>
      </c>
      <c r="B12" s="97">
        <v>5800808470</v>
      </c>
      <c r="C12" s="100" t="str">
        <f>+VLOOKUP(B12,'VERİ BANKASI'!M:N,2,0)</f>
        <v>KORU UNLU MAMULLERİ GIDA SAN.VE TİC.LTD.ŞTİ.</v>
      </c>
      <c r="D12" s="54" t="s">
        <v>844</v>
      </c>
      <c r="E12" s="57">
        <v>11</v>
      </c>
      <c r="F12" s="59">
        <v>45386</v>
      </c>
      <c r="G12" s="61">
        <v>10</v>
      </c>
      <c r="H12" s="63">
        <v>12</v>
      </c>
      <c r="I12" s="65" t="s">
        <v>136</v>
      </c>
      <c r="J12" s="61" t="s">
        <v>64</v>
      </c>
      <c r="K12" s="65"/>
      <c r="L12" s="67">
        <f t="shared" si="1"/>
        <v>0</v>
      </c>
      <c r="M12" s="7">
        <f t="shared" si="2"/>
        <v>12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10.909090909090908</v>
      </c>
      <c r="S12" s="86">
        <f t="shared" si="8"/>
        <v>1.0909090909090908</v>
      </c>
      <c r="T12" s="90">
        <f t="shared" si="9"/>
        <v>0</v>
      </c>
      <c r="U12" s="92">
        <f t="shared" si="10"/>
        <v>0</v>
      </c>
      <c r="V12" s="95">
        <f t="shared" si="0"/>
        <v>10.909090909090908</v>
      </c>
      <c r="W12" s="7">
        <f t="shared" si="0"/>
        <v>1.0909090909090908</v>
      </c>
    </row>
    <row r="13" spans="1:23" s="6" customFormat="1" ht="19.899999999999999" customHeight="1" x14ac:dyDescent="0.2">
      <c r="A13" s="51">
        <v>10</v>
      </c>
      <c r="B13" s="97">
        <v>6060033958</v>
      </c>
      <c r="C13" s="100" t="str">
        <f>+VLOOKUP(B13,'VERİ BANKASI'!M:N,2,0)</f>
        <v>KÜRÜM PETROL TİCARET LTD.ŞTİ.</v>
      </c>
      <c r="D13" s="54" t="s">
        <v>71</v>
      </c>
      <c r="E13" s="57">
        <v>52</v>
      </c>
      <c r="F13" s="59">
        <v>45383</v>
      </c>
      <c r="G13" s="61">
        <v>20</v>
      </c>
      <c r="H13" s="63">
        <v>1456.7</v>
      </c>
      <c r="I13" s="65" t="s">
        <v>68</v>
      </c>
      <c r="J13" s="61" t="s">
        <v>64</v>
      </c>
      <c r="K13" s="65"/>
      <c r="L13" s="67">
        <f t="shared" si="1"/>
        <v>437.01</v>
      </c>
      <c r="M13" s="7">
        <f t="shared" si="2"/>
        <v>1019.69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849.74166666666679</v>
      </c>
      <c r="U13" s="92">
        <f t="shared" si="10"/>
        <v>169.94833333333338</v>
      </c>
      <c r="V13" s="95">
        <f t="shared" si="0"/>
        <v>849.74166666666679</v>
      </c>
      <c r="W13" s="7">
        <f t="shared" si="0"/>
        <v>169.94833333333338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3267.04</v>
      </c>
      <c r="I57" s="109"/>
      <c r="J57" s="109"/>
      <c r="K57" s="11"/>
      <c r="L57" s="12">
        <f t="shared" ref="L57:W57" si="12">+SUBTOTAL(9,L4:L55)</f>
        <v>437.01</v>
      </c>
      <c r="M57" s="12">
        <f t="shared" si="12"/>
        <v>2830.0299999999997</v>
      </c>
      <c r="N57" s="13">
        <f t="shared" si="12"/>
        <v>0</v>
      </c>
      <c r="O57" s="13">
        <f t="shared" si="12"/>
        <v>0</v>
      </c>
      <c r="P57" s="14">
        <f>+SUBTOTAL(9,P4:P55)</f>
        <v>409.24752475247521</v>
      </c>
      <c r="Q57" s="14">
        <f t="shared" si="12"/>
        <v>4.0924752475247521</v>
      </c>
      <c r="R57" s="15">
        <f t="shared" si="12"/>
        <v>1270</v>
      </c>
      <c r="S57" s="15">
        <f t="shared" si="12"/>
        <v>127</v>
      </c>
      <c r="T57" s="16">
        <f t="shared" si="12"/>
        <v>849.74166666666679</v>
      </c>
      <c r="U57" s="16">
        <f t="shared" si="12"/>
        <v>169.94833333333338</v>
      </c>
      <c r="V57" s="12">
        <f t="shared" si="12"/>
        <v>2528.9891914191421</v>
      </c>
      <c r="W57" s="12">
        <f t="shared" si="12"/>
        <v>301.04080858085808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849.74166666666679</v>
      </c>
      <c r="J60" s="24">
        <f t="shared" ref="J60:J85" si="20">SUMIF($D$4:$D$55,B60,$U$4:$U$55)</f>
        <v>169.94833333333338</v>
      </c>
      <c r="K60" s="24">
        <f t="shared" ref="K60:K85" si="21">SUMIF($D$4:$D$55,B60,$L$4:$L$55)</f>
        <v>437.01</v>
      </c>
      <c r="L60" s="25">
        <f t="shared" ref="L60:L85" si="22">+SUM(C60:K60)</f>
        <v>1456.7000000000003</v>
      </c>
      <c r="M60" s="113">
        <f>+COUNTIF($D$4:D53,B60)</f>
        <v>1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3267.0400000000004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409.24752475247521</v>
      </c>
      <c r="F63" s="24">
        <f t="shared" si="16"/>
        <v>4.0924752475247521</v>
      </c>
      <c r="G63" s="24">
        <f t="shared" si="17"/>
        <v>336.36363636363632</v>
      </c>
      <c r="H63" s="24">
        <f t="shared" si="18"/>
        <v>33.636363636363633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783.33999999999992</v>
      </c>
      <c r="M63" s="113">
        <f>+COUNTIF($D$4:D57,B63)</f>
        <v>3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-3267.0400000000004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si="13"/>
        <v>0</v>
      </c>
      <c r="D65" s="24">
        <f t="shared" si="14"/>
        <v>0</v>
      </c>
      <c r="E65" s="24">
        <f t="shared" ref="E65" si="23">SUMIF($D$4:$D$55,B65,$P$4:$P$55)</f>
        <v>0</v>
      </c>
      <c r="F65" s="24">
        <f t="shared" ref="F65" si="24">SUMIF($D$4:$D$55,B65,$Q$4:$Q$55)</f>
        <v>0</v>
      </c>
      <c r="G65" s="24">
        <f t="shared" ref="G65" si="25">SUMIF($D$4:$D$55,B65,$R$4:$R$55)</f>
        <v>933.63636363636351</v>
      </c>
      <c r="H65" s="24">
        <f t="shared" ref="H65" si="26">SUMIF($D$4:$D$55,B65,$S$4:$S$55)</f>
        <v>93.363636363636374</v>
      </c>
      <c r="I65" s="24">
        <f t="shared" ref="I65" si="27">SUMIF($D$4:$D$55,B65,$T$4:$T$55)</f>
        <v>0</v>
      </c>
      <c r="J65" s="24">
        <f t="shared" ref="J65" si="28">SUMIF($D$4:$D$55,B65,$U$4:$U$55)</f>
        <v>0</v>
      </c>
      <c r="K65" s="24">
        <f t="shared" ref="K65" si="29">SUMIF($D$4:$D$55,B65,$L$4:$L$55)</f>
        <v>0</v>
      </c>
      <c r="L65" s="25">
        <f t="shared" ref="L65" si="30">+SUM(C65:K65)</f>
        <v>1027</v>
      </c>
      <c r="M65" s="113">
        <f>+COUNTIF($D$4:D59,B65)</f>
        <v>6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6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7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8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9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SAADET GÜLÜMSER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10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11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12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13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14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15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16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17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18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19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20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21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22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23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24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25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31">SUM(C60:C83)</f>
        <v>0</v>
      </c>
      <c r="D86" s="39">
        <f t="shared" si="31"/>
        <v>0</v>
      </c>
      <c r="E86" s="39">
        <f t="shared" si="31"/>
        <v>409.24752475247521</v>
      </c>
      <c r="F86" s="39">
        <f t="shared" si="31"/>
        <v>4.0924752475247521</v>
      </c>
      <c r="G86" s="39">
        <f t="shared" si="31"/>
        <v>1269.9999999999998</v>
      </c>
      <c r="H86" s="39">
        <f t="shared" si="31"/>
        <v>127</v>
      </c>
      <c r="I86" s="39">
        <f t="shared" si="31"/>
        <v>849.74166666666679</v>
      </c>
      <c r="J86" s="39">
        <f t="shared" si="31"/>
        <v>169.94833333333338</v>
      </c>
      <c r="K86" s="40">
        <f t="shared" si="31"/>
        <v>437.01</v>
      </c>
      <c r="L86" s="40">
        <f>SUM(L60:L83)</f>
        <v>3267.04</v>
      </c>
      <c r="M86" s="114">
        <f>+SUM(M60:M85)</f>
        <v>10</v>
      </c>
      <c r="R86" s="106" t="s">
        <v>658</v>
      </c>
      <c r="S86" s="111">
        <f>+M86</f>
        <v>10</v>
      </c>
      <c r="T86" s="107">
        <f>+K86</f>
        <v>437.01</v>
      </c>
      <c r="U86" s="107">
        <f>+C86+E86+G86+I86</f>
        <v>2528.9891914191417</v>
      </c>
      <c r="V86" s="107">
        <f>+D86+F86+H86+J86</f>
        <v>301.04080858085814</v>
      </c>
      <c r="W86" s="107">
        <f>+T86+U86+V86</f>
        <v>3267.0399999999995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F38F1356-9B87-4713-8880-63808D95864B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3D4DFA08-40AD-44C1-9F98-6FD75D0BB5AB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0BA2D0B6-C63E-4B96-A589-7D2B7231CBD0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7DD2D12B-FE38-4A67-AB81-CD766E99D29B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A24BE934-A19B-40CD-A70E-A479E9A9E186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44FEE316-D5D8-4524-A70D-8BD66C54ACB5}">
          <x14:formula1>
            <xm:f>'VERİ BANKASI'!$N$1:$N$1</xm:f>
          </x14:formula1>
          <xm:sqref>K55</xm:sqref>
        </x14:dataValidation>
        <x14:dataValidation type="list" allowBlank="1" showInputMessage="1" showErrorMessage="1" xr:uid="{86A10856-D7B9-4D97-85E1-1C51A22E70A5}">
          <x14:formula1>
            <xm:f>'VERİ BANKASI'!$C$1:$C$5</xm:f>
          </x14:formula1>
          <xm:sqref>G55</xm:sqref>
        </x14:dataValidation>
        <x14:dataValidation type="list" allowBlank="1" showInputMessage="1" showErrorMessage="1" xr:uid="{57DEEA1D-8F94-4FBA-BF9C-7B27AD2F4479}">
          <x14:formula1>
            <xm:f>'VERİ BANKASI'!$G$1:$G$4</xm:f>
          </x14:formula1>
          <xm:sqref>P61</xm:sqref>
        </x14:dataValidation>
        <x14:dataValidation type="list" allowBlank="1" showInputMessage="1" showErrorMessage="1" xr:uid="{364EF499-B5CE-4B7C-95F0-6F98E84A9A3B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429C6DCF-A4BD-4943-9831-2E3E4E71D62E}">
          <x14:formula1>
            <xm:f>'VERİ BANKASI'!$E$1:$E$13</xm:f>
          </x14:formula1>
          <xm:sqref>P63</xm:sqref>
        </x14:dataValidation>
        <x14:dataValidation type="list" allowBlank="1" showInputMessage="1" showErrorMessage="1" xr:uid="{B7BD5858-E1F8-43B8-9DB4-E2FAB5FD60FC}">
          <x14:formula1>
            <xm:f>'VERİ BANKASI'!$F$1:$F$4</xm:f>
          </x14:formula1>
          <xm:sqref>P60</xm:sqref>
        </x14:dataValidation>
        <x14:dataValidation type="list" allowBlank="1" showInputMessage="1" showErrorMessage="1" xr:uid="{724B4FF1-6374-4C2A-9E8F-57DE6CEB4E54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B8A99901-4A05-4428-8C20-D97C85638F23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46259583-BC50-4B0E-929E-4B130746F728}">
          <x14:formula1>
            <xm:f>'VERİ BANKASI'!$I$1:$I$36</xm:f>
          </x14:formula1>
          <xm:sqref>P62:R62</xm:sqref>
        </x14:dataValidation>
      </x14:dataValidations>
    </ext>
  </extLst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C180-4D18-4152-A439-42EC2DEA7BAC}">
  <sheetPr codeName="Sayfa32">
    <pageSetUpPr fitToPage="1"/>
  </sheetPr>
  <dimension ref="A1:W85"/>
  <sheetViews>
    <sheetView topLeftCell="A7" zoomScale="85" zoomScaleNormal="85" workbookViewId="0">
      <selection activeCell="G68" sqref="G68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6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/>
      <c r="C4" s="100" t="e">
        <f>+VLOOKUP(B4,'VERİ BANKASI'!M:N,2,0)</f>
        <v>#N/A</v>
      </c>
      <c r="D4" s="54"/>
      <c r="E4" s="57"/>
      <c r="F4" s="59"/>
      <c r="G4" s="61"/>
      <c r="H4" s="63"/>
      <c r="I4" s="65"/>
      <c r="J4" s="61"/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0</v>
      </c>
      <c r="W4" s="7">
        <f>+O4+Q4+S4+U4</f>
        <v>0</v>
      </c>
    </row>
    <row r="5" spans="1:23" s="6" customFormat="1" ht="19.899999999999999" customHeight="1" x14ac:dyDescent="0.2">
      <c r="A5" s="51">
        <v>2</v>
      </c>
      <c r="B5" s="97"/>
      <c r="C5" s="100" t="e">
        <f>+VLOOKUP(B5,'VERİ BANKASI'!M:N,2,0)</f>
        <v>#N/A</v>
      </c>
      <c r="D5" s="54"/>
      <c r="E5" s="57"/>
      <c r="F5" s="59"/>
      <c r="G5" s="61"/>
      <c r="H5" s="63"/>
      <c r="I5" s="65"/>
      <c r="J5" s="61"/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0</v>
      </c>
      <c r="W5" s="7">
        <f>+O5+Q5+S5+U5</f>
        <v>0</v>
      </c>
    </row>
    <row r="6" spans="1:23" s="6" customFormat="1" ht="19.899999999999999" customHeight="1" x14ac:dyDescent="0.2">
      <c r="A6" s="51">
        <v>3</v>
      </c>
      <c r="B6" s="97"/>
      <c r="C6" s="100" t="e">
        <f>+VLOOKUP(B6,'VERİ BANKASI'!M:N,2,0)</f>
        <v>#N/A</v>
      </c>
      <c r="D6" s="54"/>
      <c r="E6" s="57"/>
      <c r="F6" s="59"/>
      <c r="G6" s="61"/>
      <c r="H6" s="63"/>
      <c r="I6" s="65"/>
      <c r="J6" s="61"/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0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/>
      <c r="C7" s="100" t="e">
        <f>+VLOOKUP(B7,'VERİ BANKASI'!M:N,2,0)</f>
        <v>#N/A</v>
      </c>
      <c r="D7" s="54"/>
      <c r="E7" s="57"/>
      <c r="F7" s="59"/>
      <c r="G7" s="61"/>
      <c r="H7" s="63"/>
      <c r="I7" s="65"/>
      <c r="J7" s="61"/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0</v>
      </c>
      <c r="W7" s="7">
        <f t="shared" si="0"/>
        <v>0</v>
      </c>
    </row>
    <row r="8" spans="1:23" s="6" customFormat="1" ht="19.899999999999999" customHeight="1" x14ac:dyDescent="0.2">
      <c r="A8" s="51">
        <v>5</v>
      </c>
      <c r="B8" s="97"/>
      <c r="C8" s="100" t="e">
        <f>+VLOOKUP(B8,'VERİ BANKASI'!M:N,2,0)</f>
        <v>#N/A</v>
      </c>
      <c r="D8" s="54"/>
      <c r="E8" s="57"/>
      <c r="F8" s="59"/>
      <c r="G8" s="61"/>
      <c r="H8" s="63"/>
      <c r="I8" s="65"/>
      <c r="J8" s="61"/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0</v>
      </c>
      <c r="W8" s="7">
        <f t="shared" si="0"/>
        <v>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/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>
        <v>5260047973</v>
      </c>
      <c r="C14" s="100" t="str">
        <f>+VLOOKUP(B14,'VERİ BANKASI'!M:N,2,0)</f>
        <v>İSTANBUL OTOPARK İŞLETMELERİ A.Ş.(İSPARK)</v>
      </c>
      <c r="D14" s="54" t="s">
        <v>94</v>
      </c>
      <c r="E14" s="57">
        <v>337</v>
      </c>
      <c r="F14" s="59">
        <v>45390</v>
      </c>
      <c r="G14" s="61">
        <v>20</v>
      </c>
      <c r="H14" s="63">
        <v>73</v>
      </c>
      <c r="I14" s="65" t="s">
        <v>134</v>
      </c>
      <c r="J14" s="61" t="s">
        <v>64</v>
      </c>
      <c r="K14" s="65"/>
      <c r="L14" s="67">
        <f t="shared" si="1"/>
        <v>21.9</v>
      </c>
      <c r="M14" s="7">
        <f t="shared" si="2"/>
        <v>51.1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42.583333333333336</v>
      </c>
      <c r="U14" s="92">
        <f t="shared" si="10"/>
        <v>8.5166666666666675</v>
      </c>
      <c r="V14" s="95">
        <f t="shared" si="0"/>
        <v>42.583333333333336</v>
      </c>
      <c r="W14" s="7">
        <f t="shared" si="0"/>
        <v>8.5166666666666675</v>
      </c>
    </row>
    <row r="15" spans="1:23" s="6" customFormat="1" ht="19.899999999999999" customHeight="1" x14ac:dyDescent="0.2">
      <c r="A15" s="51">
        <v>12</v>
      </c>
      <c r="B15" s="97">
        <v>5260047973</v>
      </c>
      <c r="C15" s="100" t="str">
        <f>+VLOOKUP(B15,'VERİ BANKASI'!M:N,2,0)</f>
        <v>İSTANBUL OTOPARK İŞLETMELERİ A.Ş.(İSPARK)</v>
      </c>
      <c r="D15" s="54" t="s">
        <v>94</v>
      </c>
      <c r="E15" s="57">
        <v>443</v>
      </c>
      <c r="F15" s="59">
        <v>45387</v>
      </c>
      <c r="G15" s="61">
        <v>20</v>
      </c>
      <c r="H15" s="63">
        <v>100</v>
      </c>
      <c r="I15" s="65" t="s">
        <v>134</v>
      </c>
      <c r="J15" s="61" t="s">
        <v>64</v>
      </c>
      <c r="K15" s="65"/>
      <c r="L15" s="67">
        <f t="shared" si="1"/>
        <v>30</v>
      </c>
      <c r="M15" s="7">
        <f t="shared" si="2"/>
        <v>70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58.333333333333336</v>
      </c>
      <c r="U15" s="92">
        <f t="shared" si="10"/>
        <v>11.666666666666668</v>
      </c>
      <c r="V15" s="95">
        <f t="shared" si="0"/>
        <v>58.333333333333336</v>
      </c>
      <c r="W15" s="7">
        <f t="shared" si="0"/>
        <v>11.666666666666668</v>
      </c>
    </row>
    <row r="16" spans="1:23" s="6" customFormat="1" ht="19.899999999999999" customHeight="1" x14ac:dyDescent="0.2">
      <c r="A16" s="51">
        <v>13</v>
      </c>
      <c r="B16" s="97">
        <v>5260047973</v>
      </c>
      <c r="C16" s="100" t="str">
        <f>+VLOOKUP(B16,'VERİ BANKASI'!M:N,2,0)</f>
        <v>İSTANBUL OTOPARK İŞLETMELERİ A.Ş.(İSPARK)</v>
      </c>
      <c r="D16" s="54" t="s">
        <v>94</v>
      </c>
      <c r="E16" s="57">
        <v>433</v>
      </c>
      <c r="F16" s="59">
        <v>45385</v>
      </c>
      <c r="G16" s="61">
        <v>20</v>
      </c>
      <c r="H16" s="63">
        <v>66</v>
      </c>
      <c r="I16" s="65" t="s">
        <v>134</v>
      </c>
      <c r="J16" s="61" t="s">
        <v>64</v>
      </c>
      <c r="K16" s="65"/>
      <c r="L16" s="67">
        <f t="shared" si="1"/>
        <v>19.8</v>
      </c>
      <c r="M16" s="7">
        <f t="shared" si="2"/>
        <v>46.2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38.500000000000007</v>
      </c>
      <c r="U16" s="92">
        <f t="shared" si="10"/>
        <v>7.700000000000002</v>
      </c>
      <c r="V16" s="95">
        <f t="shared" si="0"/>
        <v>38.500000000000007</v>
      </c>
      <c r="W16" s="7">
        <f t="shared" si="0"/>
        <v>7.700000000000002</v>
      </c>
    </row>
    <row r="17" spans="1:23" s="6" customFormat="1" ht="19.899999999999999" customHeight="1" x14ac:dyDescent="0.2">
      <c r="A17" s="51">
        <v>14</v>
      </c>
      <c r="B17" s="97">
        <v>5260047973</v>
      </c>
      <c r="C17" s="100" t="str">
        <f>+VLOOKUP(B17,'VERİ BANKASI'!M:N,2,0)</f>
        <v>İSTANBUL OTOPARK İŞLETMELERİ A.Ş.(İSPARK)</v>
      </c>
      <c r="D17" s="54" t="s">
        <v>94</v>
      </c>
      <c r="E17" s="57">
        <v>345</v>
      </c>
      <c r="F17" s="59">
        <v>45383</v>
      </c>
      <c r="G17" s="61">
        <v>20</v>
      </c>
      <c r="H17" s="63">
        <v>100</v>
      </c>
      <c r="I17" s="65" t="s">
        <v>134</v>
      </c>
      <c r="J17" s="61" t="s">
        <v>64</v>
      </c>
      <c r="K17" s="65"/>
      <c r="L17" s="67">
        <f t="shared" si="1"/>
        <v>30</v>
      </c>
      <c r="M17" s="7">
        <f t="shared" si="2"/>
        <v>70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58.333333333333336</v>
      </c>
      <c r="U17" s="92">
        <f t="shared" si="10"/>
        <v>11.666666666666668</v>
      </c>
      <c r="V17" s="95">
        <f t="shared" si="0"/>
        <v>58.333333333333336</v>
      </c>
      <c r="W17" s="7">
        <f t="shared" si="0"/>
        <v>11.666666666666668</v>
      </c>
    </row>
    <row r="18" spans="1:23" s="6" customFormat="1" ht="19.899999999999999" customHeight="1" x14ac:dyDescent="0.2">
      <c r="A18" s="51">
        <v>15</v>
      </c>
      <c r="B18" s="97">
        <v>5260047973</v>
      </c>
      <c r="C18" s="100" t="str">
        <f>+VLOOKUP(B18,'VERİ BANKASI'!M:N,2,0)</f>
        <v>İSTANBUL OTOPARK İŞLETMELERİ A.Ş.(İSPARK)</v>
      </c>
      <c r="D18" s="54" t="s">
        <v>94</v>
      </c>
      <c r="E18" s="57">
        <v>171</v>
      </c>
      <c r="F18" s="59">
        <v>45391</v>
      </c>
      <c r="G18" s="61">
        <v>20</v>
      </c>
      <c r="H18" s="63">
        <v>73</v>
      </c>
      <c r="I18" s="65" t="s">
        <v>134</v>
      </c>
      <c r="J18" s="61" t="s">
        <v>64</v>
      </c>
      <c r="K18" s="65"/>
      <c r="L18" s="67">
        <f t="shared" si="1"/>
        <v>21.9</v>
      </c>
      <c r="M18" s="7">
        <f t="shared" si="2"/>
        <v>51.1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42.583333333333336</v>
      </c>
      <c r="U18" s="92">
        <f t="shared" si="10"/>
        <v>8.5166666666666675</v>
      </c>
      <c r="V18" s="95">
        <f t="shared" si="0"/>
        <v>42.583333333333336</v>
      </c>
      <c r="W18" s="7">
        <f t="shared" si="0"/>
        <v>8.5166666666666675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 t="s">
        <v>99</v>
      </c>
      <c r="E19" s="57">
        <v>809605</v>
      </c>
      <c r="F19" s="59">
        <v>45385</v>
      </c>
      <c r="G19" s="61"/>
      <c r="H19" s="63">
        <v>160</v>
      </c>
      <c r="I19" s="65" t="s">
        <v>68</v>
      </c>
      <c r="J19" s="61" t="s">
        <v>64</v>
      </c>
      <c r="K19" s="65"/>
      <c r="L19" s="67">
        <f t="shared" si="1"/>
        <v>0</v>
      </c>
      <c r="M19" s="7">
        <f t="shared" si="2"/>
        <v>160</v>
      </c>
      <c r="N19" s="69">
        <f t="shared" si="3"/>
        <v>160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160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>
        <v>5800808470</v>
      </c>
      <c r="C20" s="100" t="str">
        <f>+VLOOKUP(B20,'VERİ BANKASI'!M:N,2,0)</f>
        <v>KORU UNLU MAMULLERİ GIDA SAN.VE TİC.LTD.ŞTİ.</v>
      </c>
      <c r="D20" s="54" t="s">
        <v>92</v>
      </c>
      <c r="E20" s="57">
        <v>134</v>
      </c>
      <c r="F20" s="59">
        <v>45391</v>
      </c>
      <c r="G20" s="61">
        <v>10</v>
      </c>
      <c r="H20" s="63">
        <v>70</v>
      </c>
      <c r="I20" s="65" t="s">
        <v>122</v>
      </c>
      <c r="J20" s="61" t="s">
        <v>64</v>
      </c>
      <c r="K20" s="65"/>
      <c r="L20" s="67">
        <f t="shared" si="1"/>
        <v>0</v>
      </c>
      <c r="M20" s="7">
        <f t="shared" si="2"/>
        <v>70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63.636363636363633</v>
      </c>
      <c r="S20" s="86">
        <f t="shared" si="8"/>
        <v>6.3636363636363633</v>
      </c>
      <c r="T20" s="90">
        <f t="shared" si="9"/>
        <v>0</v>
      </c>
      <c r="U20" s="92">
        <f t="shared" si="10"/>
        <v>0</v>
      </c>
      <c r="V20" s="95">
        <f t="shared" si="0"/>
        <v>63.636363636363633</v>
      </c>
      <c r="W20" s="7">
        <f t="shared" si="0"/>
        <v>6.3636363636363633</v>
      </c>
    </row>
    <row r="21" spans="1:23" s="6" customFormat="1" ht="19.899999999999999" customHeight="1" x14ac:dyDescent="0.2">
      <c r="A21" s="51">
        <v>18</v>
      </c>
      <c r="B21" s="97">
        <v>3880788552</v>
      </c>
      <c r="C21" s="100" t="str">
        <f>+VLOOKUP(B21,'VERİ BANKASI'!M:N,2,0)</f>
        <v>FSM EKMEK VE UNL.MAM.ÜRET.SAN.VE TİC.LTD.ŞTİ</v>
      </c>
      <c r="D21" s="54" t="s">
        <v>92</v>
      </c>
      <c r="E21" s="57">
        <v>124</v>
      </c>
      <c r="F21" s="59">
        <v>45387</v>
      </c>
      <c r="G21" s="61">
        <v>1</v>
      </c>
      <c r="H21" s="63">
        <v>179.5</v>
      </c>
      <c r="I21" s="65" t="s">
        <v>122</v>
      </c>
      <c r="J21" s="61" t="s">
        <v>64</v>
      </c>
      <c r="K21" s="65"/>
      <c r="L21" s="67">
        <f t="shared" si="1"/>
        <v>0</v>
      </c>
      <c r="M21" s="7">
        <f t="shared" si="2"/>
        <v>179.5</v>
      </c>
      <c r="N21" s="69">
        <f t="shared" si="3"/>
        <v>0</v>
      </c>
      <c r="O21" s="76">
        <f t="shared" si="4"/>
        <v>0</v>
      </c>
      <c r="P21" s="74">
        <f t="shared" si="5"/>
        <v>177.72277227722773</v>
      </c>
      <c r="Q21" s="82">
        <f t="shared" si="6"/>
        <v>1.7772277227722775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177.72277227722773</v>
      </c>
      <c r="W21" s="7">
        <f t="shared" si="0"/>
        <v>1.7772277227722775</v>
      </c>
    </row>
    <row r="22" spans="1:23" s="6" customFormat="1" ht="19.899999999999999" customHeight="1" x14ac:dyDescent="0.2">
      <c r="A22" s="51">
        <v>19</v>
      </c>
      <c r="B22" s="97">
        <v>5260047973</v>
      </c>
      <c r="C22" s="100" t="str">
        <f>+VLOOKUP(B22,'VERİ BANKASI'!M:N,2,0)</f>
        <v>İSTANBUL OTOPARK İŞLETMELERİ A.Ş.(İSPARK)</v>
      </c>
      <c r="D22" s="54" t="s">
        <v>94</v>
      </c>
      <c r="E22" s="57">
        <v>189</v>
      </c>
      <c r="F22" s="59">
        <v>45385</v>
      </c>
      <c r="G22" s="61">
        <v>20</v>
      </c>
      <c r="H22" s="63">
        <v>73</v>
      </c>
      <c r="I22" s="65" t="s">
        <v>134</v>
      </c>
      <c r="J22" s="61" t="s">
        <v>64</v>
      </c>
      <c r="K22" s="65"/>
      <c r="L22" s="67">
        <f t="shared" si="1"/>
        <v>21.9</v>
      </c>
      <c r="M22" s="7">
        <f t="shared" si="2"/>
        <v>51.1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42.583333333333336</v>
      </c>
      <c r="U22" s="92">
        <f t="shared" si="10"/>
        <v>8.5166666666666675</v>
      </c>
      <c r="V22" s="95">
        <f t="shared" si="0"/>
        <v>42.583333333333336</v>
      </c>
      <c r="W22" s="7">
        <f t="shared" si="0"/>
        <v>8.5166666666666675</v>
      </c>
    </row>
    <row r="23" spans="1:23" s="6" customFormat="1" ht="19.899999999999999" customHeight="1" x14ac:dyDescent="0.2">
      <c r="A23" s="51">
        <v>20</v>
      </c>
      <c r="B23" s="97">
        <v>8920722590</v>
      </c>
      <c r="C23" s="100" t="str">
        <f>+VLOOKUP(B23,'VERİ BANKASI'!M:N,2,0)</f>
        <v>UNİVERSAL BOĞA KARDEŞLER GID.TUR.İNŞ.VE OTO.TİC.LTD.ŞTİ.(BULVAR BÜFE)</v>
      </c>
      <c r="D23" s="54" t="s">
        <v>92</v>
      </c>
      <c r="E23" s="57">
        <v>1</v>
      </c>
      <c r="F23" s="59">
        <v>45391</v>
      </c>
      <c r="G23" s="61">
        <v>10</v>
      </c>
      <c r="H23" s="63">
        <v>67</v>
      </c>
      <c r="I23" s="65" t="s">
        <v>640</v>
      </c>
      <c r="J23" s="61" t="s">
        <v>64</v>
      </c>
      <c r="K23" s="65"/>
      <c r="L23" s="67">
        <f t="shared" si="1"/>
        <v>0</v>
      </c>
      <c r="M23" s="7">
        <f t="shared" si="2"/>
        <v>67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60.909090909090907</v>
      </c>
      <c r="S23" s="86">
        <f t="shared" si="8"/>
        <v>6.0909090909090908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60.909090909090907</v>
      </c>
      <c r="W23" s="7">
        <f t="shared" si="11"/>
        <v>6.0909090909090908</v>
      </c>
    </row>
    <row r="24" spans="1:23" s="6" customFormat="1" ht="19.899999999999999" customHeight="1" x14ac:dyDescent="0.2">
      <c r="A24" s="51">
        <v>21</v>
      </c>
      <c r="B24" s="97">
        <v>860528120</v>
      </c>
      <c r="C24" s="100" t="str">
        <f>+VLOOKUP(B24,'VERİ BANKASI'!M:N,2,0)</f>
        <v>ASKEROĞLU TUR.GID.SAN.VE TİC.LTD.ŞTİ.</v>
      </c>
      <c r="D24" s="54" t="s">
        <v>92</v>
      </c>
      <c r="E24" s="57">
        <v>40</v>
      </c>
      <c r="F24" s="59">
        <v>45392</v>
      </c>
      <c r="G24" s="61">
        <v>1</v>
      </c>
      <c r="H24" s="63">
        <v>265</v>
      </c>
      <c r="I24" s="65" t="s">
        <v>122</v>
      </c>
      <c r="J24" s="61" t="s">
        <v>64</v>
      </c>
      <c r="K24" s="65"/>
      <c r="L24" s="67">
        <f t="shared" si="1"/>
        <v>0</v>
      </c>
      <c r="M24" s="7">
        <f t="shared" si="2"/>
        <v>265</v>
      </c>
      <c r="N24" s="69">
        <f t="shared" si="3"/>
        <v>0</v>
      </c>
      <c r="O24" s="76">
        <f t="shared" si="4"/>
        <v>0</v>
      </c>
      <c r="P24" s="74">
        <f t="shared" si="5"/>
        <v>262.37623762376239</v>
      </c>
      <c r="Q24" s="82">
        <f t="shared" si="6"/>
        <v>2.6237623762376239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262.37623762376239</v>
      </c>
      <c r="W24" s="7">
        <f t="shared" si="11"/>
        <v>2.6237623762376239</v>
      </c>
    </row>
    <row r="25" spans="1:23" s="6" customFormat="1" ht="19.899999999999999" customHeight="1" x14ac:dyDescent="0.2">
      <c r="A25" s="51">
        <v>22</v>
      </c>
      <c r="B25" s="97">
        <v>8920722590</v>
      </c>
      <c r="C25" s="100" t="str">
        <f>+VLOOKUP(B25,'VERİ BANKASI'!M:N,2,0)</f>
        <v>UNİVERSAL BOĞA KARDEŞLER GID.TUR.İNŞ.VE OTO.TİC.LTD.ŞTİ.(BULVAR BÜFE)</v>
      </c>
      <c r="D25" s="54" t="s">
        <v>92</v>
      </c>
      <c r="E25" s="57">
        <v>1</v>
      </c>
      <c r="F25" s="59">
        <v>45383</v>
      </c>
      <c r="G25" s="61">
        <v>10</v>
      </c>
      <c r="H25" s="63">
        <v>67</v>
      </c>
      <c r="I25" s="65" t="s">
        <v>640</v>
      </c>
      <c r="J25" s="61" t="s">
        <v>64</v>
      </c>
      <c r="K25" s="65"/>
      <c r="L25" s="67">
        <f t="shared" si="1"/>
        <v>0</v>
      </c>
      <c r="M25" s="7">
        <f t="shared" si="2"/>
        <v>67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60.909090909090907</v>
      </c>
      <c r="S25" s="86">
        <f t="shared" si="8"/>
        <v>6.0909090909090908</v>
      </c>
      <c r="T25" s="90">
        <f t="shared" si="9"/>
        <v>0</v>
      </c>
      <c r="U25" s="92">
        <f t="shared" si="10"/>
        <v>0</v>
      </c>
      <c r="V25" s="95">
        <f t="shared" si="11"/>
        <v>60.909090909090907</v>
      </c>
      <c r="W25" s="7">
        <f t="shared" si="11"/>
        <v>6.0909090909090908</v>
      </c>
    </row>
    <row r="26" spans="1:23" s="6" customFormat="1" ht="19.899999999999999" customHeight="1" x14ac:dyDescent="0.2">
      <c r="A26" s="51">
        <v>23</v>
      </c>
      <c r="B26" s="97">
        <v>16717274252</v>
      </c>
      <c r="C26" s="100" t="str">
        <f>+VLOOKUP(B26,'VERİ BANKASI'!M:N,2,0)</f>
        <v>ERGENLER 3 EKMEK FIRINI - ABDULBAKİ ERGEN</v>
      </c>
      <c r="D26" s="54" t="s">
        <v>92</v>
      </c>
      <c r="E26" s="57">
        <v>55</v>
      </c>
      <c r="F26" s="59">
        <v>45385</v>
      </c>
      <c r="G26" s="61">
        <v>1</v>
      </c>
      <c r="H26" s="63">
        <v>35</v>
      </c>
      <c r="I26" s="65" t="s">
        <v>121</v>
      </c>
      <c r="J26" s="61" t="s">
        <v>64</v>
      </c>
      <c r="K26" s="65"/>
      <c r="L26" s="67">
        <f t="shared" si="1"/>
        <v>0</v>
      </c>
      <c r="M26" s="7">
        <f t="shared" si="2"/>
        <v>35</v>
      </c>
      <c r="N26" s="69">
        <f t="shared" si="3"/>
        <v>0</v>
      </c>
      <c r="O26" s="76">
        <f t="shared" si="4"/>
        <v>0</v>
      </c>
      <c r="P26" s="74">
        <f t="shared" si="5"/>
        <v>34.653465346534652</v>
      </c>
      <c r="Q26" s="82">
        <f t="shared" si="6"/>
        <v>0.34653465346534651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34.653465346534652</v>
      </c>
      <c r="W26" s="7">
        <f t="shared" si="11"/>
        <v>0.34653465346534651</v>
      </c>
    </row>
    <row r="27" spans="1:23" s="6" customFormat="1" ht="19.899999999999999" customHeight="1" x14ac:dyDescent="0.2">
      <c r="A27" s="51">
        <v>24</v>
      </c>
      <c r="B27" s="97">
        <v>6220529513</v>
      </c>
      <c r="C27" s="100" t="str">
        <f>+VLOOKUP(B27,'VERİ BANKASI'!M:N,2,0)</f>
        <v>MİGROS TİCARET A.Ş.</v>
      </c>
      <c r="D27" s="54" t="s">
        <v>92</v>
      </c>
      <c r="E27" s="57">
        <v>402</v>
      </c>
      <c r="F27" s="59">
        <v>45392</v>
      </c>
      <c r="G27" s="61">
        <v>1</v>
      </c>
      <c r="H27" s="63">
        <v>66</v>
      </c>
      <c r="I27" s="65" t="s">
        <v>640</v>
      </c>
      <c r="J27" s="61" t="s">
        <v>64</v>
      </c>
      <c r="K27" s="65"/>
      <c r="L27" s="67">
        <f t="shared" si="1"/>
        <v>0</v>
      </c>
      <c r="M27" s="7">
        <f t="shared" si="2"/>
        <v>66</v>
      </c>
      <c r="N27" s="69">
        <f t="shared" si="3"/>
        <v>0</v>
      </c>
      <c r="O27" s="76">
        <f t="shared" si="4"/>
        <v>0</v>
      </c>
      <c r="P27" s="74">
        <f t="shared" si="5"/>
        <v>65.346534653465341</v>
      </c>
      <c r="Q27" s="82">
        <f t="shared" si="6"/>
        <v>0.65346534653465338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65.346534653465341</v>
      </c>
      <c r="W27" s="7">
        <f t="shared" si="11"/>
        <v>0.65346534653465338</v>
      </c>
    </row>
    <row r="28" spans="1:23" s="6" customFormat="1" ht="19.899999999999999" customHeight="1" x14ac:dyDescent="0.2">
      <c r="A28" s="51">
        <v>25</v>
      </c>
      <c r="B28" s="97">
        <v>6220529513</v>
      </c>
      <c r="C28" s="100" t="str">
        <f>+VLOOKUP(B28,'VERİ BANKASI'!M:N,2,0)</f>
        <v>MİGROS TİCARET A.Ş.</v>
      </c>
      <c r="D28" s="54" t="s">
        <v>92</v>
      </c>
      <c r="E28" s="57">
        <v>368</v>
      </c>
      <c r="F28" s="59">
        <v>45388</v>
      </c>
      <c r="G28" s="61">
        <v>1</v>
      </c>
      <c r="H28" s="63">
        <v>44.95</v>
      </c>
      <c r="I28" s="65" t="s">
        <v>68</v>
      </c>
      <c r="J28" s="61" t="s">
        <v>64</v>
      </c>
      <c r="K28" s="65"/>
      <c r="L28" s="67">
        <f t="shared" si="1"/>
        <v>0</v>
      </c>
      <c r="M28" s="7">
        <f t="shared" si="2"/>
        <v>44.95</v>
      </c>
      <c r="N28" s="69">
        <f t="shared" si="3"/>
        <v>0</v>
      </c>
      <c r="O28" s="76">
        <f t="shared" si="4"/>
        <v>0</v>
      </c>
      <c r="P28" s="74">
        <f t="shared" si="5"/>
        <v>44.504950495049506</v>
      </c>
      <c r="Q28" s="82">
        <f t="shared" si="6"/>
        <v>0.44504950495049506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44.504950495049506</v>
      </c>
      <c r="W28" s="7">
        <f t="shared" si="11"/>
        <v>0.44504950495049506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1439.45</v>
      </c>
      <c r="I57" s="109"/>
      <c r="J57" s="109"/>
      <c r="K57" s="11"/>
      <c r="L57" s="12">
        <f t="shared" ref="L57:W57" si="12">+SUBTOTAL(9,L4:L55)</f>
        <v>145.5</v>
      </c>
      <c r="M57" s="12">
        <f t="shared" si="12"/>
        <v>1293.95</v>
      </c>
      <c r="N57" s="13">
        <f t="shared" si="12"/>
        <v>160</v>
      </c>
      <c r="O57" s="13">
        <f t="shared" si="12"/>
        <v>0</v>
      </c>
      <c r="P57" s="14">
        <f>+SUBTOTAL(9,P4:P55)</f>
        <v>584.60396039603961</v>
      </c>
      <c r="Q57" s="14">
        <f t="shared" si="12"/>
        <v>5.8460396039603957</v>
      </c>
      <c r="R57" s="15">
        <f t="shared" si="12"/>
        <v>185.45454545454544</v>
      </c>
      <c r="S57" s="15">
        <f t="shared" si="12"/>
        <v>18.545454545454543</v>
      </c>
      <c r="T57" s="16">
        <f t="shared" si="12"/>
        <v>282.91666666666669</v>
      </c>
      <c r="U57" s="16">
        <f t="shared" si="12"/>
        <v>56.583333333333343</v>
      </c>
      <c r="V57" s="12">
        <f t="shared" si="12"/>
        <v>1212.9751725172518</v>
      </c>
      <c r="W57" s="12">
        <f t="shared" si="12"/>
        <v>80.974827482748282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282.91666666666669</v>
      </c>
      <c r="J61" s="24">
        <f t="shared" si="20"/>
        <v>56.583333333333343</v>
      </c>
      <c r="K61" s="24">
        <f t="shared" si="21"/>
        <v>145.5</v>
      </c>
      <c r="L61" s="25">
        <f t="shared" si="22"/>
        <v>485</v>
      </c>
      <c r="M61" s="113">
        <f>+COUNTIF($D$4:D55,B61)</f>
        <v>6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1439.45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584.60396039603961</v>
      </c>
      <c r="F63" s="24">
        <f t="shared" si="16"/>
        <v>5.8460396039603957</v>
      </c>
      <c r="G63" s="24">
        <f t="shared" si="17"/>
        <v>185.45454545454544</v>
      </c>
      <c r="H63" s="24">
        <f t="shared" si="18"/>
        <v>18.545454545454543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794.45</v>
      </c>
      <c r="M63" s="113">
        <f>+COUNTIF($D$4:D57,B63)</f>
        <v>8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-1439.45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160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160</v>
      </c>
      <c r="M70" s="113">
        <f>+COUNTIF($D$4:D64,B70)</f>
        <v>1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160</v>
      </c>
      <c r="D85" s="39">
        <f t="shared" si="23"/>
        <v>0</v>
      </c>
      <c r="E85" s="39">
        <f t="shared" si="23"/>
        <v>584.60396039603961</v>
      </c>
      <c r="F85" s="39">
        <f t="shared" si="23"/>
        <v>5.8460396039603957</v>
      </c>
      <c r="G85" s="39">
        <f t="shared" si="23"/>
        <v>185.45454545454544</v>
      </c>
      <c r="H85" s="39">
        <f t="shared" si="23"/>
        <v>18.545454545454543</v>
      </c>
      <c r="I85" s="39">
        <f t="shared" si="23"/>
        <v>282.91666666666669</v>
      </c>
      <c r="J85" s="39">
        <f t="shared" si="23"/>
        <v>56.583333333333343</v>
      </c>
      <c r="K85" s="40">
        <f t="shared" si="23"/>
        <v>145.5</v>
      </c>
      <c r="L85" s="40">
        <f>SUM(L60:L82)</f>
        <v>1439.45</v>
      </c>
      <c r="M85" s="114">
        <f>+SUM(M60:M84)</f>
        <v>15</v>
      </c>
      <c r="R85" s="106" t="s">
        <v>658</v>
      </c>
      <c r="S85" s="111">
        <f>+M85</f>
        <v>15</v>
      </c>
      <c r="T85" s="107">
        <f>+K85</f>
        <v>145.5</v>
      </c>
      <c r="U85" s="107">
        <f>+C85+E85+G85+I85</f>
        <v>1212.9751725172518</v>
      </c>
      <c r="V85" s="107">
        <f>+D85+F85+H85+J85</f>
        <v>80.974827482748282</v>
      </c>
      <c r="W85" s="107">
        <f>+T85+U85+V85</f>
        <v>1439.45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5FCE50A4-6FFA-4742-A9C6-1C88C1EB34CF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2BDE52DA-66A2-49B6-A057-960A3ADD303A}">
          <x14:formula1>
            <xm:f>'VERİ BANKASI'!$F$1:$F$4</xm:f>
          </x14:formula1>
          <xm:sqref>P60</xm:sqref>
        </x14:dataValidation>
        <x14:dataValidation type="list" allowBlank="1" showInputMessage="1" showErrorMessage="1" xr:uid="{A07E39CA-6248-4341-81CA-0735AF2797D8}">
          <x14:formula1>
            <xm:f>'VERİ BANKASI'!$E$1:$E$13</xm:f>
          </x14:formula1>
          <xm:sqref>P63</xm:sqref>
        </x14:dataValidation>
        <x14:dataValidation type="list" allowBlank="1" showInputMessage="1" showErrorMessage="1" xr:uid="{618EBD95-6C44-4A7A-B6D9-E91468E6CA1A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1270840B-990A-4C0F-BD55-D877C0B7F35F}">
          <x14:formula1>
            <xm:f>'VERİ BANKASI'!$G$1:$G$4</xm:f>
          </x14:formula1>
          <xm:sqref>P61</xm:sqref>
        </x14:dataValidation>
        <x14:dataValidation type="list" allowBlank="1" showInputMessage="1" showErrorMessage="1" xr:uid="{F90BC11A-5B1D-47B1-A289-121AAF5458C9}">
          <x14:formula1>
            <xm:f>'VERİ BANKASI'!$C$1:$C$5</xm:f>
          </x14:formula1>
          <xm:sqref>G55</xm:sqref>
        </x14:dataValidation>
        <x14:dataValidation type="list" allowBlank="1" showInputMessage="1" showErrorMessage="1" xr:uid="{D2E773E6-DA0F-4B41-9B23-33C7ABBE16D9}">
          <x14:formula1>
            <xm:f>'VERİ BANKASI'!$N$1:$N$1</xm:f>
          </x14:formula1>
          <xm:sqref>K55</xm:sqref>
        </x14:dataValidation>
        <x14:dataValidation type="list" allowBlank="1" showInputMessage="1" showErrorMessage="1" xr:uid="{C12F404C-63C8-44B0-8F2D-1EC779CC2313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39403183-8C78-463E-A05B-6463B20466D2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EFC7ECDE-C134-4599-A650-5AF7F61C866D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79589787-47F7-4575-8CD8-A3738405C301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AA2DB6BB-7661-4292-8D6B-C222CC4BD337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69377EB5-5C71-4B83-9DAC-8F8965294103}">
          <x14:formula1>
            <xm:f>'VERİ BANKASI'!$I$1:$I$36</xm:f>
          </x14:formula1>
          <xm:sqref>P62:R62</xm:sqref>
        </x14:dataValidation>
        <x14:dataValidation type="list" allowBlank="1" showInputMessage="1" showErrorMessage="1" xr:uid="{D4C00DB5-17BF-4D2E-A3FB-469822ED6FE1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F092-B29F-4F13-864C-9BD9492B636C}">
  <sheetPr codeName="Sayfa33">
    <pageSetUpPr fitToPage="1"/>
  </sheetPr>
  <dimension ref="A1:W86"/>
  <sheetViews>
    <sheetView zoomScale="85" zoomScaleNormal="85" workbookViewId="0">
      <selection activeCell="A71" sqref="A71:XFD71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6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2161082744</v>
      </c>
      <c r="C4" s="100" t="str">
        <f>+VLOOKUP(B4,'VERİ BANKASI'!M:N,2,0)</f>
        <v>CÜNEYT GÜLDOĞAN GIDA İŞL.LTD.ŞTİ.</v>
      </c>
      <c r="D4" s="54" t="s">
        <v>92</v>
      </c>
      <c r="E4" s="57">
        <v>81</v>
      </c>
      <c r="F4" s="59">
        <v>45402</v>
      </c>
      <c r="G4" s="61">
        <v>10</v>
      </c>
      <c r="H4" s="63">
        <v>50</v>
      </c>
      <c r="I4" s="65" t="s">
        <v>134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50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45.454545454545453</v>
      </c>
      <c r="S4" s="86">
        <f>+R4*0.1</f>
        <v>4.5454545454545459</v>
      </c>
      <c r="T4" s="90">
        <f>+IF(G4=$T$2,M4/1.2,0)</f>
        <v>0</v>
      </c>
      <c r="U4" s="92">
        <f>+T4*0.2</f>
        <v>0</v>
      </c>
      <c r="V4" s="95">
        <f>+N4+P4+R4+T4</f>
        <v>45.454545454545453</v>
      </c>
      <c r="W4" s="7">
        <f>+O4+Q4+S4+U4</f>
        <v>4.5454545454545459</v>
      </c>
    </row>
    <row r="5" spans="1:23" s="6" customFormat="1" ht="19.899999999999999" customHeight="1" x14ac:dyDescent="0.2">
      <c r="A5" s="51">
        <v>2</v>
      </c>
      <c r="B5" s="97">
        <v>2161082744</v>
      </c>
      <c r="C5" s="100" t="str">
        <f>+VLOOKUP(B5,'VERİ BANKASI'!M:N,2,0)</f>
        <v>CÜNEYT GÜLDOĞAN GIDA İŞL.LTD.ŞTİ.</v>
      </c>
      <c r="D5" s="54" t="s">
        <v>92</v>
      </c>
      <c r="E5" s="57">
        <v>2</v>
      </c>
      <c r="F5" s="59">
        <v>45402</v>
      </c>
      <c r="G5" s="61">
        <v>1</v>
      </c>
      <c r="H5" s="63">
        <v>240</v>
      </c>
      <c r="I5" s="65" t="s">
        <v>136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240</v>
      </c>
      <c r="N5" s="69">
        <f>+IF(G5=$N$2,M5,0)</f>
        <v>0</v>
      </c>
      <c r="O5" s="76">
        <f>+N5*0/100</f>
        <v>0</v>
      </c>
      <c r="P5" s="74">
        <f>+IF(G5=$P$2,M5/1.01,0)</f>
        <v>237.62376237623764</v>
      </c>
      <c r="Q5" s="82">
        <f>+P5*0.01</f>
        <v>2.3762376237623766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237.62376237623764</v>
      </c>
      <c r="W5" s="7">
        <f>+O5+Q5+S5+U5</f>
        <v>2.3762376237623766</v>
      </c>
    </row>
    <row r="6" spans="1:23" s="6" customFormat="1" ht="19.899999999999999" customHeight="1" x14ac:dyDescent="0.2">
      <c r="A6" s="51">
        <v>3</v>
      </c>
      <c r="B6" s="97">
        <v>6100028247</v>
      </c>
      <c r="C6" s="100" t="str">
        <f>+VLOOKUP(B6,'VERİ BANKASI'!M:N,2,0)</f>
        <v>MAHİR GIDA SAN. VE TİC. A.Ş.</v>
      </c>
      <c r="D6" s="54" t="s">
        <v>91</v>
      </c>
      <c r="E6" s="57">
        <v>6</v>
      </c>
      <c r="F6" s="59">
        <v>45397</v>
      </c>
      <c r="G6" s="61">
        <v>1</v>
      </c>
      <c r="H6" s="63">
        <v>186</v>
      </c>
      <c r="I6" s="65" t="s">
        <v>136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186</v>
      </c>
      <c r="N6" s="69">
        <f>+IF(G6=$N$2,M6,0)</f>
        <v>0</v>
      </c>
      <c r="O6" s="76">
        <f>+N6*0/100</f>
        <v>0</v>
      </c>
      <c r="P6" s="74">
        <f>+IF(G6=$P$2,M6/1.01,0)</f>
        <v>184.15841584158414</v>
      </c>
      <c r="Q6" s="82">
        <f>+P6*0.01</f>
        <v>1.8415841584158414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184.15841584158414</v>
      </c>
      <c r="W6" s="7">
        <f t="shared" si="0"/>
        <v>1.8415841584158414</v>
      </c>
    </row>
    <row r="7" spans="1:23" s="6" customFormat="1" ht="19.899999999999999" customHeight="1" x14ac:dyDescent="0.2">
      <c r="A7" s="51">
        <v>4</v>
      </c>
      <c r="B7" s="97">
        <v>520052325</v>
      </c>
      <c r="C7" s="100" t="str">
        <f>+VLOOKUP(B7,'VERİ BANKASI'!M:N,2,0)</f>
        <v>ALİ MUHİDDİN HACI BEKİR ŞEKERCİLİK TİC.A.Ş.</v>
      </c>
      <c r="D7" s="54" t="s">
        <v>844</v>
      </c>
      <c r="E7" s="57">
        <v>163</v>
      </c>
      <c r="F7" s="59">
        <v>45397</v>
      </c>
      <c r="G7" s="61">
        <v>1</v>
      </c>
      <c r="H7" s="63">
        <v>55</v>
      </c>
      <c r="I7" s="65" t="s">
        <v>136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55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54.455445544554458</v>
      </c>
      <c r="Q7" s="82">
        <f t="shared" ref="Q7:Q54" si="6">+P7*0.01</f>
        <v>0.54455445544554459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54.455445544554458</v>
      </c>
      <c r="W7" s="7">
        <f t="shared" si="0"/>
        <v>0.54455445544554459</v>
      </c>
    </row>
    <row r="8" spans="1:23" s="6" customFormat="1" ht="19.899999999999999" customHeight="1" x14ac:dyDescent="0.2">
      <c r="A8" s="51">
        <v>5</v>
      </c>
      <c r="B8" s="97">
        <v>520052325</v>
      </c>
      <c r="C8" s="100" t="str">
        <f>+VLOOKUP(B8,'VERİ BANKASI'!M:N,2,0)</f>
        <v>ALİ MUHİDDİN HACI BEKİR ŞEKERCİLİK TİC.A.Ş.</v>
      </c>
      <c r="D8" s="54" t="s">
        <v>844</v>
      </c>
      <c r="E8" s="57">
        <v>163</v>
      </c>
      <c r="F8" s="59">
        <v>45397</v>
      </c>
      <c r="G8" s="61">
        <v>10</v>
      </c>
      <c r="H8" s="63">
        <v>76</v>
      </c>
      <c r="I8" s="65" t="s">
        <v>136</v>
      </c>
      <c r="J8" s="61" t="s">
        <v>64</v>
      </c>
      <c r="K8" s="65"/>
      <c r="L8" s="67">
        <f t="shared" si="1"/>
        <v>0</v>
      </c>
      <c r="M8" s="7">
        <f t="shared" si="2"/>
        <v>76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69.090909090909079</v>
      </c>
      <c r="S8" s="86">
        <f t="shared" si="8"/>
        <v>6.9090909090909083</v>
      </c>
      <c r="T8" s="90">
        <f t="shared" si="9"/>
        <v>0</v>
      </c>
      <c r="U8" s="92">
        <f t="shared" si="10"/>
        <v>0</v>
      </c>
      <c r="V8" s="95">
        <f t="shared" si="0"/>
        <v>69.090909090909079</v>
      </c>
      <c r="W8" s="7">
        <f t="shared" si="0"/>
        <v>6.9090909090909083</v>
      </c>
    </row>
    <row r="9" spans="1:23" s="6" customFormat="1" ht="19.899999999999999" customHeight="1" x14ac:dyDescent="0.2">
      <c r="A9" s="51">
        <v>6</v>
      </c>
      <c r="B9" s="97">
        <v>3930573071</v>
      </c>
      <c r="C9" s="100" t="str">
        <f>+VLOOKUP(B9,'VERİ BANKASI'!M:N,2,0)</f>
        <v>GENÇÖMÜR GIDA İNŞ.TUR.TEKS.SAN.VE TİC.LTD.ŞTİ.</v>
      </c>
      <c r="D9" s="54" t="s">
        <v>92</v>
      </c>
      <c r="E9" s="57">
        <v>11</v>
      </c>
      <c r="F9" s="59">
        <v>45399</v>
      </c>
      <c r="G9" s="61">
        <v>10</v>
      </c>
      <c r="H9" s="63">
        <v>290</v>
      </c>
      <c r="I9" s="65" t="s">
        <v>134</v>
      </c>
      <c r="J9" s="61" t="s">
        <v>64</v>
      </c>
      <c r="K9" s="65"/>
      <c r="L9" s="67">
        <f t="shared" si="1"/>
        <v>0</v>
      </c>
      <c r="M9" s="7">
        <f t="shared" si="2"/>
        <v>290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263.63636363636363</v>
      </c>
      <c r="S9" s="86">
        <f t="shared" si="8"/>
        <v>26.363636363636363</v>
      </c>
      <c r="T9" s="90">
        <f t="shared" si="9"/>
        <v>0</v>
      </c>
      <c r="U9" s="92">
        <f t="shared" si="10"/>
        <v>0</v>
      </c>
      <c r="V9" s="95">
        <f t="shared" si="0"/>
        <v>263.63636363636363</v>
      </c>
      <c r="W9" s="7">
        <f t="shared" si="0"/>
        <v>26.363636363636363</v>
      </c>
    </row>
    <row r="10" spans="1:23" s="6" customFormat="1" ht="19.899999999999999" customHeight="1" x14ac:dyDescent="0.2">
      <c r="A10" s="51">
        <v>7</v>
      </c>
      <c r="B10" s="97">
        <v>1620044730</v>
      </c>
      <c r="C10" s="100" t="str">
        <f>+VLOOKUP(B10,'VERİ BANKASI'!M:N,2,0)</f>
        <v>BELBİM ELEKTRONİK PARA VE ÖD.HİZ.A.Ş.</v>
      </c>
      <c r="D10" s="54" t="s">
        <v>99</v>
      </c>
      <c r="E10" s="57">
        <v>12</v>
      </c>
      <c r="F10" s="59">
        <v>45398</v>
      </c>
      <c r="G10" s="61">
        <v>20</v>
      </c>
      <c r="H10" s="63">
        <v>80</v>
      </c>
      <c r="I10" s="65" t="s">
        <v>68</v>
      </c>
      <c r="J10" s="61" t="s">
        <v>64</v>
      </c>
      <c r="K10" s="65"/>
      <c r="L10" s="67">
        <f t="shared" si="1"/>
        <v>0</v>
      </c>
      <c r="M10" s="7">
        <f t="shared" si="2"/>
        <v>80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66.666666666666671</v>
      </c>
      <c r="U10" s="92">
        <f t="shared" si="10"/>
        <v>13.333333333333336</v>
      </c>
      <c r="V10" s="95">
        <f t="shared" si="0"/>
        <v>66.666666666666671</v>
      </c>
      <c r="W10" s="7">
        <f t="shared" si="0"/>
        <v>13.333333333333336</v>
      </c>
    </row>
    <row r="11" spans="1:23" s="6" customFormat="1" ht="19.899999999999999" customHeight="1" x14ac:dyDescent="0.2">
      <c r="A11" s="51">
        <v>8</v>
      </c>
      <c r="B11" s="97">
        <v>6220429602</v>
      </c>
      <c r="C11" s="100" t="str">
        <f>+VLOOKUP(B11,'VERİ BANKASI'!M:N,2,0)</f>
        <v>MOPAŞ MARKETÇİLİK GIDA SAN.VE TİC.A.Ş.</v>
      </c>
      <c r="D11" s="54" t="s">
        <v>91</v>
      </c>
      <c r="E11" s="57">
        <v>226</v>
      </c>
      <c r="F11" s="59">
        <v>45396</v>
      </c>
      <c r="G11" s="61">
        <v>1</v>
      </c>
      <c r="H11" s="63">
        <v>59.3</v>
      </c>
      <c r="I11" s="65" t="s">
        <v>134</v>
      </c>
      <c r="J11" s="61" t="s">
        <v>64</v>
      </c>
      <c r="K11" s="65"/>
      <c r="L11" s="67">
        <f t="shared" si="1"/>
        <v>0</v>
      </c>
      <c r="M11" s="7">
        <f t="shared" si="2"/>
        <v>59.3</v>
      </c>
      <c r="N11" s="69">
        <f t="shared" si="3"/>
        <v>0</v>
      </c>
      <c r="O11" s="76">
        <f t="shared" si="4"/>
        <v>0</v>
      </c>
      <c r="P11" s="74">
        <f t="shared" si="5"/>
        <v>58.712871287128706</v>
      </c>
      <c r="Q11" s="82">
        <f t="shared" si="6"/>
        <v>0.5871287128712871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58.712871287128706</v>
      </c>
      <c r="W11" s="7">
        <f t="shared" si="0"/>
        <v>0.5871287128712871</v>
      </c>
    </row>
    <row r="12" spans="1:23" s="6" customFormat="1" ht="19.899999999999999" customHeight="1" x14ac:dyDescent="0.2">
      <c r="A12" s="51">
        <v>9</v>
      </c>
      <c r="B12" s="97">
        <v>9990495959</v>
      </c>
      <c r="C12" s="100" t="str">
        <f>+VLOOKUP(B12,'VERİ BANKASI'!M:N,2,0)</f>
        <v>ZORLU CENTER ZORLU TESİS YÖN.A.Ş.</v>
      </c>
      <c r="D12" s="54" t="s">
        <v>94</v>
      </c>
      <c r="E12" s="57">
        <v>213</v>
      </c>
      <c r="F12" s="59">
        <v>45398</v>
      </c>
      <c r="G12" s="61">
        <v>20</v>
      </c>
      <c r="H12" s="63">
        <v>60</v>
      </c>
      <c r="I12" s="65" t="s">
        <v>134</v>
      </c>
      <c r="J12" s="61" t="s">
        <v>64</v>
      </c>
      <c r="K12" s="65"/>
      <c r="L12" s="67">
        <f t="shared" si="1"/>
        <v>18</v>
      </c>
      <c r="M12" s="7">
        <f t="shared" si="2"/>
        <v>42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35</v>
      </c>
      <c r="U12" s="92">
        <f t="shared" si="10"/>
        <v>7</v>
      </c>
      <c r="V12" s="95">
        <f t="shared" si="0"/>
        <v>35</v>
      </c>
      <c r="W12" s="7">
        <f t="shared" si="0"/>
        <v>7</v>
      </c>
    </row>
    <row r="13" spans="1:23" s="6" customFormat="1" ht="19.899999999999999" customHeight="1" x14ac:dyDescent="0.2">
      <c r="A13" s="51">
        <v>10</v>
      </c>
      <c r="B13" s="97">
        <v>5260047973</v>
      </c>
      <c r="C13" s="100" t="str">
        <f>+VLOOKUP(B13,'VERİ BANKASI'!M:N,2,0)</f>
        <v>İSTANBUL OTOPARK İŞLETMELERİ A.Ş.(İSPARK)</v>
      </c>
      <c r="D13" s="54" t="s">
        <v>94</v>
      </c>
      <c r="E13" s="57">
        <v>190</v>
      </c>
      <c r="F13" s="59">
        <v>45399</v>
      </c>
      <c r="G13" s="61">
        <v>20</v>
      </c>
      <c r="H13" s="63">
        <v>73</v>
      </c>
      <c r="I13" s="65" t="s">
        <v>134</v>
      </c>
      <c r="J13" s="61" t="s">
        <v>64</v>
      </c>
      <c r="K13" s="65"/>
      <c r="L13" s="67">
        <f t="shared" si="1"/>
        <v>21.9</v>
      </c>
      <c r="M13" s="7">
        <f t="shared" si="2"/>
        <v>51.1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42.583333333333336</v>
      </c>
      <c r="U13" s="92">
        <f t="shared" si="10"/>
        <v>8.5166666666666675</v>
      </c>
      <c r="V13" s="95">
        <f t="shared" si="0"/>
        <v>42.583333333333336</v>
      </c>
      <c r="W13" s="7">
        <f t="shared" si="0"/>
        <v>8.5166666666666675</v>
      </c>
    </row>
    <row r="14" spans="1:23" s="6" customFormat="1" ht="19.899999999999999" customHeight="1" x14ac:dyDescent="0.2">
      <c r="A14" s="51">
        <v>11</v>
      </c>
      <c r="B14" s="97">
        <v>5260047973</v>
      </c>
      <c r="C14" s="100" t="str">
        <f>+VLOOKUP(B14,'VERİ BANKASI'!M:N,2,0)</f>
        <v>İSTANBUL OTOPARK İŞLETMELERİ A.Ş.(İSPARK)</v>
      </c>
      <c r="D14" s="54" t="s">
        <v>94</v>
      </c>
      <c r="E14" s="57">
        <v>292</v>
      </c>
      <c r="F14" s="59">
        <v>45397</v>
      </c>
      <c r="G14" s="61">
        <v>20</v>
      </c>
      <c r="H14" s="63">
        <v>100</v>
      </c>
      <c r="I14" s="65" t="s">
        <v>134</v>
      </c>
      <c r="J14" s="61" t="s">
        <v>64</v>
      </c>
      <c r="K14" s="65"/>
      <c r="L14" s="67">
        <f t="shared" si="1"/>
        <v>30</v>
      </c>
      <c r="M14" s="7">
        <f t="shared" si="2"/>
        <v>70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58.333333333333336</v>
      </c>
      <c r="U14" s="92">
        <f t="shared" si="10"/>
        <v>11.666666666666668</v>
      </c>
      <c r="V14" s="95">
        <f t="shared" si="0"/>
        <v>58.333333333333336</v>
      </c>
      <c r="W14" s="7">
        <f t="shared" si="0"/>
        <v>11.666666666666668</v>
      </c>
    </row>
    <row r="15" spans="1:23" s="6" customFormat="1" ht="19.899999999999999" customHeight="1" x14ac:dyDescent="0.2">
      <c r="A15" s="51">
        <v>12</v>
      </c>
      <c r="B15" s="97">
        <v>5260047973</v>
      </c>
      <c r="C15" s="100" t="str">
        <f>+VLOOKUP(B15,'VERİ BANKASI'!M:N,2,0)</f>
        <v>İSTANBUL OTOPARK İŞLETMELERİ A.Ş.(İSPARK)</v>
      </c>
      <c r="D15" s="54" t="s">
        <v>94</v>
      </c>
      <c r="E15" s="57">
        <v>358</v>
      </c>
      <c r="F15" s="59">
        <v>45398</v>
      </c>
      <c r="G15" s="61">
        <v>20</v>
      </c>
      <c r="H15" s="63">
        <v>73</v>
      </c>
      <c r="I15" s="65" t="s">
        <v>134</v>
      </c>
      <c r="J15" s="61" t="s">
        <v>64</v>
      </c>
      <c r="K15" s="65"/>
      <c r="L15" s="67">
        <f t="shared" si="1"/>
        <v>21.9</v>
      </c>
      <c r="M15" s="7">
        <f t="shared" si="2"/>
        <v>51.1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42.583333333333336</v>
      </c>
      <c r="U15" s="92">
        <f t="shared" si="10"/>
        <v>8.5166666666666675</v>
      </c>
      <c r="V15" s="95">
        <f t="shared" si="0"/>
        <v>42.583333333333336</v>
      </c>
      <c r="W15" s="7">
        <f t="shared" si="0"/>
        <v>8.5166666666666675</v>
      </c>
    </row>
    <row r="16" spans="1:23" s="6" customFormat="1" ht="19.899999999999999" customHeight="1" x14ac:dyDescent="0.2">
      <c r="A16" s="51">
        <v>13</v>
      </c>
      <c r="B16" s="97">
        <v>7670626101</v>
      </c>
      <c r="C16" s="100" t="str">
        <f>+VLOOKUP(B16,'VERİ BANKASI'!M:N,2,0)</f>
        <v>SEYRAN PASTACILIK SAN VE TİC.A.Ş.</v>
      </c>
      <c r="D16" s="54" t="s">
        <v>92</v>
      </c>
      <c r="E16" s="57">
        <v>10</v>
      </c>
      <c r="F16" s="59">
        <v>45402</v>
      </c>
      <c r="G16" s="61">
        <v>10</v>
      </c>
      <c r="H16" s="63">
        <v>304</v>
      </c>
      <c r="I16" s="65" t="s">
        <v>122</v>
      </c>
      <c r="J16" s="61" t="s">
        <v>64</v>
      </c>
      <c r="K16" s="65"/>
      <c r="L16" s="67">
        <f t="shared" si="1"/>
        <v>0</v>
      </c>
      <c r="M16" s="7">
        <f t="shared" si="2"/>
        <v>304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276.36363636363632</v>
      </c>
      <c r="S16" s="86">
        <f t="shared" si="8"/>
        <v>27.636363636363633</v>
      </c>
      <c r="T16" s="90">
        <f t="shared" si="9"/>
        <v>0</v>
      </c>
      <c r="U16" s="92">
        <f t="shared" si="10"/>
        <v>0</v>
      </c>
      <c r="V16" s="95">
        <f t="shared" si="0"/>
        <v>276.36363636363632</v>
      </c>
      <c r="W16" s="7">
        <f t="shared" si="0"/>
        <v>27.636363636363633</v>
      </c>
    </row>
    <row r="17" spans="1:23" s="6" customFormat="1" ht="19.899999999999999" customHeight="1" x14ac:dyDescent="0.2">
      <c r="A17" s="51">
        <v>14</v>
      </c>
      <c r="B17" s="97"/>
      <c r="C17" s="100"/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/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/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/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/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/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/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/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/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/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/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/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/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1646.3</v>
      </c>
      <c r="I57" s="109"/>
      <c r="J57" s="109"/>
      <c r="K57" s="11"/>
      <c r="L57" s="12">
        <f t="shared" ref="L57:W57" si="12">+SUBTOTAL(9,L4:L55)</f>
        <v>91.800000000000011</v>
      </c>
      <c r="M57" s="12">
        <f t="shared" si="12"/>
        <v>1554.4999999999998</v>
      </c>
      <c r="N57" s="13">
        <f t="shared" si="12"/>
        <v>0</v>
      </c>
      <c r="O57" s="13">
        <f t="shared" si="12"/>
        <v>0</v>
      </c>
      <c r="P57" s="14">
        <f>+SUBTOTAL(9,P4:P55)</f>
        <v>534.95049504950487</v>
      </c>
      <c r="Q57" s="14">
        <f t="shared" si="12"/>
        <v>5.3495049504950494</v>
      </c>
      <c r="R57" s="15">
        <f t="shared" si="12"/>
        <v>654.5454545454545</v>
      </c>
      <c r="S57" s="15">
        <f t="shared" si="12"/>
        <v>65.454545454545439</v>
      </c>
      <c r="T57" s="16">
        <f t="shared" si="12"/>
        <v>245.16666666666669</v>
      </c>
      <c r="U57" s="16">
        <f t="shared" si="12"/>
        <v>49.033333333333331</v>
      </c>
      <c r="V57" s="12">
        <f t="shared" si="12"/>
        <v>1434.6626162616258</v>
      </c>
      <c r="W57" s="12">
        <f t="shared" si="12"/>
        <v>119.83738373837383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178.50000000000003</v>
      </c>
      <c r="J61" s="24">
        <f t="shared" si="20"/>
        <v>35.700000000000003</v>
      </c>
      <c r="K61" s="24">
        <f t="shared" si="21"/>
        <v>91.800000000000011</v>
      </c>
      <c r="L61" s="25">
        <f t="shared" si="22"/>
        <v>306.00000000000006</v>
      </c>
      <c r="M61" s="113">
        <f>+COUNTIF($D$4:D55,B61)</f>
        <v>4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1646.2999999999995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237.62376237623764</v>
      </c>
      <c r="F63" s="24">
        <f t="shared" si="16"/>
        <v>2.3762376237623766</v>
      </c>
      <c r="G63" s="24">
        <f t="shared" si="17"/>
        <v>585.45454545454538</v>
      </c>
      <c r="H63" s="24">
        <f t="shared" si="18"/>
        <v>58.545454545454547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883.99999999999989</v>
      </c>
      <c r="M63" s="113">
        <f>+COUNTIF($D$4:D57,B63)</f>
        <v>4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-1646.2999999999995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242.87128712871285</v>
      </c>
      <c r="F64" s="24">
        <f t="shared" si="16"/>
        <v>2.4287128712871286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245.29999999999998</v>
      </c>
      <c r="M64" s="113">
        <f>+COUNTIF($D$4:D58,B64)</f>
        <v>2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ref="C65" si="23">SUMIF($D$4:$D$55,B65,$N$4:$N$55)</f>
        <v>0</v>
      </c>
      <c r="D65" s="24">
        <f t="shared" ref="D65" si="24">SUMIF($D$4:$D$55,B65,$O$4:$O$55)</f>
        <v>0</v>
      </c>
      <c r="E65" s="24">
        <f t="shared" ref="E65" si="25">SUMIF($D$4:$D$55,B65,$P$4:$P$55)</f>
        <v>54.455445544554458</v>
      </c>
      <c r="F65" s="24">
        <f t="shared" ref="F65" si="26">SUMIF($D$4:$D$55,B65,$Q$4:$Q$55)</f>
        <v>0.54455445544554459</v>
      </c>
      <c r="G65" s="24">
        <f t="shared" ref="G65" si="27">SUMIF($D$4:$D$55,B65,$R$4:$R$55)</f>
        <v>69.090909090909079</v>
      </c>
      <c r="H65" s="24">
        <f t="shared" ref="H65" si="28">SUMIF($D$4:$D$55,B65,$S$4:$S$55)</f>
        <v>6.9090909090909083</v>
      </c>
      <c r="I65" s="24">
        <f t="shared" ref="I65" si="29">SUMIF($D$4:$D$55,B65,$T$4:$T$55)</f>
        <v>0</v>
      </c>
      <c r="J65" s="24">
        <f t="shared" ref="J65" si="30">SUMIF($D$4:$D$55,B65,$U$4:$U$55)</f>
        <v>0</v>
      </c>
      <c r="K65" s="24">
        <f t="shared" ref="K65" si="31">SUMIF($D$4:$D$55,B65,$L$4:$L$55)</f>
        <v>0</v>
      </c>
      <c r="L65" s="25">
        <f t="shared" ref="L65" si="32">+SUM(C65:K65)</f>
        <v>131</v>
      </c>
      <c r="M65" s="113">
        <f>+COUNTIF($D$4:D59,B65)</f>
        <v>2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8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9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10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SAADET GÜLÜMSER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11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12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66.666666666666671</v>
      </c>
      <c r="J71" s="24">
        <f t="shared" si="20"/>
        <v>13.333333333333336</v>
      </c>
      <c r="K71" s="24">
        <f t="shared" si="21"/>
        <v>0</v>
      </c>
      <c r="L71" s="25">
        <f t="shared" si="22"/>
        <v>80</v>
      </c>
      <c r="M71" s="113">
        <f>+COUNTIF($D$4:D64,B71)</f>
        <v>1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15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16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17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18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19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20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23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25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26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33">SUM(C60:C83)</f>
        <v>0</v>
      </c>
      <c r="D86" s="39">
        <f t="shared" si="33"/>
        <v>0</v>
      </c>
      <c r="E86" s="39">
        <f t="shared" si="33"/>
        <v>534.95049504950498</v>
      </c>
      <c r="F86" s="39">
        <f t="shared" si="33"/>
        <v>5.3495049504950494</v>
      </c>
      <c r="G86" s="39">
        <f t="shared" si="33"/>
        <v>654.5454545454545</v>
      </c>
      <c r="H86" s="39">
        <f t="shared" si="33"/>
        <v>65.454545454545453</v>
      </c>
      <c r="I86" s="39">
        <f t="shared" si="33"/>
        <v>245.16666666666669</v>
      </c>
      <c r="J86" s="39">
        <f t="shared" si="33"/>
        <v>49.033333333333339</v>
      </c>
      <c r="K86" s="40">
        <f t="shared" si="33"/>
        <v>91.800000000000011</v>
      </c>
      <c r="L86" s="40">
        <f>SUM(L60:L83)</f>
        <v>1646.3</v>
      </c>
      <c r="M86" s="114">
        <f>+SUM(M60:M85)</f>
        <v>13</v>
      </c>
      <c r="R86" s="106" t="s">
        <v>658</v>
      </c>
      <c r="S86" s="111">
        <f>+M86</f>
        <v>13</v>
      </c>
      <c r="T86" s="107">
        <f>+K86</f>
        <v>91.800000000000011</v>
      </c>
      <c r="U86" s="107">
        <f>+C86+E86+G86+I86</f>
        <v>1434.6626162616262</v>
      </c>
      <c r="V86" s="107">
        <f>+D86+F86+H86+J86</f>
        <v>119.83738373837383</v>
      </c>
      <c r="W86" s="107">
        <f>+T86+U86+V86</f>
        <v>1646.3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B0A203C7-C639-470C-8DC9-2F06A8C5F2B6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85B96EA8-1D49-4F3D-AA3B-36ED4B586829}">
          <x14:formula1>
            <xm:f>'VERİ BANKASI'!$F$1:$F$4</xm:f>
          </x14:formula1>
          <xm:sqref>P60</xm:sqref>
        </x14:dataValidation>
        <x14:dataValidation type="list" allowBlank="1" showInputMessage="1" showErrorMessage="1" xr:uid="{D21A1DFE-F6D3-4242-BCA8-67B08DFAC802}">
          <x14:formula1>
            <xm:f>'VERİ BANKASI'!$E$1:$E$13</xm:f>
          </x14:formula1>
          <xm:sqref>P63</xm:sqref>
        </x14:dataValidation>
        <x14:dataValidation type="list" allowBlank="1" showInputMessage="1" showErrorMessage="1" xr:uid="{58A26ABF-6064-48C1-9B93-1DAD5491F249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AF70BE52-5A1A-4753-B02B-907C6B743B13}">
          <x14:formula1>
            <xm:f>'VERİ BANKASI'!$G$1:$G$4</xm:f>
          </x14:formula1>
          <xm:sqref>P61</xm:sqref>
        </x14:dataValidation>
        <x14:dataValidation type="list" allowBlank="1" showInputMessage="1" showErrorMessage="1" xr:uid="{FEDA653E-FAF0-40B5-9903-2171808B4EB7}">
          <x14:formula1>
            <xm:f>'VERİ BANKASI'!$C$1:$C$5</xm:f>
          </x14:formula1>
          <xm:sqref>G55</xm:sqref>
        </x14:dataValidation>
        <x14:dataValidation type="list" allowBlank="1" showInputMessage="1" showErrorMessage="1" xr:uid="{BA60716E-153D-4470-9FF7-E58A95407719}">
          <x14:formula1>
            <xm:f>'VERİ BANKASI'!$N$1:$N$1</xm:f>
          </x14:formula1>
          <xm:sqref>K55</xm:sqref>
        </x14:dataValidation>
        <x14:dataValidation type="list" allowBlank="1" showInputMessage="1" showErrorMessage="1" xr:uid="{2A9349E1-D372-4916-BE53-970A93623C11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3CBEEDDC-8457-43D5-A1CA-919E38F3D8C1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F297C5D0-0097-4734-B030-A291E2084716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8A403310-DE68-4FEA-BE06-084F727A9FCB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9B96E5FD-7893-46EF-991E-11018E6E5389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7F654E3E-3B1A-4649-8C85-C6CE55A7DCCF}">
          <x14:formula1>
            <xm:f>'VERİ BANKASI'!$I$1:$I$36</xm:f>
          </x14:formula1>
          <xm:sqref>P62:R62</xm:sqref>
        </x14:dataValidation>
        <x14:dataValidation type="list" allowBlank="1" showInputMessage="1" showErrorMessage="1" xr:uid="{3D42C0DC-685E-43AF-81A7-8D5A4D127CF8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4851-5A21-4754-B207-477D9CD5F5DD}">
  <sheetPr codeName="Sayfa34">
    <pageSetUpPr fitToPage="1"/>
  </sheetPr>
  <dimension ref="A1:W85"/>
  <sheetViews>
    <sheetView topLeftCell="A10" zoomScale="85" zoomScaleNormal="85" workbookViewId="0">
      <selection activeCell="I30" sqref="I30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6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/>
      <c r="C4" s="100" t="e">
        <f>+VLOOKUP(B4,'VERİ BANKASI'!M:N,2,0)</f>
        <v>#N/A</v>
      </c>
      <c r="D4" s="54"/>
      <c r="E4" s="57"/>
      <c r="F4" s="59"/>
      <c r="G4" s="61"/>
      <c r="H4" s="63"/>
      <c r="I4" s="65"/>
      <c r="J4" s="61"/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0</v>
      </c>
      <c r="W4" s="7">
        <f>+O4+Q4+S4+U4</f>
        <v>0</v>
      </c>
    </row>
    <row r="5" spans="1:23" s="6" customFormat="1" ht="19.899999999999999" customHeight="1" x14ac:dyDescent="0.2">
      <c r="A5" s="51">
        <v>2</v>
      </c>
      <c r="B5" s="97"/>
      <c r="C5" s="100" t="e">
        <f>+VLOOKUP(B5,'VERİ BANKASI'!M:N,2,0)</f>
        <v>#N/A</v>
      </c>
      <c r="D5" s="54"/>
      <c r="E5" s="57"/>
      <c r="F5" s="59"/>
      <c r="G5" s="61"/>
      <c r="H5" s="63"/>
      <c r="I5" s="65"/>
      <c r="J5" s="61"/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0</v>
      </c>
      <c r="W5" s="7">
        <f>+O5+Q5+S5+U5</f>
        <v>0</v>
      </c>
    </row>
    <row r="6" spans="1:23" s="6" customFormat="1" ht="19.899999999999999" customHeight="1" x14ac:dyDescent="0.2">
      <c r="A6" s="51">
        <v>3</v>
      </c>
      <c r="B6" s="97"/>
      <c r="C6" s="100" t="e">
        <f>+VLOOKUP(B6,'VERİ BANKASI'!M:N,2,0)</f>
        <v>#N/A</v>
      </c>
      <c r="D6" s="54"/>
      <c r="E6" s="57"/>
      <c r="F6" s="59"/>
      <c r="G6" s="61"/>
      <c r="H6" s="63"/>
      <c r="I6" s="65"/>
      <c r="J6" s="61"/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0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/>
      <c r="C7" s="100" t="e">
        <f>+VLOOKUP(B7,'VERİ BANKASI'!M:N,2,0)</f>
        <v>#N/A</v>
      </c>
      <c r="D7" s="54"/>
      <c r="E7" s="57"/>
      <c r="F7" s="59"/>
      <c r="G7" s="61"/>
      <c r="H7" s="63"/>
      <c r="I7" s="65"/>
      <c r="J7" s="61"/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0</v>
      </c>
      <c r="W7" s="7">
        <f t="shared" si="0"/>
        <v>0</v>
      </c>
    </row>
    <row r="8" spans="1:23" s="6" customFormat="1" ht="19.899999999999999" customHeight="1" x14ac:dyDescent="0.2">
      <c r="A8" s="51">
        <v>5</v>
      </c>
      <c r="B8" s="97"/>
      <c r="C8" s="100" t="e">
        <f>+VLOOKUP(B8,'VERİ BANKASI'!M:N,2,0)</f>
        <v>#N/A</v>
      </c>
      <c r="D8" s="54"/>
      <c r="E8" s="57"/>
      <c r="F8" s="59"/>
      <c r="G8" s="61"/>
      <c r="H8" s="63"/>
      <c r="I8" s="65"/>
      <c r="J8" s="61"/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0</v>
      </c>
      <c r="W8" s="7">
        <f t="shared" si="0"/>
        <v>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/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>
        <v>32332915424</v>
      </c>
      <c r="C17" s="100" t="str">
        <f>+VLOOKUP(B17,'VERİ BANKASI'!M:N,2,0)</f>
        <v>BİMTAŞ GIDA MARKET - CAHİT BALTACI</v>
      </c>
      <c r="D17" s="54" t="s">
        <v>92</v>
      </c>
      <c r="E17" s="57">
        <v>24</v>
      </c>
      <c r="F17" s="59">
        <v>45402</v>
      </c>
      <c r="G17" s="61">
        <v>1</v>
      </c>
      <c r="H17" s="63">
        <v>95</v>
      </c>
      <c r="I17" s="65" t="s">
        <v>122</v>
      </c>
      <c r="J17" s="61" t="s">
        <v>64</v>
      </c>
      <c r="K17" s="65"/>
      <c r="L17" s="67">
        <f t="shared" si="1"/>
        <v>0</v>
      </c>
      <c r="M17" s="7">
        <f t="shared" si="2"/>
        <v>95</v>
      </c>
      <c r="N17" s="69">
        <f t="shared" si="3"/>
        <v>0</v>
      </c>
      <c r="O17" s="76">
        <f t="shared" si="4"/>
        <v>0</v>
      </c>
      <c r="P17" s="74">
        <f t="shared" si="5"/>
        <v>94.059405940594061</v>
      </c>
      <c r="Q17" s="82">
        <f t="shared" si="6"/>
        <v>0.94059405940594065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94.059405940594061</v>
      </c>
      <c r="W17" s="7">
        <f t="shared" si="0"/>
        <v>0.94059405940594065</v>
      </c>
    </row>
    <row r="18" spans="1:23" s="6" customFormat="1" ht="19.899999999999999" customHeight="1" x14ac:dyDescent="0.2">
      <c r="A18" s="51">
        <v>15</v>
      </c>
      <c r="B18" s="97">
        <v>3880754209</v>
      </c>
      <c r="C18" s="100" t="str">
        <f>+VLOOKUP(B18,'VERİ BANKASI'!M:N,2,0)</f>
        <v>GALATA GRUP GIDA İÇ VE DIŞ TİC.LTD.ŞTİ.</v>
      </c>
      <c r="D18" s="54" t="s">
        <v>92</v>
      </c>
      <c r="E18" s="57">
        <v>7</v>
      </c>
      <c r="F18" s="59">
        <v>45399</v>
      </c>
      <c r="G18" s="61">
        <v>10</v>
      </c>
      <c r="H18" s="63">
        <v>230</v>
      </c>
      <c r="I18" s="65" t="s">
        <v>122</v>
      </c>
      <c r="J18" s="61" t="s">
        <v>64</v>
      </c>
      <c r="K18" s="65"/>
      <c r="L18" s="67">
        <f t="shared" si="1"/>
        <v>0</v>
      </c>
      <c r="M18" s="7">
        <f t="shared" si="2"/>
        <v>230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209.09090909090907</v>
      </c>
      <c r="S18" s="86">
        <f t="shared" si="8"/>
        <v>20.909090909090907</v>
      </c>
      <c r="T18" s="90">
        <f t="shared" si="9"/>
        <v>0</v>
      </c>
      <c r="U18" s="92">
        <f t="shared" si="10"/>
        <v>0</v>
      </c>
      <c r="V18" s="95">
        <f t="shared" si="0"/>
        <v>209.09090909090907</v>
      </c>
      <c r="W18" s="7">
        <f t="shared" si="0"/>
        <v>20.909090909090907</v>
      </c>
    </row>
    <row r="19" spans="1:23" s="6" customFormat="1" ht="19.899999999999999" customHeight="1" x14ac:dyDescent="0.2">
      <c r="A19" s="51">
        <v>16</v>
      </c>
      <c r="B19" s="97">
        <v>3850449960</v>
      </c>
      <c r="C19" s="100" t="str">
        <f>+VLOOKUP(B19,'VERİ BANKASI'!M:N,2,0)</f>
        <v>FICCIN REST GIDA İŞL.TURZ.VE REKLAM LTD.ŞTİ.</v>
      </c>
      <c r="D19" s="54" t="s">
        <v>92</v>
      </c>
      <c r="E19" s="57">
        <v>29</v>
      </c>
      <c r="F19" s="59">
        <v>45397</v>
      </c>
      <c r="G19" s="61">
        <v>10</v>
      </c>
      <c r="H19" s="63">
        <v>183</v>
      </c>
      <c r="I19" s="65" t="s">
        <v>122</v>
      </c>
      <c r="J19" s="61" t="s">
        <v>64</v>
      </c>
      <c r="K19" s="65"/>
      <c r="L19" s="67">
        <f t="shared" si="1"/>
        <v>0</v>
      </c>
      <c r="M19" s="7">
        <f t="shared" si="2"/>
        <v>183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166.36363636363635</v>
      </c>
      <c r="S19" s="86">
        <f t="shared" si="8"/>
        <v>16.636363636363637</v>
      </c>
      <c r="T19" s="90">
        <f t="shared" si="9"/>
        <v>0</v>
      </c>
      <c r="U19" s="92">
        <f t="shared" si="10"/>
        <v>0</v>
      </c>
      <c r="V19" s="95">
        <f t="shared" si="0"/>
        <v>166.36363636363635</v>
      </c>
      <c r="W19" s="7">
        <f t="shared" si="0"/>
        <v>16.636363636363637</v>
      </c>
    </row>
    <row r="20" spans="1:23" s="6" customFormat="1" ht="19.899999999999999" customHeight="1" x14ac:dyDescent="0.2">
      <c r="A20" s="51">
        <v>17</v>
      </c>
      <c r="B20" s="97">
        <v>7670626101</v>
      </c>
      <c r="C20" s="100" t="str">
        <f>+VLOOKUP(B20,'VERİ BANKASI'!M:N,2,0)</f>
        <v>SEYRAN PASTACILIK SAN VE TİC.A.Ş.</v>
      </c>
      <c r="D20" s="54" t="s">
        <v>92</v>
      </c>
      <c r="E20" s="57">
        <v>91</v>
      </c>
      <c r="F20" s="59">
        <v>45397</v>
      </c>
      <c r="G20" s="61">
        <v>1</v>
      </c>
      <c r="H20" s="63">
        <v>139</v>
      </c>
      <c r="I20" s="65" t="s">
        <v>122</v>
      </c>
      <c r="J20" s="61" t="s">
        <v>64</v>
      </c>
      <c r="K20" s="65"/>
      <c r="L20" s="67">
        <f t="shared" si="1"/>
        <v>0</v>
      </c>
      <c r="M20" s="7">
        <f t="shared" si="2"/>
        <v>139</v>
      </c>
      <c r="N20" s="69">
        <f t="shared" si="3"/>
        <v>0</v>
      </c>
      <c r="O20" s="76">
        <f t="shared" si="4"/>
        <v>0</v>
      </c>
      <c r="P20" s="74">
        <f t="shared" si="5"/>
        <v>137.62376237623764</v>
      </c>
      <c r="Q20" s="82">
        <f t="shared" si="6"/>
        <v>1.3762376237623763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137.62376237623764</v>
      </c>
      <c r="W20" s="7">
        <f t="shared" si="0"/>
        <v>1.3762376237623763</v>
      </c>
    </row>
    <row r="21" spans="1:23" s="6" customFormat="1" ht="19.899999999999999" customHeight="1" x14ac:dyDescent="0.2">
      <c r="A21" s="51">
        <v>18</v>
      </c>
      <c r="B21" s="97">
        <v>11773046256</v>
      </c>
      <c r="C21" s="100" t="str">
        <f>+VLOOKUP(B21,'VERİ BANKASI'!M:N,2,0)</f>
        <v>BİRBEY LOKANTASI MURAT ÖNAL</v>
      </c>
      <c r="D21" s="54" t="s">
        <v>92</v>
      </c>
      <c r="E21" s="57">
        <v>23</v>
      </c>
      <c r="F21" s="59">
        <v>45396</v>
      </c>
      <c r="G21" s="61">
        <v>1</v>
      </c>
      <c r="H21" s="63">
        <v>270</v>
      </c>
      <c r="I21" s="65" t="s">
        <v>122</v>
      </c>
      <c r="J21" s="61" t="s">
        <v>64</v>
      </c>
      <c r="K21" s="65"/>
      <c r="L21" s="67">
        <f t="shared" si="1"/>
        <v>0</v>
      </c>
      <c r="M21" s="7">
        <f t="shared" si="2"/>
        <v>270</v>
      </c>
      <c r="N21" s="69">
        <f t="shared" si="3"/>
        <v>0</v>
      </c>
      <c r="O21" s="76">
        <f t="shared" si="4"/>
        <v>0</v>
      </c>
      <c r="P21" s="74">
        <f t="shared" si="5"/>
        <v>267.32673267326732</v>
      </c>
      <c r="Q21" s="82">
        <f t="shared" si="6"/>
        <v>2.6732673267326734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267.32673267326732</v>
      </c>
      <c r="W21" s="7">
        <f t="shared" si="0"/>
        <v>2.6732673267326734</v>
      </c>
    </row>
    <row r="22" spans="1:23" s="6" customFormat="1" ht="19.899999999999999" customHeight="1" x14ac:dyDescent="0.2">
      <c r="A22" s="51">
        <v>19</v>
      </c>
      <c r="B22" s="97">
        <v>8920722590</v>
      </c>
      <c r="C22" s="100" t="str">
        <f>+VLOOKUP(B22,'VERİ BANKASI'!M:N,2,0)</f>
        <v>UNİVERSAL BOĞA KARDEŞLER GID.TUR.İNŞ.VE OTO.TİC.LTD.ŞTİ.(BULVAR BÜFE)</v>
      </c>
      <c r="D22" s="54" t="s">
        <v>92</v>
      </c>
      <c r="E22" s="57">
        <v>7</v>
      </c>
      <c r="F22" s="59">
        <v>45397</v>
      </c>
      <c r="G22" s="61">
        <v>10</v>
      </c>
      <c r="H22" s="63">
        <v>67</v>
      </c>
      <c r="I22" s="65" t="s">
        <v>68</v>
      </c>
      <c r="J22" s="61" t="s">
        <v>64</v>
      </c>
      <c r="K22" s="65"/>
      <c r="L22" s="67">
        <f t="shared" si="1"/>
        <v>0</v>
      </c>
      <c r="M22" s="7">
        <f t="shared" si="2"/>
        <v>67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60.909090909090907</v>
      </c>
      <c r="S22" s="86">
        <f t="shared" si="8"/>
        <v>6.0909090909090908</v>
      </c>
      <c r="T22" s="90">
        <f t="shared" si="9"/>
        <v>0</v>
      </c>
      <c r="U22" s="92">
        <f t="shared" si="10"/>
        <v>0</v>
      </c>
      <c r="V22" s="95">
        <f t="shared" si="0"/>
        <v>60.909090909090907</v>
      </c>
      <c r="W22" s="7">
        <f t="shared" si="0"/>
        <v>6.0909090909090908</v>
      </c>
    </row>
    <row r="23" spans="1:23" s="6" customFormat="1" ht="19.899999999999999" customHeight="1" x14ac:dyDescent="0.2">
      <c r="A23" s="51">
        <v>20</v>
      </c>
      <c r="B23" s="97">
        <v>16717274252</v>
      </c>
      <c r="C23" s="100" t="str">
        <f>+VLOOKUP(B23,'VERİ BANKASI'!M:N,2,0)</f>
        <v>ERGENLER 3 EKMEK FIRINI - ABDULBAKİ ERGEN</v>
      </c>
      <c r="D23" s="54" t="s">
        <v>92</v>
      </c>
      <c r="E23" s="57">
        <v>74</v>
      </c>
      <c r="F23" s="59">
        <v>45394</v>
      </c>
      <c r="G23" s="61">
        <v>1</v>
      </c>
      <c r="H23" s="63">
        <v>215</v>
      </c>
      <c r="I23" s="65" t="s">
        <v>640</v>
      </c>
      <c r="J23" s="61" t="s">
        <v>64</v>
      </c>
      <c r="K23" s="65"/>
      <c r="L23" s="67">
        <f t="shared" si="1"/>
        <v>0</v>
      </c>
      <c r="M23" s="7">
        <f t="shared" si="2"/>
        <v>215</v>
      </c>
      <c r="N23" s="69">
        <f t="shared" si="3"/>
        <v>0</v>
      </c>
      <c r="O23" s="76">
        <f t="shared" si="4"/>
        <v>0</v>
      </c>
      <c r="P23" s="74">
        <f t="shared" si="5"/>
        <v>212.87128712871288</v>
      </c>
      <c r="Q23" s="82">
        <f t="shared" si="6"/>
        <v>2.1287128712871288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212.87128712871288</v>
      </c>
      <c r="W23" s="7">
        <f t="shared" si="11"/>
        <v>2.1287128712871288</v>
      </c>
    </row>
    <row r="24" spans="1:23" s="6" customFormat="1" ht="19.899999999999999" customHeight="1" x14ac:dyDescent="0.2">
      <c r="A24" s="51">
        <v>21</v>
      </c>
      <c r="B24" s="97">
        <v>3850449960</v>
      </c>
      <c r="C24" s="100" t="str">
        <f>+VLOOKUP(B24,'VERİ BANKASI'!M:N,2,0)</f>
        <v>FICCIN REST GIDA İŞL.TURZ.VE REKLAM LTD.ŞTİ.</v>
      </c>
      <c r="D24" s="54" t="s">
        <v>92</v>
      </c>
      <c r="E24" s="57">
        <v>28</v>
      </c>
      <c r="F24" s="59">
        <v>45401</v>
      </c>
      <c r="G24" s="61">
        <v>10</v>
      </c>
      <c r="H24" s="63">
        <v>180</v>
      </c>
      <c r="I24" s="65" t="s">
        <v>752</v>
      </c>
      <c r="J24" s="61" t="s">
        <v>64</v>
      </c>
      <c r="K24" s="65"/>
      <c r="L24" s="67">
        <f t="shared" si="1"/>
        <v>0</v>
      </c>
      <c r="M24" s="7">
        <f t="shared" si="2"/>
        <v>180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163.63636363636363</v>
      </c>
      <c r="S24" s="86">
        <f t="shared" si="8"/>
        <v>16.363636363636363</v>
      </c>
      <c r="T24" s="90">
        <f t="shared" si="9"/>
        <v>0</v>
      </c>
      <c r="U24" s="92">
        <f t="shared" si="10"/>
        <v>0</v>
      </c>
      <c r="V24" s="95">
        <f t="shared" si="11"/>
        <v>163.63636363636363</v>
      </c>
      <c r="W24" s="7">
        <f t="shared" si="11"/>
        <v>16.363636363636363</v>
      </c>
    </row>
    <row r="25" spans="1:23" s="6" customFormat="1" ht="19.899999999999999" customHeight="1" x14ac:dyDescent="0.2">
      <c r="A25" s="51">
        <v>22</v>
      </c>
      <c r="B25" s="97">
        <v>8920722590</v>
      </c>
      <c r="C25" s="100" t="str">
        <f>+VLOOKUP(B25,'VERİ BANKASI'!M:N,2,0)</f>
        <v>UNİVERSAL BOĞA KARDEŞLER GID.TUR.İNŞ.VE OTO.TİC.LTD.ŞTİ.(BULVAR BÜFE)</v>
      </c>
      <c r="D25" s="54" t="s">
        <v>92</v>
      </c>
      <c r="E25" s="57">
        <v>8</v>
      </c>
      <c r="F25" s="59">
        <v>45397</v>
      </c>
      <c r="G25" s="61">
        <v>10</v>
      </c>
      <c r="H25" s="63">
        <v>135</v>
      </c>
      <c r="I25" s="65" t="s">
        <v>68</v>
      </c>
      <c r="J25" s="61" t="s">
        <v>64</v>
      </c>
      <c r="K25" s="65"/>
      <c r="L25" s="67">
        <f t="shared" si="1"/>
        <v>0</v>
      </c>
      <c r="M25" s="7">
        <f t="shared" si="2"/>
        <v>135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122.72727272727272</v>
      </c>
      <c r="S25" s="86">
        <f t="shared" si="8"/>
        <v>12.272727272727273</v>
      </c>
      <c r="T25" s="90">
        <f t="shared" si="9"/>
        <v>0</v>
      </c>
      <c r="U25" s="92">
        <f t="shared" si="10"/>
        <v>0</v>
      </c>
      <c r="V25" s="95">
        <f t="shared" si="11"/>
        <v>122.72727272727272</v>
      </c>
      <c r="W25" s="7">
        <f t="shared" si="11"/>
        <v>12.272727272727273</v>
      </c>
    </row>
    <row r="26" spans="1:23" s="6" customFormat="1" ht="19.899999999999999" customHeight="1" x14ac:dyDescent="0.2">
      <c r="A26" s="51">
        <v>23</v>
      </c>
      <c r="B26" s="97">
        <v>16717274252</v>
      </c>
      <c r="C26" s="100" t="str">
        <f>+VLOOKUP(B26,'VERİ BANKASI'!M:N,2,0)</f>
        <v>ERGENLER 3 EKMEK FIRINI - ABDULBAKİ ERGEN</v>
      </c>
      <c r="D26" s="54" t="s">
        <v>92</v>
      </c>
      <c r="E26" s="57">
        <v>77</v>
      </c>
      <c r="F26" s="59">
        <v>45398</v>
      </c>
      <c r="G26" s="61">
        <v>1</v>
      </c>
      <c r="H26" s="63">
        <v>94</v>
      </c>
      <c r="I26" s="65" t="s">
        <v>68</v>
      </c>
      <c r="J26" s="61" t="s">
        <v>64</v>
      </c>
      <c r="K26" s="65"/>
      <c r="L26" s="67">
        <f t="shared" si="1"/>
        <v>0</v>
      </c>
      <c r="M26" s="7">
        <f t="shared" si="2"/>
        <v>94</v>
      </c>
      <c r="N26" s="69">
        <f t="shared" si="3"/>
        <v>0</v>
      </c>
      <c r="O26" s="76">
        <f t="shared" si="4"/>
        <v>0</v>
      </c>
      <c r="P26" s="74">
        <f t="shared" si="5"/>
        <v>93.069306930693074</v>
      </c>
      <c r="Q26" s="82">
        <f t="shared" si="6"/>
        <v>0.93069306930693074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93.069306930693074</v>
      </c>
      <c r="W26" s="7">
        <f t="shared" si="11"/>
        <v>0.93069306930693074</v>
      </c>
    </row>
    <row r="27" spans="1:23" s="6" customFormat="1" ht="19.899999999999999" customHeight="1" x14ac:dyDescent="0.2">
      <c r="A27" s="51">
        <v>24</v>
      </c>
      <c r="B27" s="97">
        <v>6050009918</v>
      </c>
      <c r="C27" s="100" t="str">
        <f>+VLOOKUP(B27,'VERİ BANKASI'!M:N,2,0)</f>
        <v>KÜÇÜKSU UN VE UNLU MAM.SAN.VE TİC.LTD.ŞTİ.</v>
      </c>
      <c r="D27" s="54" t="s">
        <v>92</v>
      </c>
      <c r="E27" s="57">
        <v>78</v>
      </c>
      <c r="F27" s="59">
        <v>45401</v>
      </c>
      <c r="G27" s="61">
        <v>1</v>
      </c>
      <c r="H27" s="63">
        <v>25</v>
      </c>
      <c r="I27" s="65" t="s">
        <v>122</v>
      </c>
      <c r="J27" s="61" t="s">
        <v>64</v>
      </c>
      <c r="K27" s="65"/>
      <c r="L27" s="67">
        <f t="shared" si="1"/>
        <v>0</v>
      </c>
      <c r="M27" s="7">
        <f t="shared" si="2"/>
        <v>25</v>
      </c>
      <c r="N27" s="69">
        <f t="shared" si="3"/>
        <v>0</v>
      </c>
      <c r="O27" s="76">
        <f t="shared" si="4"/>
        <v>0</v>
      </c>
      <c r="P27" s="74">
        <f t="shared" si="5"/>
        <v>24.752475247524753</v>
      </c>
      <c r="Q27" s="82">
        <f t="shared" si="6"/>
        <v>0.24752475247524755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24.752475247524753</v>
      </c>
      <c r="W27" s="7">
        <f t="shared" si="11"/>
        <v>0.24752475247524755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 t="s">
        <v>99</v>
      </c>
      <c r="E28" s="57">
        <v>388773</v>
      </c>
      <c r="F28" s="59">
        <v>45401</v>
      </c>
      <c r="G28" s="61"/>
      <c r="H28" s="63">
        <v>190</v>
      </c>
      <c r="I28" s="65" t="s">
        <v>68</v>
      </c>
      <c r="J28" s="61" t="s">
        <v>64</v>
      </c>
      <c r="K28" s="65"/>
      <c r="L28" s="67">
        <f t="shared" si="1"/>
        <v>0</v>
      </c>
      <c r="M28" s="7">
        <f t="shared" si="2"/>
        <v>190</v>
      </c>
      <c r="N28" s="69">
        <f t="shared" si="3"/>
        <v>190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190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 t="s">
        <v>99</v>
      </c>
      <c r="E29" s="57">
        <v>792332</v>
      </c>
      <c r="F29" s="59">
        <v>45399</v>
      </c>
      <c r="G29" s="61"/>
      <c r="H29" s="63">
        <v>140</v>
      </c>
      <c r="I29" s="65" t="s">
        <v>68</v>
      </c>
      <c r="J29" s="61" t="s">
        <v>64</v>
      </c>
      <c r="K29" s="65"/>
      <c r="L29" s="67">
        <f t="shared" si="1"/>
        <v>0</v>
      </c>
      <c r="M29" s="7">
        <f t="shared" si="2"/>
        <v>140</v>
      </c>
      <c r="N29" s="69">
        <f t="shared" si="3"/>
        <v>140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140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1963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1963</v>
      </c>
      <c r="N57" s="13">
        <f t="shared" si="12"/>
        <v>330</v>
      </c>
      <c r="O57" s="13">
        <f t="shared" si="12"/>
        <v>0</v>
      </c>
      <c r="P57" s="14">
        <f>+SUBTOTAL(9,P4:P55)</f>
        <v>829.70297029702976</v>
      </c>
      <c r="Q57" s="14">
        <f t="shared" si="12"/>
        <v>8.2970297029702973</v>
      </c>
      <c r="R57" s="15">
        <f t="shared" si="12"/>
        <v>722.72727272727263</v>
      </c>
      <c r="S57" s="15">
        <f t="shared" si="12"/>
        <v>72.27272727272728</v>
      </c>
      <c r="T57" s="16">
        <f t="shared" si="12"/>
        <v>0</v>
      </c>
      <c r="U57" s="16">
        <f t="shared" si="12"/>
        <v>0</v>
      </c>
      <c r="V57" s="12">
        <f t="shared" si="12"/>
        <v>1882.4302430243022</v>
      </c>
      <c r="W57" s="12">
        <f t="shared" si="12"/>
        <v>80.569756975697572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1962.9999999999998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829.70297029702976</v>
      </c>
      <c r="F63" s="24">
        <f t="shared" si="16"/>
        <v>8.2970297029702973</v>
      </c>
      <c r="G63" s="24">
        <f t="shared" si="17"/>
        <v>722.72727272727263</v>
      </c>
      <c r="H63" s="24">
        <f t="shared" si="18"/>
        <v>72.27272727272728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1633</v>
      </c>
      <c r="M63" s="113">
        <f>+COUNTIF($D$4:D57,B63)</f>
        <v>11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-1962.9999999999998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330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330</v>
      </c>
      <c r="M70" s="113">
        <f>+COUNTIF($D$4:D64,B70)</f>
        <v>2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330</v>
      </c>
      <c r="D85" s="39">
        <f t="shared" si="23"/>
        <v>0</v>
      </c>
      <c r="E85" s="39">
        <f t="shared" si="23"/>
        <v>829.70297029702976</v>
      </c>
      <c r="F85" s="39">
        <f t="shared" si="23"/>
        <v>8.2970297029702973</v>
      </c>
      <c r="G85" s="39">
        <f t="shared" si="23"/>
        <v>722.72727272727263</v>
      </c>
      <c r="H85" s="39">
        <f t="shared" si="23"/>
        <v>72.27272727272728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1963</v>
      </c>
      <c r="M85" s="114">
        <f>+SUM(M60:M84)</f>
        <v>13</v>
      </c>
      <c r="R85" s="106" t="s">
        <v>658</v>
      </c>
      <c r="S85" s="111">
        <f>+M85</f>
        <v>13</v>
      </c>
      <c r="T85" s="107">
        <f>+K85</f>
        <v>0</v>
      </c>
      <c r="U85" s="107">
        <f>+C85+E85+G85+I85</f>
        <v>1882.4302430243024</v>
      </c>
      <c r="V85" s="107">
        <f>+D85+F85+H85+J85</f>
        <v>80.569756975697572</v>
      </c>
      <c r="W85" s="107">
        <f>+T85+U85+V85</f>
        <v>1963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2AE3D9B8-A766-4361-8521-8B67BD5E688D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BB6E9D92-7892-4564-95F3-6B838AD2383E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1EC48F4D-7D9A-4025-8842-1C20D8D2B995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BC52278A-F7EF-4439-A560-F51FF1332835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9C47B05C-297B-46B7-865E-0FB1172A1925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CF50BBC0-9AF2-4E60-BE40-73F76AF4279C}">
          <x14:formula1>
            <xm:f>'VERİ BANKASI'!$N$1:$N$1</xm:f>
          </x14:formula1>
          <xm:sqref>K55</xm:sqref>
        </x14:dataValidation>
        <x14:dataValidation type="list" allowBlank="1" showInputMessage="1" showErrorMessage="1" xr:uid="{68D5B608-63CE-435E-938D-374FEE9C63AA}">
          <x14:formula1>
            <xm:f>'VERİ BANKASI'!$C$1:$C$5</xm:f>
          </x14:formula1>
          <xm:sqref>G55</xm:sqref>
        </x14:dataValidation>
        <x14:dataValidation type="list" allowBlank="1" showInputMessage="1" showErrorMessage="1" xr:uid="{0B7315A6-FCBF-42B9-991A-A0F40B16B53B}">
          <x14:formula1>
            <xm:f>'VERİ BANKASI'!$G$1:$G$4</xm:f>
          </x14:formula1>
          <xm:sqref>P61</xm:sqref>
        </x14:dataValidation>
        <x14:dataValidation type="list" allowBlank="1" showInputMessage="1" showErrorMessage="1" xr:uid="{A429216E-EDAF-4AA4-8D4F-A94E9BE89BC6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4E779202-227A-4317-B043-51A171351602}">
          <x14:formula1>
            <xm:f>'VERİ BANKASI'!$E$1:$E$13</xm:f>
          </x14:formula1>
          <xm:sqref>P63</xm:sqref>
        </x14:dataValidation>
        <x14:dataValidation type="list" allowBlank="1" showInputMessage="1" showErrorMessage="1" xr:uid="{9F36AB90-5E49-47FD-A231-76482CACC5BB}">
          <x14:formula1>
            <xm:f>'VERİ BANKASI'!$F$1:$F$4</xm:f>
          </x14:formula1>
          <xm:sqref>P60</xm:sqref>
        </x14:dataValidation>
        <x14:dataValidation type="list" allowBlank="1" showInputMessage="1" showErrorMessage="1" xr:uid="{0045D1C8-8644-4DB8-A52D-AE5E442EA4B8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D12A76BE-F944-4E8E-B34D-C0B19A1A4F33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24819407-39E2-4A27-B13F-8379E9D94AB5}">
          <x14:formula1>
            <xm:f>'VERİ BANKASI'!$I$1:$I$36</xm:f>
          </x14:formula1>
          <xm:sqref>P62:R62</xm:sqref>
        </x14:dataValidation>
      </x14:dataValidations>
    </ext>
  </extLst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DF05-D6DC-488D-B63F-8DC2925EBC7E}">
  <sheetPr codeName="Sayfa35">
    <pageSetUpPr fitToPage="1"/>
  </sheetPr>
  <dimension ref="A1:W86"/>
  <sheetViews>
    <sheetView zoomScale="85" zoomScaleNormal="85" workbookViewId="0">
      <selection activeCell="H70" sqref="H70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6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860528120</v>
      </c>
      <c r="C4" s="100" t="str">
        <f>+VLOOKUP(B4,'VERİ BANKASI'!M:N,2,0)</f>
        <v>ASKEROĞLU TUR.GID.SAN.VE TİC.LTD.ŞTİ.</v>
      </c>
      <c r="D4" s="54" t="s">
        <v>91</v>
      </c>
      <c r="E4" s="57">
        <v>56</v>
      </c>
      <c r="F4" s="59">
        <v>45383</v>
      </c>
      <c r="G4" s="61">
        <v>1</v>
      </c>
      <c r="H4" s="63">
        <v>90</v>
      </c>
      <c r="I4" s="65" t="s">
        <v>134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90</v>
      </c>
      <c r="N4" s="69">
        <f>+IF(G4=$N$2,M4,0)</f>
        <v>0</v>
      </c>
      <c r="O4" s="76">
        <f>+N4*0/100</f>
        <v>0</v>
      </c>
      <c r="P4" s="74">
        <f>+IF(G4=$P$2,M4/1.01,0)</f>
        <v>89.10891089108911</v>
      </c>
      <c r="Q4" s="82">
        <f>+P4*0.01</f>
        <v>0.8910891089108911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89.10891089108911</v>
      </c>
      <c r="W4" s="7">
        <f>+O4+Q4+S4+U4</f>
        <v>0.8910891089108911</v>
      </c>
    </row>
    <row r="5" spans="1:23" s="6" customFormat="1" ht="19.899999999999999" customHeight="1" x14ac:dyDescent="0.2">
      <c r="A5" s="51">
        <v>2</v>
      </c>
      <c r="B5" s="97">
        <v>1870022212</v>
      </c>
      <c r="C5" s="100" t="str">
        <f>+VLOOKUP(B5,'VERİ BANKASI'!M:N,2,0)</f>
        <v>BP PETROLLERİ A.Ş.</v>
      </c>
      <c r="D5" s="54" t="s">
        <v>844</v>
      </c>
      <c r="E5" s="57">
        <v>258</v>
      </c>
      <c r="F5" s="59">
        <v>45411</v>
      </c>
      <c r="G5" s="61">
        <v>10</v>
      </c>
      <c r="H5" s="63">
        <v>67</v>
      </c>
      <c r="I5" s="65" t="s">
        <v>640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67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60.909090909090907</v>
      </c>
      <c r="S5" s="86">
        <f>+R5*0.1</f>
        <v>6.0909090909090908</v>
      </c>
      <c r="T5" s="90">
        <f>+IF(G5=$T$2,M5/1.2,0)</f>
        <v>0</v>
      </c>
      <c r="U5" s="92">
        <f>+T5*0.2</f>
        <v>0</v>
      </c>
      <c r="V5" s="95">
        <f>+N5+P5+R5+T5</f>
        <v>60.909090909090907</v>
      </c>
      <c r="W5" s="7">
        <f>+O5+Q5+S5+U5</f>
        <v>6.0909090909090908</v>
      </c>
    </row>
    <row r="6" spans="1:23" s="6" customFormat="1" ht="19.899999999999999" customHeight="1" x14ac:dyDescent="0.2">
      <c r="A6" s="51">
        <v>3</v>
      </c>
      <c r="B6" s="97">
        <v>7690310116</v>
      </c>
      <c r="C6" s="100" t="str">
        <f>+VLOOKUP(B6,'VERİ BANKASI'!M:N,2,0)</f>
        <v>SHAYA KAHVE SAN.VE TİC.A.Ş.(STARBUCKS COFFEE)</v>
      </c>
      <c r="D6" s="54" t="s">
        <v>844</v>
      </c>
      <c r="E6" s="57">
        <v>120</v>
      </c>
      <c r="F6" s="59">
        <v>45412</v>
      </c>
      <c r="G6" s="61">
        <v>10</v>
      </c>
      <c r="H6" s="63">
        <v>89</v>
      </c>
      <c r="I6" s="65" t="s">
        <v>121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89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80.909090909090907</v>
      </c>
      <c r="S6" s="86">
        <f>+R6*0.1</f>
        <v>8.0909090909090917</v>
      </c>
      <c r="T6" s="90">
        <f>+IF(G6=$T$2,M6/1.2,0)</f>
        <v>0</v>
      </c>
      <c r="U6" s="92">
        <f>+T6*0.2</f>
        <v>0</v>
      </c>
      <c r="V6" s="95">
        <f t="shared" ref="V6:W22" si="0">+N6+P6+R6+T6</f>
        <v>80.909090909090907</v>
      </c>
      <c r="W6" s="7">
        <f t="shared" si="0"/>
        <v>8.0909090909090917</v>
      </c>
    </row>
    <row r="7" spans="1:23" s="6" customFormat="1" ht="19.899999999999999" customHeight="1" x14ac:dyDescent="0.2">
      <c r="A7" s="51">
        <v>4</v>
      </c>
      <c r="B7" s="97">
        <v>6050009918</v>
      </c>
      <c r="C7" s="100" t="str">
        <f>+VLOOKUP(B7,'VERİ BANKASI'!M:N,2,0)</f>
        <v>KÜÇÜKSU UN VE UNLU MAM.SAN.VE TİC.LTD.ŞTİ.</v>
      </c>
      <c r="D7" s="54" t="s">
        <v>92</v>
      </c>
      <c r="E7" s="57">
        <v>26</v>
      </c>
      <c r="F7" s="59">
        <v>45412</v>
      </c>
      <c r="G7" s="61">
        <v>1</v>
      </c>
      <c r="H7" s="63">
        <v>10</v>
      </c>
      <c r="I7" s="65" t="s">
        <v>121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9.9009900990099009</v>
      </c>
      <c r="Q7" s="82">
        <f t="shared" ref="Q7:Q54" si="6">+P7*0.01</f>
        <v>9.9009900990099015E-2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9.9009900990099009</v>
      </c>
      <c r="W7" s="7">
        <f t="shared" si="0"/>
        <v>9.9009900990099015E-2</v>
      </c>
    </row>
    <row r="8" spans="1:23" s="6" customFormat="1" ht="19.899999999999999" customHeight="1" x14ac:dyDescent="0.2">
      <c r="A8" s="51">
        <v>5</v>
      </c>
      <c r="B8" s="97">
        <v>43411954326</v>
      </c>
      <c r="C8" s="100" t="str">
        <f>+VLOOKUP(B8,'VERİ BANKASI'!M:N,2,0)</f>
        <v>OYLUM MARKET - KEMAL AKYASAN</v>
      </c>
      <c r="D8" s="54" t="s">
        <v>92</v>
      </c>
      <c r="E8" s="57">
        <v>14</v>
      </c>
      <c r="F8" s="59">
        <v>45411</v>
      </c>
      <c r="G8" s="61">
        <v>1</v>
      </c>
      <c r="H8" s="63">
        <v>67.5</v>
      </c>
      <c r="I8" s="65" t="s">
        <v>640</v>
      </c>
      <c r="J8" s="61" t="s">
        <v>64</v>
      </c>
      <c r="K8" s="65"/>
      <c r="L8" s="67">
        <f t="shared" si="1"/>
        <v>0</v>
      </c>
      <c r="M8" s="7">
        <f t="shared" si="2"/>
        <v>67.5</v>
      </c>
      <c r="N8" s="69">
        <f t="shared" si="3"/>
        <v>0</v>
      </c>
      <c r="O8" s="76">
        <f t="shared" si="4"/>
        <v>0</v>
      </c>
      <c r="P8" s="74">
        <f t="shared" si="5"/>
        <v>66.831683168316829</v>
      </c>
      <c r="Q8" s="82">
        <f t="shared" si="6"/>
        <v>0.66831683168316836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66.831683168316829</v>
      </c>
      <c r="W8" s="7">
        <f t="shared" si="0"/>
        <v>0.66831683168316836</v>
      </c>
    </row>
    <row r="9" spans="1:23" s="6" customFormat="1" ht="19.899999999999999" customHeight="1" x14ac:dyDescent="0.2">
      <c r="A9" s="51">
        <v>6</v>
      </c>
      <c r="B9" s="97">
        <v>43411954326</v>
      </c>
      <c r="C9" s="100" t="str">
        <f>+VLOOKUP(B9,'VERİ BANKASI'!M:N,2,0)</f>
        <v>OYLUM MARKET - KEMAL AKYASAN</v>
      </c>
      <c r="D9" s="54" t="s">
        <v>92</v>
      </c>
      <c r="E9" s="57">
        <v>22</v>
      </c>
      <c r="F9" s="59">
        <v>45408</v>
      </c>
      <c r="G9" s="61">
        <v>1</v>
      </c>
      <c r="H9" s="63">
        <v>70</v>
      </c>
      <c r="I9" s="65" t="s">
        <v>640</v>
      </c>
      <c r="J9" s="61" t="s">
        <v>64</v>
      </c>
      <c r="K9" s="65"/>
      <c r="L9" s="67">
        <f t="shared" si="1"/>
        <v>0</v>
      </c>
      <c r="M9" s="7">
        <f t="shared" si="2"/>
        <v>70</v>
      </c>
      <c r="N9" s="69">
        <f t="shared" si="3"/>
        <v>0</v>
      </c>
      <c r="O9" s="76">
        <f t="shared" si="4"/>
        <v>0</v>
      </c>
      <c r="P9" s="74">
        <f t="shared" si="5"/>
        <v>69.306930693069305</v>
      </c>
      <c r="Q9" s="82">
        <f t="shared" si="6"/>
        <v>0.69306930693069302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69.306930693069305</v>
      </c>
      <c r="W9" s="7">
        <f t="shared" si="0"/>
        <v>0.69306930693069302</v>
      </c>
    </row>
    <row r="10" spans="1:23" s="6" customFormat="1" ht="19.899999999999999" customHeight="1" x14ac:dyDescent="0.2">
      <c r="A10" s="51">
        <v>7</v>
      </c>
      <c r="B10" s="97">
        <v>7850565678</v>
      </c>
      <c r="C10" s="100" t="str">
        <f>+VLOOKUP(B10,'VERİ BANKASI'!M:N,2,0)</f>
        <v>SÜMELA PARK DİNLENME TESİS A.Ş.</v>
      </c>
      <c r="D10" s="54" t="s">
        <v>844</v>
      </c>
      <c r="E10" s="57">
        <v>34</v>
      </c>
      <c r="F10" s="59">
        <v>45406</v>
      </c>
      <c r="G10" s="61">
        <v>10</v>
      </c>
      <c r="H10" s="63">
        <v>330</v>
      </c>
      <c r="I10" s="65" t="s">
        <v>134</v>
      </c>
      <c r="J10" s="61" t="s">
        <v>64</v>
      </c>
      <c r="K10" s="65"/>
      <c r="L10" s="67">
        <f t="shared" si="1"/>
        <v>0</v>
      </c>
      <c r="M10" s="7">
        <f t="shared" si="2"/>
        <v>330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300</v>
      </c>
      <c r="S10" s="86">
        <f t="shared" si="8"/>
        <v>30</v>
      </c>
      <c r="T10" s="90">
        <f t="shared" si="9"/>
        <v>0</v>
      </c>
      <c r="U10" s="92">
        <f t="shared" si="10"/>
        <v>0</v>
      </c>
      <c r="V10" s="95">
        <f t="shared" si="0"/>
        <v>300</v>
      </c>
      <c r="W10" s="7">
        <f t="shared" si="0"/>
        <v>30</v>
      </c>
    </row>
    <row r="11" spans="1:23" s="6" customFormat="1" ht="19.899999999999999" customHeight="1" x14ac:dyDescent="0.2">
      <c r="A11" s="51">
        <v>8</v>
      </c>
      <c r="B11" s="97">
        <v>2410310279</v>
      </c>
      <c r="C11" s="100" t="str">
        <f>+VLOOKUP(B11,'VERİ BANKASI'!M:N,2,0)</f>
        <v>LADES REST.- ESRA ÇELİKKOL - İLKER ÇELİKKOL ORT.</v>
      </c>
      <c r="D11" s="54" t="s">
        <v>92</v>
      </c>
      <c r="E11" s="57">
        <v>35</v>
      </c>
      <c r="F11" s="59">
        <v>45411</v>
      </c>
      <c r="G11" s="61">
        <v>10</v>
      </c>
      <c r="H11" s="63">
        <v>280</v>
      </c>
      <c r="I11" s="65" t="s">
        <v>134</v>
      </c>
      <c r="J11" s="61" t="s">
        <v>64</v>
      </c>
      <c r="K11" s="65"/>
      <c r="L11" s="67">
        <f t="shared" si="1"/>
        <v>0</v>
      </c>
      <c r="M11" s="7">
        <f t="shared" si="2"/>
        <v>280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254.54545454545453</v>
      </c>
      <c r="S11" s="86">
        <f t="shared" si="8"/>
        <v>25.454545454545453</v>
      </c>
      <c r="T11" s="90">
        <f t="shared" si="9"/>
        <v>0</v>
      </c>
      <c r="U11" s="92">
        <f t="shared" si="10"/>
        <v>0</v>
      </c>
      <c r="V11" s="95">
        <f t="shared" si="0"/>
        <v>254.54545454545453</v>
      </c>
      <c r="W11" s="7">
        <f t="shared" si="0"/>
        <v>25.454545454545453</v>
      </c>
    </row>
    <row r="12" spans="1:23" s="6" customFormat="1" ht="19.899999999999999" customHeight="1" x14ac:dyDescent="0.2">
      <c r="A12" s="51">
        <v>9</v>
      </c>
      <c r="B12" s="97">
        <v>5260047973</v>
      </c>
      <c r="C12" s="100" t="str">
        <f>+VLOOKUP(B12,'VERİ BANKASI'!M:N,2,0)</f>
        <v>İSTANBUL OTOPARK İŞLETMELERİ A.Ş.(İSPARK)</v>
      </c>
      <c r="D12" s="54" t="s">
        <v>94</v>
      </c>
      <c r="E12" s="57">
        <v>672</v>
      </c>
      <c r="F12" s="59">
        <v>45404</v>
      </c>
      <c r="G12" s="61">
        <v>20</v>
      </c>
      <c r="H12" s="63">
        <v>134</v>
      </c>
      <c r="I12" s="65" t="s">
        <v>134</v>
      </c>
      <c r="J12" s="61" t="s">
        <v>64</v>
      </c>
      <c r="K12" s="65"/>
      <c r="L12" s="67">
        <f t="shared" si="1"/>
        <v>40.200000000000003</v>
      </c>
      <c r="M12" s="7">
        <f t="shared" si="2"/>
        <v>93.8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78.166666666666671</v>
      </c>
      <c r="U12" s="92">
        <f t="shared" si="10"/>
        <v>15.633333333333335</v>
      </c>
      <c r="V12" s="95">
        <f t="shared" si="0"/>
        <v>78.166666666666671</v>
      </c>
      <c r="W12" s="7">
        <f t="shared" si="0"/>
        <v>15.633333333333335</v>
      </c>
    </row>
    <row r="13" spans="1:23" s="6" customFormat="1" ht="19.899999999999999" customHeight="1" x14ac:dyDescent="0.2">
      <c r="A13" s="51">
        <v>10</v>
      </c>
      <c r="B13" s="97">
        <v>5260047973</v>
      </c>
      <c r="C13" s="100" t="str">
        <f>+VLOOKUP(B13,'VERİ BANKASI'!M:N,2,0)</f>
        <v>İSTANBUL OTOPARK İŞLETMELERİ A.Ş.(İSPARK)</v>
      </c>
      <c r="D13" s="54" t="s">
        <v>94</v>
      </c>
      <c r="E13" s="57">
        <v>146</v>
      </c>
      <c r="F13" s="59">
        <v>45405</v>
      </c>
      <c r="G13" s="61">
        <v>20</v>
      </c>
      <c r="H13" s="63">
        <v>73</v>
      </c>
      <c r="I13" s="65" t="s">
        <v>134</v>
      </c>
      <c r="J13" s="61" t="s">
        <v>64</v>
      </c>
      <c r="K13" s="65"/>
      <c r="L13" s="67">
        <f t="shared" si="1"/>
        <v>21.9</v>
      </c>
      <c r="M13" s="7">
        <f t="shared" si="2"/>
        <v>51.1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42.583333333333336</v>
      </c>
      <c r="U13" s="92">
        <f t="shared" si="10"/>
        <v>8.5166666666666675</v>
      </c>
      <c r="V13" s="95">
        <f t="shared" si="0"/>
        <v>42.583333333333336</v>
      </c>
      <c r="W13" s="7">
        <f t="shared" si="0"/>
        <v>8.5166666666666675</v>
      </c>
    </row>
    <row r="14" spans="1:23" s="6" customFormat="1" ht="19.899999999999999" customHeight="1" x14ac:dyDescent="0.2">
      <c r="A14" s="51">
        <v>11</v>
      </c>
      <c r="B14" s="97"/>
      <c r="C14" s="100"/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/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/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/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/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/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/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1210.5</v>
      </c>
      <c r="I57" s="109"/>
      <c r="J57" s="109"/>
      <c r="K57" s="11"/>
      <c r="L57" s="12">
        <f t="shared" ref="L57:W57" si="12">+SUBTOTAL(9,L4:L55)</f>
        <v>62.1</v>
      </c>
      <c r="M57" s="12">
        <f t="shared" si="12"/>
        <v>1148.3999999999999</v>
      </c>
      <c r="N57" s="13">
        <f t="shared" si="12"/>
        <v>0</v>
      </c>
      <c r="O57" s="13">
        <f t="shared" si="12"/>
        <v>0</v>
      </c>
      <c r="P57" s="14">
        <f>+SUBTOTAL(9,P4:P55)</f>
        <v>235.14851485148517</v>
      </c>
      <c r="Q57" s="14">
        <f t="shared" si="12"/>
        <v>2.3514851485148514</v>
      </c>
      <c r="R57" s="15">
        <f t="shared" si="12"/>
        <v>696.36363636363637</v>
      </c>
      <c r="S57" s="15">
        <f t="shared" si="12"/>
        <v>69.63636363636364</v>
      </c>
      <c r="T57" s="16">
        <f t="shared" si="12"/>
        <v>120.75</v>
      </c>
      <c r="U57" s="16">
        <f t="shared" si="12"/>
        <v>24.150000000000002</v>
      </c>
      <c r="V57" s="12">
        <f t="shared" si="12"/>
        <v>1052.2621512151215</v>
      </c>
      <c r="W57" s="12">
        <f t="shared" si="12"/>
        <v>96.137848784878486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5" si="13">SUMIF($D$4:$D$55,B60,$N$4:$N$55)</f>
        <v>0</v>
      </c>
      <c r="D60" s="24">
        <f t="shared" ref="D60:D85" si="14">SUMIF($D$4:$D$55,B60,$O$4:$O$55)</f>
        <v>0</v>
      </c>
      <c r="E60" s="24">
        <f t="shared" ref="E60:E85" si="15">SUMIF($D$4:$D$55,B60,$P$4:$P$55)</f>
        <v>0</v>
      </c>
      <c r="F60" s="24">
        <f t="shared" ref="F60:F85" si="16">SUMIF($D$4:$D$55,B60,$Q$4:$Q$55)</f>
        <v>0</v>
      </c>
      <c r="G60" s="24">
        <f t="shared" ref="G60:G85" si="17">SUMIF($D$4:$D$55,B60,$R$4:$R$55)</f>
        <v>0</v>
      </c>
      <c r="H60" s="24">
        <f t="shared" ref="H60:H85" si="18">SUMIF($D$4:$D$55,B60,$S$4:$S$55)</f>
        <v>0</v>
      </c>
      <c r="I60" s="24">
        <f t="shared" ref="I60:I85" si="19">SUMIF($D$4:$D$55,B60,$T$4:$T$55)</f>
        <v>0</v>
      </c>
      <c r="J60" s="24">
        <f t="shared" ref="J60:J85" si="20">SUMIF($D$4:$D$55,B60,$U$4:$U$55)</f>
        <v>0</v>
      </c>
      <c r="K60" s="24">
        <f t="shared" ref="K60:K85" si="21">SUMIF($D$4:$D$55,B60,$L$4:$L$55)</f>
        <v>0</v>
      </c>
      <c r="L60" s="25">
        <f t="shared" ref="L60:L85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120.75</v>
      </c>
      <c r="J61" s="24">
        <f t="shared" si="20"/>
        <v>24.150000000000002</v>
      </c>
      <c r="K61" s="24">
        <f t="shared" si="21"/>
        <v>62.1</v>
      </c>
      <c r="L61" s="25">
        <f t="shared" si="22"/>
        <v>207</v>
      </c>
      <c r="M61" s="113">
        <f>+COUNTIF($D$4:D55,B61)</f>
        <v>2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1210.5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146.03960396039605</v>
      </c>
      <c r="F63" s="24">
        <f t="shared" si="16"/>
        <v>1.4603960396039604</v>
      </c>
      <c r="G63" s="24">
        <f t="shared" si="17"/>
        <v>254.54545454545453</v>
      </c>
      <c r="H63" s="24">
        <f t="shared" si="18"/>
        <v>25.454545454545453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427.49999999999994</v>
      </c>
      <c r="M63" s="113">
        <f>+COUNTIF($D$4:D57,B63)</f>
        <v>4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-1210.5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89.10891089108911</v>
      </c>
      <c r="F64" s="24">
        <f t="shared" si="16"/>
        <v>0.8910891089108911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90</v>
      </c>
      <c r="M64" s="113">
        <f>+COUNTIF($D$4:D58,B64)</f>
        <v>1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BANKASI'!B7</f>
        <v>YİYECEK-İÇECEK GİDERLERİ</v>
      </c>
      <c r="C65" s="24">
        <f t="shared" ref="C65" si="23">SUMIF($D$4:$D$55,B65,$N$4:$N$55)</f>
        <v>0</v>
      </c>
      <c r="D65" s="24">
        <f t="shared" ref="D65" si="24">SUMIF($D$4:$D$55,B65,$O$4:$O$55)</f>
        <v>0</v>
      </c>
      <c r="E65" s="24">
        <f t="shared" ref="E65" si="25">SUMIF($D$4:$D$55,B65,$P$4:$P$55)</f>
        <v>0</v>
      </c>
      <c r="F65" s="24">
        <f t="shared" ref="F65" si="26">SUMIF($D$4:$D$55,B65,$Q$4:$Q$55)</f>
        <v>0</v>
      </c>
      <c r="G65" s="24">
        <f t="shared" ref="G65" si="27">SUMIF($D$4:$D$55,B65,$R$4:$R$55)</f>
        <v>441.81818181818181</v>
      </c>
      <c r="H65" s="24">
        <f t="shared" ref="H65" si="28">SUMIF($D$4:$D$55,B65,$S$4:$S$55)</f>
        <v>44.181818181818187</v>
      </c>
      <c r="I65" s="24">
        <f t="shared" ref="I65" si="29">SUMIF($D$4:$D$55,B65,$T$4:$T$55)</f>
        <v>0</v>
      </c>
      <c r="J65" s="24">
        <f t="shared" ref="J65" si="30">SUMIF($D$4:$D$55,B65,$U$4:$U$55)</f>
        <v>0</v>
      </c>
      <c r="K65" s="24">
        <f t="shared" ref="K65" si="31">SUMIF($D$4:$D$55,B65,$L$4:$L$55)</f>
        <v>0</v>
      </c>
      <c r="L65" s="25">
        <f t="shared" ref="L65" si="32">+SUM(C65:K65)</f>
        <v>486</v>
      </c>
      <c r="M65" s="113">
        <f>+COUNTIF($D$4:D59,B65)</f>
        <v>3</v>
      </c>
      <c r="N65" s="26"/>
      <c r="O65" s="118"/>
      <c r="P65" s="119"/>
      <c r="Q65" s="119"/>
      <c r="R65" s="119"/>
      <c r="S65" s="26"/>
      <c r="T65" s="26"/>
      <c r="U65" s="26"/>
      <c r="V65" s="26"/>
      <c r="W65" s="26"/>
    </row>
    <row r="66" spans="1:23" ht="19.899999999999999" customHeight="1" x14ac:dyDescent="0.2">
      <c r="A66" s="49">
        <v>6</v>
      </c>
      <c r="B66" s="23" t="str">
        <f>+'VERİ BANKASI'!B8</f>
        <v>TEMSİL İKRAM VE YEMEK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+COUNTIF($D$4:D59,B66)</f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ht="19.899999999999999" customHeight="1" x14ac:dyDescent="0.2">
      <c r="A67" s="49">
        <v>7</v>
      </c>
      <c r="B67" s="23" t="str">
        <f>+'VERİ BANKASI'!B9</f>
        <v>OFİS MAKİNA TAM.BAK.VE SARF MALZ. GİD.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+COUNTIF($D$4:D60,B67)</f>
        <v>0</v>
      </c>
      <c r="N67" s="26"/>
      <c r="O67" s="202" t="s">
        <v>57</v>
      </c>
      <c r="P67" s="202"/>
      <c r="Q67" s="202"/>
      <c r="R67" s="202"/>
      <c r="S67" s="26"/>
      <c r="T67" s="202" t="s">
        <v>56</v>
      </c>
      <c r="U67" s="202"/>
      <c r="V67" s="202"/>
      <c r="W67" s="202"/>
    </row>
    <row r="68" spans="1:23" ht="19.899999999999999" customHeight="1" thickBot="1" x14ac:dyDescent="0.25">
      <c r="A68" s="49">
        <v>8</v>
      </c>
      <c r="B68" s="23" t="str">
        <f>+'VERİ BANKASI'!B10</f>
        <v>OFİS TAMİR, BAKIM VE ONARIM GİDERİ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+COUNTIF($D$4:D61,B68)</f>
        <v>0</v>
      </c>
      <c r="N68" s="26"/>
      <c r="O68" s="29"/>
      <c r="P68" s="29"/>
      <c r="Q68" s="29"/>
      <c r="R68" s="29"/>
      <c r="S68" s="30"/>
      <c r="T68" s="30"/>
      <c r="U68" s="30"/>
      <c r="V68" s="30"/>
      <c r="W68" s="30"/>
    </row>
    <row r="69" spans="1:23" ht="19.899999999999999" customHeight="1" x14ac:dyDescent="0.2">
      <c r="A69" s="49">
        <v>9</v>
      </c>
      <c r="B69" s="23" t="str">
        <f>+'VERİ BANKASI'!B11</f>
        <v>PTT, KARGO, NAKLİYE VE HAMMALİYE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+COUNTIF($D$4:D62,B69)</f>
        <v>0</v>
      </c>
      <c r="N69" s="26"/>
      <c r="O69" s="31" t="s">
        <v>58</v>
      </c>
      <c r="P69" s="32" t="str">
        <f>+CONCATENATE(P70,P59)</f>
        <v>: SAADET GÜLÜMSER YILDIRIM</v>
      </c>
      <c r="Q69" s="33"/>
      <c r="R69" s="34"/>
      <c r="S69" s="30"/>
      <c r="T69" s="31" t="s">
        <v>58</v>
      </c>
      <c r="U69" s="203" t="s">
        <v>61</v>
      </c>
      <c r="V69" s="203"/>
      <c r="W69" s="204"/>
    </row>
    <row r="70" spans="1:23" ht="19.899999999999999" customHeight="1" x14ac:dyDescent="0.2">
      <c r="A70" s="49">
        <v>10</v>
      </c>
      <c r="B70" s="23" t="str">
        <f>+'VERİ BANKASI'!B12</f>
        <v>KIRTASİYE VE MATBAA GİDERLERİ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+COUNTIF($D$4:D63,B70)</f>
        <v>0</v>
      </c>
      <c r="N70" s="26"/>
      <c r="O70" s="35" t="s">
        <v>59</v>
      </c>
      <c r="P70" s="36" t="s">
        <v>665</v>
      </c>
      <c r="Q70" s="30"/>
      <c r="R70" s="37"/>
      <c r="S70" s="30"/>
      <c r="T70" s="35" t="s">
        <v>59</v>
      </c>
      <c r="U70" s="185" t="s">
        <v>60</v>
      </c>
      <c r="V70" s="185"/>
      <c r="W70" s="186"/>
    </row>
    <row r="71" spans="1:23" ht="19.899999999999999" customHeight="1" x14ac:dyDescent="0.2">
      <c r="A71" s="49">
        <v>11</v>
      </c>
      <c r="B71" s="23" t="str">
        <f>+'VERİ BANKASI'!B13</f>
        <v>YURTİÇİ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+COUNTIF($D$4:D64,B71)</f>
        <v>0</v>
      </c>
      <c r="N71" s="26"/>
      <c r="O71" s="187" t="s">
        <v>62</v>
      </c>
      <c r="P71" s="188"/>
      <c r="Q71" s="188"/>
      <c r="R71" s="189"/>
      <c r="S71" s="30"/>
      <c r="T71" s="187" t="s">
        <v>62</v>
      </c>
      <c r="U71" s="188"/>
      <c r="V71" s="188"/>
      <c r="W71" s="189"/>
    </row>
    <row r="72" spans="1:23" ht="19.899999999999999" customHeight="1" x14ac:dyDescent="0.2">
      <c r="A72" s="49">
        <v>12</v>
      </c>
      <c r="B72" s="23" t="str">
        <f>+'VERİ BANKASI'!B14</f>
        <v>YURTDIŞI SEYAHAT VE KONAKLAMA GİD.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13</v>
      </c>
      <c r="B73" s="23" t="str">
        <f>+'VERİ BANKASI'!B15</f>
        <v>TEMİZLİK VE SARF MALZEME GİDERLERİ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x14ac:dyDescent="0.2">
      <c r="A74" s="49">
        <v>14</v>
      </c>
      <c r="B74" s="23" t="str">
        <f>+'VERİ BANKASI'!B16</f>
        <v>MUHTELİF VE DIŞARDAN SAĞ.HİZ.GİD.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87"/>
      <c r="P74" s="188"/>
      <c r="Q74" s="188"/>
      <c r="R74" s="189"/>
      <c r="S74" s="30"/>
      <c r="T74" s="187"/>
      <c r="U74" s="188"/>
      <c r="V74" s="188"/>
      <c r="W74" s="189"/>
    </row>
    <row r="75" spans="1:23" ht="19.899999999999999" customHeight="1" thickBot="1" x14ac:dyDescent="0.25">
      <c r="A75" s="49">
        <v>15</v>
      </c>
      <c r="B75" s="23" t="str">
        <f>+'VERİ BANKASI'!B17</f>
        <v>DİĞER VERGİ RESİM VE HARÇ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O75" s="190"/>
      <c r="P75" s="191"/>
      <c r="Q75" s="191"/>
      <c r="R75" s="192"/>
      <c r="S75" s="30"/>
      <c r="T75" s="190"/>
      <c r="U75" s="191"/>
      <c r="V75" s="191"/>
      <c r="W75" s="192"/>
    </row>
    <row r="76" spans="1:23" ht="19.899999999999999" customHeight="1" x14ac:dyDescent="0.2">
      <c r="A76" s="49">
        <v>16</v>
      </c>
      <c r="B76" s="23" t="str">
        <f>+'VERİ BANKASI'!B18</f>
        <v>NOTER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  <c r="S76" s="30"/>
      <c r="T76" s="30"/>
      <c r="U76" s="30"/>
    </row>
    <row r="77" spans="1:23" ht="19.899999999999999" customHeight="1" x14ac:dyDescent="0.2">
      <c r="A77" s="49">
        <v>17</v>
      </c>
      <c r="B77" s="23" t="str">
        <f>+'VERİ BANKASI'!B19</f>
        <v>SAĞLIK GİDERLERİ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  <c r="N77" s="26"/>
    </row>
    <row r="78" spans="1:23" ht="19.899999999999999" customHeight="1" x14ac:dyDescent="0.2">
      <c r="A78" s="49">
        <v>18</v>
      </c>
      <c r="B78" s="23" t="str">
        <f>+'VERİ BANKASI'!B20</f>
        <v>689 KANUNEN KABUL EDİLMEYEN GİD.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>
        <f>+COUNTIF($D$4:D72,B78)</f>
        <v>0</v>
      </c>
    </row>
    <row r="79" spans="1:23" ht="19.899999999999999" customHeight="1" x14ac:dyDescent="0.2">
      <c r="A79" s="49">
        <v>19</v>
      </c>
      <c r="B79" s="23">
        <f>+'VERİ BANKASI'!B21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 t="s">
        <v>55</v>
      </c>
      <c r="O79" s="194" t="s">
        <v>654</v>
      </c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20</v>
      </c>
      <c r="B80" s="23">
        <f>+'VERİ BANKASI'!B22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21</v>
      </c>
      <c r="B81" s="23">
        <f>+'VERİ BANKASI'!B23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4"/>
      <c r="P81" s="195"/>
      <c r="Q81" s="195"/>
      <c r="R81" s="195"/>
      <c r="S81" s="195"/>
      <c r="T81" s="195"/>
      <c r="U81" s="195"/>
      <c r="V81" s="195"/>
      <c r="W81" s="195"/>
    </row>
    <row r="82" spans="1:23" ht="19.899999999999999" customHeight="1" x14ac:dyDescent="0.2">
      <c r="A82" s="49">
        <v>22</v>
      </c>
      <c r="B82" s="23">
        <f>+'VERİ BANKASI'!B24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 t="s">
        <v>655</v>
      </c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23</v>
      </c>
      <c r="B83" s="23">
        <f>+'VERİ BANKASI'!B25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  <c r="N83" s="193"/>
      <c r="O83" s="196"/>
      <c r="P83" s="197"/>
      <c r="Q83" s="197"/>
      <c r="R83" s="197"/>
      <c r="S83" s="197"/>
      <c r="T83" s="197"/>
      <c r="U83" s="197"/>
      <c r="V83" s="197"/>
      <c r="W83" s="197"/>
    </row>
    <row r="84" spans="1:23" ht="19.899999999999999" customHeight="1" x14ac:dyDescent="0.2">
      <c r="A84" s="49">
        <v>24</v>
      </c>
      <c r="B84" s="23">
        <f>+'VERİ BANKASI'!B26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</row>
    <row r="85" spans="1:23" ht="19.899999999999999" customHeight="1" thickBot="1" x14ac:dyDescent="0.25">
      <c r="A85" s="49">
        <v>25</v>
      </c>
      <c r="B85" s="23">
        <f>+'VERİ BANKASI'!B27</f>
        <v>0</v>
      </c>
      <c r="C85" s="24">
        <f t="shared" si="13"/>
        <v>0</v>
      </c>
      <c r="D85" s="24">
        <f t="shared" si="14"/>
        <v>0</v>
      </c>
      <c r="E85" s="24">
        <f t="shared" si="15"/>
        <v>0</v>
      </c>
      <c r="F85" s="24">
        <f t="shared" si="16"/>
        <v>0</v>
      </c>
      <c r="G85" s="24">
        <f t="shared" si="17"/>
        <v>0</v>
      </c>
      <c r="H85" s="24">
        <f t="shared" si="18"/>
        <v>0</v>
      </c>
      <c r="I85" s="24">
        <f t="shared" si="19"/>
        <v>0</v>
      </c>
      <c r="J85" s="24">
        <f t="shared" si="20"/>
        <v>0</v>
      </c>
      <c r="K85" s="24">
        <f t="shared" si="21"/>
        <v>0</v>
      </c>
      <c r="L85" s="25">
        <f t="shared" si="22"/>
        <v>0</v>
      </c>
      <c r="M85" s="113"/>
      <c r="R85" s="108" t="s">
        <v>657</v>
      </c>
      <c r="S85" s="108" t="s">
        <v>727</v>
      </c>
      <c r="T85" s="108" t="s">
        <v>50</v>
      </c>
      <c r="U85" s="108" t="s">
        <v>29</v>
      </c>
      <c r="V85" s="108" t="s">
        <v>33</v>
      </c>
      <c r="W85" s="108" t="s">
        <v>658</v>
      </c>
    </row>
    <row r="86" spans="1:23" ht="19.899999999999999" customHeight="1" thickBot="1" x14ac:dyDescent="0.25">
      <c r="A86" s="17"/>
      <c r="B86" s="38" t="s">
        <v>23</v>
      </c>
      <c r="C86" s="39">
        <f t="shared" ref="C86:K86" si="33">SUM(C60:C83)</f>
        <v>0</v>
      </c>
      <c r="D86" s="39">
        <f t="shared" si="33"/>
        <v>0</v>
      </c>
      <c r="E86" s="39">
        <f t="shared" si="33"/>
        <v>235.14851485148517</v>
      </c>
      <c r="F86" s="39">
        <f t="shared" si="33"/>
        <v>2.3514851485148514</v>
      </c>
      <c r="G86" s="39">
        <f t="shared" si="33"/>
        <v>696.36363636363637</v>
      </c>
      <c r="H86" s="39">
        <f t="shared" si="33"/>
        <v>69.63636363636364</v>
      </c>
      <c r="I86" s="39">
        <f t="shared" si="33"/>
        <v>120.75</v>
      </c>
      <c r="J86" s="39">
        <f t="shared" si="33"/>
        <v>24.150000000000002</v>
      </c>
      <c r="K86" s="40">
        <f t="shared" si="33"/>
        <v>62.1</v>
      </c>
      <c r="L86" s="40">
        <f>SUM(L60:L83)</f>
        <v>1210.5</v>
      </c>
      <c r="M86" s="114">
        <f>+SUM(M60:M85)</f>
        <v>10</v>
      </c>
      <c r="R86" s="106" t="s">
        <v>658</v>
      </c>
      <c r="S86" s="111">
        <f>+M86</f>
        <v>10</v>
      </c>
      <c r="T86" s="107">
        <f>+K86</f>
        <v>62.1</v>
      </c>
      <c r="U86" s="107">
        <f>+C86+E86+G86+I86</f>
        <v>1052.2621512151215</v>
      </c>
      <c r="V86" s="107">
        <f>+D86+F86+H86+J86</f>
        <v>96.1378487848785</v>
      </c>
      <c r="W86" s="107">
        <f>+T86+U86+V86</f>
        <v>1210.5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9:W69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7:R67"/>
    <mergeCell ref="T67:W67"/>
    <mergeCell ref="U70:W70"/>
    <mergeCell ref="O71:R75"/>
    <mergeCell ref="T71:W75"/>
    <mergeCell ref="N79:N83"/>
    <mergeCell ref="O79:W81"/>
    <mergeCell ref="O82:W83"/>
  </mergeCells>
  <dataValidations count="1">
    <dataValidation type="list" allowBlank="1" showInputMessage="1" showErrorMessage="1" sqref="D55" xr:uid="{9B3E3BD1-0192-4277-B71F-162E864A6EC7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ED2469F1-185A-4F24-BE3D-FF82009800A2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3C01A318-54D7-4227-B008-8AD5208789B5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8190D66B-72CF-4D4C-ABAF-3575E8756492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C13AC191-3929-48CF-9B34-EBBE213F744A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94A682ED-A586-4A62-90A9-0FEBD29421A1}">
          <x14:formula1>
            <xm:f>'VERİ BANKASI'!$N$1:$N$1</xm:f>
          </x14:formula1>
          <xm:sqref>K55</xm:sqref>
        </x14:dataValidation>
        <x14:dataValidation type="list" allowBlank="1" showInputMessage="1" showErrorMessage="1" xr:uid="{D8DD111A-FF0C-4CA0-B543-7F79F428ABA7}">
          <x14:formula1>
            <xm:f>'VERİ BANKASI'!$C$1:$C$5</xm:f>
          </x14:formula1>
          <xm:sqref>G55</xm:sqref>
        </x14:dataValidation>
        <x14:dataValidation type="list" allowBlank="1" showInputMessage="1" showErrorMessage="1" xr:uid="{F3FFBB18-D066-4754-A91E-48A9A0B351F1}">
          <x14:formula1>
            <xm:f>'VERİ BANKASI'!$G$1:$G$4</xm:f>
          </x14:formula1>
          <xm:sqref>P61</xm:sqref>
        </x14:dataValidation>
        <x14:dataValidation type="list" allowBlank="1" showInputMessage="1" showErrorMessage="1" xr:uid="{54745EA3-236F-4EE5-852E-08DC991017A9}">
          <x14:formula1>
            <xm:f>'VERİ BANKASI'!$L$1:$L$4</xm:f>
          </x14:formula1>
          <xm:sqref>P64:R65</xm:sqref>
        </x14:dataValidation>
        <x14:dataValidation type="list" allowBlank="1" showInputMessage="1" showErrorMessage="1" xr:uid="{F1DE55FE-922F-4C76-B793-75A5E7D0EE27}">
          <x14:formula1>
            <xm:f>'VERİ BANKASI'!$E$1:$E$13</xm:f>
          </x14:formula1>
          <xm:sqref>P63</xm:sqref>
        </x14:dataValidation>
        <x14:dataValidation type="list" allowBlank="1" showInputMessage="1" showErrorMessage="1" xr:uid="{188C348B-71E3-457E-80DB-E4A785140EB6}">
          <x14:formula1>
            <xm:f>'VERİ BANKASI'!$F$1:$F$4</xm:f>
          </x14:formula1>
          <xm:sqref>P60</xm:sqref>
        </x14:dataValidation>
        <x14:dataValidation type="list" allowBlank="1" showInputMessage="1" showErrorMessage="1" xr:uid="{1070A3DE-2D10-492A-B3FD-08EB6B4DC951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E83237A2-475A-43BC-B982-C94A3F1DB427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F2AE3100-64DA-4C8F-A5B7-69F3781442D7}">
          <x14:formula1>
            <xm:f>'VERİ BANKASI'!$I$1:$I$36</xm:f>
          </x14:formula1>
          <xm:sqref>P62:R62</xm:sqref>
        </x14:dataValidation>
      </x14:dataValidations>
    </ext>
  </extLst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5EFD-6472-4C54-AB64-65B9EA2A5894}">
  <sheetPr codeName="Sayfa36">
    <pageSetUpPr fitToPage="1"/>
  </sheetPr>
  <dimension ref="A1:W85"/>
  <sheetViews>
    <sheetView topLeftCell="A61" zoomScale="85" zoomScaleNormal="85" workbookViewId="0">
      <selection activeCell="E72" sqref="E72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6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/>
      <c r="C4" s="100"/>
      <c r="D4" s="54"/>
      <c r="E4" s="57"/>
      <c r="F4" s="59"/>
      <c r="G4" s="61"/>
      <c r="H4" s="63"/>
      <c r="I4" s="65"/>
      <c r="J4" s="61"/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0</v>
      </c>
      <c r="W4" s="7">
        <f>+O4+Q4+S4+U4</f>
        <v>0</v>
      </c>
    </row>
    <row r="5" spans="1:23" s="6" customFormat="1" ht="19.899999999999999" customHeight="1" x14ac:dyDescent="0.2">
      <c r="A5" s="51">
        <v>2</v>
      </c>
      <c r="B5" s="97"/>
      <c r="C5" s="100"/>
      <c r="D5" s="54"/>
      <c r="E5" s="57"/>
      <c r="F5" s="59"/>
      <c r="G5" s="61"/>
      <c r="H5" s="63"/>
      <c r="I5" s="65"/>
      <c r="J5" s="61"/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0</v>
      </c>
      <c r="W5" s="7">
        <f>+O5+Q5+S5+U5</f>
        <v>0</v>
      </c>
    </row>
    <row r="6" spans="1:23" s="6" customFormat="1" ht="19.899999999999999" customHeight="1" x14ac:dyDescent="0.2">
      <c r="A6" s="51">
        <v>3</v>
      </c>
      <c r="B6" s="97"/>
      <c r="C6" s="100"/>
      <c r="D6" s="54"/>
      <c r="E6" s="57"/>
      <c r="F6" s="59"/>
      <c r="G6" s="61"/>
      <c r="H6" s="63"/>
      <c r="I6" s="65"/>
      <c r="J6" s="61"/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0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/>
      <c r="C7" s="100"/>
      <c r="D7" s="54"/>
      <c r="E7" s="57"/>
      <c r="F7" s="59"/>
      <c r="G7" s="61"/>
      <c r="H7" s="63"/>
      <c r="I7" s="65"/>
      <c r="J7" s="61"/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0</v>
      </c>
      <c r="W7" s="7">
        <f t="shared" si="0"/>
        <v>0</v>
      </c>
    </row>
    <row r="8" spans="1:23" s="6" customFormat="1" ht="19.899999999999999" customHeight="1" x14ac:dyDescent="0.2">
      <c r="A8" s="51">
        <v>5</v>
      </c>
      <c r="B8" s="97"/>
      <c r="C8" s="100"/>
      <c r="D8" s="54"/>
      <c r="E8" s="57"/>
      <c r="F8" s="59"/>
      <c r="G8" s="61"/>
      <c r="H8" s="63"/>
      <c r="I8" s="65"/>
      <c r="J8" s="61"/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0</v>
      </c>
      <c r="W8" s="7">
        <f t="shared" si="0"/>
        <v>0</v>
      </c>
    </row>
    <row r="9" spans="1:23" s="6" customFormat="1" ht="19.899999999999999" customHeight="1" x14ac:dyDescent="0.2">
      <c r="A9" s="51">
        <v>6</v>
      </c>
      <c r="B9" s="97"/>
      <c r="C9" s="100"/>
      <c r="D9" s="54"/>
      <c r="E9" s="57"/>
      <c r="F9" s="59"/>
      <c r="G9" s="61"/>
      <c r="H9" s="63"/>
      <c r="I9" s="65"/>
      <c r="J9" s="61"/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/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/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/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/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>
        <v>6220529513</v>
      </c>
      <c r="C14" s="100" t="str">
        <f>+VLOOKUP(B14,'VERİ BANKASI'!M:N,2,0)</f>
        <v>MİGROS TİCARET A.Ş.</v>
      </c>
      <c r="D14" s="54" t="s">
        <v>92</v>
      </c>
      <c r="E14" s="57">
        <v>13</v>
      </c>
      <c r="F14" s="59">
        <v>45410</v>
      </c>
      <c r="G14" s="61">
        <v>10</v>
      </c>
      <c r="H14" s="63">
        <v>98.25</v>
      </c>
      <c r="I14" s="65" t="s">
        <v>134</v>
      </c>
      <c r="J14" s="61" t="s">
        <v>64</v>
      </c>
      <c r="K14" s="65"/>
      <c r="L14" s="67">
        <f t="shared" si="1"/>
        <v>0</v>
      </c>
      <c r="M14" s="7">
        <f t="shared" si="2"/>
        <v>98.25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89.318181818181813</v>
      </c>
      <c r="S14" s="86">
        <f t="shared" si="8"/>
        <v>8.9318181818181817</v>
      </c>
      <c r="T14" s="90">
        <f t="shared" si="9"/>
        <v>0</v>
      </c>
      <c r="U14" s="92">
        <f t="shared" si="10"/>
        <v>0</v>
      </c>
      <c r="V14" s="95">
        <f t="shared" si="0"/>
        <v>89.318181818181813</v>
      </c>
      <c r="W14" s="7">
        <f t="shared" si="0"/>
        <v>8.9318181818181817</v>
      </c>
    </row>
    <row r="15" spans="1:23" s="6" customFormat="1" ht="19.899999999999999" customHeight="1" x14ac:dyDescent="0.2">
      <c r="A15" s="51">
        <v>12</v>
      </c>
      <c r="B15" s="97">
        <v>6220529513</v>
      </c>
      <c r="C15" s="100" t="str">
        <f>+VLOOKUP(B15,'VERİ BANKASI'!M:N,2,0)</f>
        <v>MİGROS TİCARET A.Ş.</v>
      </c>
      <c r="D15" s="54" t="s">
        <v>92</v>
      </c>
      <c r="E15" s="57">
        <v>13</v>
      </c>
      <c r="F15" s="59">
        <v>45410</v>
      </c>
      <c r="G15" s="61">
        <v>1</v>
      </c>
      <c r="H15" s="63">
        <v>87.5</v>
      </c>
      <c r="I15" s="65" t="s">
        <v>134</v>
      </c>
      <c r="J15" s="61" t="s">
        <v>64</v>
      </c>
      <c r="K15" s="65"/>
      <c r="L15" s="67">
        <f t="shared" si="1"/>
        <v>0</v>
      </c>
      <c r="M15" s="7">
        <f t="shared" si="2"/>
        <v>87.5</v>
      </c>
      <c r="N15" s="69">
        <f t="shared" si="3"/>
        <v>0</v>
      </c>
      <c r="O15" s="76">
        <f t="shared" si="4"/>
        <v>0</v>
      </c>
      <c r="P15" s="74">
        <f t="shared" si="5"/>
        <v>86.633663366336634</v>
      </c>
      <c r="Q15" s="82">
        <f t="shared" si="6"/>
        <v>0.86633663366336633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86.633663366336634</v>
      </c>
      <c r="W15" s="7">
        <f t="shared" si="0"/>
        <v>0.86633663366336633</v>
      </c>
    </row>
    <row r="16" spans="1:23" s="6" customFormat="1" ht="19.899999999999999" customHeight="1" x14ac:dyDescent="0.2">
      <c r="A16" s="51">
        <v>13</v>
      </c>
      <c r="B16" s="97">
        <v>6300545195</v>
      </c>
      <c r="C16" s="100" t="str">
        <f>+VLOOKUP(B16,'VERİ BANKASI'!M:N,2,0)</f>
        <v>NATURALİST GIDA - NATURALİST GIDA LTD. ŞTİ.</v>
      </c>
      <c r="D16" s="54" t="s">
        <v>91</v>
      </c>
      <c r="E16" s="57">
        <v>45</v>
      </c>
      <c r="F16" s="59">
        <v>45408</v>
      </c>
      <c r="G16" s="61">
        <v>1</v>
      </c>
      <c r="H16" s="63">
        <v>400</v>
      </c>
      <c r="I16" s="65" t="s">
        <v>140</v>
      </c>
      <c r="J16" s="61" t="s">
        <v>64</v>
      </c>
      <c r="K16" s="65"/>
      <c r="L16" s="67">
        <f t="shared" si="1"/>
        <v>0</v>
      </c>
      <c r="M16" s="7">
        <f t="shared" si="2"/>
        <v>400</v>
      </c>
      <c r="N16" s="69">
        <f t="shared" si="3"/>
        <v>0</v>
      </c>
      <c r="O16" s="76">
        <f t="shared" si="4"/>
        <v>0</v>
      </c>
      <c r="P16" s="74">
        <f t="shared" si="5"/>
        <v>396.03960396039605</v>
      </c>
      <c r="Q16" s="82">
        <f t="shared" si="6"/>
        <v>3.9603960396039608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396.03960396039605</v>
      </c>
      <c r="W16" s="7">
        <f t="shared" si="0"/>
        <v>3.9603960396039608</v>
      </c>
    </row>
    <row r="17" spans="1:23" s="6" customFormat="1" ht="19.899999999999999" customHeight="1" x14ac:dyDescent="0.2">
      <c r="A17" s="51">
        <v>14</v>
      </c>
      <c r="B17" s="97">
        <v>3850449960</v>
      </c>
      <c r="C17" s="100" t="str">
        <f>+VLOOKUP(B17,'VERİ BANKASI'!M:N,2,0)</f>
        <v>FICCIN REST GIDA İŞL.TURZ.VE REKLAM LTD.ŞTİ.</v>
      </c>
      <c r="D17" s="54" t="s">
        <v>92</v>
      </c>
      <c r="E17" s="57">
        <v>36</v>
      </c>
      <c r="F17" s="59">
        <v>45406</v>
      </c>
      <c r="G17" s="61">
        <v>10</v>
      </c>
      <c r="H17" s="63">
        <v>330</v>
      </c>
      <c r="I17" s="65" t="s">
        <v>122</v>
      </c>
      <c r="J17" s="61" t="s">
        <v>64</v>
      </c>
      <c r="K17" s="65"/>
      <c r="L17" s="67">
        <f t="shared" si="1"/>
        <v>0</v>
      </c>
      <c r="M17" s="7">
        <f t="shared" si="2"/>
        <v>330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300</v>
      </c>
      <c r="S17" s="86">
        <f t="shared" si="8"/>
        <v>30</v>
      </c>
      <c r="T17" s="90">
        <f t="shared" si="9"/>
        <v>0</v>
      </c>
      <c r="U17" s="92">
        <f t="shared" si="10"/>
        <v>0</v>
      </c>
      <c r="V17" s="95">
        <f t="shared" si="0"/>
        <v>300</v>
      </c>
      <c r="W17" s="7">
        <f t="shared" si="0"/>
        <v>30</v>
      </c>
    </row>
    <row r="18" spans="1:23" s="6" customFormat="1" ht="19.899999999999999" customHeight="1" x14ac:dyDescent="0.2">
      <c r="A18" s="51">
        <v>15</v>
      </c>
      <c r="B18" s="97">
        <v>32332915424</v>
      </c>
      <c r="C18" s="100" t="str">
        <f>+VLOOKUP(B18,'VERİ BANKASI'!M:N,2,0)</f>
        <v>BİMTAŞ GIDA MARKET - CAHİT BALTACI</v>
      </c>
      <c r="D18" s="54" t="s">
        <v>92</v>
      </c>
      <c r="E18" s="57">
        <v>14</v>
      </c>
      <c r="F18" s="59">
        <v>45410</v>
      </c>
      <c r="G18" s="61">
        <v>1</v>
      </c>
      <c r="H18" s="63">
        <v>167.5</v>
      </c>
      <c r="I18" s="65" t="s">
        <v>122</v>
      </c>
      <c r="J18" s="61" t="s">
        <v>64</v>
      </c>
      <c r="K18" s="65"/>
      <c r="L18" s="67">
        <f t="shared" si="1"/>
        <v>0</v>
      </c>
      <c r="M18" s="7">
        <f t="shared" si="2"/>
        <v>167.5</v>
      </c>
      <c r="N18" s="69">
        <f t="shared" si="3"/>
        <v>0</v>
      </c>
      <c r="O18" s="76">
        <f t="shared" si="4"/>
        <v>0</v>
      </c>
      <c r="P18" s="74">
        <f t="shared" si="5"/>
        <v>165.84158415841583</v>
      </c>
      <c r="Q18" s="82">
        <f t="shared" si="6"/>
        <v>1.6584158415841583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165.84158415841583</v>
      </c>
      <c r="W18" s="7">
        <f t="shared" si="0"/>
        <v>1.6584158415841583</v>
      </c>
    </row>
    <row r="19" spans="1:23" s="6" customFormat="1" ht="19.899999999999999" customHeight="1" x14ac:dyDescent="0.2">
      <c r="A19" s="51">
        <v>16</v>
      </c>
      <c r="B19" s="97">
        <v>3880788552</v>
      </c>
      <c r="C19" s="100" t="str">
        <f>+VLOOKUP(B19,'VERİ BANKASI'!M:N,2,0)</f>
        <v>FSM EKMEK VE UNL.MAM.ÜRET.SAN.VE TİC.LTD.ŞTİ</v>
      </c>
      <c r="D19" s="54" t="s">
        <v>92</v>
      </c>
      <c r="E19" s="57">
        <v>33</v>
      </c>
      <c r="F19" s="59">
        <v>45408</v>
      </c>
      <c r="G19" s="61">
        <v>1</v>
      </c>
      <c r="H19" s="63">
        <v>60</v>
      </c>
      <c r="I19" s="65" t="s">
        <v>122</v>
      </c>
      <c r="J19" s="61" t="s">
        <v>64</v>
      </c>
      <c r="K19" s="65"/>
      <c r="L19" s="67">
        <f t="shared" si="1"/>
        <v>0</v>
      </c>
      <c r="M19" s="7">
        <f t="shared" si="2"/>
        <v>60</v>
      </c>
      <c r="N19" s="69">
        <f t="shared" si="3"/>
        <v>0</v>
      </c>
      <c r="O19" s="76">
        <f t="shared" si="4"/>
        <v>0</v>
      </c>
      <c r="P19" s="74">
        <f t="shared" si="5"/>
        <v>59.405940594059409</v>
      </c>
      <c r="Q19" s="82">
        <f t="shared" si="6"/>
        <v>0.59405940594059414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59.405940594059409</v>
      </c>
      <c r="W19" s="7">
        <f t="shared" si="0"/>
        <v>0.59405940594059414</v>
      </c>
    </row>
    <row r="20" spans="1:23" s="6" customFormat="1" ht="19.899999999999999" customHeight="1" x14ac:dyDescent="0.2">
      <c r="A20" s="51">
        <v>17</v>
      </c>
      <c r="B20" s="97">
        <v>3880788552</v>
      </c>
      <c r="C20" s="100" t="str">
        <f>+VLOOKUP(B20,'VERİ BANKASI'!M:N,2,0)</f>
        <v>FSM EKMEK VE UNL.MAM.ÜRET.SAN.VE TİC.LTD.ŞTİ</v>
      </c>
      <c r="D20" s="54" t="s">
        <v>92</v>
      </c>
      <c r="E20" s="57">
        <v>32</v>
      </c>
      <c r="F20" s="59">
        <v>45408</v>
      </c>
      <c r="G20" s="61">
        <v>1</v>
      </c>
      <c r="H20" s="63">
        <v>90</v>
      </c>
      <c r="I20" s="65" t="s">
        <v>122</v>
      </c>
      <c r="J20" s="61" t="s">
        <v>64</v>
      </c>
      <c r="K20" s="65"/>
      <c r="L20" s="67">
        <f t="shared" si="1"/>
        <v>0</v>
      </c>
      <c r="M20" s="7">
        <f t="shared" si="2"/>
        <v>90</v>
      </c>
      <c r="N20" s="69">
        <f t="shared" si="3"/>
        <v>0</v>
      </c>
      <c r="O20" s="76">
        <f t="shared" si="4"/>
        <v>0</v>
      </c>
      <c r="P20" s="74">
        <f t="shared" si="5"/>
        <v>89.10891089108911</v>
      </c>
      <c r="Q20" s="82">
        <f t="shared" si="6"/>
        <v>0.8910891089108911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89.10891089108911</v>
      </c>
      <c r="W20" s="7">
        <f t="shared" si="0"/>
        <v>0.8910891089108911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1233.25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1233.25</v>
      </c>
      <c r="N57" s="13">
        <f t="shared" si="12"/>
        <v>0</v>
      </c>
      <c r="O57" s="13">
        <f t="shared" si="12"/>
        <v>0</v>
      </c>
      <c r="P57" s="14">
        <f>+SUBTOTAL(9,P4:P55)</f>
        <v>797.02970297029697</v>
      </c>
      <c r="Q57" s="14">
        <f t="shared" si="12"/>
        <v>7.9702970297029703</v>
      </c>
      <c r="R57" s="15">
        <f t="shared" si="12"/>
        <v>389.31818181818181</v>
      </c>
      <c r="S57" s="15">
        <f t="shared" si="12"/>
        <v>38.93181818181818</v>
      </c>
      <c r="T57" s="16">
        <f t="shared" si="12"/>
        <v>0</v>
      </c>
      <c r="U57" s="16">
        <f t="shared" si="12"/>
        <v>0</v>
      </c>
      <c r="V57" s="12">
        <f t="shared" si="12"/>
        <v>1186.3478847884787</v>
      </c>
      <c r="W57" s="12">
        <f t="shared" si="12"/>
        <v>46.902115211521149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1233.2499999999998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400.99009900990097</v>
      </c>
      <c r="F63" s="24">
        <f t="shared" si="16"/>
        <v>4.0099009900990099</v>
      </c>
      <c r="G63" s="24">
        <f t="shared" si="17"/>
        <v>389.31818181818181</v>
      </c>
      <c r="H63" s="24">
        <f t="shared" si="18"/>
        <v>38.93181818181818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833.24999999999989</v>
      </c>
      <c r="M63" s="113">
        <f>+COUNTIF($D$4:D57,B63)</f>
        <v>6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-1233.2499999999998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396.03960396039605</v>
      </c>
      <c r="F64" s="24">
        <f t="shared" si="16"/>
        <v>3.9603960396039608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400</v>
      </c>
      <c r="M64" s="113">
        <f>+COUNTIF($D$4:D58,B64)</f>
        <v>1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797.02970297029697</v>
      </c>
      <c r="F85" s="39">
        <f t="shared" si="23"/>
        <v>7.9702970297029712</v>
      </c>
      <c r="G85" s="39">
        <f t="shared" si="23"/>
        <v>389.31818181818181</v>
      </c>
      <c r="H85" s="39">
        <f t="shared" si="23"/>
        <v>38.93181818181818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1233.25</v>
      </c>
      <c r="M85" s="114">
        <f>+SUM(M60:M84)</f>
        <v>7</v>
      </c>
      <c r="R85" s="106" t="s">
        <v>658</v>
      </c>
      <c r="S85" s="111">
        <f>+M85</f>
        <v>7</v>
      </c>
      <c r="T85" s="107">
        <f>+K85</f>
        <v>0</v>
      </c>
      <c r="U85" s="107">
        <f>+C85+E85+G85+I85</f>
        <v>1186.3478847884787</v>
      </c>
      <c r="V85" s="107">
        <f>+D85+F85+H85+J85</f>
        <v>46.902115211521149</v>
      </c>
      <c r="W85" s="107">
        <f>+T85+U85+V85</f>
        <v>1233.2499999999998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D8F170FE-036A-4216-9FA5-E2D34632E6AE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76FAC5D-5F5C-4895-B321-4BF0C37571EE}">
          <x14:formula1>
            <xm:f>'VERİ BANKASI'!$F$1:$F$4</xm:f>
          </x14:formula1>
          <xm:sqref>P60</xm:sqref>
        </x14:dataValidation>
        <x14:dataValidation type="list" allowBlank="1" showInputMessage="1" showErrorMessage="1" xr:uid="{2245398B-490B-4A30-B79B-78BFD8CE8B0C}">
          <x14:formula1>
            <xm:f>'VERİ BANKASI'!$E$1:$E$13</xm:f>
          </x14:formula1>
          <xm:sqref>P63</xm:sqref>
        </x14:dataValidation>
        <x14:dataValidation type="list" allowBlank="1" showInputMessage="1" showErrorMessage="1" xr:uid="{D460B502-A67C-46D9-A21B-846CD1B7D04E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C915D975-EC0B-4F29-8745-6296B967447D}">
          <x14:formula1>
            <xm:f>'VERİ BANKASI'!$G$1:$G$4</xm:f>
          </x14:formula1>
          <xm:sqref>P61</xm:sqref>
        </x14:dataValidation>
        <x14:dataValidation type="list" allowBlank="1" showInputMessage="1" showErrorMessage="1" xr:uid="{26441BF8-FB1A-41B5-81CB-C836DCF034B9}">
          <x14:formula1>
            <xm:f>'VERİ BANKASI'!$C$1:$C$5</xm:f>
          </x14:formula1>
          <xm:sqref>G55</xm:sqref>
        </x14:dataValidation>
        <x14:dataValidation type="list" allowBlank="1" showInputMessage="1" showErrorMessage="1" xr:uid="{8E5C2576-5FCF-49D7-BE4D-75A46F146F5A}">
          <x14:formula1>
            <xm:f>'VERİ BANKASI'!$N$1:$N$1</xm:f>
          </x14:formula1>
          <xm:sqref>K55</xm:sqref>
        </x14:dataValidation>
        <x14:dataValidation type="list" allowBlank="1" showInputMessage="1" showErrorMessage="1" xr:uid="{B394A2E5-7F12-4E1D-937C-571EA94CF41F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7A177CF6-CDA3-4284-A5E7-22BC83E4A8D8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1055067A-A0A2-4EDE-AF6B-3085F02BB98C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184D0B44-114F-4033-A1F5-A0D8622F79DE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D4F2DBCD-64E9-44D7-8996-4EAF2187F8DA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F9612433-7347-41EA-BA68-01F30BBB7B01}">
          <x14:formula1>
            <xm:f>'VERİ BANKASI'!$I$1:$I$36</xm:f>
          </x14:formula1>
          <xm:sqref>P62:R62</xm:sqref>
        </x14:dataValidation>
        <x14:dataValidation type="list" allowBlank="1" showInputMessage="1" showErrorMessage="1" xr:uid="{A5503B79-4B09-438E-B8AA-B392762783A6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8453-670A-4C32-9F91-8BD9D187CB81}">
  <sheetPr codeName="Sayfa37">
    <pageSetUpPr fitToPage="1"/>
  </sheetPr>
  <dimension ref="A1:W85"/>
  <sheetViews>
    <sheetView zoomScale="85" zoomScaleNormal="85" workbookViewId="0">
      <selection activeCell="D11" sqref="D11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6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6220529513</v>
      </c>
      <c r="C4" s="100" t="str">
        <f>+VLOOKUP(B4,'VERİ BANKASI'!M:N,2,0)</f>
        <v>MİGROS TİCARET A.Ş.</v>
      </c>
      <c r="D4" s="54" t="s">
        <v>92</v>
      </c>
      <c r="E4" s="57">
        <v>207</v>
      </c>
      <c r="F4" s="59">
        <v>45352</v>
      </c>
      <c r="G4" s="61">
        <v>1</v>
      </c>
      <c r="H4" s="63">
        <v>45.8</v>
      </c>
      <c r="I4" s="65" t="s">
        <v>640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45.8</v>
      </c>
      <c r="N4" s="69">
        <f>+IF(G4=$N$2,M4,0)</f>
        <v>0</v>
      </c>
      <c r="O4" s="76">
        <f>+N4*0/100</f>
        <v>0</v>
      </c>
      <c r="P4" s="74">
        <f>+IF(G4=$P$2,M4/1.01,0)</f>
        <v>45.346534653465341</v>
      </c>
      <c r="Q4" s="82">
        <f>+P4*0.01</f>
        <v>0.45346534653465342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45.346534653465341</v>
      </c>
      <c r="W4" s="7">
        <f>+O4+Q4+S4+U4</f>
        <v>0.45346534653465342</v>
      </c>
    </row>
    <row r="5" spans="1:23" s="6" customFormat="1" ht="19.899999999999999" customHeight="1" x14ac:dyDescent="0.2">
      <c r="A5" s="51">
        <v>2</v>
      </c>
      <c r="B5" s="97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594</v>
      </c>
      <c r="F5" s="59">
        <v>45360</v>
      </c>
      <c r="G5" s="61">
        <v>20</v>
      </c>
      <c r="H5" s="63">
        <v>100</v>
      </c>
      <c r="I5" s="65" t="s">
        <v>134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30</v>
      </c>
      <c r="M5" s="7">
        <f>+H5-L5</f>
        <v>70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58.333333333333336</v>
      </c>
      <c r="U5" s="92">
        <f>+T5*0.2</f>
        <v>11.666666666666668</v>
      </c>
      <c r="V5" s="95">
        <f>+N5+P5+R5+T5</f>
        <v>58.333333333333336</v>
      </c>
      <c r="W5" s="7">
        <f>+O5+Q5+S5+U5</f>
        <v>11.666666666666668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70</v>
      </c>
      <c r="F6" s="59">
        <v>45358</v>
      </c>
      <c r="G6" s="61">
        <v>20</v>
      </c>
      <c r="H6" s="63">
        <v>100</v>
      </c>
      <c r="I6" s="65" t="s">
        <v>134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30</v>
      </c>
      <c r="M6" s="7">
        <f>+H6-L6</f>
        <v>70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58.333333333333336</v>
      </c>
      <c r="U6" s="92">
        <f>+T6*0.2</f>
        <v>11.666666666666668</v>
      </c>
      <c r="V6" s="95">
        <f t="shared" ref="V6:W22" si="0">+N6+P6+R6+T6</f>
        <v>58.333333333333336</v>
      </c>
      <c r="W6" s="7">
        <f t="shared" si="0"/>
        <v>11.666666666666668</v>
      </c>
    </row>
    <row r="7" spans="1:23" s="6" customFormat="1" ht="19.899999999999999" customHeight="1" x14ac:dyDescent="0.2">
      <c r="A7" s="51">
        <v>4</v>
      </c>
      <c r="B7" s="97">
        <v>9480423762</v>
      </c>
      <c r="C7" s="100" t="str">
        <f>+VLOOKUP(B7,'VERİ BANKASI'!M:N,2,0)</f>
        <v>YENİ MAĞAZACILIK A.Ş.( A101 )</v>
      </c>
      <c r="D7" s="54" t="s">
        <v>92</v>
      </c>
      <c r="E7" s="57">
        <v>238</v>
      </c>
      <c r="F7" s="59">
        <v>45353</v>
      </c>
      <c r="G7" s="61">
        <v>1</v>
      </c>
      <c r="H7" s="63">
        <v>215.3</v>
      </c>
      <c r="I7" s="65" t="s">
        <v>134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215.3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213.16831683168317</v>
      </c>
      <c r="Q7" s="82">
        <f t="shared" ref="Q7:Q54" si="6">+P7*0.01</f>
        <v>2.1316831683168318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213.16831683168317</v>
      </c>
      <c r="W7" s="7">
        <f t="shared" si="0"/>
        <v>2.1316831683168318</v>
      </c>
    </row>
    <row r="8" spans="1:23" s="6" customFormat="1" ht="19.899999999999999" customHeight="1" x14ac:dyDescent="0.2">
      <c r="A8" s="51">
        <v>5</v>
      </c>
      <c r="B8" s="97">
        <v>9480423762</v>
      </c>
      <c r="C8" s="100" t="str">
        <f>+VLOOKUP(B8,'VERİ BANKASI'!M:N,2,0)</f>
        <v>YENİ MAĞAZACILIK A.Ş.( A101 )</v>
      </c>
      <c r="D8" s="54" t="s">
        <v>92</v>
      </c>
      <c r="E8" s="57">
        <v>238</v>
      </c>
      <c r="F8" s="59">
        <v>45353</v>
      </c>
      <c r="G8" s="61">
        <v>20</v>
      </c>
      <c r="H8" s="63">
        <v>283.75</v>
      </c>
      <c r="I8" s="65" t="s">
        <v>134</v>
      </c>
      <c r="J8" s="61" t="s">
        <v>64</v>
      </c>
      <c r="K8" s="65"/>
      <c r="L8" s="67">
        <f t="shared" si="1"/>
        <v>0</v>
      </c>
      <c r="M8" s="7">
        <f t="shared" si="2"/>
        <v>283.75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236.45833333333334</v>
      </c>
      <c r="U8" s="92">
        <f t="shared" si="10"/>
        <v>47.291666666666671</v>
      </c>
      <c r="V8" s="95">
        <f t="shared" si="0"/>
        <v>236.45833333333334</v>
      </c>
      <c r="W8" s="7">
        <f t="shared" si="0"/>
        <v>47.291666666666671</v>
      </c>
    </row>
    <row r="9" spans="1:23" s="6" customFormat="1" ht="19.899999999999999" customHeight="1" x14ac:dyDescent="0.2">
      <c r="A9" s="51">
        <v>6</v>
      </c>
      <c r="B9" s="97">
        <v>6220529513</v>
      </c>
      <c r="C9" s="100" t="str">
        <f>+VLOOKUP(B9,'VERİ BANKASI'!M:N,2,0)</f>
        <v>MİGROS TİCARET A.Ş.</v>
      </c>
      <c r="D9" s="54" t="s">
        <v>92</v>
      </c>
      <c r="E9" s="57">
        <v>241</v>
      </c>
      <c r="F9" s="59">
        <v>45353</v>
      </c>
      <c r="G9" s="61">
        <v>1</v>
      </c>
      <c r="H9" s="63">
        <v>164.45</v>
      </c>
      <c r="I9" s="65" t="s">
        <v>134</v>
      </c>
      <c r="J9" s="61" t="s">
        <v>64</v>
      </c>
      <c r="K9" s="65"/>
      <c r="L9" s="67">
        <f t="shared" si="1"/>
        <v>0</v>
      </c>
      <c r="M9" s="7">
        <f t="shared" si="2"/>
        <v>164.45</v>
      </c>
      <c r="N9" s="69">
        <f t="shared" si="3"/>
        <v>0</v>
      </c>
      <c r="O9" s="76">
        <f t="shared" si="4"/>
        <v>0</v>
      </c>
      <c r="P9" s="74">
        <f t="shared" si="5"/>
        <v>162.8217821782178</v>
      </c>
      <c r="Q9" s="82">
        <f t="shared" si="6"/>
        <v>1.6282178217821781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162.8217821782178</v>
      </c>
      <c r="W9" s="7">
        <f t="shared" si="0"/>
        <v>1.6282178217821781</v>
      </c>
    </row>
    <row r="10" spans="1:23" s="6" customFormat="1" ht="19.899999999999999" customHeight="1" x14ac:dyDescent="0.2">
      <c r="A10" s="51">
        <v>7</v>
      </c>
      <c r="B10" s="97">
        <v>5260047973</v>
      </c>
      <c r="C10" s="100" t="str">
        <f>+VLOOKUP(B10,'VERİ BANKASI'!M:N,2,0)</f>
        <v>İSTANBUL OTOPARK İŞLETMELERİ A.Ş.(İSPARK)</v>
      </c>
      <c r="D10" s="54" t="s">
        <v>94</v>
      </c>
      <c r="E10" s="57">
        <v>496</v>
      </c>
      <c r="F10" s="59">
        <v>45359</v>
      </c>
      <c r="G10" s="61">
        <v>20</v>
      </c>
      <c r="H10" s="63">
        <v>73</v>
      </c>
      <c r="I10" s="65" t="s">
        <v>134</v>
      </c>
      <c r="J10" s="61" t="s">
        <v>64</v>
      </c>
      <c r="K10" s="65"/>
      <c r="L10" s="67">
        <f t="shared" si="1"/>
        <v>21.9</v>
      </c>
      <c r="M10" s="7">
        <f t="shared" si="2"/>
        <v>51.1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42.583333333333336</v>
      </c>
      <c r="U10" s="92">
        <f t="shared" si="10"/>
        <v>8.5166666666666675</v>
      </c>
      <c r="V10" s="95">
        <f t="shared" si="0"/>
        <v>42.583333333333336</v>
      </c>
      <c r="W10" s="7">
        <f t="shared" si="0"/>
        <v>8.5166666666666675</v>
      </c>
    </row>
    <row r="11" spans="1:23" s="6" customFormat="1" ht="19.899999999999999" customHeight="1" x14ac:dyDescent="0.2">
      <c r="A11" s="51">
        <v>8</v>
      </c>
      <c r="B11" s="97">
        <v>8580044395</v>
      </c>
      <c r="C11" s="100" t="str">
        <f>+VLOOKUP(B11,'VERİ BANKASI'!M:N,2,0)</f>
        <v>GÜZEL ENERJİ AKARYAKIT A.Ş. (ANKARA GÜNEY ŞUBE)</v>
      </c>
      <c r="D11" s="54" t="s">
        <v>71</v>
      </c>
      <c r="E11" s="57">
        <v>65</v>
      </c>
      <c r="F11" s="59">
        <v>45356</v>
      </c>
      <c r="G11" s="61">
        <v>20</v>
      </c>
      <c r="H11" s="63">
        <v>500</v>
      </c>
      <c r="I11" s="65" t="s">
        <v>134</v>
      </c>
      <c r="J11" s="61" t="s">
        <v>64</v>
      </c>
      <c r="K11" s="65"/>
      <c r="L11" s="67">
        <f t="shared" si="1"/>
        <v>150</v>
      </c>
      <c r="M11" s="7">
        <f t="shared" si="2"/>
        <v>350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291.66666666666669</v>
      </c>
      <c r="U11" s="92">
        <f t="shared" si="10"/>
        <v>58.333333333333343</v>
      </c>
      <c r="V11" s="95">
        <f t="shared" si="0"/>
        <v>291.66666666666669</v>
      </c>
      <c r="W11" s="7">
        <f t="shared" si="0"/>
        <v>58.333333333333343</v>
      </c>
    </row>
    <row r="12" spans="1:23" s="6" customFormat="1" ht="19.899999999999999" customHeight="1" x14ac:dyDescent="0.2">
      <c r="A12" s="51">
        <v>9</v>
      </c>
      <c r="B12" s="97">
        <v>5260047973</v>
      </c>
      <c r="C12" s="100" t="str">
        <f>+VLOOKUP(B12,'VERİ BANKASI'!M:N,2,0)</f>
        <v>İSTANBUL OTOPARK İŞLETMELERİ A.Ş.(İSPARK)</v>
      </c>
      <c r="D12" s="54" t="s">
        <v>94</v>
      </c>
      <c r="E12" s="57">
        <v>552</v>
      </c>
      <c r="F12" s="59">
        <v>45357</v>
      </c>
      <c r="G12" s="61">
        <v>20</v>
      </c>
      <c r="H12" s="63">
        <v>100</v>
      </c>
      <c r="I12" s="65" t="s">
        <v>134</v>
      </c>
      <c r="J12" s="61" t="s">
        <v>64</v>
      </c>
      <c r="K12" s="65"/>
      <c r="L12" s="67">
        <f t="shared" si="1"/>
        <v>30</v>
      </c>
      <c r="M12" s="7">
        <f t="shared" si="2"/>
        <v>70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58.333333333333336</v>
      </c>
      <c r="U12" s="92">
        <f t="shared" si="10"/>
        <v>11.666666666666668</v>
      </c>
      <c r="V12" s="95">
        <f t="shared" si="0"/>
        <v>58.333333333333336</v>
      </c>
      <c r="W12" s="7">
        <f t="shared" si="0"/>
        <v>11.666666666666668</v>
      </c>
    </row>
    <row r="13" spans="1:23" s="6" customFormat="1" ht="19.899999999999999" customHeight="1" x14ac:dyDescent="0.2">
      <c r="A13" s="51">
        <v>10</v>
      </c>
      <c r="B13" s="97">
        <v>1640433218</v>
      </c>
      <c r="C13" s="100" t="str">
        <f>+VLOOKUP(B13,'VERİ BANKASI'!M:N,2,0)</f>
        <v>BERCESTE GRUP İNŞ.TUR.İŞL.AKAR.BAY.SAN.TİC.A.Ş.</v>
      </c>
      <c r="D13" s="54" t="s">
        <v>639</v>
      </c>
      <c r="E13" s="57">
        <v>84</v>
      </c>
      <c r="F13" s="59">
        <v>45356</v>
      </c>
      <c r="G13" s="61">
        <v>10</v>
      </c>
      <c r="H13" s="63">
        <v>831.4</v>
      </c>
      <c r="I13" s="65" t="s">
        <v>140</v>
      </c>
      <c r="J13" s="61" t="s">
        <v>64</v>
      </c>
      <c r="K13" s="65"/>
      <c r="L13" s="67">
        <f t="shared" si="1"/>
        <v>0</v>
      </c>
      <c r="M13" s="7">
        <f t="shared" si="2"/>
        <v>831.4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755.81818181818176</v>
      </c>
      <c r="S13" s="86">
        <f t="shared" si="8"/>
        <v>75.581818181818178</v>
      </c>
      <c r="T13" s="90">
        <f t="shared" si="9"/>
        <v>0</v>
      </c>
      <c r="U13" s="92">
        <f t="shared" si="10"/>
        <v>0</v>
      </c>
      <c r="V13" s="95">
        <f t="shared" si="0"/>
        <v>755.81818181818176</v>
      </c>
      <c r="W13" s="7">
        <f t="shared" si="0"/>
        <v>75.581818181818178</v>
      </c>
    </row>
    <row r="14" spans="1:23" s="6" customFormat="1" ht="19.899999999999999" customHeight="1" x14ac:dyDescent="0.2">
      <c r="A14" s="51">
        <v>11</v>
      </c>
      <c r="B14" s="97">
        <v>5260047973</v>
      </c>
      <c r="C14" s="100" t="str">
        <f>+VLOOKUP(B14,'VERİ BANKASI'!M:N,2,0)</f>
        <v>İSTANBUL OTOPARK İŞLETMELERİ A.Ş.(İSPARK)</v>
      </c>
      <c r="D14" s="54" t="s">
        <v>94</v>
      </c>
      <c r="E14" s="57">
        <v>506</v>
      </c>
      <c r="F14" s="59">
        <v>45352</v>
      </c>
      <c r="G14" s="61">
        <v>20</v>
      </c>
      <c r="H14" s="63">
        <v>100</v>
      </c>
      <c r="I14" s="65" t="s">
        <v>134</v>
      </c>
      <c r="J14" s="61" t="s">
        <v>64</v>
      </c>
      <c r="K14" s="65"/>
      <c r="L14" s="67">
        <f t="shared" si="1"/>
        <v>30</v>
      </c>
      <c r="M14" s="7">
        <f t="shared" si="2"/>
        <v>70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58.333333333333336</v>
      </c>
      <c r="U14" s="92">
        <f t="shared" si="10"/>
        <v>11.666666666666668</v>
      </c>
      <c r="V14" s="95">
        <f t="shared" si="0"/>
        <v>58.333333333333336</v>
      </c>
      <c r="W14" s="7">
        <f t="shared" si="0"/>
        <v>11.666666666666668</v>
      </c>
    </row>
    <row r="15" spans="1:23" s="6" customFormat="1" ht="19.899999999999999" customHeight="1" x14ac:dyDescent="0.2">
      <c r="A15" s="51">
        <v>12</v>
      </c>
      <c r="B15" s="97">
        <v>13337421936</v>
      </c>
      <c r="C15" s="100" t="str">
        <f>+VLOOKUP(B15,'VERİ BANKASI'!M:N,2,0)</f>
        <v>GÜL BALIK - UĞUR GÜL</v>
      </c>
      <c r="D15" s="54" t="s">
        <v>94</v>
      </c>
      <c r="E15" s="57">
        <v>6</v>
      </c>
      <c r="F15" s="59">
        <v>45353</v>
      </c>
      <c r="G15" s="61">
        <v>20</v>
      </c>
      <c r="H15" s="63">
        <v>100</v>
      </c>
      <c r="I15" s="65" t="s">
        <v>68</v>
      </c>
      <c r="J15" s="61" t="s">
        <v>64</v>
      </c>
      <c r="K15" s="65"/>
      <c r="L15" s="67">
        <f t="shared" si="1"/>
        <v>30</v>
      </c>
      <c r="M15" s="7">
        <f t="shared" si="2"/>
        <v>70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58.333333333333336</v>
      </c>
      <c r="U15" s="92">
        <f t="shared" si="10"/>
        <v>11.666666666666668</v>
      </c>
      <c r="V15" s="95">
        <f t="shared" si="0"/>
        <v>58.333333333333336</v>
      </c>
      <c r="W15" s="7">
        <f t="shared" si="0"/>
        <v>11.666666666666668</v>
      </c>
    </row>
    <row r="16" spans="1:23" s="6" customFormat="1" ht="19.899999999999999" customHeight="1" x14ac:dyDescent="0.2">
      <c r="A16" s="51">
        <v>13</v>
      </c>
      <c r="B16" s="97">
        <v>520052325</v>
      </c>
      <c r="C16" s="100" t="str">
        <f>+VLOOKUP(B16,'VERİ BANKASI'!M:N,2,0)</f>
        <v>ALİ MUHİDDİN HACI BEKİR ŞEKERCİLİK TİC.A.Ş.</v>
      </c>
      <c r="D16" s="54" t="s">
        <v>639</v>
      </c>
      <c r="E16" s="57">
        <v>122</v>
      </c>
      <c r="F16" s="59">
        <v>45352</v>
      </c>
      <c r="G16" s="61">
        <v>1</v>
      </c>
      <c r="H16" s="63">
        <v>440.45</v>
      </c>
      <c r="I16" s="65" t="s">
        <v>122</v>
      </c>
      <c r="J16" s="61" t="s">
        <v>64</v>
      </c>
      <c r="K16" s="65"/>
      <c r="L16" s="67">
        <f t="shared" si="1"/>
        <v>0</v>
      </c>
      <c r="M16" s="7">
        <f t="shared" si="2"/>
        <v>440.45</v>
      </c>
      <c r="N16" s="69">
        <f t="shared" si="3"/>
        <v>0</v>
      </c>
      <c r="O16" s="76">
        <f t="shared" si="4"/>
        <v>0</v>
      </c>
      <c r="P16" s="74">
        <f t="shared" si="5"/>
        <v>436.08910891089107</v>
      </c>
      <c r="Q16" s="82">
        <f t="shared" si="6"/>
        <v>4.360891089108911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436.08910891089107</v>
      </c>
      <c r="W16" s="7">
        <f t="shared" si="0"/>
        <v>4.360891089108911</v>
      </c>
    </row>
    <row r="17" spans="1:23" s="6" customFormat="1" ht="19.899999999999999" customHeight="1" x14ac:dyDescent="0.2">
      <c r="A17" s="51">
        <v>14</v>
      </c>
      <c r="B17" s="97">
        <v>5260047973</v>
      </c>
      <c r="C17" s="100" t="str">
        <f>+VLOOKUP(B17,'VERİ BANKASI'!M:N,2,0)</f>
        <v>İSTANBUL OTOPARK İŞLETMELERİ A.Ş.(İSPARK)</v>
      </c>
      <c r="D17" s="54" t="s">
        <v>94</v>
      </c>
      <c r="E17" s="57">
        <v>523</v>
      </c>
      <c r="F17" s="59">
        <v>45355</v>
      </c>
      <c r="G17" s="61">
        <v>20</v>
      </c>
      <c r="H17" s="63">
        <v>134</v>
      </c>
      <c r="I17" s="65" t="s">
        <v>134</v>
      </c>
      <c r="J17" s="61" t="s">
        <v>64</v>
      </c>
      <c r="K17" s="65"/>
      <c r="L17" s="67">
        <f t="shared" si="1"/>
        <v>40.200000000000003</v>
      </c>
      <c r="M17" s="7">
        <f t="shared" si="2"/>
        <v>93.8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78.166666666666671</v>
      </c>
      <c r="U17" s="92">
        <f t="shared" si="10"/>
        <v>15.633333333333335</v>
      </c>
      <c r="V17" s="95">
        <f t="shared" si="0"/>
        <v>78.166666666666671</v>
      </c>
      <c r="W17" s="7">
        <f t="shared" si="0"/>
        <v>15.633333333333335</v>
      </c>
    </row>
    <row r="18" spans="1:23" s="6" customFormat="1" ht="19.899999999999999" customHeight="1" x14ac:dyDescent="0.2">
      <c r="A18" s="51">
        <v>15</v>
      </c>
      <c r="B18" s="97">
        <v>16717274252</v>
      </c>
      <c r="C18" s="100" t="str">
        <f>+VLOOKUP(B18,'VERİ BANKASI'!M:N,2,0)</f>
        <v>ERGENLER 3 EKMEK FIRINI - ABDULBAKİ ERGEN</v>
      </c>
      <c r="D18" s="54" t="s">
        <v>92</v>
      </c>
      <c r="E18" s="57">
        <v>199</v>
      </c>
      <c r="F18" s="59">
        <v>45352</v>
      </c>
      <c r="G18" s="61">
        <v>1</v>
      </c>
      <c r="H18" s="63">
        <v>69</v>
      </c>
      <c r="I18" s="65" t="s">
        <v>640</v>
      </c>
      <c r="J18" s="61" t="s">
        <v>64</v>
      </c>
      <c r="K18" s="65"/>
      <c r="L18" s="67">
        <f t="shared" si="1"/>
        <v>0</v>
      </c>
      <c r="M18" s="7">
        <f t="shared" si="2"/>
        <v>69</v>
      </c>
      <c r="N18" s="69">
        <f t="shared" si="3"/>
        <v>0</v>
      </c>
      <c r="O18" s="76">
        <f t="shared" si="4"/>
        <v>0</v>
      </c>
      <c r="P18" s="74">
        <f t="shared" si="5"/>
        <v>68.316831683168317</v>
      </c>
      <c r="Q18" s="82">
        <f t="shared" si="6"/>
        <v>0.68316831683168322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68.316831683168317</v>
      </c>
      <c r="W18" s="7">
        <f t="shared" si="0"/>
        <v>0.68316831683168322</v>
      </c>
    </row>
    <row r="19" spans="1:23" s="6" customFormat="1" ht="19.899999999999999" customHeight="1" x14ac:dyDescent="0.2">
      <c r="A19" s="51">
        <v>16</v>
      </c>
      <c r="B19" s="97">
        <v>27451618240</v>
      </c>
      <c r="C19" s="100" t="str">
        <f>+VLOOKUP(B19,'VERİ BANKASI'!M:N,2,0)</f>
        <v>GÜLERYÜZ BALIKÇISI - B. YUSUF İLKER DÜZENLİ</v>
      </c>
      <c r="D19" s="54" t="s">
        <v>639</v>
      </c>
      <c r="E19" s="57">
        <v>41</v>
      </c>
      <c r="F19" s="59">
        <v>45352</v>
      </c>
      <c r="G19" s="61">
        <v>1</v>
      </c>
      <c r="H19" s="63">
        <v>600</v>
      </c>
      <c r="I19" s="65" t="s">
        <v>640</v>
      </c>
      <c r="J19" s="61" t="s">
        <v>64</v>
      </c>
      <c r="K19" s="65"/>
      <c r="L19" s="67">
        <f t="shared" si="1"/>
        <v>0</v>
      </c>
      <c r="M19" s="7">
        <f t="shared" si="2"/>
        <v>600</v>
      </c>
      <c r="N19" s="69">
        <f t="shared" si="3"/>
        <v>0</v>
      </c>
      <c r="O19" s="76">
        <f t="shared" si="4"/>
        <v>0</v>
      </c>
      <c r="P19" s="74">
        <f t="shared" si="5"/>
        <v>594.05940594059405</v>
      </c>
      <c r="Q19" s="82">
        <f t="shared" si="6"/>
        <v>5.9405940594059405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594.05940594059405</v>
      </c>
      <c r="W19" s="7">
        <f t="shared" si="0"/>
        <v>5.9405940594059405</v>
      </c>
    </row>
    <row r="20" spans="1:23" s="6" customFormat="1" ht="19.899999999999999" customHeight="1" x14ac:dyDescent="0.2">
      <c r="A20" s="51">
        <v>17</v>
      </c>
      <c r="B20" s="97">
        <v>1750051846</v>
      </c>
      <c r="C20" s="100" t="str">
        <f>+VLOOKUP(B20,'VERİ BANKASI'!M:N,2,0)</f>
        <v>BİM BİRLEŞİK MAĞAZACILIK A.Ş.</v>
      </c>
      <c r="D20" s="54" t="s">
        <v>92</v>
      </c>
      <c r="E20" s="57">
        <v>125</v>
      </c>
      <c r="F20" s="59">
        <v>45352</v>
      </c>
      <c r="G20" s="61">
        <v>1</v>
      </c>
      <c r="H20" s="63">
        <v>159</v>
      </c>
      <c r="I20" s="65" t="s">
        <v>121</v>
      </c>
      <c r="J20" s="61" t="s">
        <v>64</v>
      </c>
      <c r="K20" s="65"/>
      <c r="L20" s="67">
        <f t="shared" si="1"/>
        <v>0</v>
      </c>
      <c r="M20" s="7">
        <f t="shared" si="2"/>
        <v>159</v>
      </c>
      <c r="N20" s="69">
        <f t="shared" si="3"/>
        <v>0</v>
      </c>
      <c r="O20" s="76">
        <f t="shared" si="4"/>
        <v>0</v>
      </c>
      <c r="P20" s="74">
        <f t="shared" si="5"/>
        <v>157.42574257425741</v>
      </c>
      <c r="Q20" s="82">
        <f t="shared" si="6"/>
        <v>1.5742574257425741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157.42574257425741</v>
      </c>
      <c r="W20" s="7">
        <f t="shared" si="0"/>
        <v>1.5742574257425741</v>
      </c>
    </row>
    <row r="21" spans="1:23" s="6" customFormat="1" ht="19.899999999999999" customHeight="1" x14ac:dyDescent="0.2">
      <c r="A21" s="51">
        <v>18</v>
      </c>
      <c r="B21" s="97">
        <v>6220529513</v>
      </c>
      <c r="C21" s="100" t="str">
        <f>+VLOOKUP(B21,'VERİ BANKASI'!M:N,2,0)</f>
        <v>MİGROS TİCARET A.Ş.</v>
      </c>
      <c r="D21" s="54" t="s">
        <v>92</v>
      </c>
      <c r="E21" s="57">
        <v>362</v>
      </c>
      <c r="F21" s="59">
        <v>45352</v>
      </c>
      <c r="G21" s="61">
        <v>1</v>
      </c>
      <c r="H21" s="63">
        <v>290.2</v>
      </c>
      <c r="I21" s="65" t="s">
        <v>640</v>
      </c>
      <c r="J21" s="61" t="s">
        <v>64</v>
      </c>
      <c r="K21" s="65"/>
      <c r="L21" s="67">
        <f t="shared" si="1"/>
        <v>0</v>
      </c>
      <c r="M21" s="7">
        <f t="shared" si="2"/>
        <v>290.2</v>
      </c>
      <c r="N21" s="69">
        <f t="shared" si="3"/>
        <v>0</v>
      </c>
      <c r="O21" s="76">
        <f t="shared" si="4"/>
        <v>0</v>
      </c>
      <c r="P21" s="74">
        <f t="shared" si="5"/>
        <v>287.32673267326732</v>
      </c>
      <c r="Q21" s="82">
        <f t="shared" si="6"/>
        <v>2.8732673267326732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287.32673267326732</v>
      </c>
      <c r="W21" s="7">
        <f t="shared" si="0"/>
        <v>2.8732673267326732</v>
      </c>
    </row>
    <row r="22" spans="1:23" s="6" customFormat="1" ht="19.899999999999999" customHeight="1" x14ac:dyDescent="0.2">
      <c r="A22" s="51">
        <v>19</v>
      </c>
      <c r="B22" s="97">
        <v>6220529513</v>
      </c>
      <c r="C22" s="100" t="str">
        <f>+VLOOKUP(B22,'VERİ BANKASI'!M:N,2,0)</f>
        <v>MİGROS TİCARET A.Ş.</v>
      </c>
      <c r="D22" s="54" t="s">
        <v>92</v>
      </c>
      <c r="E22" s="57">
        <v>69</v>
      </c>
      <c r="F22" s="59">
        <v>45352</v>
      </c>
      <c r="G22" s="61">
        <v>1</v>
      </c>
      <c r="H22" s="63">
        <v>257.8</v>
      </c>
      <c r="I22" s="65" t="s">
        <v>640</v>
      </c>
      <c r="J22" s="61" t="s">
        <v>64</v>
      </c>
      <c r="K22" s="65"/>
      <c r="L22" s="67">
        <f t="shared" si="1"/>
        <v>0</v>
      </c>
      <c r="M22" s="7">
        <f t="shared" si="2"/>
        <v>257.8</v>
      </c>
      <c r="N22" s="69">
        <f t="shared" si="3"/>
        <v>0</v>
      </c>
      <c r="O22" s="76">
        <f t="shared" si="4"/>
        <v>0</v>
      </c>
      <c r="P22" s="74">
        <f t="shared" si="5"/>
        <v>255.24752475247524</v>
      </c>
      <c r="Q22" s="82">
        <f t="shared" si="6"/>
        <v>2.5524752475247525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255.24752475247524</v>
      </c>
      <c r="W22" s="7">
        <f t="shared" si="0"/>
        <v>2.5524752475247525</v>
      </c>
    </row>
    <row r="23" spans="1:23" s="6" customFormat="1" ht="19.899999999999999" customHeight="1" x14ac:dyDescent="0.2">
      <c r="A23" s="51">
        <v>20</v>
      </c>
      <c r="B23" s="97">
        <v>6220529513</v>
      </c>
      <c r="C23" s="100" t="str">
        <f>+VLOOKUP(B23,'VERİ BANKASI'!M:N,2,0)</f>
        <v>MİGROS TİCARET A.Ş.</v>
      </c>
      <c r="D23" s="54" t="s">
        <v>92</v>
      </c>
      <c r="E23" s="57">
        <v>156</v>
      </c>
      <c r="F23" s="59">
        <v>45352</v>
      </c>
      <c r="G23" s="61">
        <v>1</v>
      </c>
      <c r="H23" s="63">
        <v>188.45</v>
      </c>
      <c r="I23" s="65" t="s">
        <v>121</v>
      </c>
      <c r="J23" s="61" t="s">
        <v>64</v>
      </c>
      <c r="K23" s="65"/>
      <c r="L23" s="67">
        <f t="shared" si="1"/>
        <v>0</v>
      </c>
      <c r="M23" s="7">
        <f t="shared" si="2"/>
        <v>188.45</v>
      </c>
      <c r="N23" s="69">
        <f t="shared" si="3"/>
        <v>0</v>
      </c>
      <c r="O23" s="76">
        <f t="shared" si="4"/>
        <v>0</v>
      </c>
      <c r="P23" s="74">
        <f t="shared" si="5"/>
        <v>186.58415841584156</v>
      </c>
      <c r="Q23" s="82">
        <f t="shared" si="6"/>
        <v>1.8658415841584155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186.58415841584156</v>
      </c>
      <c r="W23" s="7">
        <f t="shared" si="11"/>
        <v>1.8658415841584155</v>
      </c>
    </row>
    <row r="24" spans="1:23" s="6" customFormat="1" ht="19.899999999999999" customHeight="1" x14ac:dyDescent="0.2">
      <c r="A24" s="51">
        <v>21</v>
      </c>
      <c r="B24" s="97">
        <v>6220529513</v>
      </c>
      <c r="C24" s="100" t="str">
        <f>+VLOOKUP(B24,'VERİ BANKASI'!M:N,2,0)</f>
        <v>MİGROS TİCARET A.Ş.</v>
      </c>
      <c r="D24" s="54" t="s">
        <v>92</v>
      </c>
      <c r="E24" s="57">
        <v>51</v>
      </c>
      <c r="F24" s="59">
        <v>45352</v>
      </c>
      <c r="G24" s="61">
        <v>1</v>
      </c>
      <c r="H24" s="63">
        <v>253.75</v>
      </c>
      <c r="I24" s="65" t="s">
        <v>640</v>
      </c>
      <c r="J24" s="61" t="s">
        <v>64</v>
      </c>
      <c r="K24" s="65"/>
      <c r="L24" s="67">
        <f t="shared" si="1"/>
        <v>0</v>
      </c>
      <c r="M24" s="7">
        <f t="shared" si="2"/>
        <v>253.75</v>
      </c>
      <c r="N24" s="69">
        <f t="shared" si="3"/>
        <v>0</v>
      </c>
      <c r="O24" s="76">
        <f t="shared" si="4"/>
        <v>0</v>
      </c>
      <c r="P24" s="74">
        <f t="shared" si="5"/>
        <v>251.23762376237624</v>
      </c>
      <c r="Q24" s="82">
        <f t="shared" si="6"/>
        <v>2.5123762376237626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251.23762376237624</v>
      </c>
      <c r="W24" s="7">
        <f t="shared" si="11"/>
        <v>2.5123762376237626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5006.3499999999995</v>
      </c>
      <c r="I57" s="109"/>
      <c r="J57" s="109"/>
      <c r="K57" s="11"/>
      <c r="L57" s="12">
        <f t="shared" ref="L57:W57" si="12">+SUBTOTAL(9,L4:L55)</f>
        <v>362.09999999999997</v>
      </c>
      <c r="M57" s="12">
        <f t="shared" si="12"/>
        <v>4644.25</v>
      </c>
      <c r="N57" s="13">
        <f t="shared" si="12"/>
        <v>0</v>
      </c>
      <c r="O57" s="13">
        <f t="shared" si="12"/>
        <v>0</v>
      </c>
      <c r="P57" s="14">
        <f>+SUBTOTAL(9,P4:P55)</f>
        <v>2657.6237623762372</v>
      </c>
      <c r="Q57" s="14">
        <f t="shared" si="12"/>
        <v>26.576237623762374</v>
      </c>
      <c r="R57" s="15">
        <f t="shared" si="12"/>
        <v>755.81818181818176</v>
      </c>
      <c r="S57" s="15">
        <f t="shared" si="12"/>
        <v>75.581818181818178</v>
      </c>
      <c r="T57" s="16">
        <f t="shared" si="12"/>
        <v>940.54166666666674</v>
      </c>
      <c r="U57" s="16">
        <f t="shared" si="12"/>
        <v>188.10833333333332</v>
      </c>
      <c r="V57" s="12">
        <f t="shared" si="12"/>
        <v>4353.9836108610862</v>
      </c>
      <c r="W57" s="12">
        <f t="shared" si="12"/>
        <v>290.26638913891395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291.66666666666669</v>
      </c>
      <c r="J60" s="24">
        <f t="shared" ref="J60:J84" si="20">SUMIF($D$4:$D$55,B60,$U$4:$U$55)</f>
        <v>58.333333333333343</v>
      </c>
      <c r="K60" s="24">
        <f t="shared" ref="K60:K84" si="21">SUMIF($D$4:$D$55,B60,$L$4:$L$55)</f>
        <v>150</v>
      </c>
      <c r="L60" s="25">
        <f t="shared" ref="L60:L84" si="22">+SUM(C60:K60)</f>
        <v>500</v>
      </c>
      <c r="M60" s="113">
        <f>+COUNTIF($D$4:D53,B60)</f>
        <v>1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412.41666666666669</v>
      </c>
      <c r="J61" s="24">
        <f t="shared" si="20"/>
        <v>82.483333333333348</v>
      </c>
      <c r="K61" s="24">
        <f t="shared" si="21"/>
        <v>212.10000000000002</v>
      </c>
      <c r="L61" s="25">
        <f t="shared" si="22"/>
        <v>707</v>
      </c>
      <c r="M61" s="113">
        <f>+COUNTIF($D$4:D55,B61)</f>
        <v>7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5006.3500000000004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1627.4752475247524</v>
      </c>
      <c r="F63" s="24">
        <f t="shared" si="16"/>
        <v>16.274752475247524</v>
      </c>
      <c r="G63" s="24">
        <f t="shared" si="17"/>
        <v>0</v>
      </c>
      <c r="H63" s="24">
        <f t="shared" si="18"/>
        <v>0</v>
      </c>
      <c r="I63" s="24">
        <f t="shared" si="19"/>
        <v>236.45833333333334</v>
      </c>
      <c r="J63" s="24">
        <f t="shared" si="20"/>
        <v>47.291666666666671</v>
      </c>
      <c r="K63" s="24">
        <f t="shared" si="21"/>
        <v>0</v>
      </c>
      <c r="L63" s="25">
        <f t="shared" si="22"/>
        <v>1927.5</v>
      </c>
      <c r="M63" s="113">
        <f>+COUNTIF($D$4:D57,B63)</f>
        <v>10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-5006.3500000000004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1030.1485148514851</v>
      </c>
      <c r="F65" s="24">
        <f t="shared" si="16"/>
        <v>10.301485148514852</v>
      </c>
      <c r="G65" s="24">
        <f t="shared" si="17"/>
        <v>755.81818181818176</v>
      </c>
      <c r="H65" s="24">
        <f t="shared" si="18"/>
        <v>75.581818181818178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1871.8499999999997</v>
      </c>
      <c r="M65" s="113">
        <f>+COUNTIF($D$4:D59,B65)</f>
        <v>3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2657.6237623762372</v>
      </c>
      <c r="F85" s="39">
        <f t="shared" si="23"/>
        <v>26.576237623762374</v>
      </c>
      <c r="G85" s="39">
        <f t="shared" si="23"/>
        <v>755.81818181818176</v>
      </c>
      <c r="H85" s="39">
        <f t="shared" si="23"/>
        <v>75.581818181818178</v>
      </c>
      <c r="I85" s="39">
        <f t="shared" si="23"/>
        <v>940.54166666666674</v>
      </c>
      <c r="J85" s="39">
        <f t="shared" si="23"/>
        <v>188.10833333333335</v>
      </c>
      <c r="K85" s="40">
        <f t="shared" si="23"/>
        <v>362.1</v>
      </c>
      <c r="L85" s="40">
        <f>SUM(L60:L82)</f>
        <v>5006.3499999999995</v>
      </c>
      <c r="M85" s="114">
        <f>+SUM(M60:M84)</f>
        <v>21</v>
      </c>
      <c r="R85" s="106" t="s">
        <v>658</v>
      </c>
      <c r="S85" s="111">
        <f>+M85</f>
        <v>21</v>
      </c>
      <c r="T85" s="107">
        <f>+K85</f>
        <v>362.1</v>
      </c>
      <c r="U85" s="107">
        <f>+C85+E85+G85+I85</f>
        <v>4353.9836108610862</v>
      </c>
      <c r="V85" s="107">
        <f>+D85+F85+H85+J85</f>
        <v>290.26638913891389</v>
      </c>
      <c r="W85" s="107">
        <f>+T85+U85+V85</f>
        <v>5006.3500000000004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4F9488A9-3DF3-421C-876E-3D92B4C0A0D4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8F7FD61D-3384-4836-ABA7-57238EB7D48D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09BE18C7-C90C-4AC5-86AD-982400E7307C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C04D5A63-12CE-45B8-8A8C-E10ACD66E630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9A8051FF-1C20-4477-AFFE-74FF8473A2A6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9F091B55-02D3-4092-A58A-16DF244EE310}">
          <x14:formula1>
            <xm:f>'VERİ BANKASI'!$N$1:$N$1</xm:f>
          </x14:formula1>
          <xm:sqref>K55</xm:sqref>
        </x14:dataValidation>
        <x14:dataValidation type="list" allowBlank="1" showInputMessage="1" showErrorMessage="1" xr:uid="{9B918955-3605-404C-A7FC-B9B2DB9FD5B1}">
          <x14:formula1>
            <xm:f>'VERİ BANKASI'!$C$1:$C$5</xm:f>
          </x14:formula1>
          <xm:sqref>G55</xm:sqref>
        </x14:dataValidation>
        <x14:dataValidation type="list" allowBlank="1" showInputMessage="1" showErrorMessage="1" xr:uid="{72081566-A23F-4E71-B758-2F629142948E}">
          <x14:formula1>
            <xm:f>'VERİ BANKASI'!$G$1:$G$4</xm:f>
          </x14:formula1>
          <xm:sqref>P61</xm:sqref>
        </x14:dataValidation>
        <x14:dataValidation type="list" allowBlank="1" showInputMessage="1" showErrorMessage="1" xr:uid="{45F2414B-0BF2-44AE-94DB-8981DB609724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F60E422A-F7D9-4CBD-A721-C061D964D5CD}">
          <x14:formula1>
            <xm:f>'VERİ BANKASI'!$E$1:$E$13</xm:f>
          </x14:formula1>
          <xm:sqref>P63</xm:sqref>
        </x14:dataValidation>
        <x14:dataValidation type="list" allowBlank="1" showInputMessage="1" showErrorMessage="1" xr:uid="{A1F349DC-5BC3-4277-80CE-2ACBDD582822}">
          <x14:formula1>
            <xm:f>'VERİ BANKASI'!$F$1:$F$4</xm:f>
          </x14:formula1>
          <xm:sqref>P60</xm:sqref>
        </x14:dataValidation>
        <x14:dataValidation type="list" allowBlank="1" showInputMessage="1" showErrorMessage="1" xr:uid="{23C51849-8400-4F23-B0D3-E583561062FD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859380DF-0FC7-42A6-990F-832543F9F3A5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6CC8E4D8-8F10-42B5-A16C-435D0281886C}">
          <x14:formula1>
            <xm:f>'VERİ BANKASI'!$I$1:$I$36</xm:f>
          </x14:formula1>
          <xm:sqref>P62:R62</xm:sqref>
        </x14:dataValidation>
      </x14:dataValidations>
    </ext>
  </extLst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DFD7-55B4-47EA-9A9A-E3388AF83A4A}">
  <sheetPr codeName="Sayfa38">
    <pageSetUpPr fitToPage="1"/>
  </sheetPr>
  <dimension ref="A1:W92"/>
  <sheetViews>
    <sheetView zoomScale="85" zoomScaleNormal="85" workbookViewId="0">
      <selection activeCell="D16" sqref="D16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6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520052325</v>
      </c>
      <c r="C4" s="100" t="str">
        <f>+VLOOKUP(B4,'VERİ BANKASI'!M:N,2,0)</f>
        <v>ALİ MUHİDDİN HACI BEKİR ŞEKERCİLİK TİC.A.Ş.</v>
      </c>
      <c r="D4" s="54" t="s">
        <v>92</v>
      </c>
      <c r="E4" s="57">
        <v>114</v>
      </c>
      <c r="F4" s="59">
        <v>45366</v>
      </c>
      <c r="G4" s="61">
        <v>1</v>
      </c>
      <c r="H4" s="63">
        <v>292.95</v>
      </c>
      <c r="I4" s="65" t="s">
        <v>136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292.95</v>
      </c>
      <c r="N4" s="69">
        <f>+IF(G4=$N$2,M4,0)</f>
        <v>0</v>
      </c>
      <c r="O4" s="76">
        <f>+N4*0/100</f>
        <v>0</v>
      </c>
      <c r="P4" s="74">
        <f>+IF(G4=$P$2,M4/1.01,0)</f>
        <v>290.04950495049502</v>
      </c>
      <c r="Q4" s="82">
        <f>+P4*0.01</f>
        <v>2.9004950495049502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290.04950495049502</v>
      </c>
      <c r="W4" s="7">
        <f>+O4+Q4+S4+U4</f>
        <v>2.9004950495049502</v>
      </c>
    </row>
    <row r="5" spans="1:23" s="6" customFormat="1" ht="19.899999999999999" customHeight="1" x14ac:dyDescent="0.2">
      <c r="A5" s="51">
        <v>2</v>
      </c>
      <c r="B5" s="97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434</v>
      </c>
      <c r="F5" s="59">
        <v>45369</v>
      </c>
      <c r="G5" s="61">
        <v>20</v>
      </c>
      <c r="H5" s="63">
        <v>100</v>
      </c>
      <c r="I5" s="65" t="s">
        <v>134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30</v>
      </c>
      <c r="M5" s="7">
        <f>+H5-L5</f>
        <v>70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58.333333333333336</v>
      </c>
      <c r="U5" s="92">
        <f>+T5*0.2</f>
        <v>11.666666666666668</v>
      </c>
      <c r="V5" s="95">
        <f>+N5+P5+R5+T5</f>
        <v>58.333333333333336</v>
      </c>
      <c r="W5" s="7">
        <f>+O5+Q5+S5+U5</f>
        <v>11.666666666666668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188</v>
      </c>
      <c r="F6" s="59">
        <v>45371</v>
      </c>
      <c r="G6" s="61">
        <v>20</v>
      </c>
      <c r="H6" s="63">
        <v>73</v>
      </c>
      <c r="I6" s="65" t="s">
        <v>134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21.9</v>
      </c>
      <c r="M6" s="7">
        <f>+H6-L6</f>
        <v>51.1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42.583333333333336</v>
      </c>
      <c r="U6" s="92">
        <f>+T6*0.2</f>
        <v>8.5166666666666675</v>
      </c>
      <c r="V6" s="95">
        <f t="shared" ref="V6:W22" si="0">+N6+P6+R6+T6</f>
        <v>42.583333333333336</v>
      </c>
      <c r="W6" s="7">
        <f t="shared" si="0"/>
        <v>8.5166666666666675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435</v>
      </c>
      <c r="F7" s="59">
        <v>45370</v>
      </c>
      <c r="G7" s="61">
        <v>20</v>
      </c>
      <c r="H7" s="63">
        <v>100</v>
      </c>
      <c r="I7" s="65" t="s">
        <v>140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30</v>
      </c>
      <c r="M7" s="7">
        <f t="shared" ref="M7:M54" si="2">+H7-L7</f>
        <v>70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58.333333333333336</v>
      </c>
      <c r="U7" s="92">
        <f t="shared" ref="U7:U54" si="10">+T7*0.2</f>
        <v>11.666666666666668</v>
      </c>
      <c r="V7" s="95">
        <f t="shared" si="0"/>
        <v>58.333333333333336</v>
      </c>
      <c r="W7" s="7">
        <f t="shared" si="0"/>
        <v>11.666666666666668</v>
      </c>
    </row>
    <row r="8" spans="1:23" s="6" customFormat="1" ht="19.899999999999999" customHeight="1" x14ac:dyDescent="0.2">
      <c r="A8" s="51">
        <v>5</v>
      </c>
      <c r="B8" s="97">
        <v>6400307180</v>
      </c>
      <c r="C8" s="100" t="str">
        <f>+VLOOKUP(B8,'VERİ BANKASI'!M:N,2,0)</f>
        <v>OKYANUS RESTAURANT BALIKÇILIK LTD. ŞTİ.</v>
      </c>
      <c r="D8" s="54" t="s">
        <v>639</v>
      </c>
      <c r="E8" s="57">
        <v>11</v>
      </c>
      <c r="F8" s="59">
        <v>45371</v>
      </c>
      <c r="G8" s="61">
        <v>10</v>
      </c>
      <c r="H8" s="63">
        <v>165</v>
      </c>
      <c r="I8" s="65" t="s">
        <v>134</v>
      </c>
      <c r="J8" s="61" t="s">
        <v>64</v>
      </c>
      <c r="K8" s="65"/>
      <c r="L8" s="67">
        <f t="shared" si="1"/>
        <v>0</v>
      </c>
      <c r="M8" s="7">
        <f t="shared" si="2"/>
        <v>165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150</v>
      </c>
      <c r="S8" s="86">
        <f t="shared" si="8"/>
        <v>15</v>
      </c>
      <c r="T8" s="90">
        <f t="shared" si="9"/>
        <v>0</v>
      </c>
      <c r="U8" s="92">
        <f t="shared" si="10"/>
        <v>0</v>
      </c>
      <c r="V8" s="95">
        <f t="shared" si="0"/>
        <v>150</v>
      </c>
      <c r="W8" s="7">
        <f t="shared" si="0"/>
        <v>15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107</v>
      </c>
      <c r="F9" s="59">
        <v>45362</v>
      </c>
      <c r="G9" s="61">
        <v>20</v>
      </c>
      <c r="H9" s="63">
        <v>73</v>
      </c>
      <c r="I9" s="65" t="s">
        <v>134</v>
      </c>
      <c r="J9" s="61" t="s">
        <v>64</v>
      </c>
      <c r="K9" s="65"/>
      <c r="L9" s="67">
        <f t="shared" si="1"/>
        <v>21.9</v>
      </c>
      <c r="M9" s="7">
        <f t="shared" si="2"/>
        <v>51.1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42.583333333333336</v>
      </c>
      <c r="U9" s="92">
        <f t="shared" si="10"/>
        <v>8.5166666666666675</v>
      </c>
      <c r="V9" s="95">
        <f t="shared" si="0"/>
        <v>42.583333333333336</v>
      </c>
      <c r="W9" s="7">
        <f t="shared" si="0"/>
        <v>8.5166666666666675</v>
      </c>
    </row>
    <row r="10" spans="1:23" s="6" customFormat="1" ht="19.899999999999999" customHeight="1" x14ac:dyDescent="0.2">
      <c r="A10" s="51">
        <v>7</v>
      </c>
      <c r="B10" s="97">
        <v>1660060521</v>
      </c>
      <c r="C10" s="100" t="str">
        <f>+VLOOKUP(B10,'VERİ BANKASI'!M:N,2,0)</f>
        <v>BESLER SÜT ÜR.SAN.TİC.LTD.ŞTİ.</v>
      </c>
      <c r="D10" s="54" t="s">
        <v>92</v>
      </c>
      <c r="E10" s="57">
        <v>10</v>
      </c>
      <c r="F10" s="59">
        <v>45364</v>
      </c>
      <c r="G10" s="61">
        <v>1</v>
      </c>
      <c r="H10" s="63">
        <v>294</v>
      </c>
      <c r="I10" s="65" t="s">
        <v>134</v>
      </c>
      <c r="J10" s="61" t="s">
        <v>64</v>
      </c>
      <c r="K10" s="65"/>
      <c r="L10" s="67">
        <f t="shared" si="1"/>
        <v>0</v>
      </c>
      <c r="M10" s="7">
        <f t="shared" si="2"/>
        <v>294</v>
      </c>
      <c r="N10" s="69">
        <f t="shared" si="3"/>
        <v>0</v>
      </c>
      <c r="O10" s="76">
        <f t="shared" si="4"/>
        <v>0</v>
      </c>
      <c r="P10" s="74">
        <f t="shared" si="5"/>
        <v>291.08910891089107</v>
      </c>
      <c r="Q10" s="82">
        <f t="shared" si="6"/>
        <v>2.9108910891089108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291.08910891089107</v>
      </c>
      <c r="W10" s="7">
        <f t="shared" si="0"/>
        <v>2.9108910891089108</v>
      </c>
    </row>
    <row r="11" spans="1:23" s="6" customFormat="1" ht="19.899999999999999" customHeight="1" x14ac:dyDescent="0.2">
      <c r="A11" s="51">
        <v>8</v>
      </c>
      <c r="B11" s="97">
        <v>2161082744</v>
      </c>
      <c r="C11" s="100" t="str">
        <f>+VLOOKUP(B11,'VERİ BANKASI'!M:N,2,0)</f>
        <v>CÜNEYT GÜLDOĞAN GIDA İŞL.LTD.ŞTİ.</v>
      </c>
      <c r="D11" s="54" t="s">
        <v>92</v>
      </c>
      <c r="E11" s="57">
        <v>35</v>
      </c>
      <c r="F11" s="59">
        <v>45363</v>
      </c>
      <c r="G11" s="61">
        <v>10</v>
      </c>
      <c r="H11" s="63">
        <v>110</v>
      </c>
      <c r="I11" s="65" t="s">
        <v>134</v>
      </c>
      <c r="J11" s="61" t="s">
        <v>64</v>
      </c>
      <c r="K11" s="65"/>
      <c r="L11" s="67">
        <f t="shared" si="1"/>
        <v>0</v>
      </c>
      <c r="M11" s="7">
        <f t="shared" si="2"/>
        <v>110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99.999999999999986</v>
      </c>
      <c r="S11" s="86">
        <f t="shared" si="8"/>
        <v>10</v>
      </c>
      <c r="T11" s="90">
        <f t="shared" si="9"/>
        <v>0</v>
      </c>
      <c r="U11" s="92">
        <f t="shared" si="10"/>
        <v>0</v>
      </c>
      <c r="V11" s="95">
        <f t="shared" si="0"/>
        <v>99.999999999999986</v>
      </c>
      <c r="W11" s="7">
        <f t="shared" si="0"/>
        <v>10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1207.95</v>
      </c>
      <c r="I57" s="109"/>
      <c r="J57" s="109"/>
      <c r="K57" s="11"/>
      <c r="L57" s="12">
        <f t="shared" ref="L57:W57" si="12">+SUBTOTAL(9,L4:L55)</f>
        <v>103.80000000000001</v>
      </c>
      <c r="M57" s="12">
        <f t="shared" si="12"/>
        <v>1104.1500000000001</v>
      </c>
      <c r="N57" s="13">
        <f t="shared" si="12"/>
        <v>0</v>
      </c>
      <c r="O57" s="13">
        <f t="shared" si="12"/>
        <v>0</v>
      </c>
      <c r="P57" s="14">
        <f>+SUBTOTAL(9,P4:P55)</f>
        <v>581.13861386138615</v>
      </c>
      <c r="Q57" s="14">
        <f t="shared" si="12"/>
        <v>5.8113861386138606</v>
      </c>
      <c r="R57" s="15">
        <f t="shared" si="12"/>
        <v>250</v>
      </c>
      <c r="S57" s="15">
        <f t="shared" si="12"/>
        <v>25</v>
      </c>
      <c r="T57" s="16">
        <f t="shared" si="12"/>
        <v>201.83333333333334</v>
      </c>
      <c r="U57" s="16">
        <f t="shared" si="12"/>
        <v>40.366666666666674</v>
      </c>
      <c r="V57" s="12">
        <f t="shared" si="12"/>
        <v>1032.9719471947194</v>
      </c>
      <c r="W57" s="12">
        <f t="shared" si="12"/>
        <v>71.178052805280515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201.83333333333334</v>
      </c>
      <c r="J61" s="24">
        <f t="shared" si="20"/>
        <v>40.366666666666674</v>
      </c>
      <c r="K61" s="24">
        <f t="shared" si="21"/>
        <v>103.80000000000001</v>
      </c>
      <c r="L61" s="25">
        <f t="shared" si="22"/>
        <v>346</v>
      </c>
      <c r="M61" s="113">
        <f>+COUNTIF($D$4:D55,B61)</f>
        <v>4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1207.9499999999998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581.13861386138615</v>
      </c>
      <c r="F63" s="24">
        <f t="shared" si="16"/>
        <v>5.8113861386138606</v>
      </c>
      <c r="G63" s="24">
        <f t="shared" si="17"/>
        <v>99.999999999999986</v>
      </c>
      <c r="H63" s="24">
        <f t="shared" si="18"/>
        <v>10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696.95</v>
      </c>
      <c r="M63" s="113">
        <f>+COUNTIF($D$4:D57,B63)</f>
        <v>3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-1207.9499999999998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150</v>
      </c>
      <c r="H65" s="24">
        <f t="shared" si="18"/>
        <v>15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165</v>
      </c>
      <c r="M65" s="113">
        <f>+COUNTIF($D$4:D59,B65)</f>
        <v>1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581.13861386138615</v>
      </c>
      <c r="F85" s="39">
        <f t="shared" si="23"/>
        <v>5.8113861386138606</v>
      </c>
      <c r="G85" s="39">
        <f t="shared" si="23"/>
        <v>250</v>
      </c>
      <c r="H85" s="39">
        <f t="shared" si="23"/>
        <v>25</v>
      </c>
      <c r="I85" s="39">
        <f t="shared" si="23"/>
        <v>201.83333333333334</v>
      </c>
      <c r="J85" s="39">
        <f t="shared" si="23"/>
        <v>40.366666666666674</v>
      </c>
      <c r="K85" s="40">
        <f t="shared" si="23"/>
        <v>103.80000000000001</v>
      </c>
      <c r="L85" s="40">
        <f>SUM(L60:L82)</f>
        <v>1207.95</v>
      </c>
      <c r="M85" s="114">
        <f>+SUM(M60:M84)</f>
        <v>8</v>
      </c>
      <c r="R85" s="106" t="s">
        <v>658</v>
      </c>
      <c r="S85" s="111">
        <f>+M85</f>
        <v>8</v>
      </c>
      <c r="T85" s="107">
        <f>+K85</f>
        <v>103.80000000000001</v>
      </c>
      <c r="U85" s="107">
        <f>+C85+E85+G85+I85</f>
        <v>1032.9719471947194</v>
      </c>
      <c r="V85" s="107">
        <f>+D85+F85+H85+J85</f>
        <v>71.178052805280544</v>
      </c>
      <c r="W85" s="107">
        <f>+T85+U85+V85</f>
        <v>1207.9499999999998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7069.7800000000007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7EF1B98A-3928-4784-A821-A7C835619A54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E0FDD2F6-8F65-4663-8840-F425AACE9B90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0F9D11BD-B28C-488B-AE4F-2646B2AAC22A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E0849EAD-446B-42CF-BD7A-890D78E4B3E2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E1D94481-A0AD-4B64-AA67-A704EE022922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37900861-DA24-40B1-8713-A105CFE79A51}">
          <x14:formula1>
            <xm:f>'VERİ BANKASI'!$N$1:$N$1</xm:f>
          </x14:formula1>
          <xm:sqref>K55</xm:sqref>
        </x14:dataValidation>
        <x14:dataValidation type="list" allowBlank="1" showInputMessage="1" showErrorMessage="1" xr:uid="{FFFF4A59-D313-4D6F-92A3-B42110CB7400}">
          <x14:formula1>
            <xm:f>'VERİ BANKASI'!$C$1:$C$5</xm:f>
          </x14:formula1>
          <xm:sqref>G55</xm:sqref>
        </x14:dataValidation>
        <x14:dataValidation type="list" allowBlank="1" showInputMessage="1" showErrorMessage="1" xr:uid="{FD382FCA-BAB1-48B2-953B-7FBB5C9D5A5A}">
          <x14:formula1>
            <xm:f>'VERİ BANKASI'!$G$1:$G$4</xm:f>
          </x14:formula1>
          <xm:sqref>P61</xm:sqref>
        </x14:dataValidation>
        <x14:dataValidation type="list" allowBlank="1" showInputMessage="1" showErrorMessage="1" xr:uid="{180B9730-5032-4D3E-86DE-AF0E00D23CC1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4C1D4A52-32C3-4D65-A331-14C8AC8C430B}">
          <x14:formula1>
            <xm:f>'VERİ BANKASI'!$E$1:$E$13</xm:f>
          </x14:formula1>
          <xm:sqref>P63</xm:sqref>
        </x14:dataValidation>
        <x14:dataValidation type="list" allowBlank="1" showInputMessage="1" showErrorMessage="1" xr:uid="{0D9C0422-AD02-4E78-80EA-1C2066E09055}">
          <x14:formula1>
            <xm:f>'VERİ BANKASI'!$F$1:$F$4</xm:f>
          </x14:formula1>
          <xm:sqref>P60</xm:sqref>
        </x14:dataValidation>
        <x14:dataValidation type="list" allowBlank="1" showInputMessage="1" showErrorMessage="1" xr:uid="{CE947632-6CAF-4FD8-A145-8008A2BE9CC1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50AF3219-DC50-468E-B835-1F717C69685A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F01169C7-2C4C-43B2-B33A-C8316C3F7E7F}">
          <x14:formula1>
            <xm:f>'VERİ BANKASI'!$I$1:$I$36</xm:f>
          </x14:formula1>
          <xm:sqref>P62:R62</xm:sqref>
        </x14:dataValidation>
      </x14:dataValidations>
    </ext>
  </extLst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FE0B-FE83-444A-9196-4A64F301BB6F}">
  <sheetPr codeName="Sayfa39">
    <pageSetUpPr fitToPage="1"/>
  </sheetPr>
  <dimension ref="A1:W92"/>
  <sheetViews>
    <sheetView zoomScale="85" zoomScaleNormal="85" workbookViewId="0">
      <selection activeCell="B5" sqref="B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6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5260047973</v>
      </c>
      <c r="C4" s="100" t="str">
        <f>+VLOOKUP(B4,'VERİ BANKASI'!M:N,2,0)</f>
        <v>İSTANBUL OTOPARK İŞLETMELERİ A.Ş.(İSPARK)</v>
      </c>
      <c r="D4" s="54" t="s">
        <v>94</v>
      </c>
      <c r="E4" s="57">
        <v>472</v>
      </c>
      <c r="F4" s="59">
        <v>45376</v>
      </c>
      <c r="G4" s="61">
        <v>20</v>
      </c>
      <c r="H4" s="63">
        <v>134</v>
      </c>
      <c r="I4" s="65" t="s">
        <v>134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40.200000000000003</v>
      </c>
      <c r="M4" s="7">
        <f>+H4-L4</f>
        <v>93.8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78.166666666666671</v>
      </c>
      <c r="U4" s="92">
        <f>+T4*0.2</f>
        <v>15.633333333333335</v>
      </c>
      <c r="V4" s="95">
        <f>+N4+P4+R4+T4</f>
        <v>78.166666666666671</v>
      </c>
      <c r="W4" s="7">
        <f>+O4+Q4+S4+U4</f>
        <v>15.633333333333335</v>
      </c>
    </row>
    <row r="5" spans="1:23" s="6" customFormat="1" ht="19.899999999999999" customHeight="1" x14ac:dyDescent="0.2">
      <c r="A5" s="51">
        <v>2</v>
      </c>
      <c r="B5" s="97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383</v>
      </c>
      <c r="F5" s="59">
        <v>45377</v>
      </c>
      <c r="G5" s="61">
        <v>20</v>
      </c>
      <c r="H5" s="63">
        <v>100</v>
      </c>
      <c r="I5" s="65" t="s">
        <v>134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30</v>
      </c>
      <c r="M5" s="7">
        <f>+H5-L5</f>
        <v>70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58.333333333333336</v>
      </c>
      <c r="U5" s="92">
        <f>+T5*0.2</f>
        <v>11.666666666666668</v>
      </c>
      <c r="V5" s="95">
        <f>+N5+P5+R5+T5</f>
        <v>58.333333333333336</v>
      </c>
      <c r="W5" s="7">
        <f>+O5+Q5+S5+U5</f>
        <v>11.666666666666668</v>
      </c>
    </row>
    <row r="6" spans="1:23" s="6" customFormat="1" ht="19.899999999999999" customHeight="1" x14ac:dyDescent="0.2">
      <c r="A6" s="51">
        <v>3</v>
      </c>
      <c r="B6" s="97">
        <v>6220529513</v>
      </c>
      <c r="C6" s="100" t="str">
        <f>+VLOOKUP(B6,'VERİ BANKASI'!M:N,2,0)</f>
        <v>MİGROS TİCARET A.Ş.</v>
      </c>
      <c r="D6" s="54" t="s">
        <v>92</v>
      </c>
      <c r="E6" s="57">
        <v>276</v>
      </c>
      <c r="F6" s="59">
        <v>45377</v>
      </c>
      <c r="G6" s="61">
        <v>1</v>
      </c>
      <c r="H6" s="63">
        <v>57.45</v>
      </c>
      <c r="I6" s="65" t="s">
        <v>134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57.45</v>
      </c>
      <c r="N6" s="69">
        <f>+IF(G6=$N$2,M6,0)</f>
        <v>0</v>
      </c>
      <c r="O6" s="76">
        <f>+N6*0/100</f>
        <v>0</v>
      </c>
      <c r="P6" s="74">
        <f>+IF(G6=$P$2,M6/1.01,0)</f>
        <v>56.881188118811885</v>
      </c>
      <c r="Q6" s="82">
        <f>+P6*0.01</f>
        <v>0.56881188118811887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56.881188118811885</v>
      </c>
      <c r="W6" s="7">
        <f t="shared" si="0"/>
        <v>0.56881188118811887</v>
      </c>
    </row>
    <row r="7" spans="1:23" s="6" customFormat="1" ht="19.899999999999999" customHeight="1" x14ac:dyDescent="0.2">
      <c r="A7" s="51">
        <v>4</v>
      </c>
      <c r="B7" s="97">
        <v>6220529513</v>
      </c>
      <c r="C7" s="100" t="str">
        <f>+VLOOKUP(B7,'VERİ BANKASI'!M:N,2,0)</f>
        <v>MİGROS TİCARET A.Ş.</v>
      </c>
      <c r="D7" s="54" t="s">
        <v>92</v>
      </c>
      <c r="E7" s="57">
        <v>276</v>
      </c>
      <c r="F7" s="59">
        <v>45377</v>
      </c>
      <c r="G7" s="61">
        <v>10</v>
      </c>
      <c r="H7" s="63">
        <v>30</v>
      </c>
      <c r="I7" s="65" t="s">
        <v>134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30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27.27272727272727</v>
      </c>
      <c r="S7" s="86">
        <f t="shared" ref="S7:S54" si="8">+R7*0.1</f>
        <v>2.7272727272727271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27.27272727272727</v>
      </c>
      <c r="W7" s="7">
        <f t="shared" si="0"/>
        <v>2.7272727272727271</v>
      </c>
    </row>
    <row r="8" spans="1:23" s="6" customFormat="1" ht="19.899999999999999" customHeight="1" x14ac:dyDescent="0.2">
      <c r="A8" s="51">
        <v>5</v>
      </c>
      <c r="B8" s="97">
        <v>860528120</v>
      </c>
      <c r="C8" s="100" t="str">
        <f>+VLOOKUP(B8,'VERİ BANKASI'!M:N,2,0)</f>
        <v>ASKEROĞLU TUR.GID.SAN.VE TİC.LTD.ŞTİ.</v>
      </c>
      <c r="D8" s="54" t="s">
        <v>92</v>
      </c>
      <c r="E8" s="57">
        <v>64</v>
      </c>
      <c r="F8" s="59">
        <v>45374</v>
      </c>
      <c r="G8" s="61">
        <v>1</v>
      </c>
      <c r="H8" s="63">
        <v>64</v>
      </c>
      <c r="I8" s="65" t="s">
        <v>134</v>
      </c>
      <c r="J8" s="61" t="s">
        <v>64</v>
      </c>
      <c r="K8" s="65"/>
      <c r="L8" s="67">
        <f t="shared" si="1"/>
        <v>0</v>
      </c>
      <c r="M8" s="7">
        <f t="shared" si="2"/>
        <v>64</v>
      </c>
      <c r="N8" s="69">
        <f t="shared" si="3"/>
        <v>0</v>
      </c>
      <c r="O8" s="76">
        <f t="shared" si="4"/>
        <v>0</v>
      </c>
      <c r="P8" s="74">
        <f t="shared" si="5"/>
        <v>63.366336633663366</v>
      </c>
      <c r="Q8" s="82">
        <f t="shared" si="6"/>
        <v>0.63366336633663367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63.366336633663366</v>
      </c>
      <c r="W8" s="7">
        <f t="shared" si="0"/>
        <v>0.63366336633663367</v>
      </c>
    </row>
    <row r="9" spans="1:23" s="6" customFormat="1" ht="19.899999999999999" customHeight="1" x14ac:dyDescent="0.2">
      <c r="A9" s="51">
        <v>6</v>
      </c>
      <c r="B9" s="97">
        <v>6220429602</v>
      </c>
      <c r="C9" s="100" t="str">
        <f>+VLOOKUP(B9,'VERİ BANKASI'!M:N,2,0)</f>
        <v>MOPAŞ MARKETÇİLİK GIDA SAN.VE TİC.A.Ş.</v>
      </c>
      <c r="D9" s="54" t="s">
        <v>92</v>
      </c>
      <c r="E9" s="57">
        <v>62</v>
      </c>
      <c r="F9" s="59">
        <v>45374</v>
      </c>
      <c r="G9" s="61">
        <v>1</v>
      </c>
      <c r="H9" s="63">
        <v>140.94999999999999</v>
      </c>
      <c r="I9" s="65" t="s">
        <v>134</v>
      </c>
      <c r="J9" s="61" t="s">
        <v>64</v>
      </c>
      <c r="K9" s="65"/>
      <c r="L9" s="67">
        <f t="shared" si="1"/>
        <v>0</v>
      </c>
      <c r="M9" s="7">
        <f t="shared" si="2"/>
        <v>140.94999999999999</v>
      </c>
      <c r="N9" s="69">
        <f t="shared" si="3"/>
        <v>0</v>
      </c>
      <c r="O9" s="76">
        <f t="shared" si="4"/>
        <v>0</v>
      </c>
      <c r="P9" s="74">
        <f t="shared" si="5"/>
        <v>139.55445544554453</v>
      </c>
      <c r="Q9" s="82">
        <f t="shared" si="6"/>
        <v>1.3955445544554455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139.55445544554453</v>
      </c>
      <c r="W9" s="7">
        <f t="shared" si="0"/>
        <v>1.3955445544554455</v>
      </c>
    </row>
    <row r="10" spans="1:23" s="6" customFormat="1" ht="19.899999999999999" customHeight="1" x14ac:dyDescent="0.2">
      <c r="A10" s="51">
        <v>7</v>
      </c>
      <c r="B10" s="97">
        <v>1750051846</v>
      </c>
      <c r="C10" s="100" t="str">
        <f>+VLOOKUP(B10,'VERİ BANKASI'!M:N,2,0)</f>
        <v>BİM BİRLEŞİK MAĞAZACILIK A.Ş.</v>
      </c>
      <c r="D10" s="54" t="s">
        <v>92</v>
      </c>
      <c r="E10" s="57">
        <v>500</v>
      </c>
      <c r="F10" s="59">
        <v>45379</v>
      </c>
      <c r="G10" s="61">
        <v>1</v>
      </c>
      <c r="H10" s="63">
        <v>217.25</v>
      </c>
      <c r="I10" s="65" t="s">
        <v>752</v>
      </c>
      <c r="J10" s="61" t="s">
        <v>64</v>
      </c>
      <c r="K10" s="65"/>
      <c r="L10" s="67">
        <f t="shared" si="1"/>
        <v>0</v>
      </c>
      <c r="M10" s="7">
        <f t="shared" si="2"/>
        <v>217.25</v>
      </c>
      <c r="N10" s="69">
        <f t="shared" si="3"/>
        <v>0</v>
      </c>
      <c r="O10" s="76">
        <f t="shared" si="4"/>
        <v>0</v>
      </c>
      <c r="P10" s="74">
        <f t="shared" si="5"/>
        <v>215.0990099009901</v>
      </c>
      <c r="Q10" s="82">
        <f t="shared" si="6"/>
        <v>2.1509900990099009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215.0990099009901</v>
      </c>
      <c r="W10" s="7">
        <f t="shared" si="0"/>
        <v>2.1509900990099009</v>
      </c>
    </row>
    <row r="11" spans="1:23" s="6" customFormat="1" ht="19.899999999999999" customHeight="1" x14ac:dyDescent="0.2">
      <c r="A11" s="51">
        <v>8</v>
      </c>
      <c r="B11" s="97">
        <v>3880627506</v>
      </c>
      <c r="C11" s="100" t="str">
        <f>+VLOOKUP(B11,'VERİ BANKASI'!M:N,2,0)</f>
        <v>BEYLERBEYİ REST.İŞL.TUR.SAN.VE TİC.LTD.ŞTİ.(TİKE)</v>
      </c>
      <c r="D11" s="54" t="s">
        <v>639</v>
      </c>
      <c r="E11" s="57">
        <v>3</v>
      </c>
      <c r="F11" s="59">
        <v>45375</v>
      </c>
      <c r="G11" s="61">
        <v>10</v>
      </c>
      <c r="H11" s="63">
        <v>720</v>
      </c>
      <c r="I11" s="65" t="s">
        <v>134</v>
      </c>
      <c r="J11" s="61" t="s">
        <v>64</v>
      </c>
      <c r="K11" s="65"/>
      <c r="L11" s="67">
        <f t="shared" si="1"/>
        <v>0</v>
      </c>
      <c r="M11" s="7">
        <f t="shared" si="2"/>
        <v>720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654.5454545454545</v>
      </c>
      <c r="S11" s="86">
        <f t="shared" si="8"/>
        <v>65.454545454545453</v>
      </c>
      <c r="T11" s="90">
        <f t="shared" si="9"/>
        <v>0</v>
      </c>
      <c r="U11" s="92">
        <f t="shared" si="10"/>
        <v>0</v>
      </c>
      <c r="V11" s="95">
        <f t="shared" si="0"/>
        <v>654.5454545454545</v>
      </c>
      <c r="W11" s="7">
        <f t="shared" si="0"/>
        <v>65.454545454545453</v>
      </c>
    </row>
    <row r="12" spans="1:23" s="6" customFormat="1" ht="19.899999999999999" customHeight="1" x14ac:dyDescent="0.2">
      <c r="A12" s="51">
        <v>9</v>
      </c>
      <c r="B12" s="97">
        <v>49123466522</v>
      </c>
      <c r="C12" s="100" t="str">
        <f>+VLOOKUP(B12,'VERİ BANKASI'!M:N,2,0)</f>
        <v>ÖZEN ET - İSMAİL ÖZİRKİN</v>
      </c>
      <c r="D12" s="54" t="s">
        <v>92</v>
      </c>
      <c r="E12" s="57">
        <v>5</v>
      </c>
      <c r="F12" s="59">
        <v>45373</v>
      </c>
      <c r="G12" s="61">
        <v>1</v>
      </c>
      <c r="H12" s="63">
        <v>735</v>
      </c>
      <c r="I12" s="65" t="s">
        <v>134</v>
      </c>
      <c r="J12" s="61" t="s">
        <v>64</v>
      </c>
      <c r="K12" s="65"/>
      <c r="L12" s="67">
        <f t="shared" si="1"/>
        <v>0</v>
      </c>
      <c r="M12" s="7">
        <f t="shared" si="2"/>
        <v>735</v>
      </c>
      <c r="N12" s="69">
        <f t="shared" si="3"/>
        <v>0</v>
      </c>
      <c r="O12" s="76">
        <f t="shared" si="4"/>
        <v>0</v>
      </c>
      <c r="P12" s="74">
        <f t="shared" si="5"/>
        <v>727.7227722772277</v>
      </c>
      <c r="Q12" s="82">
        <f t="shared" si="6"/>
        <v>7.2772277227722775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727.7227722772277</v>
      </c>
      <c r="W12" s="7">
        <f t="shared" si="0"/>
        <v>7.2772277227722775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2198.65</v>
      </c>
      <c r="I57" s="109"/>
      <c r="J57" s="109"/>
      <c r="K57" s="11"/>
      <c r="L57" s="12">
        <f t="shared" ref="L57:W57" si="12">+SUBTOTAL(9,L4:L55)</f>
        <v>70.2</v>
      </c>
      <c r="M57" s="12">
        <f t="shared" si="12"/>
        <v>2128.4499999999998</v>
      </c>
      <c r="N57" s="13">
        <f t="shared" si="12"/>
        <v>0</v>
      </c>
      <c r="O57" s="13">
        <f t="shared" si="12"/>
        <v>0</v>
      </c>
      <c r="P57" s="14">
        <f>+SUBTOTAL(9,P4:P55)</f>
        <v>1202.6237623762377</v>
      </c>
      <c r="Q57" s="14">
        <f t="shared" si="12"/>
        <v>12.026237623762377</v>
      </c>
      <c r="R57" s="15">
        <f t="shared" si="12"/>
        <v>681.81818181818176</v>
      </c>
      <c r="S57" s="15">
        <f t="shared" si="12"/>
        <v>68.181818181818187</v>
      </c>
      <c r="T57" s="16">
        <f t="shared" si="12"/>
        <v>136.5</v>
      </c>
      <c r="U57" s="16">
        <f t="shared" si="12"/>
        <v>27.300000000000004</v>
      </c>
      <c r="V57" s="12">
        <f t="shared" si="12"/>
        <v>2020.9419441944194</v>
      </c>
      <c r="W57" s="12">
        <f t="shared" si="12"/>
        <v>107.50805580558057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136.5</v>
      </c>
      <c r="J61" s="24">
        <f t="shared" si="20"/>
        <v>27.300000000000004</v>
      </c>
      <c r="K61" s="24">
        <f t="shared" si="21"/>
        <v>70.2</v>
      </c>
      <c r="L61" s="25">
        <f t="shared" si="22"/>
        <v>234</v>
      </c>
      <c r="M61" s="113">
        <f>+COUNTIF($D$4:D55,B61)</f>
        <v>2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2198.65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1202.6237623762377</v>
      </c>
      <c r="F63" s="24">
        <f t="shared" si="16"/>
        <v>12.026237623762377</v>
      </c>
      <c r="G63" s="24">
        <f t="shared" si="17"/>
        <v>27.27272727272727</v>
      </c>
      <c r="H63" s="24">
        <f t="shared" si="18"/>
        <v>2.7272727272727271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1244.6500000000001</v>
      </c>
      <c r="M63" s="113">
        <f>+COUNTIF($D$4:D57,B63)</f>
        <v>6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-2198.65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654.5454545454545</v>
      </c>
      <c r="H65" s="24">
        <f t="shared" si="18"/>
        <v>65.454545454545453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720</v>
      </c>
      <c r="M65" s="113">
        <f>+COUNTIF($D$4:D59,B65)</f>
        <v>1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1202.6237623762377</v>
      </c>
      <c r="F85" s="39">
        <f t="shared" si="23"/>
        <v>12.026237623762377</v>
      </c>
      <c r="G85" s="39">
        <f t="shared" si="23"/>
        <v>681.81818181818176</v>
      </c>
      <c r="H85" s="39">
        <f t="shared" si="23"/>
        <v>68.181818181818187</v>
      </c>
      <c r="I85" s="39">
        <f t="shared" si="23"/>
        <v>136.5</v>
      </c>
      <c r="J85" s="39">
        <f t="shared" si="23"/>
        <v>27.300000000000004</v>
      </c>
      <c r="K85" s="40">
        <f t="shared" si="23"/>
        <v>70.2</v>
      </c>
      <c r="L85" s="40">
        <f>SUM(L60:L82)</f>
        <v>2198.65</v>
      </c>
      <c r="M85" s="114">
        <f>+SUM(M60:M84)</f>
        <v>9</v>
      </c>
      <c r="R85" s="106" t="s">
        <v>658</v>
      </c>
      <c r="S85" s="111">
        <f>+M85</f>
        <v>9</v>
      </c>
      <c r="T85" s="107">
        <f>+K85</f>
        <v>70.2</v>
      </c>
      <c r="U85" s="107">
        <f>+C85+E85+G85+I85</f>
        <v>2020.9419441944194</v>
      </c>
      <c r="V85" s="107">
        <f>+D85+F85+H85+J85</f>
        <v>107.50805580558057</v>
      </c>
      <c r="W85" s="107">
        <f>+T85+U85+V85</f>
        <v>2198.65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8060.4800000000005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3D31F685-D34A-4F52-90D2-40B49B563B3A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CDB0332A-A1BC-4D09-B3FC-AC760947E0E2}">
          <x14:formula1>
            <xm:f>'VERİ BANKASI'!$F$1:$F$4</xm:f>
          </x14:formula1>
          <xm:sqref>P60</xm:sqref>
        </x14:dataValidation>
        <x14:dataValidation type="list" allowBlank="1" showInputMessage="1" showErrorMessage="1" xr:uid="{BEE20B22-AEA8-48BC-9100-695ED0E13B9A}">
          <x14:formula1>
            <xm:f>'VERİ BANKASI'!$E$1:$E$13</xm:f>
          </x14:formula1>
          <xm:sqref>P63</xm:sqref>
        </x14:dataValidation>
        <x14:dataValidation type="list" allowBlank="1" showInputMessage="1" showErrorMessage="1" xr:uid="{F5AC8802-9CC4-4A6F-9B80-8EAC91FBC3C7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F167A061-0057-46A1-A246-2E0B547AF53B}">
          <x14:formula1>
            <xm:f>'VERİ BANKASI'!$G$1:$G$4</xm:f>
          </x14:formula1>
          <xm:sqref>P61</xm:sqref>
        </x14:dataValidation>
        <x14:dataValidation type="list" allowBlank="1" showInputMessage="1" showErrorMessage="1" xr:uid="{9FC369BA-EB04-4E2E-846C-49C839BA3767}">
          <x14:formula1>
            <xm:f>'VERİ BANKASI'!$C$1:$C$5</xm:f>
          </x14:formula1>
          <xm:sqref>G55</xm:sqref>
        </x14:dataValidation>
        <x14:dataValidation type="list" allowBlank="1" showInputMessage="1" showErrorMessage="1" xr:uid="{F86534A4-1926-496D-A231-517972397BC9}">
          <x14:formula1>
            <xm:f>'VERİ BANKASI'!$N$1:$N$1</xm:f>
          </x14:formula1>
          <xm:sqref>K55</xm:sqref>
        </x14:dataValidation>
        <x14:dataValidation type="list" allowBlank="1" showInputMessage="1" showErrorMessage="1" xr:uid="{B65A014F-EF06-4023-981A-7617E55B215E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37AB811E-A60B-4B05-B190-C94E4711DFE9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CEABE315-4FE4-4A34-9DE1-F4FE21F36633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880CB572-18D9-4A94-ACA8-9912F36BB0C7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7ADE84D6-DAD0-450B-9B6F-CE31F8F8279D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553A777D-8623-4F32-8BED-D2C143D8F000}">
          <x14:formula1>
            <xm:f>'VERİ BANKASI'!$I$1:$I$36</xm:f>
          </x14:formula1>
          <xm:sqref>P62:R62</xm:sqref>
        </x14:dataValidation>
        <x14:dataValidation type="list" allowBlank="1" showInputMessage="1" showErrorMessage="1" xr:uid="{7A9012FF-8BD7-490C-A1A9-CBE95FB47EA8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B6C8-0E53-4BDF-870E-C88647CDD079}">
  <sheetPr codeName="Sayfa40">
    <pageSetUpPr fitToPage="1"/>
  </sheetPr>
  <dimension ref="A1:W92"/>
  <sheetViews>
    <sheetView topLeftCell="A22" zoomScale="85" zoomScaleNormal="85" workbookViewId="0">
      <selection activeCell="B27" sqref="B27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6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/>
      <c r="C4" s="100"/>
      <c r="D4" s="54"/>
      <c r="E4" s="57"/>
      <c r="F4" s="59"/>
      <c r="G4" s="61"/>
      <c r="H4" s="63"/>
      <c r="I4" s="65"/>
      <c r="J4" s="61"/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0</v>
      </c>
      <c r="W4" s="7">
        <f>+O4+Q4+S4+U4</f>
        <v>0</v>
      </c>
    </row>
    <row r="5" spans="1:23" s="6" customFormat="1" ht="19.899999999999999" customHeight="1" x14ac:dyDescent="0.2">
      <c r="A5" s="51">
        <v>2</v>
      </c>
      <c r="B5" s="97"/>
      <c r="C5" s="100"/>
      <c r="D5" s="54"/>
      <c r="E5" s="57"/>
      <c r="F5" s="59"/>
      <c r="G5" s="61"/>
      <c r="H5" s="63"/>
      <c r="I5" s="65"/>
      <c r="J5" s="61"/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0</v>
      </c>
      <c r="W5" s="7">
        <f>+O5+Q5+S5+U5</f>
        <v>0</v>
      </c>
    </row>
    <row r="6" spans="1:23" s="6" customFormat="1" ht="19.899999999999999" customHeight="1" x14ac:dyDescent="0.2">
      <c r="A6" s="51">
        <v>3</v>
      </c>
      <c r="B6" s="97"/>
      <c r="C6" s="100"/>
      <c r="D6" s="54"/>
      <c r="E6" s="57"/>
      <c r="F6" s="59"/>
      <c r="G6" s="61"/>
      <c r="H6" s="63"/>
      <c r="I6" s="65"/>
      <c r="J6" s="61"/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0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/>
      <c r="C7" s="100"/>
      <c r="D7" s="54"/>
      <c r="E7" s="57"/>
      <c r="F7" s="59"/>
      <c r="G7" s="61"/>
      <c r="H7" s="63"/>
      <c r="I7" s="65"/>
      <c r="J7" s="61"/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0</v>
      </c>
      <c r="W7" s="7">
        <f t="shared" si="0"/>
        <v>0</v>
      </c>
    </row>
    <row r="8" spans="1:23" s="6" customFormat="1" ht="19.899999999999999" customHeight="1" x14ac:dyDescent="0.2">
      <c r="A8" s="51">
        <v>5</v>
      </c>
      <c r="B8" s="97"/>
      <c r="C8" s="100"/>
      <c r="D8" s="54"/>
      <c r="E8" s="57"/>
      <c r="F8" s="59"/>
      <c r="G8" s="61"/>
      <c r="H8" s="63"/>
      <c r="I8" s="65"/>
      <c r="J8" s="61"/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0</v>
      </c>
      <c r="W8" s="7">
        <f t="shared" si="0"/>
        <v>0</v>
      </c>
    </row>
    <row r="9" spans="1:23" s="6" customFormat="1" ht="19.899999999999999" customHeight="1" x14ac:dyDescent="0.2">
      <c r="A9" s="51">
        <v>6</v>
      </c>
      <c r="B9" s="97"/>
      <c r="C9" s="100"/>
      <c r="D9" s="54"/>
      <c r="E9" s="57"/>
      <c r="F9" s="59"/>
      <c r="G9" s="61"/>
      <c r="H9" s="63"/>
      <c r="I9" s="65"/>
      <c r="J9" s="61"/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/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/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/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/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/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/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/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/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/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/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/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/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/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/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/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>
        <v>2410310279</v>
      </c>
      <c r="C25" s="100" t="str">
        <f>+VLOOKUP(B25,'VERİ BANKASI'!M:N,2,0)</f>
        <v>LADES REST.- ESRA ÇELİKKOL - İLKER ÇELİKKOL ORT.</v>
      </c>
      <c r="D25" s="54" t="s">
        <v>639</v>
      </c>
      <c r="E25" s="57">
        <v>46</v>
      </c>
      <c r="F25" s="59">
        <v>45355</v>
      </c>
      <c r="G25" s="61">
        <v>10</v>
      </c>
      <c r="H25" s="63">
        <v>315</v>
      </c>
      <c r="I25" s="65" t="s">
        <v>134</v>
      </c>
      <c r="J25" s="61" t="s">
        <v>64</v>
      </c>
      <c r="K25" s="65"/>
      <c r="L25" s="67">
        <f t="shared" si="1"/>
        <v>0</v>
      </c>
      <c r="M25" s="7">
        <f t="shared" si="2"/>
        <v>315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286.36363636363632</v>
      </c>
      <c r="S25" s="86">
        <f t="shared" si="8"/>
        <v>28.636363636363633</v>
      </c>
      <c r="T25" s="90">
        <f t="shared" si="9"/>
        <v>0</v>
      </c>
      <c r="U25" s="92">
        <f t="shared" si="10"/>
        <v>0</v>
      </c>
      <c r="V25" s="95">
        <f t="shared" si="11"/>
        <v>286.36363636363632</v>
      </c>
      <c r="W25" s="7">
        <f t="shared" si="11"/>
        <v>28.636363636363633</v>
      </c>
    </row>
    <row r="26" spans="1:23" s="6" customFormat="1" ht="19.899999999999999" customHeight="1" x14ac:dyDescent="0.2">
      <c r="A26" s="51">
        <v>23</v>
      </c>
      <c r="B26" s="97">
        <v>2410310279</v>
      </c>
      <c r="C26" s="100" t="str">
        <f>+VLOOKUP(B26,'VERİ BANKASI'!M:N,2,0)</f>
        <v>LADES REST.- ESRA ÇELİKKOL - İLKER ÇELİKKOL ORT.</v>
      </c>
      <c r="D26" s="54" t="s">
        <v>639</v>
      </c>
      <c r="E26" s="57">
        <v>49</v>
      </c>
      <c r="F26" s="59">
        <v>45358</v>
      </c>
      <c r="G26" s="61">
        <v>10</v>
      </c>
      <c r="H26" s="63">
        <v>280</v>
      </c>
      <c r="I26" s="65" t="s">
        <v>134</v>
      </c>
      <c r="J26" s="61" t="s">
        <v>64</v>
      </c>
      <c r="K26" s="65"/>
      <c r="L26" s="67">
        <f t="shared" si="1"/>
        <v>0</v>
      </c>
      <c r="M26" s="7">
        <f t="shared" si="2"/>
        <v>280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254.54545454545453</v>
      </c>
      <c r="S26" s="86">
        <f t="shared" si="8"/>
        <v>25.454545454545453</v>
      </c>
      <c r="T26" s="90">
        <f t="shared" si="9"/>
        <v>0</v>
      </c>
      <c r="U26" s="92">
        <f t="shared" si="10"/>
        <v>0</v>
      </c>
      <c r="V26" s="95">
        <f t="shared" si="11"/>
        <v>254.54545454545453</v>
      </c>
      <c r="W26" s="7">
        <f t="shared" si="11"/>
        <v>25.454545454545453</v>
      </c>
    </row>
    <row r="27" spans="1:23" s="6" customFormat="1" ht="19.899999999999999" customHeight="1" x14ac:dyDescent="0.2">
      <c r="A27" s="51">
        <v>24</v>
      </c>
      <c r="B27" s="97">
        <v>6220529513</v>
      </c>
      <c r="C27" s="100" t="str">
        <f>+VLOOKUP(B27,'VERİ BANKASI'!M:N,2,0)</f>
        <v>MİGROS TİCARET A.Ş.</v>
      </c>
      <c r="D27" s="54" t="s">
        <v>92</v>
      </c>
      <c r="E27" s="57">
        <v>73</v>
      </c>
      <c r="F27" s="59">
        <v>45352</v>
      </c>
      <c r="G27" s="61">
        <v>1</v>
      </c>
      <c r="H27" s="63">
        <v>127.32</v>
      </c>
      <c r="I27" s="65" t="s">
        <v>640</v>
      </c>
      <c r="J27" s="61" t="s">
        <v>64</v>
      </c>
      <c r="K27" s="65"/>
      <c r="L27" s="67">
        <f t="shared" si="1"/>
        <v>0</v>
      </c>
      <c r="M27" s="7">
        <f t="shared" si="2"/>
        <v>127.32</v>
      </c>
      <c r="N27" s="69">
        <f t="shared" si="3"/>
        <v>0</v>
      </c>
      <c r="O27" s="76">
        <f t="shared" si="4"/>
        <v>0</v>
      </c>
      <c r="P27" s="74">
        <f t="shared" si="5"/>
        <v>126.05940594059405</v>
      </c>
      <c r="Q27" s="82">
        <f t="shared" si="6"/>
        <v>1.2605940594059406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126.05940594059405</v>
      </c>
      <c r="W27" s="7">
        <f t="shared" si="11"/>
        <v>1.2605940594059406</v>
      </c>
    </row>
    <row r="28" spans="1:23" s="6" customFormat="1" ht="19.899999999999999" customHeight="1" x14ac:dyDescent="0.2">
      <c r="A28" s="51">
        <v>25</v>
      </c>
      <c r="B28" s="97">
        <v>6220529513</v>
      </c>
      <c r="C28" s="100" t="str">
        <f>+VLOOKUP(B28,'VERİ BANKASI'!M:N,2,0)</f>
        <v>MİGROS TİCARET A.Ş.</v>
      </c>
      <c r="D28" s="54" t="s">
        <v>92</v>
      </c>
      <c r="E28" s="57">
        <v>73</v>
      </c>
      <c r="F28" s="59">
        <v>45352</v>
      </c>
      <c r="G28" s="61">
        <v>10</v>
      </c>
      <c r="H28" s="63">
        <v>54.9</v>
      </c>
      <c r="I28" s="65" t="s">
        <v>640</v>
      </c>
      <c r="J28" s="61" t="s">
        <v>64</v>
      </c>
      <c r="K28" s="65"/>
      <c r="L28" s="67">
        <f t="shared" si="1"/>
        <v>0</v>
      </c>
      <c r="M28" s="7">
        <f t="shared" si="2"/>
        <v>54.9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49.909090909090907</v>
      </c>
      <c r="S28" s="86">
        <f t="shared" si="8"/>
        <v>4.9909090909090912</v>
      </c>
      <c r="T28" s="90">
        <f t="shared" si="9"/>
        <v>0</v>
      </c>
      <c r="U28" s="92">
        <f t="shared" si="10"/>
        <v>0</v>
      </c>
      <c r="V28" s="95">
        <f t="shared" si="11"/>
        <v>49.909090909090907</v>
      </c>
      <c r="W28" s="7">
        <f t="shared" si="11"/>
        <v>4.9909090909090912</v>
      </c>
    </row>
    <row r="29" spans="1:23" s="6" customFormat="1" ht="19.899999999999999" customHeight="1" x14ac:dyDescent="0.2">
      <c r="A29" s="51">
        <v>26</v>
      </c>
      <c r="B29" s="97">
        <v>6141655470</v>
      </c>
      <c r="C29" s="100" t="str">
        <f>+VLOOKUP(B29,'VERİ BANKASI'!M:N,2,0)</f>
        <v>MELİTA 1993 GIDA TUR.İNŞ.LTD.ŞTİ.</v>
      </c>
      <c r="D29" s="54" t="s">
        <v>92</v>
      </c>
      <c r="E29" s="57">
        <v>2111</v>
      </c>
      <c r="F29" s="59">
        <v>45360</v>
      </c>
      <c r="G29" s="61">
        <v>1</v>
      </c>
      <c r="H29" s="63">
        <v>141</v>
      </c>
      <c r="I29" s="65" t="s">
        <v>140</v>
      </c>
      <c r="J29" s="61" t="s">
        <v>64</v>
      </c>
      <c r="K29" s="65"/>
      <c r="L29" s="67">
        <f t="shared" si="1"/>
        <v>0</v>
      </c>
      <c r="M29" s="7">
        <f t="shared" si="2"/>
        <v>141</v>
      </c>
      <c r="N29" s="69">
        <f t="shared" si="3"/>
        <v>0</v>
      </c>
      <c r="O29" s="76">
        <f t="shared" si="4"/>
        <v>0</v>
      </c>
      <c r="P29" s="74">
        <f t="shared" si="5"/>
        <v>139.60396039603961</v>
      </c>
      <c r="Q29" s="82">
        <f t="shared" si="6"/>
        <v>1.3960396039603962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139.60396039603961</v>
      </c>
      <c r="W29" s="7">
        <f t="shared" si="11"/>
        <v>1.3960396039603962</v>
      </c>
    </row>
    <row r="30" spans="1:23" s="6" customFormat="1" ht="19.899999999999999" customHeight="1" x14ac:dyDescent="0.2">
      <c r="A30" s="51">
        <v>27</v>
      </c>
      <c r="B30" s="97">
        <v>8580635400</v>
      </c>
      <c r="C30" s="100" t="str">
        <f>+VLOOKUP(B30,'VERİ BANKASI'!M:N,2,0)</f>
        <v>İÇER ET - ÜNAL TOSUN</v>
      </c>
      <c r="D30" s="54" t="s">
        <v>92</v>
      </c>
      <c r="E30" s="57">
        <v>39</v>
      </c>
      <c r="F30" s="59">
        <v>45361</v>
      </c>
      <c r="G30" s="61">
        <v>1</v>
      </c>
      <c r="H30" s="63">
        <v>4760</v>
      </c>
      <c r="I30" s="65" t="s">
        <v>640</v>
      </c>
      <c r="J30" s="61" t="s">
        <v>64</v>
      </c>
      <c r="K30" s="65"/>
      <c r="L30" s="67">
        <f t="shared" si="1"/>
        <v>0</v>
      </c>
      <c r="M30" s="7">
        <f t="shared" si="2"/>
        <v>4760</v>
      </c>
      <c r="N30" s="69">
        <f t="shared" si="3"/>
        <v>0</v>
      </c>
      <c r="O30" s="76">
        <f t="shared" si="4"/>
        <v>0</v>
      </c>
      <c r="P30" s="74">
        <f t="shared" si="5"/>
        <v>4712.8712871287125</v>
      </c>
      <c r="Q30" s="82">
        <f t="shared" si="6"/>
        <v>47.128712871287128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4712.8712871287125</v>
      </c>
      <c r="W30" s="7">
        <f t="shared" si="11"/>
        <v>47.128712871287128</v>
      </c>
    </row>
    <row r="31" spans="1:23" s="6" customFormat="1" ht="19.899999999999999" customHeight="1" x14ac:dyDescent="0.2">
      <c r="A31" s="51">
        <v>28</v>
      </c>
      <c r="B31" s="97">
        <v>41695147052</v>
      </c>
      <c r="C31" s="100" t="str">
        <f>+VLOOKUP(B31,'VERİ BANKASI'!M:N,2,0)</f>
        <v>İÇER ET - ÜNAL TOSUN</v>
      </c>
      <c r="D31" s="54" t="s">
        <v>92</v>
      </c>
      <c r="E31" s="57">
        <v>14</v>
      </c>
      <c r="F31" s="59">
        <v>45352</v>
      </c>
      <c r="G31" s="61">
        <v>1</v>
      </c>
      <c r="H31" s="63">
        <v>4800</v>
      </c>
      <c r="I31" s="65" t="s">
        <v>640</v>
      </c>
      <c r="J31" s="61" t="s">
        <v>65</v>
      </c>
      <c r="K31" s="65"/>
      <c r="L31" s="67">
        <f t="shared" si="1"/>
        <v>0</v>
      </c>
      <c r="M31" s="7">
        <f t="shared" si="2"/>
        <v>4800</v>
      </c>
      <c r="N31" s="69">
        <f t="shared" si="3"/>
        <v>0</v>
      </c>
      <c r="O31" s="76">
        <f t="shared" si="4"/>
        <v>0</v>
      </c>
      <c r="P31" s="74">
        <f t="shared" si="5"/>
        <v>4752.4752475247524</v>
      </c>
      <c r="Q31" s="82">
        <f t="shared" si="6"/>
        <v>47.524752475247524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4752.4752475247524</v>
      </c>
      <c r="W31" s="7">
        <f t="shared" si="11"/>
        <v>47.524752475247524</v>
      </c>
    </row>
    <row r="32" spans="1:23" s="6" customFormat="1" ht="19.899999999999999" customHeight="1" x14ac:dyDescent="0.2">
      <c r="A32" s="51">
        <v>29</v>
      </c>
      <c r="B32" s="97">
        <v>31531485820</v>
      </c>
      <c r="C32" s="100" t="str">
        <f>+VLOOKUP(B32,'VERİ BANKASI'!M:N,2,0)</f>
        <v>FIRAT ET VE TAVUK - NURETTİN AKŞAN</v>
      </c>
      <c r="D32" s="54" t="s">
        <v>92</v>
      </c>
      <c r="E32" s="57">
        <v>54</v>
      </c>
      <c r="F32" s="59">
        <v>45360</v>
      </c>
      <c r="G32" s="61">
        <v>1</v>
      </c>
      <c r="H32" s="63">
        <v>800</v>
      </c>
      <c r="I32" s="65" t="s">
        <v>134</v>
      </c>
      <c r="J32" s="61" t="s">
        <v>65</v>
      </c>
      <c r="K32" s="65"/>
      <c r="L32" s="67">
        <f t="shared" si="1"/>
        <v>0</v>
      </c>
      <c r="M32" s="7">
        <f t="shared" si="2"/>
        <v>800</v>
      </c>
      <c r="N32" s="69">
        <f t="shared" si="3"/>
        <v>0</v>
      </c>
      <c r="O32" s="76">
        <f t="shared" si="4"/>
        <v>0</v>
      </c>
      <c r="P32" s="74">
        <f t="shared" si="5"/>
        <v>792.0792079207921</v>
      </c>
      <c r="Q32" s="82">
        <f t="shared" si="6"/>
        <v>7.9207920792079216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792.0792079207921</v>
      </c>
      <c r="W32" s="7">
        <f t="shared" si="11"/>
        <v>7.9207920792079216</v>
      </c>
    </row>
    <row r="33" spans="1:23" s="6" customFormat="1" ht="19.899999999999999" customHeight="1" x14ac:dyDescent="0.2">
      <c r="A33" s="51">
        <v>30</v>
      </c>
      <c r="B33" s="97">
        <v>6290007547</v>
      </c>
      <c r="C33" s="100" t="str">
        <f>+VLOOKUP(B33,'VERİ BANKASI'!M:N,2,0)</f>
        <v>NAMLI PASTIRMACI GIDA TİC.A.Ş.</v>
      </c>
      <c r="D33" s="54" t="s">
        <v>92</v>
      </c>
      <c r="E33" s="57">
        <v>154</v>
      </c>
      <c r="F33" s="59">
        <v>45352</v>
      </c>
      <c r="G33" s="61">
        <v>1</v>
      </c>
      <c r="H33" s="63">
        <v>1972.9</v>
      </c>
      <c r="I33" s="65" t="s">
        <v>134</v>
      </c>
      <c r="J33" s="61" t="s">
        <v>65</v>
      </c>
      <c r="K33" s="65"/>
      <c r="L33" s="67">
        <f t="shared" si="1"/>
        <v>0</v>
      </c>
      <c r="M33" s="7">
        <f t="shared" si="2"/>
        <v>1972.9</v>
      </c>
      <c r="N33" s="69">
        <f t="shared" si="3"/>
        <v>0</v>
      </c>
      <c r="O33" s="76">
        <f t="shared" si="4"/>
        <v>0</v>
      </c>
      <c r="P33" s="74">
        <f t="shared" si="5"/>
        <v>1953.3663366336634</v>
      </c>
      <c r="Q33" s="82">
        <f t="shared" si="6"/>
        <v>19.533663366336636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1953.3663366336634</v>
      </c>
      <c r="W33" s="7">
        <f t="shared" si="11"/>
        <v>19.533663366336636</v>
      </c>
    </row>
    <row r="34" spans="1:23" s="6" customFormat="1" ht="19.899999999999999" customHeight="1" x14ac:dyDescent="0.2">
      <c r="A34" s="51">
        <v>31</v>
      </c>
      <c r="B34" s="97">
        <v>2920007483</v>
      </c>
      <c r="C34" s="100" t="str">
        <f>+VLOOKUP(B34,'VERİ BANKASI'!M:N,2,0)</f>
        <v>GELİK - ASUMAN DENİZER ADİ ORT.</v>
      </c>
      <c r="D34" s="54" t="s">
        <v>639</v>
      </c>
      <c r="E34" s="57">
        <v>23</v>
      </c>
      <c r="F34" s="59">
        <v>45359</v>
      </c>
      <c r="G34" s="61">
        <v>10</v>
      </c>
      <c r="H34" s="63">
        <v>720</v>
      </c>
      <c r="I34" s="65" t="s">
        <v>134</v>
      </c>
      <c r="J34" s="61" t="s">
        <v>65</v>
      </c>
      <c r="K34" s="65"/>
      <c r="L34" s="67">
        <f t="shared" si="1"/>
        <v>0</v>
      </c>
      <c r="M34" s="7">
        <f t="shared" si="2"/>
        <v>720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654.5454545454545</v>
      </c>
      <c r="S34" s="86">
        <f t="shared" si="8"/>
        <v>65.454545454545453</v>
      </c>
      <c r="T34" s="90">
        <f t="shared" si="9"/>
        <v>0</v>
      </c>
      <c r="U34" s="92">
        <f t="shared" si="10"/>
        <v>0</v>
      </c>
      <c r="V34" s="95">
        <f t="shared" si="11"/>
        <v>654.5454545454545</v>
      </c>
      <c r="W34" s="7">
        <f t="shared" si="11"/>
        <v>65.454545454545453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13971.12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13971.12</v>
      </c>
      <c r="N57" s="13">
        <f t="shared" si="12"/>
        <v>0</v>
      </c>
      <c r="O57" s="13">
        <f t="shared" si="12"/>
        <v>0</v>
      </c>
      <c r="P57" s="14">
        <f>+SUBTOTAL(9,P4:P55)</f>
        <v>12476.455445544554</v>
      </c>
      <c r="Q57" s="14">
        <f t="shared" si="12"/>
        <v>124.76455445544556</v>
      </c>
      <c r="R57" s="15">
        <f t="shared" si="12"/>
        <v>1245.3636363636363</v>
      </c>
      <c r="S57" s="15">
        <f t="shared" si="12"/>
        <v>124.53636363636363</v>
      </c>
      <c r="T57" s="16">
        <f t="shared" si="12"/>
        <v>0</v>
      </c>
      <c r="U57" s="16">
        <f t="shared" si="12"/>
        <v>0</v>
      </c>
      <c r="V57" s="12">
        <f t="shared" si="12"/>
        <v>13721.81908190819</v>
      </c>
      <c r="W57" s="12">
        <f t="shared" si="12"/>
        <v>249.30091809180919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13971.119999999999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12476.455445544554</v>
      </c>
      <c r="F63" s="24">
        <f t="shared" si="16"/>
        <v>124.76455445544556</v>
      </c>
      <c r="G63" s="24">
        <f t="shared" si="17"/>
        <v>49.909090909090907</v>
      </c>
      <c r="H63" s="24">
        <f t="shared" si="18"/>
        <v>4.9909090909090912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12656.119999999999</v>
      </c>
      <c r="M63" s="113">
        <f>+COUNTIF($D$4:D57,B63)</f>
        <v>7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-13971.119999999999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1195.4545454545455</v>
      </c>
      <c r="H65" s="24">
        <f t="shared" si="18"/>
        <v>119.54545454545453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1315</v>
      </c>
      <c r="M65" s="113">
        <f>+COUNTIF($D$4:D59,B65)</f>
        <v>3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12476.455445544554</v>
      </c>
      <c r="F85" s="39">
        <f t="shared" si="23"/>
        <v>124.76455445544556</v>
      </c>
      <c r="G85" s="39">
        <f t="shared" si="23"/>
        <v>1245.3636363636365</v>
      </c>
      <c r="H85" s="39">
        <f t="shared" si="23"/>
        <v>124.53636363636362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13971.119999999999</v>
      </c>
      <c r="M85" s="114">
        <f>+SUM(M60:M84)</f>
        <v>10</v>
      </c>
      <c r="R85" s="106" t="s">
        <v>658</v>
      </c>
      <c r="S85" s="111">
        <f>+M85</f>
        <v>10</v>
      </c>
      <c r="T85" s="107">
        <f>+K85</f>
        <v>0</v>
      </c>
      <c r="U85" s="107">
        <f>+C85+E85+G85+I85</f>
        <v>13721.81908190819</v>
      </c>
      <c r="V85" s="107">
        <f>+D85+F85+H85+J85</f>
        <v>249.30091809180919</v>
      </c>
      <c r="W85" s="107">
        <f>+T85+U85+V85</f>
        <v>13971.119999999999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19832.95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AC0DA003-85EE-4649-82B3-7ABE6295D03E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271D5C65-3688-4757-9A8B-94C596981B41}">
          <x14:formula1>
            <xm:f>'VERİ BANKASI'!$F$1:$F$4</xm:f>
          </x14:formula1>
          <xm:sqref>P60</xm:sqref>
        </x14:dataValidation>
        <x14:dataValidation type="list" allowBlank="1" showInputMessage="1" showErrorMessage="1" xr:uid="{D0750C68-208A-4A48-A071-5B94244C4A48}">
          <x14:formula1>
            <xm:f>'VERİ BANKASI'!$E$1:$E$13</xm:f>
          </x14:formula1>
          <xm:sqref>P63</xm:sqref>
        </x14:dataValidation>
        <x14:dataValidation type="list" allowBlank="1" showInputMessage="1" showErrorMessage="1" xr:uid="{1E4D29EE-EE29-4576-A999-88B1E8187CE5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925235AD-835A-44E3-AE3A-7126F322C66C}">
          <x14:formula1>
            <xm:f>'VERİ BANKASI'!$G$1:$G$4</xm:f>
          </x14:formula1>
          <xm:sqref>P61</xm:sqref>
        </x14:dataValidation>
        <x14:dataValidation type="list" allowBlank="1" showInputMessage="1" showErrorMessage="1" xr:uid="{CA978FE2-3C18-41E4-9151-D7C42A8DD275}">
          <x14:formula1>
            <xm:f>'VERİ BANKASI'!$C$1:$C$5</xm:f>
          </x14:formula1>
          <xm:sqref>G55</xm:sqref>
        </x14:dataValidation>
        <x14:dataValidation type="list" allowBlank="1" showInputMessage="1" showErrorMessage="1" xr:uid="{CBC75B15-E13A-455F-86B4-23439EE431DF}">
          <x14:formula1>
            <xm:f>'VERİ BANKASI'!$N$1:$N$1</xm:f>
          </x14:formula1>
          <xm:sqref>K55</xm:sqref>
        </x14:dataValidation>
        <x14:dataValidation type="list" allowBlank="1" showInputMessage="1" showErrorMessage="1" xr:uid="{26DFB068-2DA7-4E1D-9F14-3A2833F62202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69894CF0-44DB-4029-8B54-CEBBBF3E35BE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900A8857-EE5C-45F2-B744-20B86E98B8BF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4C530A12-A5B5-41DB-86A0-721C702E7B93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549D5B69-4AFB-4D46-BECC-88CA53366F5E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E4467441-6704-4E1C-BCBD-E71489EFA87A}">
          <x14:formula1>
            <xm:f>'VERİ BANKASI'!$I$1:$I$36</xm:f>
          </x14:formula1>
          <xm:sqref>P62:R62</xm:sqref>
        </x14:dataValidation>
        <x14:dataValidation type="list" allowBlank="1" showInputMessage="1" showErrorMessage="1" xr:uid="{E6850EEB-AE3C-4F67-A842-613BF2C5A746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88B8-4382-4676-A831-FA04E733D124}">
  <sheetPr codeName="Sayfa41">
    <pageSetUpPr fitToPage="1"/>
  </sheetPr>
  <dimension ref="A1:W85"/>
  <sheetViews>
    <sheetView zoomScale="85" zoomScaleNormal="85" workbookViewId="0">
      <selection activeCell="G26" sqref="G26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6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/>
      <c r="C4" s="100" t="e">
        <f>+VLOOKUP(B4,'VERİ BANKASI'!M:N,2,0)</f>
        <v>#N/A</v>
      </c>
      <c r="D4" s="54"/>
      <c r="E4" s="57"/>
      <c r="F4" s="59"/>
      <c r="G4" s="61"/>
      <c r="H4" s="63"/>
      <c r="I4" s="65"/>
      <c r="J4" s="61"/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0</v>
      </c>
      <c r="W4" s="7">
        <f>+O4+Q4+S4+U4</f>
        <v>0</v>
      </c>
    </row>
    <row r="5" spans="1:23" s="6" customFormat="1" ht="19.899999999999999" customHeight="1" x14ac:dyDescent="0.2">
      <c r="A5" s="51">
        <v>2</v>
      </c>
      <c r="B5" s="97"/>
      <c r="C5" s="100" t="e">
        <f>+VLOOKUP(B5,'VERİ BANKASI'!M:N,2,0)</f>
        <v>#N/A</v>
      </c>
      <c r="D5" s="54"/>
      <c r="E5" s="57"/>
      <c r="F5" s="59"/>
      <c r="G5" s="61"/>
      <c r="H5" s="63"/>
      <c r="I5" s="65"/>
      <c r="J5" s="61"/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0</v>
      </c>
      <c r="W5" s="7">
        <f>+O5+Q5+S5+U5</f>
        <v>0</v>
      </c>
    </row>
    <row r="6" spans="1:23" s="6" customFormat="1" ht="19.899999999999999" customHeight="1" x14ac:dyDescent="0.2">
      <c r="A6" s="51">
        <v>3</v>
      </c>
      <c r="B6" s="97"/>
      <c r="C6" s="100" t="e">
        <f>+VLOOKUP(B6,'VERİ BANKASI'!M:N,2,0)</f>
        <v>#N/A</v>
      </c>
      <c r="D6" s="54"/>
      <c r="E6" s="57"/>
      <c r="F6" s="59"/>
      <c r="G6" s="61"/>
      <c r="H6" s="63"/>
      <c r="I6" s="65"/>
      <c r="J6" s="61"/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0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/>
      <c r="C7" s="100" t="e">
        <f>+VLOOKUP(B7,'VERİ BANKASI'!M:N,2,0)</f>
        <v>#N/A</v>
      </c>
      <c r="D7" s="54"/>
      <c r="E7" s="57"/>
      <c r="F7" s="59"/>
      <c r="G7" s="61"/>
      <c r="H7" s="63"/>
      <c r="I7" s="65"/>
      <c r="J7" s="61"/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0</v>
      </c>
      <c r="W7" s="7">
        <f t="shared" si="0"/>
        <v>0</v>
      </c>
    </row>
    <row r="8" spans="1:23" s="6" customFormat="1" ht="19.899999999999999" customHeight="1" x14ac:dyDescent="0.2">
      <c r="A8" s="51">
        <v>5</v>
      </c>
      <c r="B8" s="97"/>
      <c r="C8" s="100" t="e">
        <f>+VLOOKUP(B8,'VERİ BANKASI'!M:N,2,0)</f>
        <v>#N/A</v>
      </c>
      <c r="D8" s="54"/>
      <c r="E8" s="57"/>
      <c r="F8" s="59"/>
      <c r="G8" s="61"/>
      <c r="H8" s="63"/>
      <c r="I8" s="65"/>
      <c r="J8" s="61"/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0</v>
      </c>
      <c r="W8" s="7">
        <f t="shared" si="0"/>
        <v>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/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>
        <v>4600456091</v>
      </c>
      <c r="C13" s="100" t="str">
        <f>+VLOOKUP(B13,'VERİ BANKASI'!M:N,2,0)</f>
        <v>HAYVORE GIDA TUR.SAN.VE TİC.LTD.ŞTİ.</v>
      </c>
      <c r="D13" s="54" t="s">
        <v>639</v>
      </c>
      <c r="E13" s="57">
        <v>46</v>
      </c>
      <c r="F13" s="59">
        <v>45376</v>
      </c>
      <c r="G13" s="61">
        <v>10</v>
      </c>
      <c r="H13" s="63">
        <v>1595</v>
      </c>
      <c r="I13" s="65" t="s">
        <v>134</v>
      </c>
      <c r="J13" s="61" t="s">
        <v>64</v>
      </c>
      <c r="K13" s="65"/>
      <c r="L13" s="67">
        <f t="shared" si="1"/>
        <v>0</v>
      </c>
      <c r="M13" s="7">
        <f t="shared" si="2"/>
        <v>1595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1449.9999999999998</v>
      </c>
      <c r="S13" s="86">
        <f t="shared" si="8"/>
        <v>144.99999999999997</v>
      </c>
      <c r="T13" s="90">
        <f t="shared" si="9"/>
        <v>0</v>
      </c>
      <c r="U13" s="92">
        <f t="shared" si="10"/>
        <v>0</v>
      </c>
      <c r="V13" s="95">
        <f t="shared" si="0"/>
        <v>1449.9999999999998</v>
      </c>
      <c r="W13" s="7">
        <f t="shared" si="0"/>
        <v>144.99999999999997</v>
      </c>
    </row>
    <row r="14" spans="1:23" s="6" customFormat="1" ht="19.899999999999999" customHeight="1" x14ac:dyDescent="0.2">
      <c r="A14" s="51">
        <v>11</v>
      </c>
      <c r="B14" s="97">
        <v>8580635400</v>
      </c>
      <c r="C14" s="100" t="str">
        <f>+VLOOKUP(B14,'VERİ BANKASI'!M:N,2,0)</f>
        <v>İÇER ET - ÜNAL TOSUN</v>
      </c>
      <c r="D14" s="54" t="s">
        <v>92</v>
      </c>
      <c r="E14" s="57">
        <v>71</v>
      </c>
      <c r="F14" s="59">
        <v>45381</v>
      </c>
      <c r="G14" s="61">
        <v>1</v>
      </c>
      <c r="H14" s="63">
        <v>2350</v>
      </c>
      <c r="I14" s="65" t="s">
        <v>643</v>
      </c>
      <c r="J14" s="61" t="s">
        <v>64</v>
      </c>
      <c r="K14" s="65"/>
      <c r="L14" s="67">
        <f t="shared" si="1"/>
        <v>0</v>
      </c>
      <c r="M14" s="7">
        <f t="shared" si="2"/>
        <v>2350</v>
      </c>
      <c r="N14" s="69">
        <f t="shared" si="3"/>
        <v>0</v>
      </c>
      <c r="O14" s="76">
        <f t="shared" si="4"/>
        <v>0</v>
      </c>
      <c r="P14" s="74">
        <f t="shared" si="5"/>
        <v>2326.7326732673268</v>
      </c>
      <c r="Q14" s="82">
        <f t="shared" si="6"/>
        <v>23.267326732673268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2326.7326732673268</v>
      </c>
      <c r="W14" s="7">
        <f t="shared" si="0"/>
        <v>23.267326732673268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64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64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64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64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64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64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64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64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64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64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64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64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64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64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64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64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64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64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64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64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64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64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3945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3945</v>
      </c>
      <c r="N57" s="13">
        <f t="shared" si="12"/>
        <v>0</v>
      </c>
      <c r="O57" s="13">
        <f t="shared" si="12"/>
        <v>0</v>
      </c>
      <c r="P57" s="14">
        <f>+SUBTOTAL(9,P4:P55)</f>
        <v>2326.7326732673268</v>
      </c>
      <c r="Q57" s="14">
        <f t="shared" si="12"/>
        <v>23.267326732673268</v>
      </c>
      <c r="R57" s="15">
        <f t="shared" si="12"/>
        <v>1449.9999999999998</v>
      </c>
      <c r="S57" s="15">
        <f t="shared" si="12"/>
        <v>144.99999999999997</v>
      </c>
      <c r="T57" s="16">
        <f t="shared" si="12"/>
        <v>0</v>
      </c>
      <c r="U57" s="16">
        <f t="shared" si="12"/>
        <v>0</v>
      </c>
      <c r="V57" s="12">
        <f t="shared" si="12"/>
        <v>3776.7326732673264</v>
      </c>
      <c r="W57" s="12">
        <f t="shared" si="12"/>
        <v>168.26732673267324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40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3944.9999999999995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2024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2326.7326732673268</v>
      </c>
      <c r="F63" s="24">
        <f t="shared" si="16"/>
        <v>23.267326732673268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2350</v>
      </c>
      <c r="M63" s="113">
        <f>+COUNTIF($D$4:D57,B63)</f>
        <v>1</v>
      </c>
      <c r="N63" s="26"/>
      <c r="O63" s="2" t="s">
        <v>74</v>
      </c>
      <c r="P63" s="198" t="s">
        <v>13</v>
      </c>
      <c r="Q63" s="198"/>
      <c r="R63" s="198"/>
      <c r="S63" s="26"/>
      <c r="T63" s="199" t="s">
        <v>8</v>
      </c>
      <c r="U63" s="200"/>
      <c r="V63" s="201"/>
      <c r="W63" s="28">
        <f>+W59-W61</f>
        <v>-3944.9999999999995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76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1449.9999999999998</v>
      </c>
      <c r="H65" s="24">
        <f t="shared" si="18"/>
        <v>144.99999999999997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1594.9999999999998</v>
      </c>
      <c r="M65" s="113">
        <f>+COUNTIF($D$4:D59,B65)</f>
        <v>1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MESUT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2326.7326732673268</v>
      </c>
      <c r="F85" s="39">
        <f t="shared" si="23"/>
        <v>23.267326732673268</v>
      </c>
      <c r="G85" s="39">
        <f t="shared" si="23"/>
        <v>1449.9999999999998</v>
      </c>
      <c r="H85" s="39">
        <f t="shared" si="23"/>
        <v>144.99999999999997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3945</v>
      </c>
      <c r="M85" s="114">
        <f>+SUM(M60:M84)</f>
        <v>2</v>
      </c>
      <c r="R85" s="106" t="s">
        <v>658</v>
      </c>
      <c r="S85" s="111">
        <f>+M85</f>
        <v>2</v>
      </c>
      <c r="T85" s="107">
        <f>+K85</f>
        <v>0</v>
      </c>
      <c r="U85" s="107">
        <f>+C85+E85+G85+I85</f>
        <v>3776.7326732673264</v>
      </c>
      <c r="V85" s="107">
        <f>+D85+F85+H85+J85</f>
        <v>168.26732673267324</v>
      </c>
      <c r="W85" s="107">
        <f>+T85+U85+V85</f>
        <v>3944.9999999999995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CAFCE5F3-F906-4F79-9AB5-C8A2189E97E9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459B0DCD-CE40-40FF-9840-838B42C626CC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B79D31D1-FCF8-4A10-ABBC-FB0C2B8980B7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EFC0A756-356A-4621-91C1-3B6FB4D7B81E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086CDCAE-A14D-4F1A-87B7-67172914BB9A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A2B99EB3-3984-4426-8DC9-F2C16FA630FE}">
          <x14:formula1>
            <xm:f>'VERİ BANKASI'!$N$1:$N$1</xm:f>
          </x14:formula1>
          <xm:sqref>K55</xm:sqref>
        </x14:dataValidation>
        <x14:dataValidation type="list" allowBlank="1" showInputMessage="1" showErrorMessage="1" xr:uid="{FB740D42-0F33-4435-9E47-6468F5AAFBA9}">
          <x14:formula1>
            <xm:f>'VERİ BANKASI'!$C$1:$C$5</xm:f>
          </x14:formula1>
          <xm:sqref>G55</xm:sqref>
        </x14:dataValidation>
        <x14:dataValidation type="list" allowBlank="1" showInputMessage="1" showErrorMessage="1" xr:uid="{2BEA6ACB-37A0-4FF0-B024-F3229F91DC7C}">
          <x14:formula1>
            <xm:f>'VERİ BANKASI'!$G$1:$G$4</xm:f>
          </x14:formula1>
          <xm:sqref>P61</xm:sqref>
        </x14:dataValidation>
        <x14:dataValidation type="list" allowBlank="1" showInputMessage="1" showErrorMessage="1" xr:uid="{E59C8ABC-62C4-4D1B-A981-0EDA3897C05E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8FACD650-C5C1-4DF6-8738-275BF85D8DEC}">
          <x14:formula1>
            <xm:f>'VERİ BANKASI'!$E$1:$E$13</xm:f>
          </x14:formula1>
          <xm:sqref>P63</xm:sqref>
        </x14:dataValidation>
        <x14:dataValidation type="list" allowBlank="1" showInputMessage="1" showErrorMessage="1" xr:uid="{651807EF-E343-4C2F-B8CE-8F5EF7467565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9DEE412C-6F46-4617-95E4-BAF2DA75715A}">
          <x14:formula1>
            <xm:f>'VERİ BANKASI'!$D$2:$D$19</xm:f>
          </x14:formula1>
          <xm:sqref>P62:R62</xm:sqref>
        </x14:dataValidation>
        <x14:dataValidation type="list" allowBlank="1" showInputMessage="1" showErrorMessage="1" xr:uid="{B3E23852-AE86-4CA5-A326-952575223512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DA5D4709-DA90-4C41-BAC7-16C2EBCAFFC0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4396-04A6-423F-853D-A1F9CA95926D}">
  <sheetPr codeName="Sayfa42">
    <pageSetUpPr fitToPage="1"/>
  </sheetPr>
  <dimension ref="A1:W92"/>
  <sheetViews>
    <sheetView topLeftCell="A4" zoomScale="85" zoomScaleNormal="85" workbookViewId="0">
      <selection activeCell="H19" sqref="H19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6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/>
      <c r="C4" s="100"/>
      <c r="D4" s="54"/>
      <c r="E4" s="57"/>
      <c r="F4" s="59"/>
      <c r="G4" s="61"/>
      <c r="H4" s="63"/>
      <c r="I4" s="65"/>
      <c r="J4" s="61"/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0</v>
      </c>
      <c r="W4" s="7">
        <f>+O4+Q4+S4+U4</f>
        <v>0</v>
      </c>
    </row>
    <row r="5" spans="1:23" s="6" customFormat="1" ht="19.899999999999999" customHeight="1" x14ac:dyDescent="0.2">
      <c r="A5" s="51">
        <v>2</v>
      </c>
      <c r="B5" s="97"/>
      <c r="C5" s="100"/>
      <c r="D5" s="54"/>
      <c r="E5" s="57"/>
      <c r="F5" s="59"/>
      <c r="G5" s="61"/>
      <c r="H5" s="63"/>
      <c r="I5" s="65"/>
      <c r="J5" s="61"/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0</v>
      </c>
      <c r="W5" s="7">
        <f>+O5+Q5+S5+U5</f>
        <v>0</v>
      </c>
    </row>
    <row r="6" spans="1:23" s="6" customFormat="1" ht="19.899999999999999" customHeight="1" x14ac:dyDescent="0.2">
      <c r="A6" s="51">
        <v>3</v>
      </c>
      <c r="B6" s="97"/>
      <c r="C6" s="100"/>
      <c r="D6" s="54"/>
      <c r="E6" s="57"/>
      <c r="F6" s="59"/>
      <c r="G6" s="61"/>
      <c r="H6" s="63"/>
      <c r="I6" s="65"/>
      <c r="J6" s="61"/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0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/>
      <c r="C7" s="100"/>
      <c r="D7" s="54"/>
      <c r="E7" s="57"/>
      <c r="F7" s="59"/>
      <c r="G7" s="61"/>
      <c r="H7" s="63"/>
      <c r="I7" s="65"/>
      <c r="J7" s="61"/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0</v>
      </c>
      <c r="W7" s="7">
        <f t="shared" si="0"/>
        <v>0</v>
      </c>
    </row>
    <row r="8" spans="1:23" s="6" customFormat="1" ht="19.899999999999999" customHeight="1" x14ac:dyDescent="0.2">
      <c r="A8" s="51">
        <v>5</v>
      </c>
      <c r="B8" s="97"/>
      <c r="C8" s="100"/>
      <c r="D8" s="54"/>
      <c r="E8" s="57"/>
      <c r="F8" s="59"/>
      <c r="G8" s="61"/>
      <c r="H8" s="63"/>
      <c r="I8" s="65"/>
      <c r="J8" s="61"/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0</v>
      </c>
      <c r="W8" s="7">
        <f t="shared" si="0"/>
        <v>0</v>
      </c>
    </row>
    <row r="9" spans="1:23" s="6" customFormat="1" ht="19.899999999999999" customHeight="1" x14ac:dyDescent="0.2">
      <c r="A9" s="51">
        <v>6</v>
      </c>
      <c r="B9" s="97"/>
      <c r="C9" s="100"/>
      <c r="D9" s="54"/>
      <c r="E9" s="57"/>
      <c r="F9" s="59"/>
      <c r="G9" s="61"/>
      <c r="H9" s="63"/>
      <c r="I9" s="65"/>
      <c r="J9" s="61"/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/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/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>
        <v>6290007547</v>
      </c>
      <c r="C12" s="100" t="str">
        <f>+VLOOKUP(B12,'VERİ BANKASI'!M:N,2,0)</f>
        <v>NAMLI PASTIRMACI GIDA TİC.A.Ş.</v>
      </c>
      <c r="D12" s="54" t="s">
        <v>92</v>
      </c>
      <c r="E12" s="57">
        <v>25</v>
      </c>
      <c r="F12" s="59">
        <v>45367</v>
      </c>
      <c r="G12" s="61">
        <v>1</v>
      </c>
      <c r="H12" s="63">
        <v>1081.8800000000001</v>
      </c>
      <c r="I12" s="65" t="s">
        <v>122</v>
      </c>
      <c r="J12" s="61" t="s">
        <v>64</v>
      </c>
      <c r="K12" s="65"/>
      <c r="L12" s="67">
        <f t="shared" si="1"/>
        <v>0</v>
      </c>
      <c r="M12" s="7">
        <f t="shared" si="2"/>
        <v>1081.8800000000001</v>
      </c>
      <c r="N12" s="69">
        <f t="shared" si="3"/>
        <v>0</v>
      </c>
      <c r="O12" s="76">
        <f t="shared" si="4"/>
        <v>0</v>
      </c>
      <c r="P12" s="74">
        <f t="shared" si="5"/>
        <v>1071.1683168316833</v>
      </c>
      <c r="Q12" s="82">
        <f t="shared" si="6"/>
        <v>10.711683168316833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1071.1683168316833</v>
      </c>
      <c r="W12" s="7">
        <f t="shared" si="0"/>
        <v>10.711683168316833</v>
      </c>
    </row>
    <row r="13" spans="1:23" s="6" customFormat="1" ht="19.899999999999999" customHeight="1" x14ac:dyDescent="0.2">
      <c r="A13" s="51">
        <v>10</v>
      </c>
      <c r="B13" s="97">
        <v>49123466522</v>
      </c>
      <c r="C13" s="100" t="str">
        <f>+VLOOKUP(B13,'VERİ BANKASI'!M:N,2,0)</f>
        <v>ÖZEN ET - İSMAİL ÖZİRKİN</v>
      </c>
      <c r="D13" s="54" t="s">
        <v>92</v>
      </c>
      <c r="E13" s="57">
        <v>5</v>
      </c>
      <c r="F13" s="59">
        <v>45366</v>
      </c>
      <c r="G13" s="61">
        <v>1</v>
      </c>
      <c r="H13" s="63">
        <v>935</v>
      </c>
      <c r="I13" s="65" t="s">
        <v>134</v>
      </c>
      <c r="J13" s="61" t="s">
        <v>64</v>
      </c>
      <c r="K13" s="65"/>
      <c r="L13" s="67">
        <f t="shared" si="1"/>
        <v>0</v>
      </c>
      <c r="M13" s="7">
        <f t="shared" si="2"/>
        <v>935</v>
      </c>
      <c r="N13" s="69">
        <f t="shared" si="3"/>
        <v>0</v>
      </c>
      <c r="O13" s="76">
        <f t="shared" si="4"/>
        <v>0</v>
      </c>
      <c r="P13" s="74">
        <f t="shared" si="5"/>
        <v>925.74257425742576</v>
      </c>
      <c r="Q13" s="82">
        <f t="shared" si="6"/>
        <v>9.2574257425742577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925.74257425742576</v>
      </c>
      <c r="W13" s="7">
        <f t="shared" si="0"/>
        <v>9.2574257425742577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64</v>
      </c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64</v>
      </c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64</v>
      </c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64</v>
      </c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64</v>
      </c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64</v>
      </c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64</v>
      </c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64</v>
      </c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64</v>
      </c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64</v>
      </c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64</v>
      </c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64</v>
      </c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64</v>
      </c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64</v>
      </c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64</v>
      </c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64</v>
      </c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64</v>
      </c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64</v>
      </c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64</v>
      </c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64</v>
      </c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64</v>
      </c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64</v>
      </c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2016.88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2016.88</v>
      </c>
      <c r="N57" s="13">
        <f t="shared" si="12"/>
        <v>0</v>
      </c>
      <c r="O57" s="13">
        <f t="shared" si="12"/>
        <v>0</v>
      </c>
      <c r="P57" s="14">
        <f>+SUBTOTAL(9,P4:P55)</f>
        <v>1996.9108910891091</v>
      </c>
      <c r="Q57" s="14">
        <f t="shared" si="12"/>
        <v>19.969108910891091</v>
      </c>
      <c r="R57" s="15">
        <f t="shared" si="12"/>
        <v>0</v>
      </c>
      <c r="S57" s="15">
        <f t="shared" si="12"/>
        <v>0</v>
      </c>
      <c r="T57" s="16">
        <f t="shared" si="12"/>
        <v>0</v>
      </c>
      <c r="U57" s="16">
        <f t="shared" si="12"/>
        <v>0</v>
      </c>
      <c r="V57" s="12">
        <f t="shared" si="12"/>
        <v>1996.9108910891091</v>
      </c>
      <c r="W57" s="12">
        <f t="shared" si="12"/>
        <v>19.969108910891091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2016.88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1996.9108910891091</v>
      </c>
      <c r="F63" s="24">
        <f t="shared" si="16"/>
        <v>19.969108910891091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2016.88</v>
      </c>
      <c r="M63" s="113">
        <f>+COUNTIF($D$4:D57,B63)</f>
        <v>2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-2016.88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1996.9108910891091</v>
      </c>
      <c r="F85" s="39">
        <f t="shared" si="23"/>
        <v>19.969108910891091</v>
      </c>
      <c r="G85" s="39">
        <f t="shared" si="23"/>
        <v>0</v>
      </c>
      <c r="H85" s="39">
        <f t="shared" si="23"/>
        <v>0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2016.88</v>
      </c>
      <c r="M85" s="114">
        <f>+SUM(M60:M84)</f>
        <v>2</v>
      </c>
      <c r="R85" s="106" t="s">
        <v>658</v>
      </c>
      <c r="S85" s="111">
        <f>+M85</f>
        <v>2</v>
      </c>
      <c r="T85" s="107">
        <f>+K85</f>
        <v>0</v>
      </c>
      <c r="U85" s="107">
        <f>+C85+E85+G85+I85</f>
        <v>1996.9108910891091</v>
      </c>
      <c r="V85" s="107">
        <f>+D85+F85+H85+J85</f>
        <v>19.969108910891091</v>
      </c>
      <c r="W85" s="107">
        <f>+T85+U85+V85</f>
        <v>2016.88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7878.7100000000009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511463D7-5B6A-45AF-BCE3-2C1FE9F19433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462D24C3-0C1D-40E3-BCF3-A6156F033948}">
          <x14:formula1>
            <xm:f>'VERİ BANKASI'!$F$1:$F$4</xm:f>
          </x14:formula1>
          <xm:sqref>P60</xm:sqref>
        </x14:dataValidation>
        <x14:dataValidation type="list" allowBlank="1" showInputMessage="1" showErrorMessage="1" xr:uid="{AF15E29E-E624-450E-B9DD-DBB34A79A11C}">
          <x14:formula1>
            <xm:f>'VERİ BANKASI'!$E$1:$E$13</xm:f>
          </x14:formula1>
          <xm:sqref>P63</xm:sqref>
        </x14:dataValidation>
        <x14:dataValidation type="list" allowBlank="1" showInputMessage="1" showErrorMessage="1" xr:uid="{FF1AFEF2-9A3C-44CA-B9BD-AB832E298C4B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D50123CD-3C9B-4E35-A7EF-047D582BF2C6}">
          <x14:formula1>
            <xm:f>'VERİ BANKASI'!$G$1:$G$4</xm:f>
          </x14:formula1>
          <xm:sqref>P61</xm:sqref>
        </x14:dataValidation>
        <x14:dataValidation type="list" allowBlank="1" showInputMessage="1" showErrorMessage="1" xr:uid="{1CDD0D33-5854-483D-90C0-56BF2502F4F7}">
          <x14:formula1>
            <xm:f>'VERİ BANKASI'!$C$1:$C$5</xm:f>
          </x14:formula1>
          <xm:sqref>G55</xm:sqref>
        </x14:dataValidation>
        <x14:dataValidation type="list" allowBlank="1" showInputMessage="1" showErrorMessage="1" xr:uid="{67D67DEC-38F3-4D3E-BC7D-F3A2DC8C4564}">
          <x14:formula1>
            <xm:f>'VERİ BANKASI'!$N$1:$N$1</xm:f>
          </x14:formula1>
          <xm:sqref>K55</xm:sqref>
        </x14:dataValidation>
        <x14:dataValidation type="list" allowBlank="1" showInputMessage="1" showErrorMessage="1" xr:uid="{83CA7AF1-2C94-4B2C-BCFC-819A0932C080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420DF8EC-1E27-4FB4-8D27-26F8AFA4CA7F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46DCE78D-B372-400D-89B7-73C3798712C4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4F800D32-5E0C-46A6-B44F-D5F1B7530AF0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D8E73F92-CA05-4F19-B02A-9E750AAA9D4F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575DA51D-871D-483A-9DDC-CEB66B64C4B1}">
          <x14:formula1>
            <xm:f>'VERİ BANKASI'!$I$1:$I$36</xm:f>
          </x14:formula1>
          <xm:sqref>P62:R62</xm:sqref>
        </x14:dataValidation>
        <x14:dataValidation type="list" allowBlank="1" showInputMessage="1" showErrorMessage="1" xr:uid="{CD9A79BB-2C5D-4AE8-A72E-5164914E5327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333B9-62FD-4A98-B8A3-05B422E0B2BA}">
  <sheetPr codeName="Sayfa43">
    <pageSetUpPr fitToPage="1"/>
  </sheetPr>
  <dimension ref="A1:W85"/>
  <sheetViews>
    <sheetView zoomScale="85" zoomScaleNormal="85" workbookViewId="0">
      <selection activeCell="C8" sqref="C8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49.28515625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7850565678</v>
      </c>
      <c r="C4" s="100" t="str">
        <f>+VLOOKUP(B4,'VERİ BANKASI'!M:N,2,0)</f>
        <v>SÜMELA PARK DİNLENME TESİS A.Ş.</v>
      </c>
      <c r="D4" s="54" t="s">
        <v>92</v>
      </c>
      <c r="E4" s="57">
        <v>24</v>
      </c>
      <c r="F4" s="59">
        <v>45352</v>
      </c>
      <c r="G4" s="61">
        <v>10</v>
      </c>
      <c r="H4" s="63">
        <v>340</v>
      </c>
      <c r="I4" s="65" t="s">
        <v>134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340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309.09090909090907</v>
      </c>
      <c r="S4" s="86">
        <f>+R4*0.1</f>
        <v>30.909090909090907</v>
      </c>
      <c r="T4" s="90">
        <f>+IF(G4=$T$2,M4/1.2,0)</f>
        <v>0</v>
      </c>
      <c r="U4" s="92">
        <f>+T4*0.2</f>
        <v>0</v>
      </c>
      <c r="V4" s="95">
        <f>+N4+P4+R4+T4</f>
        <v>309.09090909090907</v>
      </c>
      <c r="W4" s="7">
        <f>+O4+Q4+S4+U4</f>
        <v>30.909090909090907</v>
      </c>
    </row>
    <row r="5" spans="1:23" s="6" customFormat="1" ht="19.899999999999999" customHeight="1" x14ac:dyDescent="0.2">
      <c r="A5" s="51">
        <v>2</v>
      </c>
      <c r="B5" s="97">
        <v>7200416873</v>
      </c>
      <c r="C5" s="100" t="str">
        <f>+VLOOKUP(B5,'VERİ BANKASI'!M:N,2,0)</f>
        <v>DİVAN TURİZM İŞL.A.Ş.</v>
      </c>
      <c r="D5" s="54" t="s">
        <v>92</v>
      </c>
      <c r="E5" s="57">
        <v>43</v>
      </c>
      <c r="F5" s="59">
        <v>45361</v>
      </c>
      <c r="G5" s="61">
        <v>10</v>
      </c>
      <c r="H5" s="63">
        <v>730</v>
      </c>
      <c r="I5" s="65" t="s">
        <v>134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730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663.63636363636363</v>
      </c>
      <c r="S5" s="86">
        <f>+R5*0.1</f>
        <v>66.36363636363636</v>
      </c>
      <c r="T5" s="90">
        <f>+IF(G5=$T$2,M5/1.2,0)</f>
        <v>0</v>
      </c>
      <c r="U5" s="92">
        <f>+T5*0.2</f>
        <v>0</v>
      </c>
      <c r="V5" s="95">
        <f>+N5+P5+R5+T5</f>
        <v>663.63636363636363</v>
      </c>
      <c r="W5" s="7">
        <f>+O5+Q5+S5+U5</f>
        <v>66.36363636363636</v>
      </c>
    </row>
    <row r="6" spans="1:23" s="6" customFormat="1" ht="19.899999999999999" customHeight="1" x14ac:dyDescent="0.2">
      <c r="A6" s="51">
        <v>3</v>
      </c>
      <c r="B6" s="97">
        <v>1640433218</v>
      </c>
      <c r="C6" s="100" t="str">
        <f>+VLOOKUP(B6,'VERİ BANKASI'!M:N,2,0)</f>
        <v>BERCESTE GRUP İNŞ.TUR.İŞL.AKAR.BAY.SAN.TİC.A.Ş.</v>
      </c>
      <c r="D6" s="54" t="s">
        <v>639</v>
      </c>
      <c r="E6" s="57">
        <v>96</v>
      </c>
      <c r="F6" s="59">
        <v>45356</v>
      </c>
      <c r="G6" s="61">
        <v>10</v>
      </c>
      <c r="H6" s="63">
        <v>440</v>
      </c>
      <c r="I6" s="65" t="s">
        <v>134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440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399.99999999999994</v>
      </c>
      <c r="S6" s="86">
        <f>+R6*0.1</f>
        <v>40</v>
      </c>
      <c r="T6" s="90">
        <f>+IF(G6=$T$2,M6/1.2,0)</f>
        <v>0</v>
      </c>
      <c r="U6" s="92">
        <f>+T6*0.2</f>
        <v>0</v>
      </c>
      <c r="V6" s="95">
        <f t="shared" ref="V6:W22" si="0">+N6+P6+R6+T6</f>
        <v>399.99999999999994</v>
      </c>
      <c r="W6" s="7">
        <f t="shared" si="0"/>
        <v>40</v>
      </c>
    </row>
    <row r="7" spans="1:23" s="6" customFormat="1" ht="19.899999999999999" customHeight="1" x14ac:dyDescent="0.2">
      <c r="A7" s="51">
        <v>4</v>
      </c>
      <c r="B7" s="97">
        <v>6050009918</v>
      </c>
      <c r="C7" s="100" t="str">
        <f>+VLOOKUP(B7,'VERİ BANKASI'!M:N,2,0)</f>
        <v>KÜÇÜKSU UN VE UNLU MAM.SAN.VE TİC.LTD.ŞTİ.</v>
      </c>
      <c r="D7" s="54" t="s">
        <v>92</v>
      </c>
      <c r="E7" s="57">
        <v>78</v>
      </c>
      <c r="F7" s="59">
        <v>45352</v>
      </c>
      <c r="G7" s="61">
        <v>1</v>
      </c>
      <c r="H7" s="63">
        <v>60</v>
      </c>
      <c r="I7" s="65" t="s">
        <v>640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60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59.405940594059409</v>
      </c>
      <c r="Q7" s="82">
        <f t="shared" ref="Q7:Q54" si="6">+P7*0.01</f>
        <v>0.59405940594059414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59.405940594059409</v>
      </c>
      <c r="W7" s="7">
        <f t="shared" si="0"/>
        <v>0.59405940594059414</v>
      </c>
    </row>
    <row r="8" spans="1:23" s="6" customFormat="1" ht="19.899999999999999" customHeight="1" x14ac:dyDescent="0.2">
      <c r="A8" s="51">
        <v>5</v>
      </c>
      <c r="B8" s="97">
        <v>32654092810</v>
      </c>
      <c r="C8" s="100" t="str">
        <f>+VLOOKUP(B8,'VERİ BANKASI'!M:N,2,0)</f>
        <v>AKAT PASTA CAFE - AYDIN  AYDOĞDU</v>
      </c>
      <c r="D8" s="54" t="s">
        <v>92</v>
      </c>
      <c r="E8" s="57">
        <v>22</v>
      </c>
      <c r="F8" s="59">
        <v>45352</v>
      </c>
      <c r="G8" s="61">
        <v>1</v>
      </c>
      <c r="H8" s="63">
        <v>215</v>
      </c>
      <c r="I8" s="65" t="s">
        <v>122</v>
      </c>
      <c r="J8" s="61" t="s">
        <v>64</v>
      </c>
      <c r="K8" s="65"/>
      <c r="L8" s="67">
        <f t="shared" si="1"/>
        <v>0</v>
      </c>
      <c r="M8" s="7">
        <f t="shared" si="2"/>
        <v>215</v>
      </c>
      <c r="N8" s="69">
        <f t="shared" si="3"/>
        <v>0</v>
      </c>
      <c r="O8" s="76">
        <f t="shared" si="4"/>
        <v>0</v>
      </c>
      <c r="P8" s="74">
        <f t="shared" si="5"/>
        <v>212.87128712871288</v>
      </c>
      <c r="Q8" s="82">
        <f t="shared" si="6"/>
        <v>2.1287128712871288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212.87128712871288</v>
      </c>
      <c r="W8" s="7">
        <f t="shared" si="0"/>
        <v>2.1287128712871288</v>
      </c>
    </row>
    <row r="9" spans="1:23" s="6" customFormat="1" ht="19.899999999999999" customHeight="1" x14ac:dyDescent="0.2">
      <c r="A9" s="51">
        <v>6</v>
      </c>
      <c r="B9" s="97">
        <v>9970707719</v>
      </c>
      <c r="C9" s="100" t="str">
        <f>+VLOOKUP(B9,'VERİ BANKASI'!M:N,2,0)</f>
        <v>BOLÇİ ÇİKOLATA - ZELİHA KAPLAN - B.MAKBUL KAPLAN</v>
      </c>
      <c r="D9" s="54" t="s">
        <v>639</v>
      </c>
      <c r="E9" s="57">
        <v>36</v>
      </c>
      <c r="F9" s="59">
        <v>45352</v>
      </c>
      <c r="G9" s="61">
        <v>1</v>
      </c>
      <c r="H9" s="63">
        <v>200</v>
      </c>
      <c r="I9" s="65" t="s">
        <v>122</v>
      </c>
      <c r="J9" s="61" t="s">
        <v>64</v>
      </c>
      <c r="K9" s="65"/>
      <c r="L9" s="67">
        <f t="shared" si="1"/>
        <v>0</v>
      </c>
      <c r="M9" s="7">
        <f t="shared" si="2"/>
        <v>200</v>
      </c>
      <c r="N9" s="69">
        <f t="shared" si="3"/>
        <v>0</v>
      </c>
      <c r="O9" s="76">
        <f t="shared" si="4"/>
        <v>0</v>
      </c>
      <c r="P9" s="74">
        <f t="shared" si="5"/>
        <v>198.01980198019803</v>
      </c>
      <c r="Q9" s="82">
        <f t="shared" si="6"/>
        <v>1.9801980198019804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198.01980198019803</v>
      </c>
      <c r="W9" s="7">
        <f t="shared" si="0"/>
        <v>1.9801980198019804</v>
      </c>
    </row>
    <row r="10" spans="1:23" s="6" customFormat="1" ht="19.899999999999999" customHeight="1" x14ac:dyDescent="0.2">
      <c r="A10" s="51">
        <v>7</v>
      </c>
      <c r="B10" s="97">
        <v>2330258257</v>
      </c>
      <c r="C10" s="100" t="str">
        <f>+VLOOKUP(B10,'VERİ BANKASI'!M:N,2,0)</f>
        <v>CEM SULTAN ÇEBİ</v>
      </c>
      <c r="D10" s="54" t="s">
        <v>92</v>
      </c>
      <c r="E10" s="57">
        <v>17</v>
      </c>
      <c r="F10" s="59">
        <v>45356</v>
      </c>
      <c r="G10" s="61">
        <v>1</v>
      </c>
      <c r="H10" s="63">
        <v>50</v>
      </c>
      <c r="I10" s="65" t="s">
        <v>68</v>
      </c>
      <c r="J10" s="61" t="s">
        <v>64</v>
      </c>
      <c r="K10" s="65"/>
      <c r="L10" s="67">
        <f t="shared" si="1"/>
        <v>0</v>
      </c>
      <c r="M10" s="7">
        <f t="shared" si="2"/>
        <v>50</v>
      </c>
      <c r="N10" s="69">
        <f t="shared" si="3"/>
        <v>0</v>
      </c>
      <c r="O10" s="76">
        <f t="shared" si="4"/>
        <v>0</v>
      </c>
      <c r="P10" s="74">
        <f t="shared" si="5"/>
        <v>49.504950495049506</v>
      </c>
      <c r="Q10" s="82">
        <f t="shared" si="6"/>
        <v>0.4950495049504951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49.504950495049506</v>
      </c>
      <c r="W10" s="7">
        <f t="shared" si="0"/>
        <v>0.4950495049504951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64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2035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2035</v>
      </c>
      <c r="N57" s="13">
        <f t="shared" si="12"/>
        <v>0</v>
      </c>
      <c r="O57" s="13">
        <f t="shared" si="12"/>
        <v>0</v>
      </c>
      <c r="P57" s="14">
        <f>+SUBTOTAL(9,P4:P55)</f>
        <v>519.80198019801981</v>
      </c>
      <c r="Q57" s="14">
        <f t="shared" si="12"/>
        <v>5.1980198019801991</v>
      </c>
      <c r="R57" s="15">
        <f t="shared" si="12"/>
        <v>1372.7272727272727</v>
      </c>
      <c r="S57" s="15">
        <f t="shared" si="12"/>
        <v>137.27272727272725</v>
      </c>
      <c r="T57" s="16">
        <f t="shared" si="12"/>
        <v>0</v>
      </c>
      <c r="U57" s="16">
        <f t="shared" si="12"/>
        <v>0</v>
      </c>
      <c r="V57" s="12">
        <f t="shared" si="12"/>
        <v>1892.5292529252924</v>
      </c>
      <c r="W57" s="12">
        <f t="shared" si="12"/>
        <v>142.47074707470742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42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2034.9999999999998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321.78217821782181</v>
      </c>
      <c r="F63" s="24">
        <f t="shared" si="16"/>
        <v>3.217821782178218</v>
      </c>
      <c r="G63" s="24">
        <f t="shared" si="17"/>
        <v>972.72727272727275</v>
      </c>
      <c r="H63" s="24">
        <f t="shared" si="18"/>
        <v>97.272727272727266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1395</v>
      </c>
      <c r="M63" s="113">
        <f>+COUNTIF($D$4:D57,B63)</f>
        <v>5</v>
      </c>
      <c r="N63" s="26"/>
      <c r="O63" s="2" t="s">
        <v>74</v>
      </c>
      <c r="P63" s="198" t="s">
        <v>13</v>
      </c>
      <c r="Q63" s="198"/>
      <c r="R63" s="198"/>
      <c r="S63" s="26"/>
      <c r="T63" s="199" t="s">
        <v>8</v>
      </c>
      <c r="U63" s="200"/>
      <c r="V63" s="201"/>
      <c r="W63" s="28">
        <f>+W59-W61</f>
        <v>-2034.9999999999998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198.01980198019803</v>
      </c>
      <c r="F65" s="24">
        <f t="shared" si="16"/>
        <v>1.9801980198019804</v>
      </c>
      <c r="G65" s="24">
        <f t="shared" si="17"/>
        <v>399.99999999999994</v>
      </c>
      <c r="H65" s="24">
        <f t="shared" si="18"/>
        <v>40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640</v>
      </c>
      <c r="M65" s="113">
        <f>+COUNTIF($D$4:D59,B65)</f>
        <v>2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ADEM BÜLENT ÇİFTÇİ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519.80198019801981</v>
      </c>
      <c r="F85" s="39">
        <f t="shared" si="23"/>
        <v>5.1980198019801982</v>
      </c>
      <c r="G85" s="39">
        <f t="shared" si="23"/>
        <v>1372.7272727272727</v>
      </c>
      <c r="H85" s="39">
        <f t="shared" si="23"/>
        <v>137.27272727272725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2035</v>
      </c>
      <c r="M85" s="114">
        <f>+SUM(M60:M84)</f>
        <v>7</v>
      </c>
      <c r="R85" s="106" t="s">
        <v>658</v>
      </c>
      <c r="S85" s="111">
        <f>+M85</f>
        <v>7</v>
      </c>
      <c r="T85" s="107">
        <f>+K85</f>
        <v>0</v>
      </c>
      <c r="U85" s="107">
        <f>+C85+E85+G85+I85</f>
        <v>1892.5292529252924</v>
      </c>
      <c r="V85" s="107">
        <f>+D85+F85+H85+J85</f>
        <v>142.47074707470745</v>
      </c>
      <c r="W85" s="107">
        <f>+T85+U85+V85</f>
        <v>2035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08CBB683-8594-4EBD-8228-7C6AE20ABCFF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335A4858-274E-47B8-91DC-ED5CB2769AD5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181473DC-E07C-4DB5-B7FB-A9F3A7E4DDCB}">
          <x14:formula1>
            <xm:f>'VERİ BANKASI'!$F$1:$F$4</xm:f>
          </x14:formula1>
          <xm:sqref>P60</xm:sqref>
        </x14:dataValidation>
        <x14:dataValidation type="list" allowBlank="1" showInputMessage="1" showErrorMessage="1" xr:uid="{FF7D0E71-6891-4FCC-8881-1A42110D3570}">
          <x14:formula1>
            <xm:f>'VERİ BANKASI'!$E$1:$E$13</xm:f>
          </x14:formula1>
          <xm:sqref>P63</xm:sqref>
        </x14:dataValidation>
        <x14:dataValidation type="list" allowBlank="1" showInputMessage="1" showErrorMessage="1" xr:uid="{A80DA0B8-6BC5-4460-900A-1704D78E7148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39A793AB-F62E-4C74-BB96-04C3C8B4C754}">
          <x14:formula1>
            <xm:f>'VERİ BANKASI'!$G$1:$G$4</xm:f>
          </x14:formula1>
          <xm:sqref>P61</xm:sqref>
        </x14:dataValidation>
        <x14:dataValidation type="list" allowBlank="1" showInputMessage="1" showErrorMessage="1" xr:uid="{37063BD8-9E44-481D-9A1A-FBA5E156750F}">
          <x14:formula1>
            <xm:f>'VERİ BANKASI'!$C$1:$C$5</xm:f>
          </x14:formula1>
          <xm:sqref>G55</xm:sqref>
        </x14:dataValidation>
        <x14:dataValidation type="list" allowBlank="1" showInputMessage="1" showErrorMessage="1" xr:uid="{7B9BCBED-5621-4671-9BCA-593C510F18D7}">
          <x14:formula1>
            <xm:f>'VERİ BANKASI'!$N$1:$N$1</xm:f>
          </x14:formula1>
          <xm:sqref>K55</xm:sqref>
        </x14:dataValidation>
        <x14:dataValidation type="list" allowBlank="1" showInputMessage="1" showErrorMessage="1" xr:uid="{7AFE2A27-774F-4CD2-8B1C-0CA08B428773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8A2D6519-6237-4019-A1A4-D7FEE8855359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101FC999-B41D-4094-A203-E5901425C45A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8AEE0522-437E-4502-819B-87BA397168B6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B4DE84D6-7764-449C-B76E-2C91FA19F865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21E3B4FE-EEE7-4DD0-B3C9-9191A7ED72FE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404B7-017F-4385-858E-CA255198CABE}">
  <sheetPr codeName="Sayfa44">
    <pageSetUpPr fitToPage="1"/>
  </sheetPr>
  <dimension ref="A1:W85"/>
  <sheetViews>
    <sheetView zoomScale="85" zoomScaleNormal="85" workbookViewId="0">
      <selection activeCell="C7" sqref="C7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40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6290007547</v>
      </c>
      <c r="C4" s="100" t="str">
        <f>+VLOOKUP(B4,'VERİ BANKASI'!M:N,2,0)</f>
        <v>NAMLI PASTIRMACI GIDA TİC.A.Ş.</v>
      </c>
      <c r="D4" s="54" t="s">
        <v>92</v>
      </c>
      <c r="E4" s="57">
        <v>94</v>
      </c>
      <c r="F4" s="59">
        <v>45371</v>
      </c>
      <c r="G4" s="61">
        <v>10</v>
      </c>
      <c r="H4" s="63">
        <v>85.5</v>
      </c>
      <c r="I4" s="65" t="s">
        <v>122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85.5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77.72727272727272</v>
      </c>
      <c r="S4" s="86">
        <f>+R4*0.1</f>
        <v>7.7727272727272725</v>
      </c>
      <c r="T4" s="90">
        <f>+IF(G4=$T$2,M4/1.2,0)</f>
        <v>0</v>
      </c>
      <c r="U4" s="92">
        <f>+T4*0.2</f>
        <v>0</v>
      </c>
      <c r="V4" s="95">
        <f>+N4+P4+R4+T4</f>
        <v>77.72727272727272</v>
      </c>
      <c r="W4" s="7">
        <f>+O4+Q4+S4+U4</f>
        <v>7.7727272727272725</v>
      </c>
    </row>
    <row r="5" spans="1:23" s="6" customFormat="1" ht="19.899999999999999" customHeight="1" x14ac:dyDescent="0.2">
      <c r="A5" s="51">
        <v>2</v>
      </c>
      <c r="B5" s="97">
        <v>6290007547</v>
      </c>
      <c r="C5" s="100" t="str">
        <f>+VLOOKUP(B5,'VERİ BANKASI'!M:N,2,0)</f>
        <v>NAMLI PASTIRMACI GIDA TİC.A.Ş.</v>
      </c>
      <c r="D5" s="54" t="s">
        <v>92</v>
      </c>
      <c r="E5" s="57">
        <v>146</v>
      </c>
      <c r="F5" s="59">
        <v>45371</v>
      </c>
      <c r="G5" s="61">
        <v>10</v>
      </c>
      <c r="H5" s="63">
        <v>70</v>
      </c>
      <c r="I5" s="65" t="s">
        <v>122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70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63.636363636363633</v>
      </c>
      <c r="S5" s="86">
        <f>+R5*0.1</f>
        <v>6.3636363636363633</v>
      </c>
      <c r="T5" s="90">
        <f>+IF(G5=$T$2,M5/1.2,0)</f>
        <v>0</v>
      </c>
      <c r="U5" s="92">
        <f>+T5*0.2</f>
        <v>0</v>
      </c>
      <c r="V5" s="95">
        <f>+N5+P5+R5+T5</f>
        <v>63.636363636363633</v>
      </c>
      <c r="W5" s="7">
        <f>+O5+Q5+S5+U5</f>
        <v>6.3636363636363633</v>
      </c>
    </row>
    <row r="6" spans="1:23" s="6" customFormat="1" ht="19.899999999999999" customHeight="1" x14ac:dyDescent="0.2">
      <c r="A6" s="51">
        <v>3</v>
      </c>
      <c r="B6" s="97">
        <v>11498494448</v>
      </c>
      <c r="C6" s="100" t="str">
        <f>+VLOOKUP(B6,'VERİ BANKASI'!M:N,2,0)</f>
        <v>ADNAN KALMAZ</v>
      </c>
      <c r="D6" s="54" t="s">
        <v>92</v>
      </c>
      <c r="E6" s="57">
        <v>7</v>
      </c>
      <c r="F6" s="59">
        <v>45371</v>
      </c>
      <c r="G6" s="61">
        <v>1</v>
      </c>
      <c r="H6" s="63">
        <v>25</v>
      </c>
      <c r="I6" s="65" t="s">
        <v>122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25</v>
      </c>
      <c r="N6" s="69">
        <f>+IF(G6=$N$2,M6,0)</f>
        <v>0</v>
      </c>
      <c r="O6" s="76">
        <f>+N6*0/100</f>
        <v>0</v>
      </c>
      <c r="P6" s="74">
        <f>+IF(G6=$P$2,M6/1.01,0)</f>
        <v>24.752475247524753</v>
      </c>
      <c r="Q6" s="82">
        <f>+P6*0.01</f>
        <v>0.24752475247524755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24.752475247524753</v>
      </c>
      <c r="W6" s="7">
        <f t="shared" si="0"/>
        <v>0.24752475247524755</v>
      </c>
    </row>
    <row r="7" spans="1:23" s="6" customFormat="1" ht="19.899999999999999" customHeight="1" x14ac:dyDescent="0.2">
      <c r="A7" s="51">
        <v>4</v>
      </c>
      <c r="B7" s="97">
        <v>50440228588</v>
      </c>
      <c r="C7" s="100" t="str">
        <f>+VLOOKUP(B7,'VERİ BANKASI'!M:N,2,0)</f>
        <v>MERKEZ ELEKTRİK - MURAT KESKİN</v>
      </c>
      <c r="D7" s="54" t="s">
        <v>90</v>
      </c>
      <c r="E7" s="57">
        <v>11</v>
      </c>
      <c r="F7" s="59">
        <v>45371</v>
      </c>
      <c r="G7" s="61">
        <v>20</v>
      </c>
      <c r="H7" s="63">
        <v>400</v>
      </c>
      <c r="I7" s="65" t="s">
        <v>134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400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333.33333333333337</v>
      </c>
      <c r="U7" s="92">
        <f t="shared" ref="U7:U54" si="10">+T7*0.2</f>
        <v>66.666666666666671</v>
      </c>
      <c r="V7" s="95">
        <f t="shared" si="0"/>
        <v>333.33333333333337</v>
      </c>
      <c r="W7" s="7">
        <f t="shared" si="0"/>
        <v>66.666666666666671</v>
      </c>
    </row>
    <row r="8" spans="1:23" s="6" customFormat="1" ht="19.899999999999999" customHeight="1" x14ac:dyDescent="0.2">
      <c r="A8" s="51">
        <v>5</v>
      </c>
      <c r="B8" s="97">
        <v>1660575575</v>
      </c>
      <c r="C8" s="100" t="str">
        <f>+VLOOKUP(B8,'VERİ BANKASI'!M:N,2,0)</f>
        <v>BESTEPARK GIDA LTD. ŞTİ.</v>
      </c>
      <c r="D8" s="54" t="s">
        <v>92</v>
      </c>
      <c r="E8" s="57">
        <v>21</v>
      </c>
      <c r="F8" s="59">
        <v>45371</v>
      </c>
      <c r="G8" s="61">
        <v>1</v>
      </c>
      <c r="H8" s="63">
        <v>300</v>
      </c>
      <c r="I8" s="65" t="s">
        <v>134</v>
      </c>
      <c r="J8" s="61" t="s">
        <v>64</v>
      </c>
      <c r="K8" s="65"/>
      <c r="L8" s="67">
        <f t="shared" si="1"/>
        <v>0</v>
      </c>
      <c r="M8" s="7">
        <f t="shared" si="2"/>
        <v>300</v>
      </c>
      <c r="N8" s="69">
        <f t="shared" si="3"/>
        <v>0</v>
      </c>
      <c r="O8" s="76">
        <f t="shared" si="4"/>
        <v>0</v>
      </c>
      <c r="P8" s="74">
        <f t="shared" si="5"/>
        <v>297.02970297029702</v>
      </c>
      <c r="Q8" s="82">
        <f t="shared" si="6"/>
        <v>2.9702970297029703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297.02970297029702</v>
      </c>
      <c r="W8" s="7">
        <f t="shared" si="0"/>
        <v>2.9702970297029703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 t="s">
        <v>64</v>
      </c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 t="s">
        <v>64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64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880.5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880.5</v>
      </c>
      <c r="N57" s="13">
        <f t="shared" si="12"/>
        <v>0</v>
      </c>
      <c r="O57" s="13">
        <f t="shared" si="12"/>
        <v>0</v>
      </c>
      <c r="P57" s="14">
        <f>+SUBTOTAL(9,P4:P55)</f>
        <v>321.78217821782175</v>
      </c>
      <c r="Q57" s="14">
        <f t="shared" si="12"/>
        <v>3.217821782178218</v>
      </c>
      <c r="R57" s="15">
        <f t="shared" si="12"/>
        <v>141.36363636363635</v>
      </c>
      <c r="S57" s="15">
        <f t="shared" si="12"/>
        <v>14.136363636363637</v>
      </c>
      <c r="T57" s="16">
        <f t="shared" si="12"/>
        <v>333.33333333333337</v>
      </c>
      <c r="U57" s="16">
        <f t="shared" si="12"/>
        <v>66.666666666666671</v>
      </c>
      <c r="V57" s="12">
        <f t="shared" si="12"/>
        <v>796.4791479147915</v>
      </c>
      <c r="W57" s="12">
        <f t="shared" si="12"/>
        <v>84.020852085208531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42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880.5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321.78217821782175</v>
      </c>
      <c r="F63" s="24">
        <f t="shared" si="16"/>
        <v>3.217821782178218</v>
      </c>
      <c r="G63" s="24">
        <f t="shared" si="17"/>
        <v>141.36363636363635</v>
      </c>
      <c r="H63" s="24">
        <f t="shared" si="18"/>
        <v>14.136363636363637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480.49999999999989</v>
      </c>
      <c r="M63" s="113">
        <f>+COUNTIF($D$4:D57,B63)</f>
        <v>4</v>
      </c>
      <c r="N63" s="26"/>
      <c r="O63" s="2" t="s">
        <v>74</v>
      </c>
      <c r="P63" s="198" t="s">
        <v>13</v>
      </c>
      <c r="Q63" s="198"/>
      <c r="R63" s="198"/>
      <c r="S63" s="26"/>
      <c r="T63" s="199" t="s">
        <v>8</v>
      </c>
      <c r="U63" s="200"/>
      <c r="V63" s="201"/>
      <c r="W63" s="28">
        <f>+W59-W61</f>
        <v>-880.5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76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333.33333333333337</v>
      </c>
      <c r="J67" s="24">
        <f t="shared" si="20"/>
        <v>66.666666666666671</v>
      </c>
      <c r="K67" s="24">
        <f t="shared" si="21"/>
        <v>0</v>
      </c>
      <c r="L67" s="25">
        <f t="shared" si="22"/>
        <v>400.00000000000006</v>
      </c>
      <c r="M67" s="113">
        <f>+COUNTIF($D$4:D61,B67)</f>
        <v>1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ADEM BÜLENT ÇİFTÇİ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321.78217821782175</v>
      </c>
      <c r="F85" s="39">
        <f t="shared" si="23"/>
        <v>3.217821782178218</v>
      </c>
      <c r="G85" s="39">
        <f t="shared" si="23"/>
        <v>141.36363636363635</v>
      </c>
      <c r="H85" s="39">
        <f t="shared" si="23"/>
        <v>14.136363636363637</v>
      </c>
      <c r="I85" s="39">
        <f t="shared" si="23"/>
        <v>333.33333333333337</v>
      </c>
      <c r="J85" s="39">
        <f t="shared" si="23"/>
        <v>66.666666666666671</v>
      </c>
      <c r="K85" s="40">
        <f t="shared" si="23"/>
        <v>0</v>
      </c>
      <c r="L85" s="40">
        <f>SUM(L60:L82)</f>
        <v>880.5</v>
      </c>
      <c r="M85" s="114">
        <f>+SUM(M60:M84)</f>
        <v>5</v>
      </c>
      <c r="R85" s="106" t="s">
        <v>658</v>
      </c>
      <c r="S85" s="111">
        <f>+M85</f>
        <v>5</v>
      </c>
      <c r="T85" s="107">
        <f>+K85</f>
        <v>0</v>
      </c>
      <c r="U85" s="107">
        <f>+C85+E85+G85+I85</f>
        <v>796.4791479147915</v>
      </c>
      <c r="V85" s="107">
        <f>+D85+F85+H85+J85</f>
        <v>84.020852085208531</v>
      </c>
      <c r="W85" s="107">
        <f>+T85+U85+V85</f>
        <v>880.5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9FD24FDD-4F9C-4FF8-B81D-84FEC12EF2F0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B77B66B1-9648-48B7-8339-F3650A842CAF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B6CD6634-D495-4D3F-9C83-B82B04190888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B2713EFA-F16B-40AC-9398-0E1B0A0069A3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6279C0A4-73D1-40B0-B10F-FA4E71351091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8B55D663-BA66-4014-BC06-2FF269CE6ECC}">
          <x14:formula1>
            <xm:f>'VERİ BANKASI'!$N$1:$N$1</xm:f>
          </x14:formula1>
          <xm:sqref>K55</xm:sqref>
        </x14:dataValidation>
        <x14:dataValidation type="list" allowBlank="1" showInputMessage="1" showErrorMessage="1" xr:uid="{3452F617-2E00-483C-BC79-2AB2335DB88B}">
          <x14:formula1>
            <xm:f>'VERİ BANKASI'!$C$1:$C$5</xm:f>
          </x14:formula1>
          <xm:sqref>G55</xm:sqref>
        </x14:dataValidation>
        <x14:dataValidation type="list" allowBlank="1" showInputMessage="1" showErrorMessage="1" xr:uid="{C9979CBF-B089-4C56-871D-7437403EACA1}">
          <x14:formula1>
            <xm:f>'VERİ BANKASI'!$G$1:$G$4</xm:f>
          </x14:formula1>
          <xm:sqref>P61</xm:sqref>
        </x14:dataValidation>
        <x14:dataValidation type="list" allowBlank="1" showInputMessage="1" showErrorMessage="1" xr:uid="{E53BF3C4-6BC1-4469-9A01-133A60B827A8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F91EA87E-3B69-4203-8649-F0367FB03C03}">
          <x14:formula1>
            <xm:f>'VERİ BANKASI'!$E$1:$E$13</xm:f>
          </x14:formula1>
          <xm:sqref>P63</xm:sqref>
        </x14:dataValidation>
        <x14:dataValidation type="list" allowBlank="1" showInputMessage="1" showErrorMessage="1" xr:uid="{0CF2537B-6B1B-4BD0-B940-0F1E32287878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16068D77-3561-4E5D-87C8-F8F907F60315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F1E32F40-8700-4784-9F96-575E8537DAEE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6A475801-38B9-4DE6-87F9-9F8032998D0E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2DC4-EFE5-41F8-B047-BAFB42BB924E}">
  <sheetPr codeName="Sayfa45">
    <pageSetUpPr fitToPage="1"/>
  </sheetPr>
  <dimension ref="A1:W85"/>
  <sheetViews>
    <sheetView zoomScale="85" zoomScaleNormal="85" workbookViewId="0">
      <selection activeCell="D11" sqref="D11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37.140625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/>
      <c r="C4" s="100"/>
      <c r="D4" s="54"/>
      <c r="E4" s="57"/>
      <c r="F4" s="59"/>
      <c r="G4" s="61"/>
      <c r="H4" s="63"/>
      <c r="I4" s="65"/>
      <c r="J4" s="61"/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0</v>
      </c>
      <c r="W4" s="7">
        <f>+O4+Q4+S4+U4</f>
        <v>0</v>
      </c>
    </row>
    <row r="5" spans="1:23" s="6" customFormat="1" ht="19.899999999999999" customHeight="1" x14ac:dyDescent="0.2">
      <c r="A5" s="51">
        <v>2</v>
      </c>
      <c r="B5" s="97">
        <v>7430640389</v>
      </c>
      <c r="C5" s="100" t="str">
        <f>+VLOOKUP(B5,'VERİ BANKASI'!M:N,2,0)</f>
        <v>SANCRİSPİNO GIDA SAN.VE TİC.A.Ş.(VITAVIEN)</v>
      </c>
      <c r="D5" s="54" t="s">
        <v>92</v>
      </c>
      <c r="E5" s="57">
        <v>32</v>
      </c>
      <c r="F5" s="59">
        <v>45377</v>
      </c>
      <c r="G5" s="61">
        <v>10</v>
      </c>
      <c r="H5" s="63">
        <v>120</v>
      </c>
      <c r="I5" s="65" t="s">
        <v>68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120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109.09090909090908</v>
      </c>
      <c r="S5" s="86">
        <f>+R5*0.1</f>
        <v>10.909090909090908</v>
      </c>
      <c r="T5" s="90">
        <f>+IF(G5=$T$2,M5/1.2,0)</f>
        <v>0</v>
      </c>
      <c r="U5" s="92">
        <f>+T5*0.2</f>
        <v>0</v>
      </c>
      <c r="V5" s="95">
        <f>+N5+P5+R5+T5</f>
        <v>109.09090909090908</v>
      </c>
      <c r="W5" s="7">
        <f>+O5+Q5+S5+U5</f>
        <v>10.909090909090908</v>
      </c>
    </row>
    <row r="6" spans="1:23" s="6" customFormat="1" ht="19.899999999999999" customHeight="1" x14ac:dyDescent="0.2">
      <c r="A6" s="51">
        <v>3</v>
      </c>
      <c r="B6" s="97">
        <v>32003262086</v>
      </c>
      <c r="C6" s="100" t="str">
        <f>+VLOOKUP(B6,'VERİ BANKASI'!M:N,2,0)</f>
        <v>GÜRLER ET - ADEM GÜRLER</v>
      </c>
      <c r="D6" s="54" t="s">
        <v>92</v>
      </c>
      <c r="E6" s="57">
        <v>1</v>
      </c>
      <c r="F6" s="59">
        <v>45377</v>
      </c>
      <c r="G6" s="61">
        <v>1</v>
      </c>
      <c r="H6" s="63">
        <v>268</v>
      </c>
      <c r="I6" s="65" t="s">
        <v>122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268</v>
      </c>
      <c r="N6" s="69">
        <f>+IF(G6=$N$2,M6,0)</f>
        <v>0</v>
      </c>
      <c r="O6" s="76">
        <f>+N6*0/100</f>
        <v>0</v>
      </c>
      <c r="P6" s="74">
        <f>+IF(G6=$P$2,M6/1.01,0)</f>
        <v>265.34653465346537</v>
      </c>
      <c r="Q6" s="82">
        <f>+P6*0.01</f>
        <v>2.6534653465346536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265.34653465346537</v>
      </c>
      <c r="W6" s="7">
        <f t="shared" si="0"/>
        <v>2.6534653465346536</v>
      </c>
    </row>
    <row r="7" spans="1:23" s="6" customFormat="1" ht="19.899999999999999" customHeight="1" x14ac:dyDescent="0.2">
      <c r="A7" s="51">
        <v>4</v>
      </c>
      <c r="B7" s="97">
        <v>7280089775</v>
      </c>
      <c r="C7" s="100" t="str">
        <f>+VLOOKUP(B7,'VERİ BANKASI'!M:N,2,0)</f>
        <v>PERTEKSAN TEMİZLİK HİZ.GIDA DAN.VE TİC.LTD.ŞTİ.</v>
      </c>
      <c r="D7" s="54" t="s">
        <v>88</v>
      </c>
      <c r="E7" s="57">
        <v>500</v>
      </c>
      <c r="F7" s="59">
        <v>45357</v>
      </c>
      <c r="G7" s="61">
        <v>20</v>
      </c>
      <c r="H7" s="63">
        <v>200</v>
      </c>
      <c r="I7" s="65" t="s">
        <v>134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200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166.66666666666669</v>
      </c>
      <c r="U7" s="92">
        <f t="shared" ref="U7:U54" si="10">+T7*0.2</f>
        <v>33.333333333333336</v>
      </c>
      <c r="V7" s="95">
        <f t="shared" si="0"/>
        <v>166.66666666666669</v>
      </c>
      <c r="W7" s="7">
        <f t="shared" si="0"/>
        <v>33.333333333333336</v>
      </c>
    </row>
    <row r="8" spans="1:23" s="6" customFormat="1" ht="19.899999999999999" customHeight="1" x14ac:dyDescent="0.2">
      <c r="A8" s="51">
        <v>5</v>
      </c>
      <c r="B8" s="97"/>
      <c r="C8" s="100" t="e">
        <f>+VLOOKUP(B8,'VERİ BANKASI'!M:N,2,0)</f>
        <v>#N/A</v>
      </c>
      <c r="D8" s="54"/>
      <c r="E8" s="57"/>
      <c r="F8" s="59"/>
      <c r="G8" s="61"/>
      <c r="H8" s="63"/>
      <c r="I8" s="65"/>
      <c r="J8" s="61"/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0</v>
      </c>
      <c r="W8" s="7">
        <f t="shared" si="0"/>
        <v>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/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588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588</v>
      </c>
      <c r="N57" s="13">
        <f t="shared" si="12"/>
        <v>0</v>
      </c>
      <c r="O57" s="13">
        <f t="shared" si="12"/>
        <v>0</v>
      </c>
      <c r="P57" s="14">
        <f>+SUBTOTAL(9,P4:P55)</f>
        <v>265.34653465346537</v>
      </c>
      <c r="Q57" s="14">
        <f t="shared" si="12"/>
        <v>2.6534653465346536</v>
      </c>
      <c r="R57" s="15">
        <f t="shared" si="12"/>
        <v>109.09090909090908</v>
      </c>
      <c r="S57" s="15">
        <f t="shared" si="12"/>
        <v>10.909090909090908</v>
      </c>
      <c r="T57" s="16">
        <f t="shared" si="12"/>
        <v>166.66666666666669</v>
      </c>
      <c r="U57" s="16">
        <f t="shared" si="12"/>
        <v>33.333333333333336</v>
      </c>
      <c r="V57" s="12">
        <f t="shared" si="12"/>
        <v>541.10411041104112</v>
      </c>
      <c r="W57" s="12">
        <f t="shared" si="12"/>
        <v>46.895889588958894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44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588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265.34653465346537</v>
      </c>
      <c r="F63" s="24">
        <f t="shared" si="16"/>
        <v>2.6534653465346536</v>
      </c>
      <c r="G63" s="24">
        <f t="shared" si="17"/>
        <v>109.09090909090908</v>
      </c>
      <c r="H63" s="24">
        <f t="shared" si="18"/>
        <v>10.909090909090908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388</v>
      </c>
      <c r="M63" s="113">
        <f>+COUNTIF($D$4:D57,B63)</f>
        <v>2</v>
      </c>
      <c r="N63" s="26"/>
      <c r="O63" s="2" t="s">
        <v>74</v>
      </c>
      <c r="P63" s="198" t="s">
        <v>13</v>
      </c>
      <c r="Q63" s="198"/>
      <c r="R63" s="198"/>
      <c r="S63" s="26"/>
      <c r="T63" s="199" t="s">
        <v>8</v>
      </c>
      <c r="U63" s="200"/>
      <c r="V63" s="201"/>
      <c r="W63" s="28">
        <f>+W59-W61</f>
        <v>-588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TÜLAY KOLAK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166.66666666666669</v>
      </c>
      <c r="J72" s="24">
        <f t="shared" si="20"/>
        <v>33.333333333333336</v>
      </c>
      <c r="K72" s="24">
        <f t="shared" si="21"/>
        <v>0</v>
      </c>
      <c r="L72" s="25">
        <f t="shared" si="22"/>
        <v>200.00000000000003</v>
      </c>
      <c r="M72" s="113">
        <f>+COUNTIF($D$4:D66,B72)</f>
        <v>1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265.34653465346537</v>
      </c>
      <c r="F85" s="39">
        <f t="shared" si="23"/>
        <v>2.6534653465346536</v>
      </c>
      <c r="G85" s="39">
        <f t="shared" si="23"/>
        <v>109.09090909090908</v>
      </c>
      <c r="H85" s="39">
        <f t="shared" si="23"/>
        <v>10.909090909090908</v>
      </c>
      <c r="I85" s="39">
        <f t="shared" si="23"/>
        <v>166.66666666666669</v>
      </c>
      <c r="J85" s="39">
        <f t="shared" si="23"/>
        <v>33.333333333333336</v>
      </c>
      <c r="K85" s="40">
        <f t="shared" si="23"/>
        <v>0</v>
      </c>
      <c r="L85" s="40">
        <f>SUM(L60:L82)</f>
        <v>588</v>
      </c>
      <c r="M85" s="114">
        <f>+SUM(M60:M84)</f>
        <v>3</v>
      </c>
      <c r="R85" s="106" t="s">
        <v>658</v>
      </c>
      <c r="S85" s="111">
        <f>+M85</f>
        <v>3</v>
      </c>
      <c r="T85" s="107">
        <f>+K85</f>
        <v>0</v>
      </c>
      <c r="U85" s="107">
        <f>+C85+E85+G85+I85</f>
        <v>541.10411041104112</v>
      </c>
      <c r="V85" s="107">
        <f>+D85+F85+H85+J85</f>
        <v>46.895889588958894</v>
      </c>
      <c r="W85" s="107">
        <f>+T85+U85+V85</f>
        <v>588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B182710E-AB99-4A35-B1BF-1BED20F807CA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893BB74D-C7CE-457A-A570-03299787A64B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BC4B96BC-4F43-4930-9430-E789872A20A0}">
          <x14:formula1>
            <xm:f>'VERİ BANKASI'!$F$1:$F$4</xm:f>
          </x14:formula1>
          <xm:sqref>P60</xm:sqref>
        </x14:dataValidation>
        <x14:dataValidation type="list" allowBlank="1" showInputMessage="1" showErrorMessage="1" xr:uid="{7C904082-A04C-490D-9FA2-A1DC4630DC47}">
          <x14:formula1>
            <xm:f>'VERİ BANKASI'!$E$1:$E$13</xm:f>
          </x14:formula1>
          <xm:sqref>P63</xm:sqref>
        </x14:dataValidation>
        <x14:dataValidation type="list" allowBlank="1" showInputMessage="1" showErrorMessage="1" xr:uid="{FB5AA653-6A9F-4B75-84B3-39486CC8159D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E4B46FBA-89FB-4E79-8D6D-014403D581B5}">
          <x14:formula1>
            <xm:f>'VERİ BANKASI'!$G$1:$G$4</xm:f>
          </x14:formula1>
          <xm:sqref>P61</xm:sqref>
        </x14:dataValidation>
        <x14:dataValidation type="list" allowBlank="1" showInputMessage="1" showErrorMessage="1" xr:uid="{13B8C004-629C-418C-A33F-B816969DB1DA}">
          <x14:formula1>
            <xm:f>'VERİ BANKASI'!$C$1:$C$5</xm:f>
          </x14:formula1>
          <xm:sqref>G55</xm:sqref>
        </x14:dataValidation>
        <x14:dataValidation type="list" allowBlank="1" showInputMessage="1" showErrorMessage="1" xr:uid="{DF2144E3-FBE8-4C1B-9905-A7E766704DA5}">
          <x14:formula1>
            <xm:f>'VERİ BANKASI'!$N$1:$N$1</xm:f>
          </x14:formula1>
          <xm:sqref>K55</xm:sqref>
        </x14:dataValidation>
        <x14:dataValidation type="list" allowBlank="1" showInputMessage="1" showErrorMessage="1" xr:uid="{A0C9E726-3997-4EFF-8AAB-7A7E90044E51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CEB556F1-B9BE-4524-A6D0-1F6029519EFE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5910778B-CF2B-4FA1-8651-49208FC8D7BB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C7F1758A-CCB5-4DF6-8329-FB3BCB4654E9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F7415175-F0D2-4C7A-A377-E23CD2523DCF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DEC7B79C-A3D1-416A-A57E-08807958D6F3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8CED-6AE6-4C10-A5EB-3642A01C664F}">
  <sheetPr codeName="Sayfa46">
    <pageSetUpPr fitToPage="1"/>
  </sheetPr>
  <dimension ref="A1:W85"/>
  <sheetViews>
    <sheetView topLeftCell="A16" zoomScale="85" zoomScaleNormal="85" workbookViewId="0">
      <selection activeCell="A65" sqref="A65:XFD6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3930573071</v>
      </c>
      <c r="C4" s="100" t="str">
        <f>+VLOOKUP(B4,'VERİ BANKASI'!M:N,2,0)</f>
        <v>GENÇÖMÜR GIDA İNŞ.TUR.TEKS.SAN.VE TİC.LTD.ŞTİ.</v>
      </c>
      <c r="D4" s="54" t="s">
        <v>92</v>
      </c>
      <c r="E4" s="57">
        <v>1</v>
      </c>
      <c r="F4" s="59">
        <v>45352</v>
      </c>
      <c r="G4" s="61">
        <v>10</v>
      </c>
      <c r="H4" s="63">
        <v>70</v>
      </c>
      <c r="I4" s="65" t="s">
        <v>134</v>
      </c>
      <c r="J4" s="61" t="s">
        <v>64</v>
      </c>
      <c r="K4" s="65"/>
      <c r="L4" s="67">
        <f t="shared" ref="L4:L6" si="0">IF(OR(D4="ARAÇ YAKIT GİDERİ",D4="ARAÇ OTOPARK VE VALE GİDERLERİ",D4="ARAÇ TAMİR VE BAKIM GİDERLERİ"),H4*30/100,0)+(IF(D4="689 KANUNEN KABUL EDİLMEYEN GİD.",H4*1,0))</f>
        <v>0</v>
      </c>
      <c r="M4" s="7">
        <f t="shared" ref="M4:M6" si="1">+H4-L4</f>
        <v>70</v>
      </c>
      <c r="N4" s="69">
        <f t="shared" ref="N4:N6" si="2">+IF(G4=$N$2,M4,0)</f>
        <v>0</v>
      </c>
      <c r="O4" s="76">
        <f t="shared" ref="O4:O6" si="3">+N4*0/100</f>
        <v>0</v>
      </c>
      <c r="P4" s="74">
        <f t="shared" ref="P4:P6" si="4">+IF(G4=$P$2,M4/1.01,0)</f>
        <v>0</v>
      </c>
      <c r="Q4" s="82">
        <f t="shared" ref="Q4:Q6" si="5">+P4*0.01</f>
        <v>0</v>
      </c>
      <c r="R4" s="80">
        <f t="shared" ref="R4:R6" si="6">+IF(G4=$R$2,M4/1.1,0)</f>
        <v>63.636363636363633</v>
      </c>
      <c r="S4" s="86">
        <f t="shared" ref="S4:S6" si="7">+R4*0.1</f>
        <v>6.3636363636363633</v>
      </c>
      <c r="T4" s="90">
        <f t="shared" ref="T4:T6" si="8">+IF(G4=$T$2,M4/1.2,0)</f>
        <v>0</v>
      </c>
      <c r="U4" s="92">
        <f t="shared" ref="U4:U6" si="9">+T4*0.2</f>
        <v>0</v>
      </c>
      <c r="V4" s="95">
        <f t="shared" ref="V4:V6" si="10">+N4+P4+R4+T4</f>
        <v>63.636363636363633</v>
      </c>
      <c r="W4" s="7">
        <f t="shared" ref="W4:W6" si="11">+O4+Q4+S4+U4</f>
        <v>6.3636363636363633</v>
      </c>
    </row>
    <row r="5" spans="1:23" s="6" customFormat="1" ht="19.899999999999999" customHeight="1" x14ac:dyDescent="0.2">
      <c r="A5" s="51">
        <v>2</v>
      </c>
      <c r="B5" s="97">
        <v>1671280815</v>
      </c>
      <c r="C5" s="100" t="str">
        <f>+VLOOKUP(B5,'VERİ BANKASI'!M:N,2,0)</f>
        <v>BEYKOZ BELEDİYESİ İKT.VE SOS.TES.İŞL.</v>
      </c>
      <c r="D5" s="54" t="s">
        <v>92</v>
      </c>
      <c r="E5" s="57">
        <v>73</v>
      </c>
      <c r="F5" s="59">
        <v>45353</v>
      </c>
      <c r="G5" s="61">
        <v>10</v>
      </c>
      <c r="H5" s="63">
        <v>90</v>
      </c>
      <c r="I5" s="65" t="s">
        <v>134</v>
      </c>
      <c r="J5" s="61" t="s">
        <v>64</v>
      </c>
      <c r="K5" s="65"/>
      <c r="L5" s="67">
        <f t="shared" si="0"/>
        <v>0</v>
      </c>
      <c r="M5" s="7">
        <f t="shared" si="1"/>
        <v>90</v>
      </c>
      <c r="N5" s="69">
        <f t="shared" si="2"/>
        <v>0</v>
      </c>
      <c r="O5" s="76">
        <f t="shared" si="3"/>
        <v>0</v>
      </c>
      <c r="P5" s="74">
        <f t="shared" si="4"/>
        <v>0</v>
      </c>
      <c r="Q5" s="82">
        <f t="shared" si="5"/>
        <v>0</v>
      </c>
      <c r="R5" s="80">
        <f t="shared" si="6"/>
        <v>81.818181818181813</v>
      </c>
      <c r="S5" s="86">
        <f t="shared" si="7"/>
        <v>8.1818181818181817</v>
      </c>
      <c r="T5" s="90">
        <f t="shared" si="8"/>
        <v>0</v>
      </c>
      <c r="U5" s="92">
        <f t="shared" si="9"/>
        <v>0</v>
      </c>
      <c r="V5" s="95">
        <f t="shared" si="10"/>
        <v>81.818181818181813</v>
      </c>
      <c r="W5" s="7">
        <f t="shared" si="11"/>
        <v>8.1818181818181817</v>
      </c>
    </row>
    <row r="6" spans="1:23" s="6" customFormat="1" ht="19.899999999999999" customHeight="1" x14ac:dyDescent="0.2">
      <c r="A6" s="51">
        <v>3</v>
      </c>
      <c r="B6" s="97">
        <v>7430640389</v>
      </c>
      <c r="C6" s="100" t="str">
        <f>+VLOOKUP(B6,'VERİ BANKASI'!M:N,2,0)</f>
        <v>SANCRİSPİNO GIDA SAN.VE TİC.A.Ş.(VITAVIEN)</v>
      </c>
      <c r="D6" s="54" t="s">
        <v>639</v>
      </c>
      <c r="E6" s="57">
        <v>42</v>
      </c>
      <c r="F6" s="59">
        <v>45372</v>
      </c>
      <c r="G6" s="61">
        <v>10</v>
      </c>
      <c r="H6" s="63">
        <v>550</v>
      </c>
      <c r="I6" s="65" t="s">
        <v>136</v>
      </c>
      <c r="J6" s="61" t="s">
        <v>64</v>
      </c>
      <c r="K6" s="65"/>
      <c r="L6" s="67">
        <f t="shared" si="0"/>
        <v>0</v>
      </c>
      <c r="M6" s="7">
        <f t="shared" si="1"/>
        <v>550</v>
      </c>
      <c r="N6" s="69">
        <f t="shared" si="2"/>
        <v>0</v>
      </c>
      <c r="O6" s="76">
        <f t="shared" si="3"/>
        <v>0</v>
      </c>
      <c r="P6" s="74">
        <f t="shared" si="4"/>
        <v>0</v>
      </c>
      <c r="Q6" s="82">
        <f t="shared" si="5"/>
        <v>0</v>
      </c>
      <c r="R6" s="80">
        <f t="shared" si="6"/>
        <v>499.99999999999994</v>
      </c>
      <c r="S6" s="86">
        <f t="shared" si="7"/>
        <v>50</v>
      </c>
      <c r="T6" s="90">
        <f t="shared" si="8"/>
        <v>0</v>
      </c>
      <c r="U6" s="92">
        <f t="shared" si="9"/>
        <v>0</v>
      </c>
      <c r="V6" s="95">
        <f t="shared" si="10"/>
        <v>499.99999999999994</v>
      </c>
      <c r="W6" s="7">
        <f t="shared" si="11"/>
        <v>50</v>
      </c>
    </row>
    <row r="7" spans="1:23" s="6" customFormat="1" ht="19.899999999999999" customHeight="1" x14ac:dyDescent="0.2">
      <c r="A7" s="51">
        <v>4</v>
      </c>
      <c r="B7" s="97">
        <v>6081294363</v>
      </c>
      <c r="C7" s="100" t="str">
        <f>+VLOOKUP(B7,'VERİ BANKASI'!M:N,2,0)</f>
        <v>LEVENT KARAKÖY GIDA LTD. ŞTİ.</v>
      </c>
      <c r="D7" s="54" t="s">
        <v>639</v>
      </c>
      <c r="E7" s="57">
        <v>11</v>
      </c>
      <c r="F7" s="59">
        <v>45379</v>
      </c>
      <c r="G7" s="61">
        <v>10</v>
      </c>
      <c r="H7" s="63">
        <v>528</v>
      </c>
      <c r="I7" s="65" t="s">
        <v>122</v>
      </c>
      <c r="J7" s="61" t="s">
        <v>64</v>
      </c>
      <c r="K7" s="65"/>
      <c r="L7" s="67">
        <f t="shared" ref="L7:L54" si="12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13">+H7-L7</f>
        <v>528</v>
      </c>
      <c r="N7" s="69">
        <f t="shared" ref="N7:N54" si="14">+IF(G7=$N$2,M7,0)</f>
        <v>0</v>
      </c>
      <c r="O7" s="76">
        <f t="shared" ref="O7:O54" si="15">+N7*0/100</f>
        <v>0</v>
      </c>
      <c r="P7" s="74">
        <f t="shared" ref="P7:P54" si="16">+IF(G7=$P$2,M7/1.01,0)</f>
        <v>0</v>
      </c>
      <c r="Q7" s="82">
        <f t="shared" ref="Q7:Q54" si="17">+P7*0.01</f>
        <v>0</v>
      </c>
      <c r="R7" s="80">
        <f t="shared" ref="R7:R54" si="18">+IF(G7=$R$2,M7/1.1,0)</f>
        <v>479.99999999999994</v>
      </c>
      <c r="S7" s="86">
        <f t="shared" ref="S7:S54" si="19">+R7*0.1</f>
        <v>48</v>
      </c>
      <c r="T7" s="90">
        <f t="shared" ref="T7:T54" si="20">+IF(G7=$T$2,M7/1.2,0)</f>
        <v>0</v>
      </c>
      <c r="U7" s="92">
        <f t="shared" ref="U7:U54" si="21">+T7*0.2</f>
        <v>0</v>
      </c>
      <c r="V7" s="95">
        <f t="shared" ref="V7:W22" si="22">+N7+P7+R7+T7</f>
        <v>479.99999999999994</v>
      </c>
      <c r="W7" s="7">
        <f t="shared" si="22"/>
        <v>48</v>
      </c>
    </row>
    <row r="8" spans="1:23" s="6" customFormat="1" ht="19.899999999999999" customHeight="1" x14ac:dyDescent="0.2">
      <c r="A8" s="51">
        <v>5</v>
      </c>
      <c r="B8" s="97">
        <v>7980510569</v>
      </c>
      <c r="C8" s="100" t="str">
        <f>+VLOOKUP(B8,'VERİ BANKASI'!M:N,2,0)</f>
        <v>ŞAMDAN ÇORBA VE YEMEK SAL.GIDA İNŞ.TİC.LTD.ŞTİ.</v>
      </c>
      <c r="D8" s="54" t="s">
        <v>92</v>
      </c>
      <c r="E8" s="57">
        <v>35</v>
      </c>
      <c r="F8" s="59">
        <v>45364</v>
      </c>
      <c r="G8" s="61">
        <v>10</v>
      </c>
      <c r="H8" s="63">
        <v>150</v>
      </c>
      <c r="I8" s="65" t="s">
        <v>134</v>
      </c>
      <c r="J8" s="61" t="s">
        <v>64</v>
      </c>
      <c r="K8" s="65"/>
      <c r="L8" s="67">
        <f t="shared" ref="L8:L9" si="23">IF(OR(D8="ARAÇ YAKIT GİDERİ",D8="ARAÇ OTOPARK VE VALE GİDERLERİ",D8="ARAÇ TAMİR VE BAKIM GİDERLERİ"),H8*30/100,0)+(IF(D8="689 KANUNEN KABUL EDİLMEYEN GİD.",H8*1,0))</f>
        <v>0</v>
      </c>
      <c r="M8" s="7">
        <f t="shared" ref="M8:M9" si="24">+H8-L8</f>
        <v>150</v>
      </c>
      <c r="N8" s="69">
        <f t="shared" ref="N8:N9" si="25">+IF(G8=$N$2,M8,0)</f>
        <v>0</v>
      </c>
      <c r="O8" s="76">
        <f t="shared" ref="O8:O9" si="26">+N8*0/100</f>
        <v>0</v>
      </c>
      <c r="P8" s="74">
        <f t="shared" ref="P8:P9" si="27">+IF(G8=$P$2,M8/1.01,0)</f>
        <v>0</v>
      </c>
      <c r="Q8" s="82">
        <f t="shared" ref="Q8:Q9" si="28">+P8*0.01</f>
        <v>0</v>
      </c>
      <c r="R8" s="80">
        <f t="shared" ref="R8:R9" si="29">+IF(G8=$R$2,M8/1.1,0)</f>
        <v>136.36363636363635</v>
      </c>
      <c r="S8" s="86">
        <f t="shared" ref="S8:S9" si="30">+R8*0.1</f>
        <v>13.636363636363635</v>
      </c>
      <c r="T8" s="90">
        <f t="shared" ref="T8:T9" si="31">+IF(G8=$T$2,M8/1.2,0)</f>
        <v>0</v>
      </c>
      <c r="U8" s="92">
        <f t="shared" ref="U8:U9" si="32">+T8*0.2</f>
        <v>0</v>
      </c>
      <c r="V8" s="95">
        <f t="shared" ref="V8:V9" si="33">+N8+P8+R8+T8</f>
        <v>136.36363636363635</v>
      </c>
      <c r="W8" s="7">
        <f t="shared" ref="W8:W9" si="34">+O8+Q8+S8+U8</f>
        <v>13.636363636363635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 t="s">
        <v>64</v>
      </c>
      <c r="K9" s="65"/>
      <c r="L9" s="67">
        <f t="shared" si="23"/>
        <v>0</v>
      </c>
      <c r="M9" s="7">
        <f t="shared" si="24"/>
        <v>0</v>
      </c>
      <c r="N9" s="69">
        <f t="shared" si="25"/>
        <v>0</v>
      </c>
      <c r="O9" s="76">
        <f t="shared" si="26"/>
        <v>0</v>
      </c>
      <c r="P9" s="74">
        <f t="shared" si="27"/>
        <v>0</v>
      </c>
      <c r="Q9" s="82">
        <f t="shared" si="28"/>
        <v>0</v>
      </c>
      <c r="R9" s="80">
        <f t="shared" si="29"/>
        <v>0</v>
      </c>
      <c r="S9" s="86">
        <f t="shared" si="30"/>
        <v>0</v>
      </c>
      <c r="T9" s="90">
        <f t="shared" si="31"/>
        <v>0</v>
      </c>
      <c r="U9" s="92">
        <f t="shared" si="32"/>
        <v>0</v>
      </c>
      <c r="V9" s="95">
        <f t="shared" si="33"/>
        <v>0</v>
      </c>
      <c r="W9" s="7">
        <f t="shared" si="34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 t="s">
        <v>64</v>
      </c>
      <c r="K10" s="65"/>
      <c r="L10" s="67">
        <f t="shared" si="12"/>
        <v>0</v>
      </c>
      <c r="M10" s="7">
        <f t="shared" si="13"/>
        <v>0</v>
      </c>
      <c r="N10" s="69">
        <f t="shared" si="14"/>
        <v>0</v>
      </c>
      <c r="O10" s="76">
        <f t="shared" si="15"/>
        <v>0</v>
      </c>
      <c r="P10" s="74">
        <f t="shared" si="16"/>
        <v>0</v>
      </c>
      <c r="Q10" s="82">
        <f t="shared" si="17"/>
        <v>0</v>
      </c>
      <c r="R10" s="80">
        <f t="shared" si="18"/>
        <v>0</v>
      </c>
      <c r="S10" s="86">
        <f t="shared" si="19"/>
        <v>0</v>
      </c>
      <c r="T10" s="90">
        <f t="shared" si="20"/>
        <v>0</v>
      </c>
      <c r="U10" s="92">
        <f t="shared" si="21"/>
        <v>0</v>
      </c>
      <c r="V10" s="95">
        <f t="shared" si="22"/>
        <v>0</v>
      </c>
      <c r="W10" s="7">
        <f t="shared" si="22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64</v>
      </c>
      <c r="K11" s="65"/>
      <c r="L11" s="67">
        <f t="shared" si="12"/>
        <v>0</v>
      </c>
      <c r="M11" s="7">
        <f t="shared" si="13"/>
        <v>0</v>
      </c>
      <c r="N11" s="69">
        <f t="shared" si="14"/>
        <v>0</v>
      </c>
      <c r="O11" s="76">
        <f t="shared" si="15"/>
        <v>0</v>
      </c>
      <c r="P11" s="74">
        <f t="shared" si="16"/>
        <v>0</v>
      </c>
      <c r="Q11" s="82">
        <f t="shared" si="17"/>
        <v>0</v>
      </c>
      <c r="R11" s="80">
        <f t="shared" si="18"/>
        <v>0</v>
      </c>
      <c r="S11" s="86">
        <f t="shared" si="19"/>
        <v>0</v>
      </c>
      <c r="T11" s="90">
        <f t="shared" si="20"/>
        <v>0</v>
      </c>
      <c r="U11" s="92">
        <f t="shared" si="21"/>
        <v>0</v>
      </c>
      <c r="V11" s="95">
        <f t="shared" si="22"/>
        <v>0</v>
      </c>
      <c r="W11" s="7">
        <f t="shared" si="22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2"/>
        <v>0</v>
      </c>
      <c r="M12" s="7">
        <f t="shared" si="13"/>
        <v>0</v>
      </c>
      <c r="N12" s="69">
        <f t="shared" si="14"/>
        <v>0</v>
      </c>
      <c r="O12" s="76">
        <f t="shared" si="15"/>
        <v>0</v>
      </c>
      <c r="P12" s="74">
        <f t="shared" si="16"/>
        <v>0</v>
      </c>
      <c r="Q12" s="82">
        <f t="shared" si="17"/>
        <v>0</v>
      </c>
      <c r="R12" s="80">
        <f t="shared" si="18"/>
        <v>0</v>
      </c>
      <c r="S12" s="86">
        <f t="shared" si="19"/>
        <v>0</v>
      </c>
      <c r="T12" s="90">
        <f t="shared" si="20"/>
        <v>0</v>
      </c>
      <c r="U12" s="92">
        <f t="shared" si="21"/>
        <v>0</v>
      </c>
      <c r="V12" s="95">
        <f t="shared" si="22"/>
        <v>0</v>
      </c>
      <c r="W12" s="7">
        <f t="shared" si="22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2"/>
        <v>0</v>
      </c>
      <c r="M13" s="7">
        <f t="shared" si="13"/>
        <v>0</v>
      </c>
      <c r="N13" s="69">
        <f t="shared" si="14"/>
        <v>0</v>
      </c>
      <c r="O13" s="76">
        <f t="shared" si="15"/>
        <v>0</v>
      </c>
      <c r="P13" s="74">
        <f t="shared" si="16"/>
        <v>0</v>
      </c>
      <c r="Q13" s="82">
        <f t="shared" si="17"/>
        <v>0</v>
      </c>
      <c r="R13" s="80">
        <f t="shared" si="18"/>
        <v>0</v>
      </c>
      <c r="S13" s="86">
        <f t="shared" si="19"/>
        <v>0</v>
      </c>
      <c r="T13" s="90">
        <f t="shared" si="20"/>
        <v>0</v>
      </c>
      <c r="U13" s="92">
        <f t="shared" si="21"/>
        <v>0</v>
      </c>
      <c r="V13" s="95">
        <f t="shared" si="22"/>
        <v>0</v>
      </c>
      <c r="W13" s="7">
        <f t="shared" si="22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2"/>
        <v>0</v>
      </c>
      <c r="M14" s="7">
        <f t="shared" si="13"/>
        <v>0</v>
      </c>
      <c r="N14" s="69">
        <f t="shared" si="14"/>
        <v>0</v>
      </c>
      <c r="O14" s="76">
        <f t="shared" si="15"/>
        <v>0</v>
      </c>
      <c r="P14" s="74">
        <f t="shared" si="16"/>
        <v>0</v>
      </c>
      <c r="Q14" s="82">
        <f t="shared" si="17"/>
        <v>0</v>
      </c>
      <c r="R14" s="80">
        <f t="shared" si="18"/>
        <v>0</v>
      </c>
      <c r="S14" s="86">
        <f t="shared" si="19"/>
        <v>0</v>
      </c>
      <c r="T14" s="90">
        <f t="shared" si="20"/>
        <v>0</v>
      </c>
      <c r="U14" s="92">
        <f t="shared" si="21"/>
        <v>0</v>
      </c>
      <c r="V14" s="95">
        <f t="shared" si="22"/>
        <v>0</v>
      </c>
      <c r="W14" s="7">
        <f t="shared" si="22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2"/>
        <v>0</v>
      </c>
      <c r="M15" s="7">
        <f t="shared" si="13"/>
        <v>0</v>
      </c>
      <c r="N15" s="69">
        <f t="shared" si="14"/>
        <v>0</v>
      </c>
      <c r="O15" s="76">
        <f t="shared" si="15"/>
        <v>0</v>
      </c>
      <c r="P15" s="74">
        <f t="shared" si="16"/>
        <v>0</v>
      </c>
      <c r="Q15" s="82">
        <f t="shared" si="17"/>
        <v>0</v>
      </c>
      <c r="R15" s="80">
        <f t="shared" si="18"/>
        <v>0</v>
      </c>
      <c r="S15" s="86">
        <f t="shared" si="19"/>
        <v>0</v>
      </c>
      <c r="T15" s="90">
        <f t="shared" si="20"/>
        <v>0</v>
      </c>
      <c r="U15" s="92">
        <f t="shared" si="21"/>
        <v>0</v>
      </c>
      <c r="V15" s="95">
        <f t="shared" si="22"/>
        <v>0</v>
      </c>
      <c r="W15" s="7">
        <f t="shared" si="22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2"/>
        <v>0</v>
      </c>
      <c r="M16" s="7">
        <f t="shared" si="13"/>
        <v>0</v>
      </c>
      <c r="N16" s="69">
        <f t="shared" si="14"/>
        <v>0</v>
      </c>
      <c r="O16" s="76">
        <f t="shared" si="15"/>
        <v>0</v>
      </c>
      <c r="P16" s="74">
        <f t="shared" si="16"/>
        <v>0</v>
      </c>
      <c r="Q16" s="82">
        <f t="shared" si="17"/>
        <v>0</v>
      </c>
      <c r="R16" s="80">
        <f t="shared" si="18"/>
        <v>0</v>
      </c>
      <c r="S16" s="86">
        <f t="shared" si="19"/>
        <v>0</v>
      </c>
      <c r="T16" s="90">
        <f t="shared" si="20"/>
        <v>0</v>
      </c>
      <c r="U16" s="92">
        <f t="shared" si="21"/>
        <v>0</v>
      </c>
      <c r="V16" s="95">
        <f t="shared" si="22"/>
        <v>0</v>
      </c>
      <c r="W16" s="7">
        <f t="shared" si="22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2"/>
        <v>0</v>
      </c>
      <c r="M17" s="7">
        <f t="shared" si="13"/>
        <v>0</v>
      </c>
      <c r="N17" s="69">
        <f t="shared" si="14"/>
        <v>0</v>
      </c>
      <c r="O17" s="76">
        <f t="shared" si="15"/>
        <v>0</v>
      </c>
      <c r="P17" s="74">
        <f t="shared" si="16"/>
        <v>0</v>
      </c>
      <c r="Q17" s="82">
        <f t="shared" si="17"/>
        <v>0</v>
      </c>
      <c r="R17" s="80">
        <f t="shared" si="18"/>
        <v>0</v>
      </c>
      <c r="S17" s="86">
        <f t="shared" si="19"/>
        <v>0</v>
      </c>
      <c r="T17" s="90">
        <f t="shared" si="20"/>
        <v>0</v>
      </c>
      <c r="U17" s="92">
        <f t="shared" si="21"/>
        <v>0</v>
      </c>
      <c r="V17" s="95">
        <f t="shared" si="22"/>
        <v>0</v>
      </c>
      <c r="W17" s="7">
        <f t="shared" si="22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2"/>
        <v>0</v>
      </c>
      <c r="M18" s="7">
        <f t="shared" si="13"/>
        <v>0</v>
      </c>
      <c r="N18" s="69">
        <f t="shared" si="14"/>
        <v>0</v>
      </c>
      <c r="O18" s="76">
        <f t="shared" si="15"/>
        <v>0</v>
      </c>
      <c r="P18" s="74">
        <f t="shared" si="16"/>
        <v>0</v>
      </c>
      <c r="Q18" s="82">
        <f t="shared" si="17"/>
        <v>0</v>
      </c>
      <c r="R18" s="80">
        <f t="shared" si="18"/>
        <v>0</v>
      </c>
      <c r="S18" s="86">
        <f t="shared" si="19"/>
        <v>0</v>
      </c>
      <c r="T18" s="90">
        <f t="shared" si="20"/>
        <v>0</v>
      </c>
      <c r="U18" s="92">
        <f t="shared" si="21"/>
        <v>0</v>
      </c>
      <c r="V18" s="95">
        <f t="shared" si="22"/>
        <v>0</v>
      </c>
      <c r="W18" s="7">
        <f t="shared" si="22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2"/>
        <v>0</v>
      </c>
      <c r="M19" s="7">
        <f t="shared" si="13"/>
        <v>0</v>
      </c>
      <c r="N19" s="69">
        <f t="shared" si="14"/>
        <v>0</v>
      </c>
      <c r="O19" s="76">
        <f t="shared" si="15"/>
        <v>0</v>
      </c>
      <c r="P19" s="74">
        <f t="shared" si="16"/>
        <v>0</v>
      </c>
      <c r="Q19" s="82">
        <f t="shared" si="17"/>
        <v>0</v>
      </c>
      <c r="R19" s="80">
        <f t="shared" si="18"/>
        <v>0</v>
      </c>
      <c r="S19" s="86">
        <f t="shared" si="19"/>
        <v>0</v>
      </c>
      <c r="T19" s="90">
        <f t="shared" si="20"/>
        <v>0</v>
      </c>
      <c r="U19" s="92">
        <f t="shared" si="21"/>
        <v>0</v>
      </c>
      <c r="V19" s="95">
        <f t="shared" si="22"/>
        <v>0</v>
      </c>
      <c r="W19" s="7">
        <f t="shared" si="22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2"/>
        <v>0</v>
      </c>
      <c r="M20" s="7">
        <f t="shared" si="13"/>
        <v>0</v>
      </c>
      <c r="N20" s="69">
        <f t="shared" si="14"/>
        <v>0</v>
      </c>
      <c r="O20" s="76">
        <f t="shared" si="15"/>
        <v>0</v>
      </c>
      <c r="P20" s="74">
        <f t="shared" si="16"/>
        <v>0</v>
      </c>
      <c r="Q20" s="82">
        <f t="shared" si="17"/>
        <v>0</v>
      </c>
      <c r="R20" s="80">
        <f t="shared" si="18"/>
        <v>0</v>
      </c>
      <c r="S20" s="86">
        <f t="shared" si="19"/>
        <v>0</v>
      </c>
      <c r="T20" s="90">
        <f t="shared" si="20"/>
        <v>0</v>
      </c>
      <c r="U20" s="92">
        <f t="shared" si="21"/>
        <v>0</v>
      </c>
      <c r="V20" s="95">
        <f t="shared" si="22"/>
        <v>0</v>
      </c>
      <c r="W20" s="7">
        <f t="shared" si="22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2"/>
        <v>0</v>
      </c>
      <c r="M21" s="7">
        <f t="shared" si="13"/>
        <v>0</v>
      </c>
      <c r="N21" s="69">
        <f t="shared" si="14"/>
        <v>0</v>
      </c>
      <c r="O21" s="76">
        <f t="shared" si="15"/>
        <v>0</v>
      </c>
      <c r="P21" s="74">
        <f t="shared" si="16"/>
        <v>0</v>
      </c>
      <c r="Q21" s="82">
        <f t="shared" si="17"/>
        <v>0</v>
      </c>
      <c r="R21" s="80">
        <f t="shared" si="18"/>
        <v>0</v>
      </c>
      <c r="S21" s="86">
        <f t="shared" si="19"/>
        <v>0</v>
      </c>
      <c r="T21" s="90">
        <f t="shared" si="20"/>
        <v>0</v>
      </c>
      <c r="U21" s="92">
        <f t="shared" si="21"/>
        <v>0</v>
      </c>
      <c r="V21" s="95">
        <f t="shared" si="22"/>
        <v>0</v>
      </c>
      <c r="W21" s="7">
        <f t="shared" si="22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2"/>
        <v>0</v>
      </c>
      <c r="M22" s="7">
        <f t="shared" si="13"/>
        <v>0</v>
      </c>
      <c r="N22" s="69">
        <f t="shared" si="14"/>
        <v>0</v>
      </c>
      <c r="O22" s="76">
        <f t="shared" si="15"/>
        <v>0</v>
      </c>
      <c r="P22" s="74">
        <f t="shared" si="16"/>
        <v>0</v>
      </c>
      <c r="Q22" s="82">
        <f t="shared" si="17"/>
        <v>0</v>
      </c>
      <c r="R22" s="80">
        <f t="shared" si="18"/>
        <v>0</v>
      </c>
      <c r="S22" s="86">
        <f t="shared" si="19"/>
        <v>0</v>
      </c>
      <c r="T22" s="90">
        <f t="shared" si="20"/>
        <v>0</v>
      </c>
      <c r="U22" s="92">
        <f t="shared" si="21"/>
        <v>0</v>
      </c>
      <c r="V22" s="95">
        <f t="shared" si="22"/>
        <v>0</v>
      </c>
      <c r="W22" s="7">
        <f t="shared" si="22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2"/>
        <v>0</v>
      </c>
      <c r="M23" s="7">
        <f t="shared" si="13"/>
        <v>0</v>
      </c>
      <c r="N23" s="69">
        <f t="shared" si="14"/>
        <v>0</v>
      </c>
      <c r="O23" s="76">
        <f t="shared" si="15"/>
        <v>0</v>
      </c>
      <c r="P23" s="74">
        <f t="shared" si="16"/>
        <v>0</v>
      </c>
      <c r="Q23" s="82">
        <f t="shared" si="17"/>
        <v>0</v>
      </c>
      <c r="R23" s="80">
        <f t="shared" si="18"/>
        <v>0</v>
      </c>
      <c r="S23" s="86">
        <f t="shared" si="19"/>
        <v>0</v>
      </c>
      <c r="T23" s="90">
        <f t="shared" si="20"/>
        <v>0</v>
      </c>
      <c r="U23" s="92">
        <f t="shared" si="21"/>
        <v>0</v>
      </c>
      <c r="V23" s="95">
        <f t="shared" ref="V23:W54" si="35">+N23+P23+R23+T23</f>
        <v>0</v>
      </c>
      <c r="W23" s="7">
        <f t="shared" si="35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2"/>
        <v>0</v>
      </c>
      <c r="M24" s="7">
        <f t="shared" si="13"/>
        <v>0</v>
      </c>
      <c r="N24" s="69">
        <f t="shared" si="14"/>
        <v>0</v>
      </c>
      <c r="O24" s="76">
        <f t="shared" si="15"/>
        <v>0</v>
      </c>
      <c r="P24" s="74">
        <f t="shared" si="16"/>
        <v>0</v>
      </c>
      <c r="Q24" s="82">
        <f t="shared" si="17"/>
        <v>0</v>
      </c>
      <c r="R24" s="80">
        <f t="shared" si="18"/>
        <v>0</v>
      </c>
      <c r="S24" s="86">
        <f t="shared" si="19"/>
        <v>0</v>
      </c>
      <c r="T24" s="90">
        <f t="shared" si="20"/>
        <v>0</v>
      </c>
      <c r="U24" s="92">
        <f t="shared" si="21"/>
        <v>0</v>
      </c>
      <c r="V24" s="95">
        <f t="shared" si="35"/>
        <v>0</v>
      </c>
      <c r="W24" s="7">
        <f t="shared" si="35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2"/>
        <v>0</v>
      </c>
      <c r="M25" s="7">
        <f t="shared" si="13"/>
        <v>0</v>
      </c>
      <c r="N25" s="69">
        <f t="shared" si="14"/>
        <v>0</v>
      </c>
      <c r="O25" s="76">
        <f t="shared" si="15"/>
        <v>0</v>
      </c>
      <c r="P25" s="74">
        <f t="shared" si="16"/>
        <v>0</v>
      </c>
      <c r="Q25" s="82">
        <f t="shared" si="17"/>
        <v>0</v>
      </c>
      <c r="R25" s="80">
        <f t="shared" si="18"/>
        <v>0</v>
      </c>
      <c r="S25" s="86">
        <f t="shared" si="19"/>
        <v>0</v>
      </c>
      <c r="T25" s="90">
        <f t="shared" si="20"/>
        <v>0</v>
      </c>
      <c r="U25" s="92">
        <f t="shared" si="21"/>
        <v>0</v>
      </c>
      <c r="V25" s="95">
        <f t="shared" si="35"/>
        <v>0</v>
      </c>
      <c r="W25" s="7">
        <f t="shared" si="35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2"/>
        <v>0</v>
      </c>
      <c r="M26" s="7">
        <f t="shared" si="13"/>
        <v>0</v>
      </c>
      <c r="N26" s="69">
        <f t="shared" si="14"/>
        <v>0</v>
      </c>
      <c r="O26" s="76">
        <f t="shared" si="15"/>
        <v>0</v>
      </c>
      <c r="P26" s="74">
        <f t="shared" si="16"/>
        <v>0</v>
      </c>
      <c r="Q26" s="82">
        <f t="shared" si="17"/>
        <v>0</v>
      </c>
      <c r="R26" s="80">
        <f t="shared" si="18"/>
        <v>0</v>
      </c>
      <c r="S26" s="86">
        <f t="shared" si="19"/>
        <v>0</v>
      </c>
      <c r="T26" s="90">
        <f t="shared" si="20"/>
        <v>0</v>
      </c>
      <c r="U26" s="92">
        <f t="shared" si="21"/>
        <v>0</v>
      </c>
      <c r="V26" s="95">
        <f t="shared" si="35"/>
        <v>0</v>
      </c>
      <c r="W26" s="7">
        <f t="shared" si="35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2"/>
        <v>0</v>
      </c>
      <c r="M27" s="7">
        <f t="shared" si="13"/>
        <v>0</v>
      </c>
      <c r="N27" s="69">
        <f t="shared" si="14"/>
        <v>0</v>
      </c>
      <c r="O27" s="76">
        <f t="shared" si="15"/>
        <v>0</v>
      </c>
      <c r="P27" s="74">
        <f t="shared" si="16"/>
        <v>0</v>
      </c>
      <c r="Q27" s="82">
        <f t="shared" si="17"/>
        <v>0</v>
      </c>
      <c r="R27" s="80">
        <f t="shared" si="18"/>
        <v>0</v>
      </c>
      <c r="S27" s="86">
        <f t="shared" si="19"/>
        <v>0</v>
      </c>
      <c r="T27" s="90">
        <f t="shared" si="20"/>
        <v>0</v>
      </c>
      <c r="U27" s="92">
        <f t="shared" si="21"/>
        <v>0</v>
      </c>
      <c r="V27" s="95">
        <f t="shared" si="35"/>
        <v>0</v>
      </c>
      <c r="W27" s="7">
        <f t="shared" si="35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2"/>
        <v>0</v>
      </c>
      <c r="M28" s="7">
        <f t="shared" si="13"/>
        <v>0</v>
      </c>
      <c r="N28" s="69">
        <f t="shared" si="14"/>
        <v>0</v>
      </c>
      <c r="O28" s="76">
        <f t="shared" si="15"/>
        <v>0</v>
      </c>
      <c r="P28" s="74">
        <f t="shared" si="16"/>
        <v>0</v>
      </c>
      <c r="Q28" s="82">
        <f t="shared" si="17"/>
        <v>0</v>
      </c>
      <c r="R28" s="80">
        <f t="shared" si="18"/>
        <v>0</v>
      </c>
      <c r="S28" s="86">
        <f t="shared" si="19"/>
        <v>0</v>
      </c>
      <c r="T28" s="90">
        <f t="shared" si="20"/>
        <v>0</v>
      </c>
      <c r="U28" s="92">
        <f t="shared" si="21"/>
        <v>0</v>
      </c>
      <c r="V28" s="95">
        <f t="shared" si="35"/>
        <v>0</v>
      </c>
      <c r="W28" s="7">
        <f t="shared" si="35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2"/>
        <v>0</v>
      </c>
      <c r="M29" s="7">
        <f t="shared" si="13"/>
        <v>0</v>
      </c>
      <c r="N29" s="69">
        <f t="shared" si="14"/>
        <v>0</v>
      </c>
      <c r="O29" s="76">
        <f t="shared" si="15"/>
        <v>0</v>
      </c>
      <c r="P29" s="74">
        <f t="shared" si="16"/>
        <v>0</v>
      </c>
      <c r="Q29" s="82">
        <f t="shared" si="17"/>
        <v>0</v>
      </c>
      <c r="R29" s="80">
        <f t="shared" si="18"/>
        <v>0</v>
      </c>
      <c r="S29" s="86">
        <f t="shared" si="19"/>
        <v>0</v>
      </c>
      <c r="T29" s="90">
        <f t="shared" si="20"/>
        <v>0</v>
      </c>
      <c r="U29" s="92">
        <f t="shared" si="21"/>
        <v>0</v>
      </c>
      <c r="V29" s="95">
        <f t="shared" si="35"/>
        <v>0</v>
      </c>
      <c r="W29" s="7">
        <f t="shared" si="35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2"/>
        <v>0</v>
      </c>
      <c r="M30" s="7">
        <f t="shared" si="13"/>
        <v>0</v>
      </c>
      <c r="N30" s="69">
        <f t="shared" si="14"/>
        <v>0</v>
      </c>
      <c r="O30" s="76">
        <f t="shared" si="15"/>
        <v>0</v>
      </c>
      <c r="P30" s="74">
        <f t="shared" si="16"/>
        <v>0</v>
      </c>
      <c r="Q30" s="82">
        <f t="shared" si="17"/>
        <v>0</v>
      </c>
      <c r="R30" s="80">
        <f t="shared" si="18"/>
        <v>0</v>
      </c>
      <c r="S30" s="86">
        <f t="shared" si="19"/>
        <v>0</v>
      </c>
      <c r="T30" s="90">
        <f t="shared" si="20"/>
        <v>0</v>
      </c>
      <c r="U30" s="92">
        <f t="shared" si="21"/>
        <v>0</v>
      </c>
      <c r="V30" s="95">
        <f t="shared" si="35"/>
        <v>0</v>
      </c>
      <c r="W30" s="7">
        <f t="shared" si="35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2"/>
        <v>0</v>
      </c>
      <c r="M31" s="7">
        <f t="shared" si="13"/>
        <v>0</v>
      </c>
      <c r="N31" s="69">
        <f t="shared" si="14"/>
        <v>0</v>
      </c>
      <c r="O31" s="76">
        <f t="shared" si="15"/>
        <v>0</v>
      </c>
      <c r="P31" s="74">
        <f t="shared" si="16"/>
        <v>0</v>
      </c>
      <c r="Q31" s="82">
        <f t="shared" si="17"/>
        <v>0</v>
      </c>
      <c r="R31" s="80">
        <f t="shared" si="18"/>
        <v>0</v>
      </c>
      <c r="S31" s="86">
        <f t="shared" si="19"/>
        <v>0</v>
      </c>
      <c r="T31" s="90">
        <f t="shared" si="20"/>
        <v>0</v>
      </c>
      <c r="U31" s="92">
        <f t="shared" si="21"/>
        <v>0</v>
      </c>
      <c r="V31" s="95">
        <f t="shared" si="35"/>
        <v>0</v>
      </c>
      <c r="W31" s="7">
        <f t="shared" si="35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2"/>
        <v>0</v>
      </c>
      <c r="M32" s="7">
        <f t="shared" si="13"/>
        <v>0</v>
      </c>
      <c r="N32" s="69">
        <f t="shared" si="14"/>
        <v>0</v>
      </c>
      <c r="O32" s="76">
        <f t="shared" si="15"/>
        <v>0</v>
      </c>
      <c r="P32" s="74">
        <f t="shared" si="16"/>
        <v>0</v>
      </c>
      <c r="Q32" s="82">
        <f t="shared" si="17"/>
        <v>0</v>
      </c>
      <c r="R32" s="80">
        <f t="shared" si="18"/>
        <v>0</v>
      </c>
      <c r="S32" s="86">
        <f t="shared" si="19"/>
        <v>0</v>
      </c>
      <c r="T32" s="90">
        <f t="shared" si="20"/>
        <v>0</v>
      </c>
      <c r="U32" s="92">
        <f t="shared" si="21"/>
        <v>0</v>
      </c>
      <c r="V32" s="95">
        <f t="shared" si="35"/>
        <v>0</v>
      </c>
      <c r="W32" s="7">
        <f t="shared" si="35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 t="s">
        <v>64</v>
      </c>
      <c r="K33" s="65"/>
      <c r="L33" s="67">
        <f t="shared" si="12"/>
        <v>0</v>
      </c>
      <c r="M33" s="7">
        <f t="shared" si="13"/>
        <v>0</v>
      </c>
      <c r="N33" s="69">
        <f t="shared" si="14"/>
        <v>0</v>
      </c>
      <c r="O33" s="76">
        <f t="shared" si="15"/>
        <v>0</v>
      </c>
      <c r="P33" s="74">
        <f t="shared" si="16"/>
        <v>0</v>
      </c>
      <c r="Q33" s="82">
        <f t="shared" si="17"/>
        <v>0</v>
      </c>
      <c r="R33" s="80">
        <f t="shared" si="18"/>
        <v>0</v>
      </c>
      <c r="S33" s="86">
        <f t="shared" si="19"/>
        <v>0</v>
      </c>
      <c r="T33" s="90">
        <f t="shared" si="20"/>
        <v>0</v>
      </c>
      <c r="U33" s="92">
        <f t="shared" si="21"/>
        <v>0</v>
      </c>
      <c r="V33" s="95">
        <f t="shared" si="35"/>
        <v>0</v>
      </c>
      <c r="W33" s="7">
        <f t="shared" si="35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 t="s">
        <v>64</v>
      </c>
      <c r="K34" s="65"/>
      <c r="L34" s="67">
        <f t="shared" si="12"/>
        <v>0</v>
      </c>
      <c r="M34" s="7">
        <f t="shared" si="13"/>
        <v>0</v>
      </c>
      <c r="N34" s="69">
        <f t="shared" si="14"/>
        <v>0</v>
      </c>
      <c r="O34" s="76">
        <f t="shared" si="15"/>
        <v>0</v>
      </c>
      <c r="P34" s="74">
        <f t="shared" si="16"/>
        <v>0</v>
      </c>
      <c r="Q34" s="82">
        <f t="shared" si="17"/>
        <v>0</v>
      </c>
      <c r="R34" s="80">
        <f t="shared" si="18"/>
        <v>0</v>
      </c>
      <c r="S34" s="86">
        <f t="shared" si="19"/>
        <v>0</v>
      </c>
      <c r="T34" s="90">
        <f t="shared" si="20"/>
        <v>0</v>
      </c>
      <c r="U34" s="92">
        <f t="shared" si="21"/>
        <v>0</v>
      </c>
      <c r="V34" s="95">
        <f t="shared" si="35"/>
        <v>0</v>
      </c>
      <c r="W34" s="7">
        <f t="shared" si="35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 t="s">
        <v>64</v>
      </c>
      <c r="K35" s="65"/>
      <c r="L35" s="67">
        <f t="shared" si="12"/>
        <v>0</v>
      </c>
      <c r="M35" s="7">
        <f t="shared" si="13"/>
        <v>0</v>
      </c>
      <c r="N35" s="69">
        <f t="shared" si="14"/>
        <v>0</v>
      </c>
      <c r="O35" s="76">
        <f t="shared" si="15"/>
        <v>0</v>
      </c>
      <c r="P35" s="74">
        <f t="shared" si="16"/>
        <v>0</v>
      </c>
      <c r="Q35" s="82">
        <f t="shared" si="17"/>
        <v>0</v>
      </c>
      <c r="R35" s="80">
        <f t="shared" si="18"/>
        <v>0</v>
      </c>
      <c r="S35" s="86">
        <f t="shared" si="19"/>
        <v>0</v>
      </c>
      <c r="T35" s="90">
        <f t="shared" si="20"/>
        <v>0</v>
      </c>
      <c r="U35" s="92">
        <f t="shared" si="21"/>
        <v>0</v>
      </c>
      <c r="V35" s="95">
        <f t="shared" si="35"/>
        <v>0</v>
      </c>
      <c r="W35" s="7">
        <f t="shared" si="35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 t="s">
        <v>64</v>
      </c>
      <c r="K36" s="65"/>
      <c r="L36" s="67">
        <f t="shared" si="12"/>
        <v>0</v>
      </c>
      <c r="M36" s="7">
        <f t="shared" si="13"/>
        <v>0</v>
      </c>
      <c r="N36" s="69">
        <f t="shared" si="14"/>
        <v>0</v>
      </c>
      <c r="O36" s="76">
        <f t="shared" si="15"/>
        <v>0</v>
      </c>
      <c r="P36" s="74">
        <f t="shared" si="16"/>
        <v>0</v>
      </c>
      <c r="Q36" s="82">
        <f t="shared" si="17"/>
        <v>0</v>
      </c>
      <c r="R36" s="80">
        <f t="shared" si="18"/>
        <v>0</v>
      </c>
      <c r="S36" s="86">
        <f t="shared" si="19"/>
        <v>0</v>
      </c>
      <c r="T36" s="90">
        <f t="shared" si="20"/>
        <v>0</v>
      </c>
      <c r="U36" s="92">
        <f t="shared" si="21"/>
        <v>0</v>
      </c>
      <c r="V36" s="95">
        <f t="shared" si="35"/>
        <v>0</v>
      </c>
      <c r="W36" s="7">
        <f t="shared" si="35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 t="s">
        <v>64</v>
      </c>
      <c r="K37" s="65"/>
      <c r="L37" s="67">
        <f t="shared" si="12"/>
        <v>0</v>
      </c>
      <c r="M37" s="7">
        <f t="shared" si="13"/>
        <v>0</v>
      </c>
      <c r="N37" s="69">
        <f t="shared" si="14"/>
        <v>0</v>
      </c>
      <c r="O37" s="76">
        <f t="shared" si="15"/>
        <v>0</v>
      </c>
      <c r="P37" s="74">
        <f t="shared" si="16"/>
        <v>0</v>
      </c>
      <c r="Q37" s="82">
        <f t="shared" si="17"/>
        <v>0</v>
      </c>
      <c r="R37" s="80">
        <f t="shared" si="18"/>
        <v>0</v>
      </c>
      <c r="S37" s="86">
        <f t="shared" si="19"/>
        <v>0</v>
      </c>
      <c r="T37" s="90">
        <f t="shared" si="20"/>
        <v>0</v>
      </c>
      <c r="U37" s="92">
        <f t="shared" si="21"/>
        <v>0</v>
      </c>
      <c r="V37" s="95">
        <f t="shared" si="35"/>
        <v>0</v>
      </c>
      <c r="W37" s="7">
        <f t="shared" si="35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 t="s">
        <v>64</v>
      </c>
      <c r="K38" s="65"/>
      <c r="L38" s="67">
        <f t="shared" si="12"/>
        <v>0</v>
      </c>
      <c r="M38" s="7">
        <f t="shared" si="13"/>
        <v>0</v>
      </c>
      <c r="N38" s="69">
        <f t="shared" si="14"/>
        <v>0</v>
      </c>
      <c r="O38" s="76">
        <f t="shared" si="15"/>
        <v>0</v>
      </c>
      <c r="P38" s="74">
        <f t="shared" si="16"/>
        <v>0</v>
      </c>
      <c r="Q38" s="82">
        <f t="shared" si="17"/>
        <v>0</v>
      </c>
      <c r="R38" s="80">
        <f t="shared" si="18"/>
        <v>0</v>
      </c>
      <c r="S38" s="86">
        <f t="shared" si="19"/>
        <v>0</v>
      </c>
      <c r="T38" s="90">
        <f t="shared" si="20"/>
        <v>0</v>
      </c>
      <c r="U38" s="92">
        <f t="shared" si="21"/>
        <v>0</v>
      </c>
      <c r="V38" s="95">
        <f t="shared" si="35"/>
        <v>0</v>
      </c>
      <c r="W38" s="7">
        <f t="shared" si="35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 t="s">
        <v>64</v>
      </c>
      <c r="K39" s="65"/>
      <c r="L39" s="67">
        <f t="shared" si="12"/>
        <v>0</v>
      </c>
      <c r="M39" s="7">
        <f t="shared" si="13"/>
        <v>0</v>
      </c>
      <c r="N39" s="69">
        <f t="shared" si="14"/>
        <v>0</v>
      </c>
      <c r="O39" s="76">
        <f t="shared" si="15"/>
        <v>0</v>
      </c>
      <c r="P39" s="74">
        <f t="shared" si="16"/>
        <v>0</v>
      </c>
      <c r="Q39" s="82">
        <f t="shared" si="17"/>
        <v>0</v>
      </c>
      <c r="R39" s="80">
        <f t="shared" si="18"/>
        <v>0</v>
      </c>
      <c r="S39" s="86">
        <f t="shared" si="19"/>
        <v>0</v>
      </c>
      <c r="T39" s="90">
        <f t="shared" si="20"/>
        <v>0</v>
      </c>
      <c r="U39" s="92">
        <f t="shared" si="21"/>
        <v>0</v>
      </c>
      <c r="V39" s="95">
        <f t="shared" si="35"/>
        <v>0</v>
      </c>
      <c r="W39" s="7">
        <f t="shared" si="35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 t="s">
        <v>64</v>
      </c>
      <c r="K40" s="65"/>
      <c r="L40" s="67">
        <f t="shared" si="12"/>
        <v>0</v>
      </c>
      <c r="M40" s="7">
        <f t="shared" si="13"/>
        <v>0</v>
      </c>
      <c r="N40" s="69">
        <f t="shared" si="14"/>
        <v>0</v>
      </c>
      <c r="O40" s="76">
        <f t="shared" si="15"/>
        <v>0</v>
      </c>
      <c r="P40" s="74">
        <f t="shared" si="16"/>
        <v>0</v>
      </c>
      <c r="Q40" s="82">
        <f t="shared" si="17"/>
        <v>0</v>
      </c>
      <c r="R40" s="80">
        <f t="shared" si="18"/>
        <v>0</v>
      </c>
      <c r="S40" s="86">
        <f t="shared" si="19"/>
        <v>0</v>
      </c>
      <c r="T40" s="90">
        <f t="shared" si="20"/>
        <v>0</v>
      </c>
      <c r="U40" s="92">
        <f t="shared" si="21"/>
        <v>0</v>
      </c>
      <c r="V40" s="95">
        <f t="shared" si="35"/>
        <v>0</v>
      </c>
      <c r="W40" s="7">
        <f t="shared" si="35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 t="s">
        <v>64</v>
      </c>
      <c r="K41" s="65"/>
      <c r="L41" s="67">
        <f t="shared" si="12"/>
        <v>0</v>
      </c>
      <c r="M41" s="7">
        <f t="shared" si="13"/>
        <v>0</v>
      </c>
      <c r="N41" s="69">
        <f t="shared" si="14"/>
        <v>0</v>
      </c>
      <c r="O41" s="76">
        <f t="shared" si="15"/>
        <v>0</v>
      </c>
      <c r="P41" s="74">
        <f t="shared" si="16"/>
        <v>0</v>
      </c>
      <c r="Q41" s="82">
        <f t="shared" si="17"/>
        <v>0</v>
      </c>
      <c r="R41" s="80">
        <f t="shared" si="18"/>
        <v>0</v>
      </c>
      <c r="S41" s="86">
        <f t="shared" si="19"/>
        <v>0</v>
      </c>
      <c r="T41" s="90">
        <f t="shared" si="20"/>
        <v>0</v>
      </c>
      <c r="U41" s="92">
        <f t="shared" si="21"/>
        <v>0</v>
      </c>
      <c r="V41" s="95">
        <f t="shared" si="35"/>
        <v>0</v>
      </c>
      <c r="W41" s="7">
        <f t="shared" si="35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 t="s">
        <v>64</v>
      </c>
      <c r="K42" s="65"/>
      <c r="L42" s="67">
        <f t="shared" si="12"/>
        <v>0</v>
      </c>
      <c r="M42" s="7">
        <f t="shared" si="13"/>
        <v>0</v>
      </c>
      <c r="N42" s="69">
        <f t="shared" si="14"/>
        <v>0</v>
      </c>
      <c r="O42" s="76">
        <f t="shared" si="15"/>
        <v>0</v>
      </c>
      <c r="P42" s="74">
        <f t="shared" si="16"/>
        <v>0</v>
      </c>
      <c r="Q42" s="82">
        <f t="shared" si="17"/>
        <v>0</v>
      </c>
      <c r="R42" s="80">
        <f t="shared" si="18"/>
        <v>0</v>
      </c>
      <c r="S42" s="86">
        <f t="shared" si="19"/>
        <v>0</v>
      </c>
      <c r="T42" s="90">
        <f t="shared" si="20"/>
        <v>0</v>
      </c>
      <c r="U42" s="92">
        <f t="shared" si="21"/>
        <v>0</v>
      </c>
      <c r="V42" s="95">
        <f t="shared" si="35"/>
        <v>0</v>
      </c>
      <c r="W42" s="7">
        <f t="shared" si="35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 t="s">
        <v>64</v>
      </c>
      <c r="K43" s="65"/>
      <c r="L43" s="67">
        <f t="shared" si="12"/>
        <v>0</v>
      </c>
      <c r="M43" s="7">
        <f t="shared" si="13"/>
        <v>0</v>
      </c>
      <c r="N43" s="69">
        <f t="shared" si="14"/>
        <v>0</v>
      </c>
      <c r="O43" s="76">
        <f t="shared" si="15"/>
        <v>0</v>
      </c>
      <c r="P43" s="74">
        <f t="shared" si="16"/>
        <v>0</v>
      </c>
      <c r="Q43" s="82">
        <f t="shared" si="17"/>
        <v>0</v>
      </c>
      <c r="R43" s="80">
        <f t="shared" si="18"/>
        <v>0</v>
      </c>
      <c r="S43" s="86">
        <f t="shared" si="19"/>
        <v>0</v>
      </c>
      <c r="T43" s="90">
        <f t="shared" si="20"/>
        <v>0</v>
      </c>
      <c r="U43" s="92">
        <f t="shared" si="21"/>
        <v>0</v>
      </c>
      <c r="V43" s="95">
        <f t="shared" si="35"/>
        <v>0</v>
      </c>
      <c r="W43" s="7">
        <f t="shared" si="35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 t="s">
        <v>64</v>
      </c>
      <c r="K44" s="65"/>
      <c r="L44" s="67">
        <f t="shared" si="12"/>
        <v>0</v>
      </c>
      <c r="M44" s="7">
        <f t="shared" si="13"/>
        <v>0</v>
      </c>
      <c r="N44" s="69">
        <f t="shared" si="14"/>
        <v>0</v>
      </c>
      <c r="O44" s="76">
        <f t="shared" si="15"/>
        <v>0</v>
      </c>
      <c r="P44" s="74">
        <f t="shared" si="16"/>
        <v>0</v>
      </c>
      <c r="Q44" s="82">
        <f t="shared" si="17"/>
        <v>0</v>
      </c>
      <c r="R44" s="80">
        <f t="shared" si="18"/>
        <v>0</v>
      </c>
      <c r="S44" s="86">
        <f t="shared" si="19"/>
        <v>0</v>
      </c>
      <c r="T44" s="90">
        <f t="shared" si="20"/>
        <v>0</v>
      </c>
      <c r="U44" s="92">
        <f t="shared" si="21"/>
        <v>0</v>
      </c>
      <c r="V44" s="95">
        <f t="shared" si="35"/>
        <v>0</v>
      </c>
      <c r="W44" s="7">
        <f t="shared" si="35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 t="s">
        <v>64</v>
      </c>
      <c r="K45" s="65"/>
      <c r="L45" s="67">
        <f t="shared" si="12"/>
        <v>0</v>
      </c>
      <c r="M45" s="7">
        <f t="shared" si="13"/>
        <v>0</v>
      </c>
      <c r="N45" s="69">
        <f t="shared" si="14"/>
        <v>0</v>
      </c>
      <c r="O45" s="76">
        <f t="shared" si="15"/>
        <v>0</v>
      </c>
      <c r="P45" s="74">
        <f t="shared" si="16"/>
        <v>0</v>
      </c>
      <c r="Q45" s="82">
        <f t="shared" si="17"/>
        <v>0</v>
      </c>
      <c r="R45" s="80">
        <f t="shared" si="18"/>
        <v>0</v>
      </c>
      <c r="S45" s="86">
        <f t="shared" si="19"/>
        <v>0</v>
      </c>
      <c r="T45" s="90">
        <f t="shared" si="20"/>
        <v>0</v>
      </c>
      <c r="U45" s="92">
        <f t="shared" si="21"/>
        <v>0</v>
      </c>
      <c r="V45" s="95">
        <f t="shared" si="35"/>
        <v>0</v>
      </c>
      <c r="W45" s="7">
        <f t="shared" si="35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 t="s">
        <v>64</v>
      </c>
      <c r="K46" s="65"/>
      <c r="L46" s="67">
        <f t="shared" si="12"/>
        <v>0</v>
      </c>
      <c r="M46" s="7">
        <f t="shared" si="13"/>
        <v>0</v>
      </c>
      <c r="N46" s="69">
        <f t="shared" si="14"/>
        <v>0</v>
      </c>
      <c r="O46" s="76">
        <f t="shared" si="15"/>
        <v>0</v>
      </c>
      <c r="P46" s="74">
        <f t="shared" si="16"/>
        <v>0</v>
      </c>
      <c r="Q46" s="82">
        <f t="shared" si="17"/>
        <v>0</v>
      </c>
      <c r="R46" s="80">
        <f t="shared" si="18"/>
        <v>0</v>
      </c>
      <c r="S46" s="86">
        <f t="shared" si="19"/>
        <v>0</v>
      </c>
      <c r="T46" s="90">
        <f t="shared" si="20"/>
        <v>0</v>
      </c>
      <c r="U46" s="92">
        <f t="shared" si="21"/>
        <v>0</v>
      </c>
      <c r="V46" s="95">
        <f t="shared" si="35"/>
        <v>0</v>
      </c>
      <c r="W46" s="7">
        <f t="shared" si="35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 t="s">
        <v>64</v>
      </c>
      <c r="K47" s="65"/>
      <c r="L47" s="67">
        <f t="shared" si="12"/>
        <v>0</v>
      </c>
      <c r="M47" s="7">
        <f t="shared" si="13"/>
        <v>0</v>
      </c>
      <c r="N47" s="69">
        <f t="shared" si="14"/>
        <v>0</v>
      </c>
      <c r="O47" s="76">
        <f t="shared" si="15"/>
        <v>0</v>
      </c>
      <c r="P47" s="74">
        <f t="shared" si="16"/>
        <v>0</v>
      </c>
      <c r="Q47" s="82">
        <f t="shared" si="17"/>
        <v>0</v>
      </c>
      <c r="R47" s="80">
        <f t="shared" si="18"/>
        <v>0</v>
      </c>
      <c r="S47" s="86">
        <f t="shared" si="19"/>
        <v>0</v>
      </c>
      <c r="T47" s="90">
        <f t="shared" si="20"/>
        <v>0</v>
      </c>
      <c r="U47" s="92">
        <f t="shared" si="21"/>
        <v>0</v>
      </c>
      <c r="V47" s="95">
        <f t="shared" si="35"/>
        <v>0</v>
      </c>
      <c r="W47" s="7">
        <f t="shared" si="35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 t="s">
        <v>64</v>
      </c>
      <c r="K48" s="65"/>
      <c r="L48" s="67">
        <f t="shared" si="12"/>
        <v>0</v>
      </c>
      <c r="M48" s="7">
        <f t="shared" si="13"/>
        <v>0</v>
      </c>
      <c r="N48" s="69">
        <f t="shared" si="14"/>
        <v>0</v>
      </c>
      <c r="O48" s="76">
        <f t="shared" si="15"/>
        <v>0</v>
      </c>
      <c r="P48" s="74">
        <f t="shared" si="16"/>
        <v>0</v>
      </c>
      <c r="Q48" s="82">
        <f t="shared" si="17"/>
        <v>0</v>
      </c>
      <c r="R48" s="80">
        <f t="shared" si="18"/>
        <v>0</v>
      </c>
      <c r="S48" s="86">
        <f t="shared" si="19"/>
        <v>0</v>
      </c>
      <c r="T48" s="90">
        <f t="shared" si="20"/>
        <v>0</v>
      </c>
      <c r="U48" s="92">
        <f t="shared" si="21"/>
        <v>0</v>
      </c>
      <c r="V48" s="95">
        <f t="shared" si="35"/>
        <v>0</v>
      </c>
      <c r="W48" s="7">
        <f t="shared" si="35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 t="s">
        <v>64</v>
      </c>
      <c r="K49" s="65"/>
      <c r="L49" s="67">
        <f t="shared" si="12"/>
        <v>0</v>
      </c>
      <c r="M49" s="7">
        <f t="shared" si="13"/>
        <v>0</v>
      </c>
      <c r="N49" s="69">
        <f t="shared" si="14"/>
        <v>0</v>
      </c>
      <c r="O49" s="76">
        <f t="shared" si="15"/>
        <v>0</v>
      </c>
      <c r="P49" s="74">
        <f t="shared" si="16"/>
        <v>0</v>
      </c>
      <c r="Q49" s="82">
        <f t="shared" si="17"/>
        <v>0</v>
      </c>
      <c r="R49" s="80">
        <f t="shared" si="18"/>
        <v>0</v>
      </c>
      <c r="S49" s="86">
        <f t="shared" si="19"/>
        <v>0</v>
      </c>
      <c r="T49" s="90">
        <f t="shared" si="20"/>
        <v>0</v>
      </c>
      <c r="U49" s="92">
        <f t="shared" si="21"/>
        <v>0</v>
      </c>
      <c r="V49" s="95">
        <f t="shared" si="35"/>
        <v>0</v>
      </c>
      <c r="W49" s="7">
        <f t="shared" si="35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 t="s">
        <v>64</v>
      </c>
      <c r="K50" s="65"/>
      <c r="L50" s="67">
        <f t="shared" si="12"/>
        <v>0</v>
      </c>
      <c r="M50" s="7">
        <f t="shared" si="13"/>
        <v>0</v>
      </c>
      <c r="N50" s="69">
        <f t="shared" si="14"/>
        <v>0</v>
      </c>
      <c r="O50" s="76">
        <f t="shared" si="15"/>
        <v>0</v>
      </c>
      <c r="P50" s="74">
        <f t="shared" si="16"/>
        <v>0</v>
      </c>
      <c r="Q50" s="82">
        <f t="shared" si="17"/>
        <v>0</v>
      </c>
      <c r="R50" s="80">
        <f t="shared" si="18"/>
        <v>0</v>
      </c>
      <c r="S50" s="86">
        <f t="shared" si="19"/>
        <v>0</v>
      </c>
      <c r="T50" s="90">
        <f t="shared" si="20"/>
        <v>0</v>
      </c>
      <c r="U50" s="92">
        <f t="shared" si="21"/>
        <v>0</v>
      </c>
      <c r="V50" s="95">
        <f t="shared" si="35"/>
        <v>0</v>
      </c>
      <c r="W50" s="7">
        <f t="shared" si="35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 t="s">
        <v>64</v>
      </c>
      <c r="K51" s="65"/>
      <c r="L51" s="67">
        <f t="shared" si="12"/>
        <v>0</v>
      </c>
      <c r="M51" s="7">
        <f t="shared" si="13"/>
        <v>0</v>
      </c>
      <c r="N51" s="69">
        <f t="shared" si="14"/>
        <v>0</v>
      </c>
      <c r="O51" s="76">
        <f t="shared" si="15"/>
        <v>0</v>
      </c>
      <c r="P51" s="74">
        <f t="shared" si="16"/>
        <v>0</v>
      </c>
      <c r="Q51" s="82">
        <f t="shared" si="17"/>
        <v>0</v>
      </c>
      <c r="R51" s="80">
        <f t="shared" si="18"/>
        <v>0</v>
      </c>
      <c r="S51" s="86">
        <f t="shared" si="19"/>
        <v>0</v>
      </c>
      <c r="T51" s="90">
        <f t="shared" si="20"/>
        <v>0</v>
      </c>
      <c r="U51" s="92">
        <f t="shared" si="21"/>
        <v>0</v>
      </c>
      <c r="V51" s="95">
        <f t="shared" si="35"/>
        <v>0</v>
      </c>
      <c r="W51" s="7">
        <f t="shared" si="35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 t="s">
        <v>64</v>
      </c>
      <c r="K52" s="65"/>
      <c r="L52" s="67">
        <f t="shared" si="12"/>
        <v>0</v>
      </c>
      <c r="M52" s="7">
        <f t="shared" si="13"/>
        <v>0</v>
      </c>
      <c r="N52" s="69">
        <f t="shared" si="14"/>
        <v>0</v>
      </c>
      <c r="O52" s="76">
        <f t="shared" si="15"/>
        <v>0</v>
      </c>
      <c r="P52" s="74">
        <f t="shared" si="16"/>
        <v>0</v>
      </c>
      <c r="Q52" s="82">
        <f t="shared" si="17"/>
        <v>0</v>
      </c>
      <c r="R52" s="80">
        <f t="shared" si="18"/>
        <v>0</v>
      </c>
      <c r="S52" s="86">
        <f t="shared" si="19"/>
        <v>0</v>
      </c>
      <c r="T52" s="90">
        <f t="shared" si="20"/>
        <v>0</v>
      </c>
      <c r="U52" s="92">
        <f t="shared" si="21"/>
        <v>0</v>
      </c>
      <c r="V52" s="95">
        <f t="shared" si="35"/>
        <v>0</v>
      </c>
      <c r="W52" s="7">
        <f t="shared" si="35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 t="s">
        <v>64</v>
      </c>
      <c r="K53" s="65"/>
      <c r="L53" s="67">
        <f t="shared" si="12"/>
        <v>0</v>
      </c>
      <c r="M53" s="7">
        <f t="shared" si="13"/>
        <v>0</v>
      </c>
      <c r="N53" s="69">
        <f t="shared" si="14"/>
        <v>0</v>
      </c>
      <c r="O53" s="76">
        <f t="shared" si="15"/>
        <v>0</v>
      </c>
      <c r="P53" s="74">
        <f t="shared" si="16"/>
        <v>0</v>
      </c>
      <c r="Q53" s="82">
        <f t="shared" si="17"/>
        <v>0</v>
      </c>
      <c r="R53" s="80">
        <f t="shared" si="18"/>
        <v>0</v>
      </c>
      <c r="S53" s="86">
        <f t="shared" si="19"/>
        <v>0</v>
      </c>
      <c r="T53" s="90">
        <f t="shared" si="20"/>
        <v>0</v>
      </c>
      <c r="U53" s="92">
        <f t="shared" si="21"/>
        <v>0</v>
      </c>
      <c r="V53" s="95">
        <f t="shared" si="35"/>
        <v>0</v>
      </c>
      <c r="W53" s="7">
        <f t="shared" si="35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 t="s">
        <v>64</v>
      </c>
      <c r="K54" s="65"/>
      <c r="L54" s="67">
        <f t="shared" si="12"/>
        <v>0</v>
      </c>
      <c r="M54" s="7">
        <f t="shared" si="13"/>
        <v>0</v>
      </c>
      <c r="N54" s="69">
        <f t="shared" si="14"/>
        <v>0</v>
      </c>
      <c r="O54" s="76">
        <f t="shared" si="15"/>
        <v>0</v>
      </c>
      <c r="P54" s="74">
        <f t="shared" si="16"/>
        <v>0</v>
      </c>
      <c r="Q54" s="82">
        <f t="shared" si="17"/>
        <v>0</v>
      </c>
      <c r="R54" s="80">
        <f t="shared" si="18"/>
        <v>0</v>
      </c>
      <c r="S54" s="86">
        <f t="shared" si="19"/>
        <v>0</v>
      </c>
      <c r="T54" s="90">
        <f t="shared" si="20"/>
        <v>0</v>
      </c>
      <c r="U54" s="92">
        <f t="shared" si="21"/>
        <v>0</v>
      </c>
      <c r="V54" s="95">
        <f t="shared" si="35"/>
        <v>0</v>
      </c>
      <c r="W54" s="7">
        <f t="shared" si="35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1388</v>
      </c>
      <c r="I57" s="109"/>
      <c r="J57" s="109"/>
      <c r="K57" s="11"/>
      <c r="L57" s="12">
        <f t="shared" ref="L57:W57" si="36">+SUBTOTAL(9,L4:L55)</f>
        <v>0</v>
      </c>
      <c r="M57" s="12">
        <f t="shared" si="36"/>
        <v>1388</v>
      </c>
      <c r="N57" s="13">
        <f t="shared" si="36"/>
        <v>0</v>
      </c>
      <c r="O57" s="13">
        <f t="shared" si="36"/>
        <v>0</v>
      </c>
      <c r="P57" s="14">
        <f>+SUBTOTAL(9,P4:P55)</f>
        <v>0</v>
      </c>
      <c r="Q57" s="14">
        <f t="shared" si="36"/>
        <v>0</v>
      </c>
      <c r="R57" s="15">
        <f t="shared" si="36"/>
        <v>1261.8181818181815</v>
      </c>
      <c r="S57" s="15">
        <f t="shared" si="36"/>
        <v>126.18181818181819</v>
      </c>
      <c r="T57" s="16">
        <f t="shared" si="36"/>
        <v>0</v>
      </c>
      <c r="U57" s="16">
        <f t="shared" si="36"/>
        <v>0</v>
      </c>
      <c r="V57" s="12">
        <f t="shared" si="36"/>
        <v>1261.8181818181815</v>
      </c>
      <c r="W57" s="12">
        <f t="shared" si="36"/>
        <v>126.18181818181819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105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37">SUMIF($D$4:$D$55,B60,$N$4:$N$55)</f>
        <v>0</v>
      </c>
      <c r="D60" s="24">
        <f t="shared" ref="D60:D84" si="38">SUMIF($D$4:$D$55,B60,$O$4:$O$55)</f>
        <v>0</v>
      </c>
      <c r="E60" s="24">
        <f t="shared" ref="E60:E84" si="39">SUMIF($D$4:$D$55,B60,$P$4:$P$55)</f>
        <v>0</v>
      </c>
      <c r="F60" s="24">
        <f t="shared" ref="F60:F84" si="40">SUMIF($D$4:$D$55,B60,$Q$4:$Q$55)</f>
        <v>0</v>
      </c>
      <c r="G60" s="24">
        <f t="shared" ref="G60:G84" si="41">SUMIF($D$4:$D$55,B60,$R$4:$R$55)</f>
        <v>0</v>
      </c>
      <c r="H60" s="24">
        <f t="shared" ref="H60:H84" si="42">SUMIF($D$4:$D$55,B60,$S$4:$S$55)</f>
        <v>0</v>
      </c>
      <c r="I60" s="24">
        <f t="shared" ref="I60:I84" si="43">SUMIF($D$4:$D$55,B60,$T$4:$T$55)</f>
        <v>0</v>
      </c>
      <c r="J60" s="24">
        <f t="shared" ref="J60:J84" si="44">SUMIF($D$4:$D$55,B60,$U$4:$U$55)</f>
        <v>0</v>
      </c>
      <c r="K60" s="24">
        <f t="shared" ref="K60:K84" si="45">SUMIF($D$4:$D$55,B60,$L$4:$L$55)</f>
        <v>0</v>
      </c>
      <c r="L60" s="25">
        <f t="shared" ref="L60:L84" si="46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37"/>
        <v>0</v>
      </c>
      <c r="D61" s="24">
        <f t="shared" si="38"/>
        <v>0</v>
      </c>
      <c r="E61" s="24">
        <f t="shared" si="39"/>
        <v>0</v>
      </c>
      <c r="F61" s="24">
        <f t="shared" si="40"/>
        <v>0</v>
      </c>
      <c r="G61" s="24">
        <f t="shared" si="41"/>
        <v>0</v>
      </c>
      <c r="H61" s="24">
        <f t="shared" si="42"/>
        <v>0</v>
      </c>
      <c r="I61" s="24">
        <f t="shared" si="43"/>
        <v>0</v>
      </c>
      <c r="J61" s="24">
        <f t="shared" si="44"/>
        <v>0</v>
      </c>
      <c r="K61" s="24">
        <f t="shared" si="45"/>
        <v>0</v>
      </c>
      <c r="L61" s="25">
        <f t="shared" si="46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1387.9999999999998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37"/>
        <v>0</v>
      </c>
      <c r="D62" s="24">
        <f t="shared" si="38"/>
        <v>0</v>
      </c>
      <c r="E62" s="24">
        <f t="shared" si="39"/>
        <v>0</v>
      </c>
      <c r="F62" s="24">
        <f t="shared" si="40"/>
        <v>0</v>
      </c>
      <c r="G62" s="24">
        <f t="shared" si="41"/>
        <v>0</v>
      </c>
      <c r="H62" s="24">
        <f t="shared" si="42"/>
        <v>0</v>
      </c>
      <c r="I62" s="24">
        <f t="shared" si="43"/>
        <v>0</v>
      </c>
      <c r="J62" s="24">
        <f t="shared" si="44"/>
        <v>0</v>
      </c>
      <c r="K62" s="24">
        <f t="shared" si="45"/>
        <v>0</v>
      </c>
      <c r="L62" s="25">
        <f t="shared" si="46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37"/>
        <v>0</v>
      </c>
      <c r="D63" s="24">
        <f t="shared" si="38"/>
        <v>0</v>
      </c>
      <c r="E63" s="24">
        <f t="shared" si="39"/>
        <v>0</v>
      </c>
      <c r="F63" s="24">
        <f t="shared" si="40"/>
        <v>0</v>
      </c>
      <c r="G63" s="24">
        <f t="shared" si="41"/>
        <v>281.81818181818176</v>
      </c>
      <c r="H63" s="24">
        <f t="shared" si="42"/>
        <v>28.18181818181818</v>
      </c>
      <c r="I63" s="24">
        <f t="shared" si="43"/>
        <v>0</v>
      </c>
      <c r="J63" s="24">
        <f t="shared" si="44"/>
        <v>0</v>
      </c>
      <c r="K63" s="24">
        <f t="shared" si="45"/>
        <v>0</v>
      </c>
      <c r="L63" s="25">
        <f t="shared" si="46"/>
        <v>309.99999999999994</v>
      </c>
      <c r="M63" s="113">
        <f>+COUNTIF($D$4:D57,B63)</f>
        <v>3</v>
      </c>
      <c r="N63" s="26"/>
      <c r="O63" s="2" t="s">
        <v>74</v>
      </c>
      <c r="P63" s="198" t="s">
        <v>13</v>
      </c>
      <c r="Q63" s="198"/>
      <c r="R63" s="198"/>
      <c r="S63" s="26"/>
      <c r="T63" s="199" t="s">
        <v>8</v>
      </c>
      <c r="U63" s="200"/>
      <c r="V63" s="201"/>
      <c r="W63" s="28">
        <f>+W59-W61</f>
        <v>-1387.9999999999998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37"/>
        <v>0</v>
      </c>
      <c r="D64" s="24">
        <f t="shared" si="38"/>
        <v>0</v>
      </c>
      <c r="E64" s="24">
        <f t="shared" si="39"/>
        <v>0</v>
      </c>
      <c r="F64" s="24">
        <f t="shared" si="40"/>
        <v>0</v>
      </c>
      <c r="G64" s="24">
        <f t="shared" si="41"/>
        <v>0</v>
      </c>
      <c r="H64" s="24">
        <f t="shared" si="42"/>
        <v>0</v>
      </c>
      <c r="I64" s="24">
        <f t="shared" si="43"/>
        <v>0</v>
      </c>
      <c r="J64" s="24">
        <f t="shared" si="44"/>
        <v>0</v>
      </c>
      <c r="K64" s="24">
        <f t="shared" si="45"/>
        <v>0</v>
      </c>
      <c r="L64" s="25">
        <f t="shared" si="46"/>
        <v>0</v>
      </c>
      <c r="M64" s="113">
        <f>+COUNTIF($D$4:D58,B64)</f>
        <v>0</v>
      </c>
      <c r="N64" s="26"/>
      <c r="O64" s="2" t="s">
        <v>78</v>
      </c>
      <c r="P64" s="198" t="s">
        <v>77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37"/>
        <v>0</v>
      </c>
      <c r="D65" s="24">
        <f t="shared" si="38"/>
        <v>0</v>
      </c>
      <c r="E65" s="24">
        <f t="shared" si="39"/>
        <v>0</v>
      </c>
      <c r="F65" s="24">
        <f t="shared" si="40"/>
        <v>0</v>
      </c>
      <c r="G65" s="24">
        <f t="shared" si="41"/>
        <v>979.99999999999989</v>
      </c>
      <c r="H65" s="24">
        <f t="shared" si="42"/>
        <v>98</v>
      </c>
      <c r="I65" s="24">
        <f t="shared" si="43"/>
        <v>0</v>
      </c>
      <c r="J65" s="24">
        <f t="shared" si="44"/>
        <v>0</v>
      </c>
      <c r="K65" s="24">
        <f t="shared" si="45"/>
        <v>0</v>
      </c>
      <c r="L65" s="25">
        <f t="shared" si="46"/>
        <v>1078</v>
      </c>
      <c r="M65" s="113">
        <f>+COUNTIF($D$4:D59,B65)</f>
        <v>2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37"/>
        <v>0</v>
      </c>
      <c r="D66" s="24">
        <f t="shared" si="38"/>
        <v>0</v>
      </c>
      <c r="E66" s="24">
        <f t="shared" si="39"/>
        <v>0</v>
      </c>
      <c r="F66" s="24">
        <f t="shared" si="40"/>
        <v>0</v>
      </c>
      <c r="G66" s="24">
        <f t="shared" si="41"/>
        <v>0</v>
      </c>
      <c r="H66" s="24">
        <f t="shared" si="42"/>
        <v>0</v>
      </c>
      <c r="I66" s="24">
        <f t="shared" si="43"/>
        <v>0</v>
      </c>
      <c r="J66" s="24">
        <f t="shared" si="44"/>
        <v>0</v>
      </c>
      <c r="K66" s="24">
        <f t="shared" si="45"/>
        <v>0</v>
      </c>
      <c r="L66" s="25">
        <f t="shared" si="46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37"/>
        <v>0</v>
      </c>
      <c r="D67" s="24">
        <f t="shared" si="38"/>
        <v>0</v>
      </c>
      <c r="E67" s="24">
        <f t="shared" si="39"/>
        <v>0</v>
      </c>
      <c r="F67" s="24">
        <f t="shared" si="40"/>
        <v>0</v>
      </c>
      <c r="G67" s="24">
        <f t="shared" si="41"/>
        <v>0</v>
      </c>
      <c r="H67" s="24">
        <f t="shared" si="42"/>
        <v>0</v>
      </c>
      <c r="I67" s="24">
        <f t="shared" si="43"/>
        <v>0</v>
      </c>
      <c r="J67" s="24">
        <f t="shared" si="44"/>
        <v>0</v>
      </c>
      <c r="K67" s="24">
        <f t="shared" si="45"/>
        <v>0</v>
      </c>
      <c r="L67" s="25">
        <f t="shared" si="46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37"/>
        <v>0</v>
      </c>
      <c r="D68" s="24">
        <f t="shared" si="38"/>
        <v>0</v>
      </c>
      <c r="E68" s="24">
        <f t="shared" si="39"/>
        <v>0</v>
      </c>
      <c r="F68" s="24">
        <f t="shared" si="40"/>
        <v>0</v>
      </c>
      <c r="G68" s="24">
        <f t="shared" si="41"/>
        <v>0</v>
      </c>
      <c r="H68" s="24">
        <f t="shared" si="42"/>
        <v>0</v>
      </c>
      <c r="I68" s="24">
        <f t="shared" si="43"/>
        <v>0</v>
      </c>
      <c r="J68" s="24">
        <f t="shared" si="44"/>
        <v>0</v>
      </c>
      <c r="K68" s="24">
        <f t="shared" si="45"/>
        <v>0</v>
      </c>
      <c r="L68" s="25">
        <f t="shared" si="46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HÜSEYİN SALMANLI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37"/>
        <v>0</v>
      </c>
      <c r="D69" s="24">
        <f t="shared" si="38"/>
        <v>0</v>
      </c>
      <c r="E69" s="24">
        <f t="shared" si="39"/>
        <v>0</v>
      </c>
      <c r="F69" s="24">
        <f t="shared" si="40"/>
        <v>0</v>
      </c>
      <c r="G69" s="24">
        <f t="shared" si="41"/>
        <v>0</v>
      </c>
      <c r="H69" s="24">
        <f t="shared" si="42"/>
        <v>0</v>
      </c>
      <c r="I69" s="24">
        <f t="shared" si="43"/>
        <v>0</v>
      </c>
      <c r="J69" s="24">
        <f t="shared" si="44"/>
        <v>0</v>
      </c>
      <c r="K69" s="24">
        <f t="shared" si="45"/>
        <v>0</v>
      </c>
      <c r="L69" s="25">
        <f t="shared" si="46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37"/>
        <v>0</v>
      </c>
      <c r="D70" s="24">
        <f t="shared" si="38"/>
        <v>0</v>
      </c>
      <c r="E70" s="24">
        <f t="shared" si="39"/>
        <v>0</v>
      </c>
      <c r="F70" s="24">
        <f t="shared" si="40"/>
        <v>0</v>
      </c>
      <c r="G70" s="24">
        <f t="shared" si="41"/>
        <v>0</v>
      </c>
      <c r="H70" s="24">
        <f t="shared" si="42"/>
        <v>0</v>
      </c>
      <c r="I70" s="24">
        <f t="shared" si="43"/>
        <v>0</v>
      </c>
      <c r="J70" s="24">
        <f t="shared" si="44"/>
        <v>0</v>
      </c>
      <c r="K70" s="24">
        <f t="shared" si="45"/>
        <v>0</v>
      </c>
      <c r="L70" s="25">
        <f t="shared" si="46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37"/>
        <v>0</v>
      </c>
      <c r="D71" s="24">
        <f t="shared" si="38"/>
        <v>0</v>
      </c>
      <c r="E71" s="24">
        <f t="shared" si="39"/>
        <v>0</v>
      </c>
      <c r="F71" s="24">
        <f t="shared" si="40"/>
        <v>0</v>
      </c>
      <c r="G71" s="24">
        <f t="shared" si="41"/>
        <v>0</v>
      </c>
      <c r="H71" s="24">
        <f t="shared" si="42"/>
        <v>0</v>
      </c>
      <c r="I71" s="24">
        <f t="shared" si="43"/>
        <v>0</v>
      </c>
      <c r="J71" s="24">
        <f t="shared" si="44"/>
        <v>0</v>
      </c>
      <c r="K71" s="24">
        <f t="shared" si="45"/>
        <v>0</v>
      </c>
      <c r="L71" s="25">
        <f t="shared" si="46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37"/>
        <v>0</v>
      </c>
      <c r="D72" s="24">
        <f t="shared" si="38"/>
        <v>0</v>
      </c>
      <c r="E72" s="24">
        <f t="shared" si="39"/>
        <v>0</v>
      </c>
      <c r="F72" s="24">
        <f t="shared" si="40"/>
        <v>0</v>
      </c>
      <c r="G72" s="24">
        <f t="shared" si="41"/>
        <v>0</v>
      </c>
      <c r="H72" s="24">
        <f t="shared" si="42"/>
        <v>0</v>
      </c>
      <c r="I72" s="24">
        <f t="shared" si="43"/>
        <v>0</v>
      </c>
      <c r="J72" s="24">
        <f t="shared" si="44"/>
        <v>0</v>
      </c>
      <c r="K72" s="24">
        <f t="shared" si="45"/>
        <v>0</v>
      </c>
      <c r="L72" s="25">
        <f t="shared" si="46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37"/>
        <v>0</v>
      </c>
      <c r="D73" s="24">
        <f t="shared" si="38"/>
        <v>0</v>
      </c>
      <c r="E73" s="24">
        <f t="shared" si="39"/>
        <v>0</v>
      </c>
      <c r="F73" s="24">
        <f t="shared" si="40"/>
        <v>0</v>
      </c>
      <c r="G73" s="24">
        <f t="shared" si="41"/>
        <v>0</v>
      </c>
      <c r="H73" s="24">
        <f t="shared" si="42"/>
        <v>0</v>
      </c>
      <c r="I73" s="24">
        <f t="shared" si="43"/>
        <v>0</v>
      </c>
      <c r="J73" s="24">
        <f t="shared" si="44"/>
        <v>0</v>
      </c>
      <c r="K73" s="24">
        <f t="shared" si="45"/>
        <v>0</v>
      </c>
      <c r="L73" s="25">
        <f t="shared" si="46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37"/>
        <v>0</v>
      </c>
      <c r="D74" s="24">
        <f t="shared" si="38"/>
        <v>0</v>
      </c>
      <c r="E74" s="24">
        <f t="shared" si="39"/>
        <v>0</v>
      </c>
      <c r="F74" s="24">
        <f t="shared" si="40"/>
        <v>0</v>
      </c>
      <c r="G74" s="24">
        <f t="shared" si="41"/>
        <v>0</v>
      </c>
      <c r="H74" s="24">
        <f t="shared" si="42"/>
        <v>0</v>
      </c>
      <c r="I74" s="24">
        <f t="shared" si="43"/>
        <v>0</v>
      </c>
      <c r="J74" s="24">
        <f t="shared" si="44"/>
        <v>0</v>
      </c>
      <c r="K74" s="24">
        <f t="shared" si="45"/>
        <v>0</v>
      </c>
      <c r="L74" s="25">
        <f t="shared" si="46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37"/>
        <v>0</v>
      </c>
      <c r="D75" s="24">
        <f t="shared" si="38"/>
        <v>0</v>
      </c>
      <c r="E75" s="24">
        <f t="shared" si="39"/>
        <v>0</v>
      </c>
      <c r="F75" s="24">
        <f t="shared" si="40"/>
        <v>0</v>
      </c>
      <c r="G75" s="24">
        <f t="shared" si="41"/>
        <v>0</v>
      </c>
      <c r="H75" s="24">
        <f t="shared" si="42"/>
        <v>0</v>
      </c>
      <c r="I75" s="24">
        <f t="shared" si="43"/>
        <v>0</v>
      </c>
      <c r="J75" s="24">
        <f t="shared" si="44"/>
        <v>0</v>
      </c>
      <c r="K75" s="24">
        <f t="shared" si="45"/>
        <v>0</v>
      </c>
      <c r="L75" s="25">
        <f t="shared" si="46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37"/>
        <v>0</v>
      </c>
      <c r="D76" s="24">
        <f t="shared" si="38"/>
        <v>0</v>
      </c>
      <c r="E76" s="24">
        <f t="shared" si="39"/>
        <v>0</v>
      </c>
      <c r="F76" s="24">
        <f t="shared" si="40"/>
        <v>0</v>
      </c>
      <c r="G76" s="24">
        <f t="shared" si="41"/>
        <v>0</v>
      </c>
      <c r="H76" s="24">
        <f t="shared" si="42"/>
        <v>0</v>
      </c>
      <c r="I76" s="24">
        <f t="shared" si="43"/>
        <v>0</v>
      </c>
      <c r="J76" s="24">
        <f t="shared" si="44"/>
        <v>0</v>
      </c>
      <c r="K76" s="24">
        <f t="shared" si="45"/>
        <v>0</v>
      </c>
      <c r="L76" s="25">
        <f t="shared" si="46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37"/>
        <v>0</v>
      </c>
      <c r="D77" s="24">
        <f t="shared" si="38"/>
        <v>0</v>
      </c>
      <c r="E77" s="24">
        <f t="shared" si="39"/>
        <v>0</v>
      </c>
      <c r="F77" s="24">
        <f t="shared" si="40"/>
        <v>0</v>
      </c>
      <c r="G77" s="24">
        <f t="shared" si="41"/>
        <v>0</v>
      </c>
      <c r="H77" s="24">
        <f t="shared" si="42"/>
        <v>0</v>
      </c>
      <c r="I77" s="24">
        <f t="shared" si="43"/>
        <v>0</v>
      </c>
      <c r="J77" s="24">
        <f t="shared" si="44"/>
        <v>0</v>
      </c>
      <c r="K77" s="24">
        <f t="shared" si="45"/>
        <v>0</v>
      </c>
      <c r="L77" s="25">
        <f t="shared" si="46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37"/>
        <v>0</v>
      </c>
      <c r="D78" s="24">
        <f t="shared" si="38"/>
        <v>0</v>
      </c>
      <c r="E78" s="24">
        <f t="shared" si="39"/>
        <v>0</v>
      </c>
      <c r="F78" s="24">
        <f t="shared" si="40"/>
        <v>0</v>
      </c>
      <c r="G78" s="24">
        <f t="shared" si="41"/>
        <v>0</v>
      </c>
      <c r="H78" s="24">
        <f t="shared" si="42"/>
        <v>0</v>
      </c>
      <c r="I78" s="24">
        <f t="shared" si="43"/>
        <v>0</v>
      </c>
      <c r="J78" s="24">
        <f t="shared" si="44"/>
        <v>0</v>
      </c>
      <c r="K78" s="24">
        <f t="shared" si="45"/>
        <v>0</v>
      </c>
      <c r="L78" s="25">
        <f t="shared" si="46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37"/>
        <v>0</v>
      </c>
      <c r="D79" s="24">
        <f t="shared" si="38"/>
        <v>0</v>
      </c>
      <c r="E79" s="24">
        <f t="shared" si="39"/>
        <v>0</v>
      </c>
      <c r="F79" s="24">
        <f t="shared" si="40"/>
        <v>0</v>
      </c>
      <c r="G79" s="24">
        <f t="shared" si="41"/>
        <v>0</v>
      </c>
      <c r="H79" s="24">
        <f t="shared" si="42"/>
        <v>0</v>
      </c>
      <c r="I79" s="24">
        <f t="shared" si="43"/>
        <v>0</v>
      </c>
      <c r="J79" s="24">
        <f t="shared" si="44"/>
        <v>0</v>
      </c>
      <c r="K79" s="24">
        <f t="shared" si="45"/>
        <v>0</v>
      </c>
      <c r="L79" s="25">
        <f t="shared" si="46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37"/>
        <v>0</v>
      </c>
      <c r="D80" s="24">
        <f t="shared" si="38"/>
        <v>0</v>
      </c>
      <c r="E80" s="24">
        <f t="shared" si="39"/>
        <v>0</v>
      </c>
      <c r="F80" s="24">
        <f t="shared" si="40"/>
        <v>0</v>
      </c>
      <c r="G80" s="24">
        <f t="shared" si="41"/>
        <v>0</v>
      </c>
      <c r="H80" s="24">
        <f t="shared" si="42"/>
        <v>0</v>
      </c>
      <c r="I80" s="24">
        <f t="shared" si="43"/>
        <v>0</v>
      </c>
      <c r="J80" s="24">
        <f t="shared" si="44"/>
        <v>0</v>
      </c>
      <c r="K80" s="24">
        <f t="shared" si="45"/>
        <v>0</v>
      </c>
      <c r="L80" s="25">
        <f t="shared" si="46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37"/>
        <v>0</v>
      </c>
      <c r="D81" s="24">
        <f t="shared" si="38"/>
        <v>0</v>
      </c>
      <c r="E81" s="24">
        <f t="shared" si="39"/>
        <v>0</v>
      </c>
      <c r="F81" s="24">
        <f t="shared" si="40"/>
        <v>0</v>
      </c>
      <c r="G81" s="24">
        <f t="shared" si="41"/>
        <v>0</v>
      </c>
      <c r="H81" s="24">
        <f t="shared" si="42"/>
        <v>0</v>
      </c>
      <c r="I81" s="24">
        <f t="shared" si="43"/>
        <v>0</v>
      </c>
      <c r="J81" s="24">
        <f t="shared" si="44"/>
        <v>0</v>
      </c>
      <c r="K81" s="24">
        <f t="shared" si="45"/>
        <v>0</v>
      </c>
      <c r="L81" s="25">
        <f t="shared" si="46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37"/>
        <v>0</v>
      </c>
      <c r="D82" s="24">
        <f t="shared" si="38"/>
        <v>0</v>
      </c>
      <c r="E82" s="24">
        <f t="shared" si="39"/>
        <v>0</v>
      </c>
      <c r="F82" s="24">
        <f t="shared" si="40"/>
        <v>0</v>
      </c>
      <c r="G82" s="24">
        <f t="shared" si="41"/>
        <v>0</v>
      </c>
      <c r="H82" s="24">
        <f t="shared" si="42"/>
        <v>0</v>
      </c>
      <c r="I82" s="24">
        <f t="shared" si="43"/>
        <v>0</v>
      </c>
      <c r="J82" s="24">
        <f t="shared" si="44"/>
        <v>0</v>
      </c>
      <c r="K82" s="24">
        <f t="shared" si="45"/>
        <v>0</v>
      </c>
      <c r="L82" s="25">
        <f t="shared" si="46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37"/>
        <v>0</v>
      </c>
      <c r="D83" s="24">
        <f t="shared" si="38"/>
        <v>0</v>
      </c>
      <c r="E83" s="24">
        <f t="shared" si="39"/>
        <v>0</v>
      </c>
      <c r="F83" s="24">
        <f t="shared" si="40"/>
        <v>0</v>
      </c>
      <c r="G83" s="24">
        <f t="shared" si="41"/>
        <v>0</v>
      </c>
      <c r="H83" s="24">
        <f t="shared" si="42"/>
        <v>0</v>
      </c>
      <c r="I83" s="24">
        <f t="shared" si="43"/>
        <v>0</v>
      </c>
      <c r="J83" s="24">
        <f t="shared" si="44"/>
        <v>0</v>
      </c>
      <c r="K83" s="24">
        <f t="shared" si="45"/>
        <v>0</v>
      </c>
      <c r="L83" s="25">
        <f t="shared" si="46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37"/>
        <v>0</v>
      </c>
      <c r="D84" s="24">
        <f t="shared" si="38"/>
        <v>0</v>
      </c>
      <c r="E84" s="24">
        <f t="shared" si="39"/>
        <v>0</v>
      </c>
      <c r="F84" s="24">
        <f t="shared" si="40"/>
        <v>0</v>
      </c>
      <c r="G84" s="24">
        <f t="shared" si="41"/>
        <v>0</v>
      </c>
      <c r="H84" s="24">
        <f t="shared" si="42"/>
        <v>0</v>
      </c>
      <c r="I84" s="24">
        <f t="shared" si="43"/>
        <v>0</v>
      </c>
      <c r="J84" s="24">
        <f t="shared" si="44"/>
        <v>0</v>
      </c>
      <c r="K84" s="24">
        <f t="shared" si="45"/>
        <v>0</v>
      </c>
      <c r="L84" s="25">
        <f t="shared" si="46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47">SUM(C60:C82)</f>
        <v>0</v>
      </c>
      <c r="D85" s="39">
        <f t="shared" si="47"/>
        <v>0</v>
      </c>
      <c r="E85" s="39">
        <f t="shared" si="47"/>
        <v>0</v>
      </c>
      <c r="F85" s="39">
        <f t="shared" si="47"/>
        <v>0</v>
      </c>
      <c r="G85" s="39">
        <f t="shared" si="47"/>
        <v>1261.8181818181815</v>
      </c>
      <c r="H85" s="39">
        <f t="shared" si="47"/>
        <v>126.18181818181819</v>
      </c>
      <c r="I85" s="39">
        <f t="shared" si="47"/>
        <v>0</v>
      </c>
      <c r="J85" s="39">
        <f t="shared" si="47"/>
        <v>0</v>
      </c>
      <c r="K85" s="40">
        <f t="shared" si="47"/>
        <v>0</v>
      </c>
      <c r="L85" s="40">
        <f>SUM(L60:L82)</f>
        <v>1388</v>
      </c>
      <c r="M85" s="114">
        <f>+SUM(M60:M84)</f>
        <v>5</v>
      </c>
      <c r="R85" s="106" t="s">
        <v>658</v>
      </c>
      <c r="S85" s="111">
        <f>+M85</f>
        <v>5</v>
      </c>
      <c r="T85" s="107">
        <f>+K85</f>
        <v>0</v>
      </c>
      <c r="U85" s="107">
        <f>+C85+E85+G85+I85</f>
        <v>1261.8181818181815</v>
      </c>
      <c r="V85" s="107">
        <f>+D85+F85+H85+J85</f>
        <v>126.18181818181819</v>
      </c>
      <c r="W85" s="107">
        <f>+T85+U85+V85</f>
        <v>1387.9999999999998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461D8193-913F-48CD-B3AD-C4B328FC2A8B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653AA4D3-009D-4DE3-A857-20AE3C77276B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DE96A576-C512-44AD-B5AA-3C04AEAF849E}">
          <x14:formula1>
            <xm:f>'VERİ BANKASI'!$F$1:$F$4</xm:f>
          </x14:formula1>
          <xm:sqref>P60</xm:sqref>
        </x14:dataValidation>
        <x14:dataValidation type="list" allowBlank="1" showInputMessage="1" showErrorMessage="1" xr:uid="{FA0703C8-293E-465C-BE7E-FBD7DBA74F08}">
          <x14:formula1>
            <xm:f>'VERİ BANKASI'!$E$1:$E$13</xm:f>
          </x14:formula1>
          <xm:sqref>P63</xm:sqref>
        </x14:dataValidation>
        <x14:dataValidation type="list" allowBlank="1" showInputMessage="1" showErrorMessage="1" xr:uid="{16AB56BD-4257-44E3-B97E-94EE0E06CA13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304EDE76-4DFA-484B-9116-4DA8CFBF4963}">
          <x14:formula1>
            <xm:f>'VERİ BANKASI'!$G$1:$G$4</xm:f>
          </x14:formula1>
          <xm:sqref>P61</xm:sqref>
        </x14:dataValidation>
        <x14:dataValidation type="list" allowBlank="1" showInputMessage="1" showErrorMessage="1" xr:uid="{FBB4A6BB-5897-4A7E-909A-EE85C0318EFE}">
          <x14:formula1>
            <xm:f>'VERİ BANKASI'!$C$1:$C$5</xm:f>
          </x14:formula1>
          <xm:sqref>G55</xm:sqref>
        </x14:dataValidation>
        <x14:dataValidation type="list" allowBlank="1" showInputMessage="1" showErrorMessage="1" xr:uid="{2A21986B-1660-413E-A8A4-0E1F86BD3348}">
          <x14:formula1>
            <xm:f>'VERİ BANKASI'!$N$1:$N$1</xm:f>
          </x14:formula1>
          <xm:sqref>K55</xm:sqref>
        </x14:dataValidation>
        <x14:dataValidation type="list" allowBlank="1" showInputMessage="1" showErrorMessage="1" xr:uid="{9F24245B-E65E-4457-BB69-1C3C430520D8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C91A40A1-3294-42EA-8027-42613219AEBD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E1D54C33-1D85-4F3D-BE05-0B69C4D05575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1F3B5C6B-9D09-401A-B956-D56FB9B769B1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53730555-65AA-4BA9-AEFE-60C89B0766C3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E898B72D-8EC3-498C-A4FA-C81A2A6CFDA4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D641-45CB-42BD-9BB3-FC9140D356C1}">
  <sheetPr codeName="Sayfa47">
    <pageSetUpPr fitToPage="1"/>
  </sheetPr>
  <dimension ref="A1:W85"/>
  <sheetViews>
    <sheetView topLeftCell="H43" zoomScale="85" zoomScaleNormal="85" workbookViewId="0">
      <selection activeCell="P63" sqref="P63:R63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6220529513</v>
      </c>
      <c r="C4" s="100" t="str">
        <f>+VLOOKUP(B4,'VERİ BANKASI'!M:N,2,0)</f>
        <v>MİGROS TİCARET A.Ş.</v>
      </c>
      <c r="D4" s="54" t="s">
        <v>92</v>
      </c>
      <c r="E4" s="57">
        <v>136</v>
      </c>
      <c r="F4" s="59">
        <v>45356</v>
      </c>
      <c r="G4" s="61">
        <v>1</v>
      </c>
      <c r="H4" s="63">
        <v>247.3</v>
      </c>
      <c r="I4" s="65" t="s">
        <v>121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247.3</v>
      </c>
      <c r="N4" s="69">
        <f>+IF(G4=$N$2,M4,0)</f>
        <v>0</v>
      </c>
      <c r="O4" s="76">
        <f>+N4*0/100</f>
        <v>0</v>
      </c>
      <c r="P4" s="74">
        <f>+IF(G4=$P$2,M4/1.01,0)</f>
        <v>244.85148514851485</v>
      </c>
      <c r="Q4" s="82">
        <f>+P4*0.01</f>
        <v>2.4485148514851485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244.85148514851485</v>
      </c>
      <c r="W4" s="7">
        <f>+O4+Q4+S4+U4</f>
        <v>2.4485148514851485</v>
      </c>
    </row>
    <row r="5" spans="1:23" s="6" customFormat="1" ht="19.899999999999999" customHeight="1" x14ac:dyDescent="0.2">
      <c r="A5" s="51">
        <v>2</v>
      </c>
      <c r="B5" s="97">
        <v>1750051846</v>
      </c>
      <c r="C5" s="100" t="str">
        <f>+VLOOKUP(B5,'VERİ BANKASI'!M:N,2,0)</f>
        <v>BİM BİRLEŞİK MAĞAZACILIK A.Ş.</v>
      </c>
      <c r="D5" s="54" t="s">
        <v>92</v>
      </c>
      <c r="E5" s="57">
        <v>235</v>
      </c>
      <c r="F5" s="59">
        <v>45356</v>
      </c>
      <c r="G5" s="61">
        <v>1</v>
      </c>
      <c r="H5" s="63">
        <v>37.5</v>
      </c>
      <c r="I5" s="65" t="s">
        <v>121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37.5</v>
      </c>
      <c r="N5" s="69">
        <f>+IF(G5=$N$2,M5,0)</f>
        <v>0</v>
      </c>
      <c r="O5" s="76">
        <f>+N5*0/100</f>
        <v>0</v>
      </c>
      <c r="P5" s="74">
        <f>+IF(G5=$P$2,M5/1.01,0)</f>
        <v>37.128712871287128</v>
      </c>
      <c r="Q5" s="82">
        <f>+P5*0.01</f>
        <v>0.37128712871287128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37.128712871287128</v>
      </c>
      <c r="W5" s="7">
        <f>+O5+Q5+S5+U5</f>
        <v>0.37128712871287128</v>
      </c>
    </row>
    <row r="6" spans="1:23" s="6" customFormat="1" ht="19.899999999999999" customHeight="1" x14ac:dyDescent="0.2">
      <c r="A6" s="51">
        <v>3</v>
      </c>
      <c r="B6" s="97">
        <v>1750051846</v>
      </c>
      <c r="C6" s="100" t="str">
        <f>+VLOOKUP(B6,'VERİ BANKASI'!M:N,2,0)</f>
        <v>BİM BİRLEŞİK MAĞAZACILIK A.Ş.</v>
      </c>
      <c r="D6" s="54" t="s">
        <v>92</v>
      </c>
      <c r="E6" s="57">
        <v>235</v>
      </c>
      <c r="F6" s="59">
        <v>45356</v>
      </c>
      <c r="G6" s="61">
        <v>10</v>
      </c>
      <c r="H6" s="63">
        <v>17</v>
      </c>
      <c r="I6" s="65" t="s">
        <v>121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17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15.454545454545453</v>
      </c>
      <c r="S6" s="86">
        <f>+R6*0.1</f>
        <v>1.5454545454545454</v>
      </c>
      <c r="T6" s="90">
        <f>+IF(G6=$T$2,M6/1.2,0)</f>
        <v>0</v>
      </c>
      <c r="U6" s="92">
        <f>+T6*0.2</f>
        <v>0</v>
      </c>
      <c r="V6" s="95">
        <f t="shared" ref="V6:W22" si="0">+N6+P6+R6+T6</f>
        <v>15.454545454545453</v>
      </c>
      <c r="W6" s="7">
        <f t="shared" si="0"/>
        <v>1.5454545454545454</v>
      </c>
    </row>
    <row r="7" spans="1:23" s="6" customFormat="1" ht="19.899999999999999" customHeight="1" x14ac:dyDescent="0.2">
      <c r="A7" s="51">
        <v>4</v>
      </c>
      <c r="B7" s="97">
        <v>2030017071</v>
      </c>
      <c r="C7" s="100" t="str">
        <f>+VLOOKUP(B7,'VERİ BANKASI'!M:N,2,0)</f>
        <v>CARREFOURSA SABANCI TİC.MRK.A.Ş.</v>
      </c>
      <c r="D7" s="54" t="s">
        <v>92</v>
      </c>
      <c r="E7" s="57">
        <v>86</v>
      </c>
      <c r="F7" s="59">
        <v>45359</v>
      </c>
      <c r="G7" s="61">
        <v>1</v>
      </c>
      <c r="H7" s="63">
        <v>243.37</v>
      </c>
      <c r="I7" s="65" t="s">
        <v>640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243.37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240.96039603960395</v>
      </c>
      <c r="Q7" s="82">
        <f t="shared" ref="Q7:Q54" si="6">+P7*0.01</f>
        <v>2.4096039603960397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240.96039603960395</v>
      </c>
      <c r="W7" s="7">
        <f t="shared" si="0"/>
        <v>2.4096039603960397</v>
      </c>
    </row>
    <row r="8" spans="1:23" s="6" customFormat="1" ht="19.899999999999999" customHeight="1" x14ac:dyDescent="0.2">
      <c r="A8" s="51">
        <v>5</v>
      </c>
      <c r="B8" s="97">
        <v>2030017071</v>
      </c>
      <c r="C8" s="100" t="str">
        <f>+VLOOKUP(B8,'VERİ BANKASI'!M:N,2,0)</f>
        <v>CARREFOURSA SABANCI TİC.MRK.A.Ş.</v>
      </c>
      <c r="D8" s="54" t="s">
        <v>92</v>
      </c>
      <c r="E8" s="57">
        <v>86</v>
      </c>
      <c r="F8" s="59">
        <v>45359</v>
      </c>
      <c r="G8" s="61">
        <v>10</v>
      </c>
      <c r="H8" s="63">
        <v>199.95</v>
      </c>
      <c r="I8" s="65" t="s">
        <v>640</v>
      </c>
      <c r="J8" s="61" t="s">
        <v>65</v>
      </c>
      <c r="K8" s="65"/>
      <c r="L8" s="67">
        <f t="shared" si="1"/>
        <v>0</v>
      </c>
      <c r="M8" s="7">
        <f t="shared" si="2"/>
        <v>199.95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181.77272727272725</v>
      </c>
      <c r="S8" s="86">
        <f t="shared" si="8"/>
        <v>18.177272727272726</v>
      </c>
      <c r="T8" s="90">
        <f t="shared" si="9"/>
        <v>0</v>
      </c>
      <c r="U8" s="92">
        <f t="shared" si="10"/>
        <v>0</v>
      </c>
      <c r="V8" s="95">
        <f t="shared" si="0"/>
        <v>181.77272727272725</v>
      </c>
      <c r="W8" s="7">
        <f t="shared" si="0"/>
        <v>18.177272727272726</v>
      </c>
    </row>
    <row r="9" spans="1:23" s="6" customFormat="1" ht="19.899999999999999" customHeight="1" x14ac:dyDescent="0.2">
      <c r="A9" s="51">
        <v>6</v>
      </c>
      <c r="B9" s="97">
        <v>6220529513</v>
      </c>
      <c r="C9" s="100" t="str">
        <f>+VLOOKUP(B9,'VERİ BANKASI'!M:N,2,0)</f>
        <v>MİGROS TİCARET A.Ş.</v>
      </c>
      <c r="D9" s="54" t="s">
        <v>92</v>
      </c>
      <c r="E9" s="57">
        <v>88</v>
      </c>
      <c r="F9" s="59">
        <v>45360</v>
      </c>
      <c r="G9" s="61">
        <v>1</v>
      </c>
      <c r="H9" s="63">
        <v>287.3</v>
      </c>
      <c r="I9" s="65" t="s">
        <v>640</v>
      </c>
      <c r="J9" s="61" t="s">
        <v>65</v>
      </c>
      <c r="K9" s="65"/>
      <c r="L9" s="67">
        <f t="shared" si="1"/>
        <v>0</v>
      </c>
      <c r="M9" s="7">
        <f t="shared" si="2"/>
        <v>287.3</v>
      </c>
      <c r="N9" s="69">
        <f t="shared" si="3"/>
        <v>0</v>
      </c>
      <c r="O9" s="76">
        <f t="shared" si="4"/>
        <v>0</v>
      </c>
      <c r="P9" s="74">
        <f t="shared" si="5"/>
        <v>284.45544554455444</v>
      </c>
      <c r="Q9" s="82">
        <f t="shared" si="6"/>
        <v>2.8445544554455444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284.45544554455444</v>
      </c>
      <c r="W9" s="7">
        <f t="shared" si="0"/>
        <v>2.8445544554455444</v>
      </c>
    </row>
    <row r="10" spans="1:23" s="6" customFormat="1" ht="19.899999999999999" customHeight="1" x14ac:dyDescent="0.2">
      <c r="A10" s="51">
        <v>7</v>
      </c>
      <c r="B10" s="97">
        <v>30530277030</v>
      </c>
      <c r="C10" s="100" t="str">
        <f>+VLOOKUP(B10,'VERİ BANKASI'!M:N,2,0)</f>
        <v>YILMAZ MARKET - HIZIR İLYAS ÇELİK</v>
      </c>
      <c r="D10" s="54" t="s">
        <v>92</v>
      </c>
      <c r="E10" s="57">
        <v>114</v>
      </c>
      <c r="F10" s="59">
        <v>45358</v>
      </c>
      <c r="G10" s="61">
        <v>1</v>
      </c>
      <c r="H10" s="63">
        <v>128.1</v>
      </c>
      <c r="I10" s="65" t="s">
        <v>640</v>
      </c>
      <c r="J10" s="61" t="s">
        <v>65</v>
      </c>
      <c r="K10" s="65"/>
      <c r="L10" s="67">
        <f t="shared" si="1"/>
        <v>0</v>
      </c>
      <c r="M10" s="7">
        <f t="shared" si="2"/>
        <v>128.1</v>
      </c>
      <c r="N10" s="69">
        <f t="shared" si="3"/>
        <v>0</v>
      </c>
      <c r="O10" s="76">
        <f t="shared" si="4"/>
        <v>0</v>
      </c>
      <c r="P10" s="74">
        <f t="shared" si="5"/>
        <v>126.83168316831683</v>
      </c>
      <c r="Q10" s="82">
        <f t="shared" si="6"/>
        <v>1.2683168316831683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126.83168316831683</v>
      </c>
      <c r="W10" s="7">
        <f t="shared" si="0"/>
        <v>1.2683168316831683</v>
      </c>
    </row>
    <row r="11" spans="1:23" s="6" customFormat="1" ht="19.899999999999999" customHeight="1" x14ac:dyDescent="0.2">
      <c r="A11" s="51">
        <v>8</v>
      </c>
      <c r="B11" s="97">
        <v>9480423762</v>
      </c>
      <c r="C11" s="100" t="str">
        <f>+VLOOKUP(B11,'VERİ BANKASI'!M:N,2,0)</f>
        <v>YENİ MAĞAZACILIK A.Ş.( A101 )</v>
      </c>
      <c r="D11" s="54" t="s">
        <v>92</v>
      </c>
      <c r="E11" s="57">
        <v>92</v>
      </c>
      <c r="F11" s="59">
        <v>45353</v>
      </c>
      <c r="G11" s="61">
        <v>1</v>
      </c>
      <c r="H11" s="63">
        <v>198.25</v>
      </c>
      <c r="I11" s="65" t="s">
        <v>640</v>
      </c>
      <c r="J11" s="61" t="s">
        <v>65</v>
      </c>
      <c r="K11" s="65"/>
      <c r="L11" s="67">
        <f t="shared" si="1"/>
        <v>0</v>
      </c>
      <c r="M11" s="7">
        <f t="shared" si="2"/>
        <v>198.25</v>
      </c>
      <c r="N11" s="69">
        <f t="shared" si="3"/>
        <v>0</v>
      </c>
      <c r="O11" s="76">
        <f t="shared" si="4"/>
        <v>0</v>
      </c>
      <c r="P11" s="74">
        <f t="shared" si="5"/>
        <v>196.28712871287129</v>
      </c>
      <c r="Q11" s="82">
        <f t="shared" si="6"/>
        <v>1.9628712871287131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196.28712871287129</v>
      </c>
      <c r="W11" s="7">
        <f t="shared" si="0"/>
        <v>1.9628712871287131</v>
      </c>
    </row>
    <row r="12" spans="1:23" s="6" customFormat="1" ht="19.899999999999999" customHeight="1" x14ac:dyDescent="0.2">
      <c r="A12" s="51">
        <v>9</v>
      </c>
      <c r="B12" s="97">
        <v>28148351518</v>
      </c>
      <c r="C12" s="100" t="str">
        <f>+VLOOKUP(B12,'VERİ BANKASI'!M:N,2,0)</f>
        <v>ÖZ ÇEVRE EKMEK - MEHMET EKMEK</v>
      </c>
      <c r="D12" s="54" t="s">
        <v>92</v>
      </c>
      <c r="E12" s="57">
        <v>74</v>
      </c>
      <c r="F12" s="59">
        <v>45356</v>
      </c>
      <c r="G12" s="61">
        <v>10</v>
      </c>
      <c r="H12" s="63">
        <v>47.5</v>
      </c>
      <c r="I12" s="65" t="s">
        <v>121</v>
      </c>
      <c r="J12" s="61" t="s">
        <v>65</v>
      </c>
      <c r="K12" s="65"/>
      <c r="L12" s="67">
        <f t="shared" si="1"/>
        <v>0</v>
      </c>
      <c r="M12" s="7">
        <f t="shared" si="2"/>
        <v>47.5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43.18181818181818</v>
      </c>
      <c r="S12" s="86">
        <f t="shared" si="8"/>
        <v>4.3181818181818183</v>
      </c>
      <c r="T12" s="90">
        <f t="shared" si="9"/>
        <v>0</v>
      </c>
      <c r="U12" s="92">
        <f t="shared" si="10"/>
        <v>0</v>
      </c>
      <c r="V12" s="95">
        <f t="shared" si="0"/>
        <v>43.18181818181818</v>
      </c>
      <c r="W12" s="7">
        <f t="shared" si="0"/>
        <v>4.3181818181818183</v>
      </c>
    </row>
    <row r="13" spans="1:23" s="6" customFormat="1" ht="19.899999999999999" customHeight="1" x14ac:dyDescent="0.2">
      <c r="A13" s="51">
        <v>10</v>
      </c>
      <c r="B13" s="97">
        <v>24926545872</v>
      </c>
      <c r="C13" s="100" t="str">
        <f>+VLOOKUP(B13,'VERİ BANKASI'!M:N,2,0)</f>
        <v>QFİT MARKET -ENGİN ŞAHİN</v>
      </c>
      <c r="D13" s="54" t="s">
        <v>92</v>
      </c>
      <c r="E13" s="57">
        <v>21</v>
      </c>
      <c r="F13" s="59">
        <v>45352</v>
      </c>
      <c r="G13" s="61">
        <v>1</v>
      </c>
      <c r="H13" s="63">
        <v>84</v>
      </c>
      <c r="I13" s="65" t="s">
        <v>640</v>
      </c>
      <c r="J13" s="61" t="s">
        <v>65</v>
      </c>
      <c r="K13" s="65"/>
      <c r="L13" s="67">
        <f t="shared" si="1"/>
        <v>0</v>
      </c>
      <c r="M13" s="7">
        <f t="shared" si="2"/>
        <v>84</v>
      </c>
      <c r="N13" s="69">
        <f t="shared" si="3"/>
        <v>0</v>
      </c>
      <c r="O13" s="76">
        <f t="shared" si="4"/>
        <v>0</v>
      </c>
      <c r="P13" s="74">
        <f t="shared" si="5"/>
        <v>83.168316831683171</v>
      </c>
      <c r="Q13" s="82">
        <f t="shared" si="6"/>
        <v>0.83168316831683176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83.168316831683171</v>
      </c>
      <c r="W13" s="7">
        <f t="shared" si="0"/>
        <v>0.83168316831683176</v>
      </c>
    </row>
    <row r="14" spans="1:23" s="6" customFormat="1" ht="19.899999999999999" customHeight="1" x14ac:dyDescent="0.2">
      <c r="A14" s="51">
        <v>11</v>
      </c>
      <c r="B14" s="97">
        <v>24926545872</v>
      </c>
      <c r="C14" s="100" t="str">
        <f>+VLOOKUP(B14,'VERİ BANKASI'!M:N,2,0)</f>
        <v>QFİT MARKET -ENGİN ŞAHİN</v>
      </c>
      <c r="D14" s="54" t="s">
        <v>92</v>
      </c>
      <c r="E14" s="57">
        <v>47</v>
      </c>
      <c r="F14" s="59">
        <v>45359</v>
      </c>
      <c r="G14" s="61">
        <v>1</v>
      </c>
      <c r="H14" s="63">
        <v>25.5</v>
      </c>
      <c r="I14" s="65" t="s">
        <v>640</v>
      </c>
      <c r="J14" s="61" t="s">
        <v>65</v>
      </c>
      <c r="K14" s="65"/>
      <c r="L14" s="67">
        <f t="shared" si="1"/>
        <v>0</v>
      </c>
      <c r="M14" s="7">
        <f t="shared" si="2"/>
        <v>25.5</v>
      </c>
      <c r="N14" s="69">
        <f t="shared" si="3"/>
        <v>0</v>
      </c>
      <c r="O14" s="76">
        <f t="shared" si="4"/>
        <v>0</v>
      </c>
      <c r="P14" s="74">
        <f t="shared" si="5"/>
        <v>25.247524752475247</v>
      </c>
      <c r="Q14" s="82">
        <f t="shared" si="6"/>
        <v>0.25247524752475248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25.247524752475247</v>
      </c>
      <c r="W14" s="7">
        <f t="shared" si="0"/>
        <v>0.25247524752475248</v>
      </c>
    </row>
    <row r="15" spans="1:23" s="6" customFormat="1" ht="19.899999999999999" customHeight="1" x14ac:dyDescent="0.2">
      <c r="A15" s="51">
        <v>12</v>
      </c>
      <c r="B15" s="97">
        <v>8920722590</v>
      </c>
      <c r="C15" s="100" t="str">
        <f>+VLOOKUP(B15,'VERİ BANKASI'!M:N,2,0)</f>
        <v>UNİVERSAL BOĞA KARDEŞLER GID.TUR.İNŞ.VE OTO.TİC.LTD.ŞTİ.(BULVAR BÜFE)</v>
      </c>
      <c r="D15" s="54" t="s">
        <v>92</v>
      </c>
      <c r="E15" s="57">
        <v>6</v>
      </c>
      <c r="F15" s="59">
        <v>45352</v>
      </c>
      <c r="G15" s="61">
        <v>10</v>
      </c>
      <c r="H15" s="63">
        <v>85</v>
      </c>
      <c r="I15" s="65" t="s">
        <v>68</v>
      </c>
      <c r="J15" s="61" t="s">
        <v>65</v>
      </c>
      <c r="K15" s="65"/>
      <c r="L15" s="67">
        <f t="shared" si="1"/>
        <v>0</v>
      </c>
      <c r="M15" s="7">
        <f t="shared" si="2"/>
        <v>85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77.272727272727266</v>
      </c>
      <c r="S15" s="86">
        <f t="shared" si="8"/>
        <v>7.7272727272727266</v>
      </c>
      <c r="T15" s="90">
        <f t="shared" si="9"/>
        <v>0</v>
      </c>
      <c r="U15" s="92">
        <f t="shared" si="10"/>
        <v>0</v>
      </c>
      <c r="V15" s="95">
        <f t="shared" si="0"/>
        <v>77.272727272727266</v>
      </c>
      <c r="W15" s="7">
        <f t="shared" si="0"/>
        <v>7.7272727272727266</v>
      </c>
    </row>
    <row r="16" spans="1:23" s="6" customFormat="1" ht="19.899999999999999" customHeight="1" x14ac:dyDescent="0.2">
      <c r="A16" s="51">
        <v>13</v>
      </c>
      <c r="B16" s="97">
        <v>24926545872</v>
      </c>
      <c r="C16" s="100" t="str">
        <f>+VLOOKUP(B16,'VERİ BANKASI'!M:N,2,0)</f>
        <v>QFİT MARKET -ENGİN ŞAHİN</v>
      </c>
      <c r="D16" s="54" t="s">
        <v>92</v>
      </c>
      <c r="E16" s="57">
        <v>6</v>
      </c>
      <c r="F16" s="59">
        <v>45359</v>
      </c>
      <c r="G16" s="61">
        <v>1</v>
      </c>
      <c r="H16" s="63">
        <v>15.5</v>
      </c>
      <c r="I16" s="65" t="s">
        <v>640</v>
      </c>
      <c r="J16" s="61" t="s">
        <v>65</v>
      </c>
      <c r="K16" s="65"/>
      <c r="L16" s="67">
        <f t="shared" si="1"/>
        <v>0</v>
      </c>
      <c r="M16" s="7">
        <f t="shared" si="2"/>
        <v>15.5</v>
      </c>
      <c r="N16" s="69">
        <f t="shared" si="3"/>
        <v>0</v>
      </c>
      <c r="O16" s="76">
        <f t="shared" si="4"/>
        <v>0</v>
      </c>
      <c r="P16" s="74">
        <f t="shared" si="5"/>
        <v>15.346534653465346</v>
      </c>
      <c r="Q16" s="82">
        <f t="shared" si="6"/>
        <v>0.15346534653465346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15.346534653465346</v>
      </c>
      <c r="W16" s="7">
        <f t="shared" si="0"/>
        <v>0.15346534653465346</v>
      </c>
    </row>
    <row r="17" spans="1:23" s="6" customFormat="1" ht="19.899999999999999" customHeight="1" x14ac:dyDescent="0.2">
      <c r="A17" s="51">
        <v>14</v>
      </c>
      <c r="B17" s="97">
        <v>8920722590</v>
      </c>
      <c r="C17" s="100" t="str">
        <f>+VLOOKUP(B17,'VERİ BANKASI'!M:N,2,0)</f>
        <v>UNİVERSAL BOĞA KARDEŞLER GID.TUR.İNŞ.VE OTO.TİC.LTD.ŞTİ.(BULVAR BÜFE)</v>
      </c>
      <c r="D17" s="54" t="s">
        <v>92</v>
      </c>
      <c r="E17" s="57">
        <v>6</v>
      </c>
      <c r="F17" s="59">
        <v>45355</v>
      </c>
      <c r="G17" s="61">
        <v>10</v>
      </c>
      <c r="H17" s="63">
        <v>60</v>
      </c>
      <c r="I17" s="65" t="s">
        <v>640</v>
      </c>
      <c r="J17" s="61" t="s">
        <v>65</v>
      </c>
      <c r="K17" s="65"/>
      <c r="L17" s="67">
        <f t="shared" si="1"/>
        <v>0</v>
      </c>
      <c r="M17" s="7">
        <f t="shared" si="2"/>
        <v>60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54.54545454545454</v>
      </c>
      <c r="S17" s="86">
        <f t="shared" si="8"/>
        <v>5.4545454545454541</v>
      </c>
      <c r="T17" s="90">
        <f t="shared" si="9"/>
        <v>0</v>
      </c>
      <c r="U17" s="92">
        <f t="shared" si="10"/>
        <v>0</v>
      </c>
      <c r="V17" s="95">
        <f t="shared" si="0"/>
        <v>54.54545454545454</v>
      </c>
      <c r="W17" s="7">
        <f t="shared" si="0"/>
        <v>5.4545454545454541</v>
      </c>
    </row>
    <row r="18" spans="1:23" s="6" customFormat="1" ht="19.899999999999999" customHeight="1" x14ac:dyDescent="0.2">
      <c r="A18" s="51">
        <v>15</v>
      </c>
      <c r="B18" s="97">
        <v>24926545872</v>
      </c>
      <c r="C18" s="100" t="str">
        <f>+VLOOKUP(B18,'VERİ BANKASI'!M:N,2,0)</f>
        <v>QFİT MARKET -ENGİN ŞAHİN</v>
      </c>
      <c r="D18" s="54" t="s">
        <v>92</v>
      </c>
      <c r="E18" s="57">
        <v>15</v>
      </c>
      <c r="F18" s="59">
        <v>45357</v>
      </c>
      <c r="G18" s="61">
        <v>20</v>
      </c>
      <c r="H18" s="63">
        <v>30</v>
      </c>
      <c r="I18" s="65" t="s">
        <v>640</v>
      </c>
      <c r="J18" s="61" t="s">
        <v>65</v>
      </c>
      <c r="K18" s="65"/>
      <c r="L18" s="67">
        <f t="shared" si="1"/>
        <v>0</v>
      </c>
      <c r="M18" s="7">
        <f t="shared" si="2"/>
        <v>30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25</v>
      </c>
      <c r="U18" s="92">
        <f t="shared" si="10"/>
        <v>5</v>
      </c>
      <c r="V18" s="95">
        <f t="shared" si="0"/>
        <v>25</v>
      </c>
      <c r="W18" s="7">
        <f t="shared" si="0"/>
        <v>5</v>
      </c>
    </row>
    <row r="19" spans="1:23" s="6" customFormat="1" ht="19.899999999999999" customHeight="1" x14ac:dyDescent="0.2">
      <c r="A19" s="51">
        <v>16</v>
      </c>
      <c r="B19" s="97">
        <v>24926545872</v>
      </c>
      <c r="C19" s="100" t="str">
        <f>+VLOOKUP(B19,'VERİ BANKASI'!M:N,2,0)</f>
        <v>QFİT MARKET -ENGİN ŞAHİN</v>
      </c>
      <c r="D19" s="54" t="s">
        <v>92</v>
      </c>
      <c r="E19" s="57">
        <v>43</v>
      </c>
      <c r="F19" s="59">
        <v>45353</v>
      </c>
      <c r="G19" s="61">
        <v>1</v>
      </c>
      <c r="H19" s="63">
        <v>75</v>
      </c>
      <c r="I19" s="65" t="s">
        <v>640</v>
      </c>
      <c r="J19" s="61" t="s">
        <v>65</v>
      </c>
      <c r="K19" s="65"/>
      <c r="L19" s="67">
        <f t="shared" si="1"/>
        <v>0</v>
      </c>
      <c r="M19" s="7">
        <f t="shared" si="2"/>
        <v>75</v>
      </c>
      <c r="N19" s="69">
        <f t="shared" si="3"/>
        <v>0</v>
      </c>
      <c r="O19" s="76">
        <f t="shared" si="4"/>
        <v>0</v>
      </c>
      <c r="P19" s="74">
        <f t="shared" si="5"/>
        <v>74.257425742574256</v>
      </c>
      <c r="Q19" s="82">
        <f t="shared" si="6"/>
        <v>0.74257425742574257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74.257425742574256</v>
      </c>
      <c r="W19" s="7">
        <f t="shared" si="0"/>
        <v>0.74257425742574257</v>
      </c>
    </row>
    <row r="20" spans="1:23" s="6" customFormat="1" ht="19.899999999999999" customHeight="1" x14ac:dyDescent="0.2">
      <c r="A20" s="51">
        <v>17</v>
      </c>
      <c r="B20" s="97">
        <v>24926545872</v>
      </c>
      <c r="C20" s="100" t="str">
        <f>+VLOOKUP(B20,'VERİ BANKASI'!M:N,2,0)</f>
        <v>QFİT MARKET -ENGİN ŞAHİN</v>
      </c>
      <c r="D20" s="54" t="s">
        <v>92</v>
      </c>
      <c r="E20" s="57">
        <v>6</v>
      </c>
      <c r="F20" s="59">
        <v>45357</v>
      </c>
      <c r="G20" s="61">
        <v>1</v>
      </c>
      <c r="H20" s="63">
        <v>10.5</v>
      </c>
      <c r="I20" s="65" t="s">
        <v>640</v>
      </c>
      <c r="J20" s="61" t="s">
        <v>65</v>
      </c>
      <c r="K20" s="65"/>
      <c r="L20" s="67">
        <f t="shared" si="1"/>
        <v>0</v>
      </c>
      <c r="M20" s="7">
        <f t="shared" si="2"/>
        <v>10.5</v>
      </c>
      <c r="N20" s="69">
        <f t="shared" si="3"/>
        <v>0</v>
      </c>
      <c r="O20" s="76">
        <f t="shared" si="4"/>
        <v>0</v>
      </c>
      <c r="P20" s="74">
        <f t="shared" si="5"/>
        <v>10.396039603960396</v>
      </c>
      <c r="Q20" s="82">
        <f t="shared" si="6"/>
        <v>0.10396039603960397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10.396039603960396</v>
      </c>
      <c r="W20" s="7">
        <f t="shared" si="0"/>
        <v>0.10396039603960397</v>
      </c>
    </row>
    <row r="21" spans="1:23" s="6" customFormat="1" ht="19.899999999999999" customHeight="1" x14ac:dyDescent="0.2">
      <c r="A21" s="51">
        <v>18</v>
      </c>
      <c r="B21" s="97">
        <v>1280024024</v>
      </c>
      <c r="C21" s="100" t="str">
        <f>+VLOOKUP(B21,'VERİ BANKASI'!M:N,2,0)</f>
        <v>BABAN PETROL ÜRÜNLERİ SAN.VE TİC.A.Ş.</v>
      </c>
      <c r="D21" s="54" t="s">
        <v>92</v>
      </c>
      <c r="E21" s="57">
        <v>19</v>
      </c>
      <c r="F21" s="59">
        <v>45357</v>
      </c>
      <c r="G21" s="61">
        <v>1</v>
      </c>
      <c r="H21" s="63">
        <v>29</v>
      </c>
      <c r="I21" s="65" t="s">
        <v>640</v>
      </c>
      <c r="J21" s="61" t="s">
        <v>65</v>
      </c>
      <c r="K21" s="65"/>
      <c r="L21" s="67">
        <f t="shared" si="1"/>
        <v>0</v>
      </c>
      <c r="M21" s="7">
        <f t="shared" si="2"/>
        <v>29</v>
      </c>
      <c r="N21" s="69">
        <f t="shared" si="3"/>
        <v>0</v>
      </c>
      <c r="O21" s="76">
        <f t="shared" si="4"/>
        <v>0</v>
      </c>
      <c r="P21" s="74">
        <f t="shared" si="5"/>
        <v>28.712871287128714</v>
      </c>
      <c r="Q21" s="82">
        <f t="shared" si="6"/>
        <v>0.28712871287128716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28.712871287128714</v>
      </c>
      <c r="W21" s="7">
        <f t="shared" si="0"/>
        <v>0.28712871287128716</v>
      </c>
    </row>
    <row r="22" spans="1:23" s="6" customFormat="1" ht="19.899999999999999" customHeight="1" x14ac:dyDescent="0.2">
      <c r="A22" s="51">
        <v>19</v>
      </c>
      <c r="B22" s="97">
        <v>16717274252</v>
      </c>
      <c r="C22" s="100" t="str">
        <f>+VLOOKUP(B22,'VERİ BANKASI'!M:N,2,0)</f>
        <v>ERGENLER 3 EKMEK FIRINI - ABDULBAKİ ERGEN</v>
      </c>
      <c r="D22" s="54" t="s">
        <v>92</v>
      </c>
      <c r="E22" s="57">
        <v>1</v>
      </c>
      <c r="F22" s="59">
        <v>45352</v>
      </c>
      <c r="G22" s="61">
        <v>1</v>
      </c>
      <c r="H22" s="63">
        <v>80</v>
      </c>
      <c r="I22" s="65" t="s">
        <v>640</v>
      </c>
      <c r="J22" s="61" t="s">
        <v>65</v>
      </c>
      <c r="K22" s="65"/>
      <c r="L22" s="67">
        <f t="shared" si="1"/>
        <v>0</v>
      </c>
      <c r="M22" s="7">
        <f t="shared" si="2"/>
        <v>80</v>
      </c>
      <c r="N22" s="69">
        <f t="shared" si="3"/>
        <v>0</v>
      </c>
      <c r="O22" s="76">
        <f t="shared" si="4"/>
        <v>0</v>
      </c>
      <c r="P22" s="74">
        <f t="shared" si="5"/>
        <v>79.207920792079207</v>
      </c>
      <c r="Q22" s="82">
        <f t="shared" si="6"/>
        <v>0.79207920792079212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79.207920792079207</v>
      </c>
      <c r="W22" s="7">
        <f t="shared" si="0"/>
        <v>0.79207920792079212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1900.77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1900.77</v>
      </c>
      <c r="N57" s="13">
        <f t="shared" si="12"/>
        <v>0</v>
      </c>
      <c r="O57" s="13">
        <f t="shared" si="12"/>
        <v>0</v>
      </c>
      <c r="P57" s="14">
        <f>+SUBTOTAL(9,P4:P55)</f>
        <v>1446.8514851485149</v>
      </c>
      <c r="Q57" s="14">
        <f t="shared" si="12"/>
        <v>14.468514851485152</v>
      </c>
      <c r="R57" s="15">
        <f t="shared" si="12"/>
        <v>372.22727272727269</v>
      </c>
      <c r="S57" s="15">
        <f t="shared" si="12"/>
        <v>37.222727272727269</v>
      </c>
      <c r="T57" s="16">
        <f t="shared" si="12"/>
        <v>25</v>
      </c>
      <c r="U57" s="16">
        <f t="shared" si="12"/>
        <v>5</v>
      </c>
      <c r="V57" s="12">
        <f t="shared" si="12"/>
        <v>1844.0787578757875</v>
      </c>
      <c r="W57" s="12">
        <f t="shared" si="12"/>
        <v>56.691242124212415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44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1900.77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1446.8514851485149</v>
      </c>
      <c r="F63" s="24">
        <f t="shared" si="16"/>
        <v>14.468514851485152</v>
      </c>
      <c r="G63" s="24">
        <f t="shared" si="17"/>
        <v>372.22727272727269</v>
      </c>
      <c r="H63" s="24">
        <f t="shared" si="18"/>
        <v>37.222727272727269</v>
      </c>
      <c r="I63" s="24">
        <f t="shared" si="19"/>
        <v>25</v>
      </c>
      <c r="J63" s="24">
        <f t="shared" si="20"/>
        <v>5</v>
      </c>
      <c r="K63" s="24">
        <f t="shared" si="21"/>
        <v>0</v>
      </c>
      <c r="L63" s="25">
        <f t="shared" si="22"/>
        <v>1900.7700000000002</v>
      </c>
      <c r="M63" s="113">
        <f>+COUNTIF($D$4:D57,B63)</f>
        <v>19</v>
      </c>
      <c r="N63" s="26"/>
      <c r="O63" s="2" t="s">
        <v>74</v>
      </c>
      <c r="P63" s="198" t="s">
        <v>13</v>
      </c>
      <c r="Q63" s="198"/>
      <c r="R63" s="198"/>
      <c r="S63" s="26"/>
      <c r="T63" s="199" t="s">
        <v>8</v>
      </c>
      <c r="U63" s="200"/>
      <c r="V63" s="201"/>
      <c r="W63" s="28">
        <f>+W59-W61</f>
        <v>-1900.77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TÜLAY KOLAK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1446.8514851485149</v>
      </c>
      <c r="F85" s="39">
        <f t="shared" si="23"/>
        <v>14.468514851485152</v>
      </c>
      <c r="G85" s="39">
        <f t="shared" si="23"/>
        <v>372.22727272727269</v>
      </c>
      <c r="H85" s="39">
        <f t="shared" si="23"/>
        <v>37.222727272727269</v>
      </c>
      <c r="I85" s="39">
        <f t="shared" si="23"/>
        <v>25</v>
      </c>
      <c r="J85" s="39">
        <f t="shared" si="23"/>
        <v>5</v>
      </c>
      <c r="K85" s="40">
        <f t="shared" si="23"/>
        <v>0</v>
      </c>
      <c r="L85" s="40">
        <f>SUM(L60:L82)</f>
        <v>1900.7700000000002</v>
      </c>
      <c r="M85" s="114">
        <f>+SUM(M60:M84)</f>
        <v>19</v>
      </c>
      <c r="R85" s="106" t="s">
        <v>658</v>
      </c>
      <c r="S85" s="111">
        <f>+M85</f>
        <v>19</v>
      </c>
      <c r="T85" s="107">
        <f>+K85</f>
        <v>0</v>
      </c>
      <c r="U85" s="107">
        <f>+C85+E85+G85+I85</f>
        <v>1844.0787578757877</v>
      </c>
      <c r="V85" s="107">
        <f>+D85+F85+H85+J85</f>
        <v>56.691242124212422</v>
      </c>
      <c r="W85" s="107">
        <f>+T85+U85+V85</f>
        <v>1900.7700000000002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4F93C483-CF21-432F-BEE9-E10DD520980F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330C5A43-F0FF-44E9-A1D5-68515324918B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59C79CC1-B8D1-488B-A299-F03410BA08EE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A62F51E4-38DB-4813-A162-50F0B0AE7FE0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DA274F85-A3C7-4C55-B078-62B197AE71F0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5A815B8A-1F2F-416F-886C-F071B1384A13}">
          <x14:formula1>
            <xm:f>'VERİ BANKASI'!$N$1:$N$1</xm:f>
          </x14:formula1>
          <xm:sqref>K55</xm:sqref>
        </x14:dataValidation>
        <x14:dataValidation type="list" allowBlank="1" showInputMessage="1" showErrorMessage="1" xr:uid="{9B662A5A-FFAE-4336-B640-FD4AB6BAD18D}">
          <x14:formula1>
            <xm:f>'VERİ BANKASI'!$C$1:$C$5</xm:f>
          </x14:formula1>
          <xm:sqref>G55</xm:sqref>
        </x14:dataValidation>
        <x14:dataValidation type="list" allowBlank="1" showInputMessage="1" showErrorMessage="1" xr:uid="{8BBA9C8D-4B52-4E81-AD9A-1DCB2EC94620}">
          <x14:formula1>
            <xm:f>'VERİ BANKASI'!$G$1:$G$4</xm:f>
          </x14:formula1>
          <xm:sqref>P61</xm:sqref>
        </x14:dataValidation>
        <x14:dataValidation type="list" allowBlank="1" showInputMessage="1" showErrorMessage="1" xr:uid="{7E490F6B-E835-4C40-926B-8DD758FB65B5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F43BACF4-B75C-45AA-9EE0-81B470B2ACA6}">
          <x14:formula1>
            <xm:f>'VERİ BANKASI'!$E$1:$E$13</xm:f>
          </x14:formula1>
          <xm:sqref>P63</xm:sqref>
        </x14:dataValidation>
        <x14:dataValidation type="list" allowBlank="1" showInputMessage="1" showErrorMessage="1" xr:uid="{81EB0415-EECF-427A-9DC3-289441E8C4B9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B042411B-260C-4B9B-9082-D6E4F5FA67F6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384872C0-55C7-4225-A7CB-B29E44809974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A3598DF0-55AB-4492-B20E-5F181DBF24FA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2411-BECC-4D0F-B76A-06305CEE3EEC}">
  <sheetPr codeName="Sayfa48">
    <pageSetUpPr fitToPage="1"/>
  </sheetPr>
  <dimension ref="A1:W85"/>
  <sheetViews>
    <sheetView topLeftCell="H46" zoomScale="85" zoomScaleNormal="85" workbookViewId="0">
      <selection activeCell="A70" sqref="A70:XFD70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1620044730</v>
      </c>
      <c r="C4" s="100" t="str">
        <f>+VLOOKUP(B4,'VERİ BANKASI'!M:N,2,0)</f>
        <v>BELBİM ELEKTRONİK PARA VE ÖD.HİZ.A.Ş.</v>
      </c>
      <c r="D4" s="54" t="s">
        <v>99</v>
      </c>
      <c r="E4" s="57">
        <v>1</v>
      </c>
      <c r="F4" s="59">
        <v>45369</v>
      </c>
      <c r="G4" s="61">
        <v>20</v>
      </c>
      <c r="H4" s="63">
        <v>200</v>
      </c>
      <c r="I4" s="65" t="s">
        <v>68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200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166.66666666666669</v>
      </c>
      <c r="U4" s="92">
        <f>+T4*0.2</f>
        <v>33.333333333333336</v>
      </c>
      <c r="V4" s="95">
        <f>+N4+P4+R4+T4</f>
        <v>166.66666666666669</v>
      </c>
      <c r="W4" s="7">
        <f>+O4+Q4+S4+U4</f>
        <v>33.333333333333336</v>
      </c>
    </row>
    <row r="5" spans="1:23" s="6" customFormat="1" ht="19.899999999999999" customHeight="1" x14ac:dyDescent="0.2">
      <c r="A5" s="51">
        <v>2</v>
      </c>
      <c r="B5" s="97">
        <v>1620044730</v>
      </c>
      <c r="C5" s="100" t="str">
        <f>+VLOOKUP(B5,'VERİ BANKASI'!M:N,2,0)</f>
        <v>BELBİM ELEKTRONİK PARA VE ÖD.HİZ.A.Ş.</v>
      </c>
      <c r="D5" s="54" t="s">
        <v>99</v>
      </c>
      <c r="E5" s="57">
        <v>2</v>
      </c>
      <c r="F5" s="59">
        <v>45369</v>
      </c>
      <c r="G5" s="61">
        <v>20</v>
      </c>
      <c r="H5" s="63">
        <v>10</v>
      </c>
      <c r="I5" s="65" t="s">
        <v>68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8.3333333333333339</v>
      </c>
      <c r="U5" s="92">
        <f>+T5*0.2</f>
        <v>1.666666666666667</v>
      </c>
      <c r="V5" s="95">
        <f>+N5+P5+R5+T5</f>
        <v>8.3333333333333339</v>
      </c>
      <c r="W5" s="7">
        <f>+O5+Q5+S5+U5</f>
        <v>1.666666666666667</v>
      </c>
    </row>
    <row r="6" spans="1:23" s="6" customFormat="1" ht="19.899999999999999" customHeight="1" x14ac:dyDescent="0.2">
      <c r="A6" s="51">
        <v>3</v>
      </c>
      <c r="B6" s="97">
        <v>1620044730</v>
      </c>
      <c r="C6" s="100" t="str">
        <f>+VLOOKUP(B6,'VERİ BANKASI'!M:N,2,0)</f>
        <v>BELBİM ELEKTRONİK PARA VE ÖD.HİZ.A.Ş.</v>
      </c>
      <c r="D6" s="54" t="s">
        <v>99</v>
      </c>
      <c r="E6" s="57">
        <v>3</v>
      </c>
      <c r="F6" s="59">
        <v>45369</v>
      </c>
      <c r="G6" s="61">
        <v>20</v>
      </c>
      <c r="H6" s="63">
        <v>50</v>
      </c>
      <c r="I6" s="65" t="s">
        <v>68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50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41.666666666666671</v>
      </c>
      <c r="U6" s="92">
        <f>+T6*0.2</f>
        <v>8.3333333333333339</v>
      </c>
      <c r="V6" s="95">
        <f t="shared" ref="V6:W22" si="0">+N6+P6+R6+T6</f>
        <v>41.666666666666671</v>
      </c>
      <c r="W6" s="7">
        <f t="shared" si="0"/>
        <v>8.3333333333333339</v>
      </c>
    </row>
    <row r="7" spans="1:23" s="6" customFormat="1" ht="19.899999999999999" customHeight="1" x14ac:dyDescent="0.2">
      <c r="A7" s="51">
        <v>4</v>
      </c>
      <c r="B7" s="97">
        <v>1620044730</v>
      </c>
      <c r="C7" s="100" t="str">
        <f>+VLOOKUP(B7,'VERİ BANKASI'!M:N,2,0)</f>
        <v>BELBİM ELEKTRONİK PARA VE ÖD.HİZ.A.Ş.</v>
      </c>
      <c r="D7" s="54" t="s">
        <v>99</v>
      </c>
      <c r="E7" s="57">
        <v>4</v>
      </c>
      <c r="F7" s="59">
        <v>45369</v>
      </c>
      <c r="G7" s="61">
        <v>20</v>
      </c>
      <c r="H7" s="63">
        <v>50</v>
      </c>
      <c r="I7" s="65" t="s">
        <v>68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50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41.666666666666671</v>
      </c>
      <c r="U7" s="92">
        <f t="shared" ref="U7:U54" si="10">+T7*0.2</f>
        <v>8.3333333333333339</v>
      </c>
      <c r="V7" s="95">
        <f t="shared" si="0"/>
        <v>41.666666666666671</v>
      </c>
      <c r="W7" s="7">
        <f t="shared" si="0"/>
        <v>8.3333333333333339</v>
      </c>
    </row>
    <row r="8" spans="1:23" s="6" customFormat="1" ht="19.899999999999999" customHeight="1" x14ac:dyDescent="0.2">
      <c r="A8" s="51">
        <v>5</v>
      </c>
      <c r="B8" s="97">
        <v>1620044730</v>
      </c>
      <c r="C8" s="100" t="str">
        <f>+VLOOKUP(B8,'VERİ BANKASI'!M:N,2,0)</f>
        <v>BELBİM ELEKTRONİK PARA VE ÖD.HİZ.A.Ş.</v>
      </c>
      <c r="D8" s="54" t="s">
        <v>99</v>
      </c>
      <c r="E8" s="57">
        <v>5</v>
      </c>
      <c r="F8" s="59">
        <v>45370</v>
      </c>
      <c r="G8" s="61">
        <v>20</v>
      </c>
      <c r="H8" s="63">
        <v>100</v>
      </c>
      <c r="I8" s="65" t="s">
        <v>68</v>
      </c>
      <c r="J8" s="61" t="s">
        <v>65</v>
      </c>
      <c r="K8" s="65"/>
      <c r="L8" s="67">
        <f t="shared" si="1"/>
        <v>0</v>
      </c>
      <c r="M8" s="7">
        <f t="shared" si="2"/>
        <v>100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83.333333333333343</v>
      </c>
      <c r="U8" s="92">
        <f t="shared" si="10"/>
        <v>16.666666666666668</v>
      </c>
      <c r="V8" s="95">
        <f t="shared" si="0"/>
        <v>83.333333333333343</v>
      </c>
      <c r="W8" s="7">
        <f t="shared" si="0"/>
        <v>16.666666666666668</v>
      </c>
    </row>
    <row r="9" spans="1:23" s="6" customFormat="1" ht="19.899999999999999" customHeight="1" x14ac:dyDescent="0.2">
      <c r="A9" s="51">
        <v>6</v>
      </c>
      <c r="B9" s="97">
        <v>1620044730</v>
      </c>
      <c r="C9" s="100" t="str">
        <f>+VLOOKUP(B9,'VERİ BANKASI'!M:N,2,0)</f>
        <v>BELBİM ELEKTRONİK PARA VE ÖD.HİZ.A.Ş.</v>
      </c>
      <c r="D9" s="54" t="s">
        <v>99</v>
      </c>
      <c r="E9" s="57">
        <v>6</v>
      </c>
      <c r="F9" s="59">
        <v>45370</v>
      </c>
      <c r="G9" s="61">
        <v>20</v>
      </c>
      <c r="H9" s="63">
        <v>100</v>
      </c>
      <c r="I9" s="65" t="s">
        <v>68</v>
      </c>
      <c r="J9" s="61" t="s">
        <v>65</v>
      </c>
      <c r="K9" s="65"/>
      <c r="L9" s="67">
        <f t="shared" si="1"/>
        <v>0</v>
      </c>
      <c r="M9" s="7">
        <f t="shared" si="2"/>
        <v>100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83.333333333333343</v>
      </c>
      <c r="U9" s="92">
        <f t="shared" si="10"/>
        <v>16.666666666666668</v>
      </c>
      <c r="V9" s="95">
        <f t="shared" si="0"/>
        <v>83.333333333333343</v>
      </c>
      <c r="W9" s="7">
        <f t="shared" si="0"/>
        <v>16.666666666666668</v>
      </c>
    </row>
    <row r="10" spans="1:23" s="6" customFormat="1" ht="19.899999999999999" customHeight="1" x14ac:dyDescent="0.2">
      <c r="A10" s="51">
        <v>7</v>
      </c>
      <c r="B10" s="97">
        <v>1620044730</v>
      </c>
      <c r="C10" s="100" t="str">
        <f>+VLOOKUP(B10,'VERİ BANKASI'!M:N,2,0)</f>
        <v>BELBİM ELEKTRONİK PARA VE ÖD.HİZ.A.Ş.</v>
      </c>
      <c r="D10" s="54" t="s">
        <v>99</v>
      </c>
      <c r="E10" s="57">
        <v>7</v>
      </c>
      <c r="F10" s="59">
        <v>45370</v>
      </c>
      <c r="G10" s="61">
        <v>20</v>
      </c>
      <c r="H10" s="63">
        <v>50</v>
      </c>
      <c r="I10" s="65" t="s">
        <v>68</v>
      </c>
      <c r="J10" s="61" t="s">
        <v>65</v>
      </c>
      <c r="K10" s="65"/>
      <c r="L10" s="67">
        <f t="shared" si="1"/>
        <v>0</v>
      </c>
      <c r="M10" s="7">
        <f t="shared" si="2"/>
        <v>50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41.666666666666671</v>
      </c>
      <c r="U10" s="92">
        <f t="shared" si="10"/>
        <v>8.3333333333333339</v>
      </c>
      <c r="V10" s="95">
        <f t="shared" si="0"/>
        <v>41.666666666666671</v>
      </c>
      <c r="W10" s="7">
        <f t="shared" si="0"/>
        <v>8.3333333333333339</v>
      </c>
    </row>
    <row r="11" spans="1:23" s="6" customFormat="1" ht="19.899999999999999" customHeight="1" x14ac:dyDescent="0.2">
      <c r="A11" s="51">
        <v>8</v>
      </c>
      <c r="B11" s="97">
        <v>1620044730</v>
      </c>
      <c r="C11" s="100" t="str">
        <f>+VLOOKUP(B11,'VERİ BANKASI'!M:N,2,0)</f>
        <v>BELBİM ELEKTRONİK PARA VE ÖD.HİZ.A.Ş.</v>
      </c>
      <c r="D11" s="54" t="s">
        <v>99</v>
      </c>
      <c r="E11" s="57">
        <v>8</v>
      </c>
      <c r="F11" s="59">
        <v>45370</v>
      </c>
      <c r="G11" s="61">
        <v>20</v>
      </c>
      <c r="H11" s="63">
        <v>20</v>
      </c>
      <c r="I11" s="65" t="s">
        <v>68</v>
      </c>
      <c r="J11" s="61" t="s">
        <v>65</v>
      </c>
      <c r="K11" s="65"/>
      <c r="L11" s="67">
        <f t="shared" si="1"/>
        <v>0</v>
      </c>
      <c r="M11" s="7">
        <f t="shared" si="2"/>
        <v>20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16.666666666666668</v>
      </c>
      <c r="U11" s="92">
        <f t="shared" si="10"/>
        <v>3.3333333333333339</v>
      </c>
      <c r="V11" s="95">
        <f t="shared" si="0"/>
        <v>16.666666666666668</v>
      </c>
      <c r="W11" s="7">
        <f t="shared" si="0"/>
        <v>3.3333333333333339</v>
      </c>
    </row>
    <row r="12" spans="1:23" s="6" customFormat="1" ht="19.899999999999999" customHeight="1" x14ac:dyDescent="0.2">
      <c r="A12" s="51">
        <v>9</v>
      </c>
      <c r="B12" s="97">
        <v>6220529513</v>
      </c>
      <c r="C12" s="100" t="str">
        <f>+VLOOKUP(B12,'VERİ BANKASI'!M:N,2,0)</f>
        <v>MİGROS TİCARET A.Ş.</v>
      </c>
      <c r="D12" s="54" t="s">
        <v>92</v>
      </c>
      <c r="E12" s="57">
        <v>166</v>
      </c>
      <c r="F12" s="59">
        <v>45368</v>
      </c>
      <c r="G12" s="61">
        <v>1</v>
      </c>
      <c r="H12" s="63">
        <v>164.46</v>
      </c>
      <c r="I12" s="65" t="s">
        <v>640</v>
      </c>
      <c r="J12" s="61" t="s">
        <v>65</v>
      </c>
      <c r="K12" s="65"/>
      <c r="L12" s="67">
        <f t="shared" si="1"/>
        <v>0</v>
      </c>
      <c r="M12" s="7">
        <f t="shared" si="2"/>
        <v>164.46</v>
      </c>
      <c r="N12" s="69">
        <f t="shared" si="3"/>
        <v>0</v>
      </c>
      <c r="O12" s="76">
        <f t="shared" si="4"/>
        <v>0</v>
      </c>
      <c r="P12" s="74">
        <f t="shared" si="5"/>
        <v>162.83168316831683</v>
      </c>
      <c r="Q12" s="82">
        <f t="shared" si="6"/>
        <v>1.6283168316831684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162.83168316831683</v>
      </c>
      <c r="W12" s="7">
        <f t="shared" si="0"/>
        <v>1.6283168316831684</v>
      </c>
    </row>
    <row r="13" spans="1:23" s="6" customFormat="1" ht="19.899999999999999" customHeight="1" x14ac:dyDescent="0.2">
      <c r="A13" s="51">
        <v>10</v>
      </c>
      <c r="B13" s="97">
        <v>6220529513</v>
      </c>
      <c r="C13" s="100" t="str">
        <f>+VLOOKUP(B13,'VERİ BANKASI'!M:N,2,0)</f>
        <v>MİGROS TİCARET A.Ş.</v>
      </c>
      <c r="D13" s="54" t="s">
        <v>92</v>
      </c>
      <c r="E13" s="57">
        <v>133</v>
      </c>
      <c r="F13" s="59">
        <v>45367</v>
      </c>
      <c r="G13" s="61">
        <v>1</v>
      </c>
      <c r="H13" s="63">
        <v>49.9</v>
      </c>
      <c r="I13" s="65" t="s">
        <v>121</v>
      </c>
      <c r="J13" s="61" t="s">
        <v>65</v>
      </c>
      <c r="K13" s="65"/>
      <c r="L13" s="67">
        <f t="shared" si="1"/>
        <v>0</v>
      </c>
      <c r="M13" s="7">
        <f t="shared" si="2"/>
        <v>49.9</v>
      </c>
      <c r="N13" s="69">
        <f t="shared" si="3"/>
        <v>0</v>
      </c>
      <c r="O13" s="76">
        <f t="shared" si="4"/>
        <v>0</v>
      </c>
      <c r="P13" s="74">
        <f t="shared" si="5"/>
        <v>49.405940594059402</v>
      </c>
      <c r="Q13" s="82">
        <f t="shared" si="6"/>
        <v>0.49405940594059405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49.405940594059402</v>
      </c>
      <c r="W13" s="7">
        <f t="shared" si="0"/>
        <v>0.49405940594059405</v>
      </c>
    </row>
    <row r="14" spans="1:23" s="6" customFormat="1" ht="19.899999999999999" customHeight="1" x14ac:dyDescent="0.2">
      <c r="A14" s="51">
        <v>11</v>
      </c>
      <c r="B14" s="97">
        <v>6220529513</v>
      </c>
      <c r="C14" s="100" t="str">
        <f>+VLOOKUP(B14,'VERİ BANKASI'!M:N,2,0)</f>
        <v>MİGROS TİCARET A.Ş.</v>
      </c>
      <c r="D14" s="54" t="s">
        <v>92</v>
      </c>
      <c r="E14" s="57">
        <v>168</v>
      </c>
      <c r="F14" s="59">
        <v>45370</v>
      </c>
      <c r="G14" s="61">
        <v>1</v>
      </c>
      <c r="H14" s="63">
        <v>45.79</v>
      </c>
      <c r="I14" s="65" t="s">
        <v>121</v>
      </c>
      <c r="J14" s="61" t="s">
        <v>65</v>
      </c>
      <c r="K14" s="65"/>
      <c r="L14" s="67">
        <f t="shared" si="1"/>
        <v>0</v>
      </c>
      <c r="M14" s="7">
        <f t="shared" si="2"/>
        <v>45.79</v>
      </c>
      <c r="N14" s="69">
        <f t="shared" si="3"/>
        <v>0</v>
      </c>
      <c r="O14" s="76">
        <f t="shared" si="4"/>
        <v>0</v>
      </c>
      <c r="P14" s="74">
        <f t="shared" si="5"/>
        <v>45.336633663366335</v>
      </c>
      <c r="Q14" s="82">
        <f t="shared" si="6"/>
        <v>0.45336633663366338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45.336633663366335</v>
      </c>
      <c r="W14" s="7">
        <f t="shared" si="0"/>
        <v>0.45336633663366338</v>
      </c>
    </row>
    <row r="15" spans="1:23" s="6" customFormat="1" ht="19.899999999999999" customHeight="1" x14ac:dyDescent="0.2">
      <c r="A15" s="51">
        <v>12</v>
      </c>
      <c r="B15" s="97">
        <v>6220529513</v>
      </c>
      <c r="C15" s="100" t="str">
        <f>+VLOOKUP(B15,'VERİ BANKASI'!M:N,2,0)</f>
        <v>MİGROS TİCARET A.Ş.</v>
      </c>
      <c r="D15" s="54" t="s">
        <v>92</v>
      </c>
      <c r="E15" s="57">
        <v>47</v>
      </c>
      <c r="F15" s="59">
        <v>45367</v>
      </c>
      <c r="G15" s="61">
        <v>1</v>
      </c>
      <c r="H15" s="63">
        <v>60</v>
      </c>
      <c r="I15" s="65" t="s">
        <v>121</v>
      </c>
      <c r="J15" s="61" t="s">
        <v>65</v>
      </c>
      <c r="K15" s="65"/>
      <c r="L15" s="67">
        <f t="shared" si="1"/>
        <v>0</v>
      </c>
      <c r="M15" s="7">
        <f t="shared" si="2"/>
        <v>60</v>
      </c>
      <c r="N15" s="69">
        <f t="shared" si="3"/>
        <v>0</v>
      </c>
      <c r="O15" s="76">
        <f t="shared" si="4"/>
        <v>0</v>
      </c>
      <c r="P15" s="74">
        <f t="shared" si="5"/>
        <v>59.405940594059409</v>
      </c>
      <c r="Q15" s="82">
        <f t="shared" si="6"/>
        <v>0.59405940594059414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59.405940594059409</v>
      </c>
      <c r="W15" s="7">
        <f t="shared" si="0"/>
        <v>0.59405940594059414</v>
      </c>
    </row>
    <row r="16" spans="1:23" s="6" customFormat="1" ht="19.899999999999999" customHeight="1" x14ac:dyDescent="0.2">
      <c r="A16" s="51">
        <v>13</v>
      </c>
      <c r="B16" s="97">
        <v>7450021840</v>
      </c>
      <c r="C16" s="100" t="str">
        <f>+VLOOKUP(B16,'VERİ BANKASI'!M:N,2,0)</f>
        <v>CITY TURİZM LTD. ŞTİ.</v>
      </c>
      <c r="D16" s="54" t="s">
        <v>92</v>
      </c>
      <c r="E16" s="57">
        <v>84</v>
      </c>
      <c r="F16" s="59">
        <v>45365</v>
      </c>
      <c r="G16" s="61">
        <v>1</v>
      </c>
      <c r="H16" s="63">
        <v>77</v>
      </c>
      <c r="I16" s="65" t="s">
        <v>68</v>
      </c>
      <c r="J16" s="61" t="s">
        <v>65</v>
      </c>
      <c r="K16" s="65"/>
      <c r="L16" s="67">
        <f t="shared" si="1"/>
        <v>0</v>
      </c>
      <c r="M16" s="7">
        <f t="shared" si="2"/>
        <v>77</v>
      </c>
      <c r="N16" s="69">
        <f t="shared" si="3"/>
        <v>0</v>
      </c>
      <c r="O16" s="76">
        <f t="shared" si="4"/>
        <v>0</v>
      </c>
      <c r="P16" s="74">
        <f t="shared" si="5"/>
        <v>76.237623762376231</v>
      </c>
      <c r="Q16" s="82">
        <f t="shared" si="6"/>
        <v>0.76237623762376228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76.237623762376231</v>
      </c>
      <c r="W16" s="7">
        <f t="shared" si="0"/>
        <v>0.76237623762376228</v>
      </c>
    </row>
    <row r="17" spans="1:23" s="6" customFormat="1" ht="19.899999999999999" customHeight="1" x14ac:dyDescent="0.2">
      <c r="A17" s="51">
        <v>14</v>
      </c>
      <c r="B17" s="97">
        <v>8920722590</v>
      </c>
      <c r="C17" s="100" t="str">
        <f>+VLOOKUP(B17,'VERİ BANKASI'!M:N,2,0)</f>
        <v>UNİVERSAL BOĞA KARDEŞLER GID.TUR.İNŞ.VE OTO.TİC.LTD.ŞTİ.(BULVAR BÜFE)</v>
      </c>
      <c r="D17" s="54" t="s">
        <v>92</v>
      </c>
      <c r="E17" s="57">
        <v>10</v>
      </c>
      <c r="F17" s="59">
        <v>45362</v>
      </c>
      <c r="G17" s="61">
        <v>10</v>
      </c>
      <c r="H17" s="63">
        <v>67</v>
      </c>
      <c r="I17" s="65" t="s">
        <v>640</v>
      </c>
      <c r="J17" s="61" t="s">
        <v>65</v>
      </c>
      <c r="K17" s="65"/>
      <c r="L17" s="67">
        <f t="shared" si="1"/>
        <v>0</v>
      </c>
      <c r="M17" s="7">
        <f t="shared" si="2"/>
        <v>67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60.909090909090907</v>
      </c>
      <c r="S17" s="86">
        <f t="shared" si="8"/>
        <v>6.0909090909090908</v>
      </c>
      <c r="T17" s="90">
        <f t="shared" si="9"/>
        <v>0</v>
      </c>
      <c r="U17" s="92">
        <f t="shared" si="10"/>
        <v>0</v>
      </c>
      <c r="V17" s="95">
        <f t="shared" si="0"/>
        <v>60.909090909090907</v>
      </c>
      <c r="W17" s="7">
        <f t="shared" si="0"/>
        <v>6.0909090909090908</v>
      </c>
    </row>
    <row r="18" spans="1:23" s="6" customFormat="1" ht="19.899999999999999" customHeight="1" x14ac:dyDescent="0.2">
      <c r="A18" s="51">
        <v>15</v>
      </c>
      <c r="B18" s="97">
        <v>27112638662</v>
      </c>
      <c r="C18" s="100" t="str">
        <f>+VLOOKUP(B18,'VERİ BANKASI'!M:N,2,0)</f>
        <v>ZELİŞ BUTİK - EMİR KADİR DÜNDAR</v>
      </c>
      <c r="D18" s="54" t="s">
        <v>92</v>
      </c>
      <c r="E18" s="57">
        <v>28</v>
      </c>
      <c r="F18" s="59">
        <v>45368</v>
      </c>
      <c r="G18" s="61">
        <v>1</v>
      </c>
      <c r="H18" s="63">
        <v>200</v>
      </c>
      <c r="I18" s="65" t="s">
        <v>640</v>
      </c>
      <c r="J18" s="61" t="s">
        <v>65</v>
      </c>
      <c r="K18" s="65"/>
      <c r="L18" s="67">
        <f t="shared" si="1"/>
        <v>0</v>
      </c>
      <c r="M18" s="7">
        <f t="shared" si="2"/>
        <v>200</v>
      </c>
      <c r="N18" s="69">
        <f t="shared" si="3"/>
        <v>0</v>
      </c>
      <c r="O18" s="76">
        <f t="shared" si="4"/>
        <v>0</v>
      </c>
      <c r="P18" s="74">
        <f t="shared" si="5"/>
        <v>198.01980198019803</v>
      </c>
      <c r="Q18" s="82">
        <f t="shared" si="6"/>
        <v>1.9801980198019804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198.01980198019803</v>
      </c>
      <c r="W18" s="7">
        <f t="shared" si="0"/>
        <v>1.9801980198019804</v>
      </c>
    </row>
    <row r="19" spans="1:23" s="6" customFormat="1" ht="19.899999999999999" customHeight="1" x14ac:dyDescent="0.2">
      <c r="A19" s="51">
        <v>16</v>
      </c>
      <c r="B19" s="97">
        <v>24926545872</v>
      </c>
      <c r="C19" s="100" t="str">
        <f>+VLOOKUP(B19,'VERİ BANKASI'!M:N,2,0)</f>
        <v>QFİT MARKET -ENGİN ŞAHİN</v>
      </c>
      <c r="D19" s="54" t="s">
        <v>92</v>
      </c>
      <c r="E19" s="57">
        <v>8</v>
      </c>
      <c r="F19" s="59">
        <v>45371</v>
      </c>
      <c r="G19" s="61">
        <v>1</v>
      </c>
      <c r="H19" s="63">
        <v>125.26</v>
      </c>
      <c r="I19" s="65" t="s">
        <v>121</v>
      </c>
      <c r="J19" s="61" t="s">
        <v>65</v>
      </c>
      <c r="K19" s="65"/>
      <c r="L19" s="67">
        <f t="shared" si="1"/>
        <v>0</v>
      </c>
      <c r="M19" s="7">
        <f t="shared" si="2"/>
        <v>125.26</v>
      </c>
      <c r="N19" s="69">
        <f t="shared" si="3"/>
        <v>0</v>
      </c>
      <c r="O19" s="76">
        <f t="shared" si="4"/>
        <v>0</v>
      </c>
      <c r="P19" s="74">
        <f t="shared" si="5"/>
        <v>124.01980198019803</v>
      </c>
      <c r="Q19" s="82">
        <f t="shared" si="6"/>
        <v>1.2401980198019802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124.01980198019803</v>
      </c>
      <c r="W19" s="7">
        <f t="shared" si="0"/>
        <v>1.2401980198019802</v>
      </c>
    </row>
    <row r="20" spans="1:23" s="6" customFormat="1" ht="19.899999999999999" customHeight="1" x14ac:dyDescent="0.2">
      <c r="A20" s="51">
        <v>17</v>
      </c>
      <c r="B20" s="97">
        <v>24926545872</v>
      </c>
      <c r="C20" s="100" t="str">
        <f>+VLOOKUP(B20,'VERİ BANKASI'!M:N,2,0)</f>
        <v>QFİT MARKET -ENGİN ŞAHİN</v>
      </c>
      <c r="D20" s="54" t="s">
        <v>92</v>
      </c>
      <c r="E20" s="57">
        <v>31</v>
      </c>
      <c r="F20" s="59">
        <v>45363</v>
      </c>
      <c r="G20" s="61">
        <v>1</v>
      </c>
      <c r="H20" s="63">
        <v>94</v>
      </c>
      <c r="I20" s="65" t="s">
        <v>640</v>
      </c>
      <c r="J20" s="61" t="s">
        <v>65</v>
      </c>
      <c r="K20" s="65"/>
      <c r="L20" s="67">
        <f t="shared" si="1"/>
        <v>0</v>
      </c>
      <c r="M20" s="7">
        <f t="shared" si="2"/>
        <v>94</v>
      </c>
      <c r="N20" s="69">
        <f t="shared" si="3"/>
        <v>0</v>
      </c>
      <c r="O20" s="76">
        <f t="shared" si="4"/>
        <v>0</v>
      </c>
      <c r="P20" s="74">
        <f t="shared" si="5"/>
        <v>93.069306930693074</v>
      </c>
      <c r="Q20" s="82">
        <f t="shared" si="6"/>
        <v>0.93069306930693074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93.069306930693074</v>
      </c>
      <c r="W20" s="7">
        <f t="shared" si="0"/>
        <v>0.93069306930693074</v>
      </c>
    </row>
    <row r="21" spans="1:23" s="6" customFormat="1" ht="19.899999999999999" customHeight="1" x14ac:dyDescent="0.2">
      <c r="A21" s="51">
        <v>18</v>
      </c>
      <c r="B21" s="97">
        <v>16717274252</v>
      </c>
      <c r="C21" s="100" t="str">
        <f>+VLOOKUP(B21,'VERİ BANKASI'!M:N,2,0)</f>
        <v>ERGENLER 3 EKMEK FIRINI - ABDULBAKİ ERGEN</v>
      </c>
      <c r="D21" s="54" t="s">
        <v>92</v>
      </c>
      <c r="E21" s="57">
        <v>33</v>
      </c>
      <c r="F21" s="59">
        <v>45371</v>
      </c>
      <c r="G21" s="61">
        <v>1</v>
      </c>
      <c r="H21" s="63">
        <v>46</v>
      </c>
      <c r="I21" s="65" t="s">
        <v>121</v>
      </c>
      <c r="J21" s="61" t="s">
        <v>65</v>
      </c>
      <c r="K21" s="65"/>
      <c r="L21" s="67">
        <f t="shared" si="1"/>
        <v>0</v>
      </c>
      <c r="M21" s="7">
        <f t="shared" si="2"/>
        <v>46</v>
      </c>
      <c r="N21" s="69">
        <f t="shared" si="3"/>
        <v>0</v>
      </c>
      <c r="O21" s="76">
        <f t="shared" si="4"/>
        <v>0</v>
      </c>
      <c r="P21" s="74">
        <f t="shared" si="5"/>
        <v>45.544554455445542</v>
      </c>
      <c r="Q21" s="82">
        <f t="shared" si="6"/>
        <v>0.45544554455445541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45.544554455445542</v>
      </c>
      <c r="W21" s="7">
        <f t="shared" si="0"/>
        <v>0.45544554455445541</v>
      </c>
    </row>
    <row r="22" spans="1:23" s="6" customFormat="1" ht="19.899999999999999" customHeight="1" x14ac:dyDescent="0.2">
      <c r="A22" s="51">
        <v>19</v>
      </c>
      <c r="B22" s="97">
        <v>43411954326</v>
      </c>
      <c r="C22" s="100" t="str">
        <f>+VLOOKUP(B22,'VERİ BANKASI'!M:N,2,0)</f>
        <v>OYLUM MARKET - KEMAL AKYASAN</v>
      </c>
      <c r="D22" s="54" t="s">
        <v>92</v>
      </c>
      <c r="E22" s="57">
        <v>12</v>
      </c>
      <c r="F22" s="59">
        <v>45364</v>
      </c>
      <c r="G22" s="61">
        <v>1</v>
      </c>
      <c r="H22" s="63">
        <v>65</v>
      </c>
      <c r="I22" s="65" t="s">
        <v>643</v>
      </c>
      <c r="J22" s="61" t="s">
        <v>65</v>
      </c>
      <c r="K22" s="65"/>
      <c r="L22" s="67">
        <f t="shared" si="1"/>
        <v>0</v>
      </c>
      <c r="M22" s="7">
        <f t="shared" si="2"/>
        <v>65</v>
      </c>
      <c r="N22" s="69">
        <f t="shared" si="3"/>
        <v>0</v>
      </c>
      <c r="O22" s="76">
        <f t="shared" si="4"/>
        <v>0</v>
      </c>
      <c r="P22" s="74">
        <f t="shared" si="5"/>
        <v>64.356435643564353</v>
      </c>
      <c r="Q22" s="82">
        <f t="shared" si="6"/>
        <v>0.64356435643564358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64.356435643564353</v>
      </c>
      <c r="W22" s="7">
        <f t="shared" si="0"/>
        <v>0.64356435643564358</v>
      </c>
    </row>
    <row r="23" spans="1:23" s="6" customFormat="1" ht="19.899999999999999" customHeight="1" x14ac:dyDescent="0.2">
      <c r="A23" s="51">
        <v>20</v>
      </c>
      <c r="B23" s="97">
        <v>6050009918</v>
      </c>
      <c r="C23" s="100" t="str">
        <f>+VLOOKUP(B23,'VERİ BANKASI'!M:N,2,0)</f>
        <v>KÜÇÜKSU UN VE UNLU MAM.SAN.VE TİC.LTD.ŞTİ.</v>
      </c>
      <c r="D23" s="54" t="s">
        <v>92</v>
      </c>
      <c r="E23" s="57">
        <v>98</v>
      </c>
      <c r="F23" s="59">
        <v>45366</v>
      </c>
      <c r="G23" s="61">
        <v>1</v>
      </c>
      <c r="H23" s="63">
        <v>40</v>
      </c>
      <c r="I23" s="65" t="s">
        <v>643</v>
      </c>
      <c r="J23" s="61" t="s">
        <v>65</v>
      </c>
      <c r="K23" s="65"/>
      <c r="L23" s="67">
        <f t="shared" si="1"/>
        <v>0</v>
      </c>
      <c r="M23" s="7">
        <f t="shared" si="2"/>
        <v>40</v>
      </c>
      <c r="N23" s="69">
        <f t="shared" si="3"/>
        <v>0</v>
      </c>
      <c r="O23" s="76">
        <f t="shared" si="4"/>
        <v>0</v>
      </c>
      <c r="P23" s="74">
        <f t="shared" si="5"/>
        <v>39.603960396039604</v>
      </c>
      <c r="Q23" s="82">
        <f t="shared" si="6"/>
        <v>0.39603960396039606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39.603960396039604</v>
      </c>
      <c r="W23" s="7">
        <f t="shared" si="11"/>
        <v>0.39603960396039606</v>
      </c>
    </row>
    <row r="24" spans="1:23" s="6" customFormat="1" ht="19.899999999999999" customHeight="1" x14ac:dyDescent="0.2">
      <c r="A24" s="51">
        <v>21</v>
      </c>
      <c r="B24" s="97">
        <v>24926545872</v>
      </c>
      <c r="C24" s="100" t="str">
        <f>+VLOOKUP(B24,'VERİ BANKASI'!M:N,2,0)</f>
        <v>QFİT MARKET -ENGİN ŞAHİN</v>
      </c>
      <c r="D24" s="54" t="s">
        <v>92</v>
      </c>
      <c r="E24" s="57">
        <v>50</v>
      </c>
      <c r="F24" s="59">
        <v>45370</v>
      </c>
      <c r="G24" s="61">
        <v>1</v>
      </c>
      <c r="H24" s="63">
        <v>138.25</v>
      </c>
      <c r="I24" s="65" t="s">
        <v>643</v>
      </c>
      <c r="J24" s="61" t="s">
        <v>65</v>
      </c>
      <c r="K24" s="65"/>
      <c r="L24" s="67">
        <f t="shared" si="1"/>
        <v>0</v>
      </c>
      <c r="M24" s="7">
        <f t="shared" si="2"/>
        <v>138.25</v>
      </c>
      <c r="N24" s="69">
        <f t="shared" si="3"/>
        <v>0</v>
      </c>
      <c r="O24" s="76">
        <f t="shared" si="4"/>
        <v>0</v>
      </c>
      <c r="P24" s="74">
        <f t="shared" si="5"/>
        <v>136.88118811881188</v>
      </c>
      <c r="Q24" s="82">
        <f t="shared" si="6"/>
        <v>1.3688118811881187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136.88118811881188</v>
      </c>
      <c r="W24" s="7">
        <f t="shared" si="11"/>
        <v>1.3688118811881187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1752.66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1752.66</v>
      </c>
      <c r="N57" s="13">
        <f t="shared" si="12"/>
        <v>0</v>
      </c>
      <c r="O57" s="13">
        <f t="shared" si="12"/>
        <v>0</v>
      </c>
      <c r="P57" s="14">
        <f>+SUBTOTAL(9,P4:P55)</f>
        <v>1094.7128712871288</v>
      </c>
      <c r="Q57" s="14">
        <f t="shared" si="12"/>
        <v>10.947128712871288</v>
      </c>
      <c r="R57" s="15">
        <f t="shared" si="12"/>
        <v>60.909090909090907</v>
      </c>
      <c r="S57" s="15">
        <f t="shared" si="12"/>
        <v>6.0909090909090908</v>
      </c>
      <c r="T57" s="16">
        <f t="shared" si="12"/>
        <v>483.33333333333348</v>
      </c>
      <c r="U57" s="16">
        <f t="shared" si="12"/>
        <v>96.666666666666671</v>
      </c>
      <c r="V57" s="12">
        <f t="shared" si="12"/>
        <v>1638.955295529553</v>
      </c>
      <c r="W57" s="12">
        <f t="shared" si="12"/>
        <v>113.70470447044704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44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1752.66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1094.7128712871288</v>
      </c>
      <c r="F63" s="24">
        <f t="shared" si="16"/>
        <v>10.947128712871288</v>
      </c>
      <c r="G63" s="24">
        <f t="shared" si="17"/>
        <v>60.909090909090907</v>
      </c>
      <c r="H63" s="24">
        <f t="shared" si="18"/>
        <v>6.0909090909090908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1172.6600000000001</v>
      </c>
      <c r="M63" s="113">
        <f>+COUNTIF($D$4:D57,B63)</f>
        <v>13</v>
      </c>
      <c r="N63" s="26"/>
      <c r="O63" s="2" t="s">
        <v>74</v>
      </c>
      <c r="P63" s="198" t="s">
        <v>13</v>
      </c>
      <c r="Q63" s="198"/>
      <c r="R63" s="198"/>
      <c r="S63" s="26"/>
      <c r="T63" s="199" t="s">
        <v>8</v>
      </c>
      <c r="U63" s="200"/>
      <c r="V63" s="201"/>
      <c r="W63" s="28">
        <f>+W59-W61</f>
        <v>-1752.66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TÜLAY KOLAK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483.33333333333348</v>
      </c>
      <c r="J70" s="24">
        <f t="shared" si="20"/>
        <v>96.666666666666671</v>
      </c>
      <c r="K70" s="24">
        <f t="shared" si="21"/>
        <v>0</v>
      </c>
      <c r="L70" s="25">
        <f t="shared" si="22"/>
        <v>580.00000000000011</v>
      </c>
      <c r="M70" s="113">
        <f>+COUNTIF($D$4:D64,B70)</f>
        <v>8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1094.7128712871288</v>
      </c>
      <c r="F85" s="39">
        <f t="shared" si="23"/>
        <v>10.947128712871288</v>
      </c>
      <c r="G85" s="39">
        <f t="shared" si="23"/>
        <v>60.909090909090907</v>
      </c>
      <c r="H85" s="39">
        <f t="shared" si="23"/>
        <v>6.0909090909090908</v>
      </c>
      <c r="I85" s="39">
        <f t="shared" si="23"/>
        <v>483.33333333333348</v>
      </c>
      <c r="J85" s="39">
        <f t="shared" si="23"/>
        <v>96.666666666666671</v>
      </c>
      <c r="K85" s="40">
        <f t="shared" si="23"/>
        <v>0</v>
      </c>
      <c r="L85" s="40">
        <f>SUM(L60:L82)</f>
        <v>1752.6600000000003</v>
      </c>
      <c r="M85" s="114">
        <f>+SUM(M60:M84)</f>
        <v>21</v>
      </c>
      <c r="R85" s="106" t="s">
        <v>658</v>
      </c>
      <c r="S85" s="111">
        <f>+M85</f>
        <v>21</v>
      </c>
      <c r="T85" s="107">
        <f>+K85</f>
        <v>0</v>
      </c>
      <c r="U85" s="107">
        <f>+C85+E85+G85+I85</f>
        <v>1638.9552955295533</v>
      </c>
      <c r="V85" s="107">
        <f>+D85+F85+H85+J85</f>
        <v>113.70470447044706</v>
      </c>
      <c r="W85" s="107">
        <f>+T85+U85+V85</f>
        <v>1752.6600000000003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465F8B29-D3D1-42F9-8636-FCE56A4D3A5C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35C32309-5AB4-47B9-81F6-1DFB4EB2EE13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6770478A-A730-4CE0-8F58-C8CB528F2A91}">
          <x14:formula1>
            <xm:f>'VERİ BANKASI'!$F$1:$F$4</xm:f>
          </x14:formula1>
          <xm:sqref>P60</xm:sqref>
        </x14:dataValidation>
        <x14:dataValidation type="list" allowBlank="1" showInputMessage="1" showErrorMessage="1" xr:uid="{4CB8900F-399C-432C-A99B-3F3EBC14E9A6}">
          <x14:formula1>
            <xm:f>'VERİ BANKASI'!$E$1:$E$13</xm:f>
          </x14:formula1>
          <xm:sqref>P63</xm:sqref>
        </x14:dataValidation>
        <x14:dataValidation type="list" allowBlank="1" showInputMessage="1" showErrorMessage="1" xr:uid="{BD6F58D5-6FEF-4DBD-90AD-250E8E3A7D7C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A6BF9A83-EE57-44B7-A037-BE4A96F8233A}">
          <x14:formula1>
            <xm:f>'VERİ BANKASI'!$G$1:$G$4</xm:f>
          </x14:formula1>
          <xm:sqref>P61</xm:sqref>
        </x14:dataValidation>
        <x14:dataValidation type="list" allowBlank="1" showInputMessage="1" showErrorMessage="1" xr:uid="{AC2B92F5-458C-48AA-8DCE-D1DE5585CC47}">
          <x14:formula1>
            <xm:f>'VERİ BANKASI'!$C$1:$C$5</xm:f>
          </x14:formula1>
          <xm:sqref>G55</xm:sqref>
        </x14:dataValidation>
        <x14:dataValidation type="list" allowBlank="1" showInputMessage="1" showErrorMessage="1" xr:uid="{A97B32FD-E53D-44AB-A0B2-36F015720657}">
          <x14:formula1>
            <xm:f>'VERİ BANKASI'!$N$1:$N$1</xm:f>
          </x14:formula1>
          <xm:sqref>K55</xm:sqref>
        </x14:dataValidation>
        <x14:dataValidation type="list" allowBlank="1" showInputMessage="1" showErrorMessage="1" xr:uid="{BEC894BA-F3D4-4A38-BD22-74D9B682B63D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7176A5F3-9CDF-45D2-84E3-B722881D1DFD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899C6E43-2613-4D93-8A42-35D7885F9D48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3738E287-7867-497E-AECD-A94D37E7D242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04E1D90D-9288-40BF-85B9-395DE47956E1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7F8BC998-A209-430C-81B4-F8DFF19D722F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72380-1F37-49E4-A61A-2C15398084DD}">
  <sheetPr codeName="Sayfa49">
    <pageSetUpPr fitToPage="1"/>
  </sheetPr>
  <dimension ref="A1:W85"/>
  <sheetViews>
    <sheetView zoomScale="85" zoomScaleNormal="85" workbookViewId="0">
      <selection activeCell="D56" sqref="D56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24926545872</v>
      </c>
      <c r="C4" s="100" t="str">
        <f>+VLOOKUP(B4,'VERİ BANKASI'!M:N,2,0)</f>
        <v>QFİT MARKET -ENGİN ŞAHİN</v>
      </c>
      <c r="D4" s="54" t="s">
        <v>639</v>
      </c>
      <c r="E4" s="57">
        <v>40</v>
      </c>
      <c r="F4" s="59">
        <v>45382</v>
      </c>
      <c r="G4" s="61">
        <v>1</v>
      </c>
      <c r="H4" s="63">
        <v>82</v>
      </c>
      <c r="I4" s="65" t="s">
        <v>643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82</v>
      </c>
      <c r="N4" s="69">
        <f>+IF(G4=$N$2,M4,0)</f>
        <v>0</v>
      </c>
      <c r="O4" s="76">
        <f>+N4*0/100</f>
        <v>0</v>
      </c>
      <c r="P4" s="74">
        <f>+IF(G4=$P$2,M4/1.01,0)</f>
        <v>81.188118811881182</v>
      </c>
      <c r="Q4" s="82">
        <f>+P4*0.01</f>
        <v>0.81188118811881183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81.188118811881182</v>
      </c>
      <c r="W4" s="7">
        <f>+O4+Q4+S4+U4</f>
        <v>0.81188118811881183</v>
      </c>
    </row>
    <row r="5" spans="1:23" s="6" customFormat="1" ht="19.899999999999999" customHeight="1" x14ac:dyDescent="0.2">
      <c r="A5" s="51">
        <v>2</v>
      </c>
      <c r="B5" s="97">
        <v>8140131899</v>
      </c>
      <c r="C5" s="100" t="str">
        <f>+VLOOKUP(B5,'VERİ BANKASI'!M:N,2,0)</f>
        <v>ŞOK MARKETLER TİC.A.Ş.</v>
      </c>
      <c r="D5" s="54" t="s">
        <v>639</v>
      </c>
      <c r="E5" s="57">
        <v>73</v>
      </c>
      <c r="F5" s="59">
        <v>45381</v>
      </c>
      <c r="G5" s="61">
        <v>1</v>
      </c>
      <c r="H5" s="63">
        <v>179</v>
      </c>
      <c r="I5" s="65" t="s">
        <v>122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179</v>
      </c>
      <c r="N5" s="69">
        <f>+IF(G5=$N$2,M5,0)</f>
        <v>0</v>
      </c>
      <c r="O5" s="76">
        <f>+N5*0/100</f>
        <v>0</v>
      </c>
      <c r="P5" s="74">
        <f>+IF(G5=$P$2,M5/1.01,0)</f>
        <v>177.22772277227722</v>
      </c>
      <c r="Q5" s="82">
        <f>+P5*0.01</f>
        <v>1.7722772277227723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177.22772277227722</v>
      </c>
      <c r="W5" s="7">
        <f>+O5+Q5+S5+U5</f>
        <v>1.7722772277227723</v>
      </c>
    </row>
    <row r="6" spans="1:23" s="6" customFormat="1" ht="19.899999999999999" customHeight="1" x14ac:dyDescent="0.2">
      <c r="A6" s="51">
        <v>3</v>
      </c>
      <c r="B6" s="97">
        <v>8920722590</v>
      </c>
      <c r="C6" s="100" t="str">
        <f>+VLOOKUP(B6,'VERİ BANKASI'!M:N,2,0)</f>
        <v>UNİVERSAL BOĞA KARDEŞLER GID.TUR.İNŞ.VE OTO.TİC.LTD.ŞTİ.(BULVAR BÜFE)</v>
      </c>
      <c r="D6" s="54" t="s">
        <v>639</v>
      </c>
      <c r="E6" s="57">
        <v>1</v>
      </c>
      <c r="F6" s="59">
        <v>45380</v>
      </c>
      <c r="G6" s="61">
        <v>10</v>
      </c>
      <c r="H6" s="63">
        <v>50</v>
      </c>
      <c r="I6" s="65" t="s">
        <v>68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50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45.454545454545453</v>
      </c>
      <c r="S6" s="86">
        <f>+R6*0.1</f>
        <v>4.5454545454545459</v>
      </c>
      <c r="T6" s="90">
        <f>+IF(G6=$T$2,M6/1.2,0)</f>
        <v>0</v>
      </c>
      <c r="U6" s="92">
        <f>+T6*0.2</f>
        <v>0</v>
      </c>
      <c r="V6" s="95">
        <f t="shared" ref="V6:W22" si="0">+N6+P6+R6+T6</f>
        <v>45.454545454545453</v>
      </c>
      <c r="W6" s="7">
        <f t="shared" si="0"/>
        <v>4.5454545454545459</v>
      </c>
    </row>
    <row r="7" spans="1:23" s="6" customFormat="1" ht="19.899999999999999" customHeight="1" x14ac:dyDescent="0.2">
      <c r="A7" s="51">
        <v>4</v>
      </c>
      <c r="B7" s="97">
        <v>7170098142</v>
      </c>
      <c r="C7" s="100" t="str">
        <f>+VLOOKUP(B7,'VERİ BANKASI'!M:N,2,0)</f>
        <v>AHMET ÖZVARİŞ</v>
      </c>
      <c r="D7" s="54" t="s">
        <v>639</v>
      </c>
      <c r="E7" s="57">
        <v>41</v>
      </c>
      <c r="F7" s="59">
        <v>45381</v>
      </c>
      <c r="G7" s="61">
        <v>1</v>
      </c>
      <c r="H7" s="63">
        <v>120</v>
      </c>
      <c r="I7" s="65" t="s">
        <v>643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120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118.81188118811882</v>
      </c>
      <c r="Q7" s="82">
        <f t="shared" ref="Q7:Q54" si="6">+P7*0.01</f>
        <v>1.1881188118811883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118.81188118811882</v>
      </c>
      <c r="W7" s="7">
        <f t="shared" si="0"/>
        <v>1.1881188118811883</v>
      </c>
    </row>
    <row r="8" spans="1:23" s="6" customFormat="1" ht="19.899999999999999" customHeight="1" x14ac:dyDescent="0.2">
      <c r="A8" s="51">
        <v>5</v>
      </c>
      <c r="B8" s="97">
        <v>16717274252</v>
      </c>
      <c r="C8" s="100" t="str">
        <f>+VLOOKUP(B8,'VERİ BANKASI'!M:N,2,0)</f>
        <v>ERGENLER 3 EKMEK FIRINI - ABDULBAKİ ERGEN</v>
      </c>
      <c r="D8" s="54" t="s">
        <v>639</v>
      </c>
      <c r="E8" s="57">
        <v>229</v>
      </c>
      <c r="F8" s="59">
        <v>45380</v>
      </c>
      <c r="G8" s="61">
        <v>1</v>
      </c>
      <c r="H8" s="63">
        <v>30</v>
      </c>
      <c r="I8" s="65" t="s">
        <v>643</v>
      </c>
      <c r="J8" s="61" t="s">
        <v>65</v>
      </c>
      <c r="K8" s="65"/>
      <c r="L8" s="67">
        <f t="shared" si="1"/>
        <v>0</v>
      </c>
      <c r="M8" s="7">
        <f t="shared" si="2"/>
        <v>30</v>
      </c>
      <c r="N8" s="69">
        <f t="shared" si="3"/>
        <v>0</v>
      </c>
      <c r="O8" s="76">
        <f t="shared" si="4"/>
        <v>0</v>
      </c>
      <c r="P8" s="74">
        <f t="shared" si="5"/>
        <v>29.702970297029704</v>
      </c>
      <c r="Q8" s="82">
        <f t="shared" si="6"/>
        <v>0.29702970297029707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29.702970297029704</v>
      </c>
      <c r="W8" s="7">
        <f t="shared" si="0"/>
        <v>0.29702970297029707</v>
      </c>
    </row>
    <row r="9" spans="1:23" s="6" customFormat="1" ht="19.899999999999999" customHeight="1" x14ac:dyDescent="0.2">
      <c r="A9" s="51">
        <v>6</v>
      </c>
      <c r="B9" s="97">
        <v>6050009918</v>
      </c>
      <c r="C9" s="100" t="str">
        <f>+VLOOKUP(B9,'VERİ BANKASI'!M:N,2,0)</f>
        <v>KÜÇÜKSU UN VE UNLU MAM.SAN.VE TİC.LTD.ŞTİ.</v>
      </c>
      <c r="D9" s="54" t="s">
        <v>639</v>
      </c>
      <c r="E9" s="57">
        <v>94</v>
      </c>
      <c r="F9" s="59">
        <v>45378</v>
      </c>
      <c r="G9" s="61">
        <v>1</v>
      </c>
      <c r="H9" s="63">
        <v>80</v>
      </c>
      <c r="I9" s="65" t="s">
        <v>640</v>
      </c>
      <c r="J9" s="61" t="s">
        <v>65</v>
      </c>
      <c r="K9" s="65"/>
      <c r="L9" s="67">
        <f t="shared" si="1"/>
        <v>0</v>
      </c>
      <c r="M9" s="7">
        <f t="shared" si="2"/>
        <v>80</v>
      </c>
      <c r="N9" s="69">
        <f t="shared" si="3"/>
        <v>0</v>
      </c>
      <c r="O9" s="76">
        <f t="shared" si="4"/>
        <v>0</v>
      </c>
      <c r="P9" s="74">
        <f t="shared" si="5"/>
        <v>79.207920792079207</v>
      </c>
      <c r="Q9" s="82">
        <f t="shared" si="6"/>
        <v>0.79207920792079212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79.207920792079207</v>
      </c>
      <c r="W9" s="7">
        <f t="shared" si="0"/>
        <v>0.79207920792079212</v>
      </c>
    </row>
    <row r="10" spans="1:23" s="6" customFormat="1" ht="19.899999999999999" customHeight="1" x14ac:dyDescent="0.2">
      <c r="A10" s="51">
        <v>7</v>
      </c>
      <c r="B10" s="97">
        <v>6220529513</v>
      </c>
      <c r="C10" s="100" t="str">
        <f>+VLOOKUP(B10,'VERİ BANKASI'!M:N,2,0)</f>
        <v>MİGROS TİCARET A.Ş.</v>
      </c>
      <c r="D10" s="54" t="s">
        <v>639</v>
      </c>
      <c r="E10" s="57">
        <v>176</v>
      </c>
      <c r="F10" s="59">
        <v>45372</v>
      </c>
      <c r="G10" s="61">
        <v>1</v>
      </c>
      <c r="H10" s="63">
        <v>119.45</v>
      </c>
      <c r="I10" s="65" t="s">
        <v>643</v>
      </c>
      <c r="J10" s="61" t="s">
        <v>65</v>
      </c>
      <c r="K10" s="65"/>
      <c r="L10" s="67">
        <f t="shared" si="1"/>
        <v>0</v>
      </c>
      <c r="M10" s="7">
        <f t="shared" si="2"/>
        <v>119.45</v>
      </c>
      <c r="N10" s="69">
        <f t="shared" si="3"/>
        <v>0</v>
      </c>
      <c r="O10" s="76">
        <f t="shared" si="4"/>
        <v>0</v>
      </c>
      <c r="P10" s="74">
        <f t="shared" si="5"/>
        <v>118.26732673267327</v>
      </c>
      <c r="Q10" s="82">
        <f t="shared" si="6"/>
        <v>1.1826732673267326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118.26732673267327</v>
      </c>
      <c r="W10" s="7">
        <f t="shared" si="0"/>
        <v>1.1826732673267326</v>
      </c>
    </row>
    <row r="11" spans="1:23" s="6" customFormat="1" ht="19.899999999999999" customHeight="1" x14ac:dyDescent="0.2">
      <c r="A11" s="51">
        <v>8</v>
      </c>
      <c r="B11" s="97">
        <v>6220529513</v>
      </c>
      <c r="C11" s="100" t="str">
        <f>+VLOOKUP(B11,'VERİ BANKASI'!M:N,2,0)</f>
        <v>MİGROS TİCARET A.Ş.</v>
      </c>
      <c r="D11" s="54" t="s">
        <v>639</v>
      </c>
      <c r="E11" s="57">
        <v>35</v>
      </c>
      <c r="F11" s="59">
        <v>45376</v>
      </c>
      <c r="G11" s="61">
        <v>1</v>
      </c>
      <c r="H11" s="63">
        <v>150.9</v>
      </c>
      <c r="I11" s="65" t="s">
        <v>121</v>
      </c>
      <c r="J11" s="61" t="s">
        <v>65</v>
      </c>
      <c r="K11" s="65"/>
      <c r="L11" s="67">
        <f t="shared" si="1"/>
        <v>0</v>
      </c>
      <c r="M11" s="7">
        <f t="shared" si="2"/>
        <v>150.9</v>
      </c>
      <c r="N11" s="69">
        <f t="shared" si="3"/>
        <v>0</v>
      </c>
      <c r="O11" s="76">
        <f t="shared" si="4"/>
        <v>0</v>
      </c>
      <c r="P11" s="74">
        <f t="shared" si="5"/>
        <v>149.40594059405942</v>
      </c>
      <c r="Q11" s="82">
        <f t="shared" si="6"/>
        <v>1.4940594059405943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149.40594059405942</v>
      </c>
      <c r="W11" s="7">
        <f t="shared" si="0"/>
        <v>1.4940594059405943</v>
      </c>
    </row>
    <row r="12" spans="1:23" s="6" customFormat="1" ht="19.899999999999999" customHeight="1" x14ac:dyDescent="0.2">
      <c r="A12" s="51">
        <v>9</v>
      </c>
      <c r="B12" s="97">
        <v>6220529513</v>
      </c>
      <c r="C12" s="100" t="str">
        <f>+VLOOKUP(B12,'VERİ BANKASI'!M:N,2,0)</f>
        <v>MİGROS TİCARET A.Ş.</v>
      </c>
      <c r="D12" s="54" t="s">
        <v>639</v>
      </c>
      <c r="E12" s="57">
        <v>35</v>
      </c>
      <c r="F12" s="59">
        <v>45376</v>
      </c>
      <c r="G12" s="61">
        <v>10</v>
      </c>
      <c r="H12" s="63">
        <v>75.459999999999994</v>
      </c>
      <c r="I12" s="65" t="s">
        <v>121</v>
      </c>
      <c r="J12" s="61" t="s">
        <v>65</v>
      </c>
      <c r="K12" s="65"/>
      <c r="L12" s="67">
        <f t="shared" si="1"/>
        <v>0</v>
      </c>
      <c r="M12" s="7">
        <f t="shared" si="2"/>
        <v>75.459999999999994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68.599999999999994</v>
      </c>
      <c r="S12" s="86">
        <f t="shared" si="8"/>
        <v>6.8599999999999994</v>
      </c>
      <c r="T12" s="90">
        <f t="shared" si="9"/>
        <v>0</v>
      </c>
      <c r="U12" s="92">
        <f t="shared" si="10"/>
        <v>0</v>
      </c>
      <c r="V12" s="95">
        <f t="shared" si="0"/>
        <v>68.599999999999994</v>
      </c>
      <c r="W12" s="7">
        <f t="shared" si="0"/>
        <v>6.8599999999999994</v>
      </c>
    </row>
    <row r="13" spans="1:23" s="6" customFormat="1" ht="19.899999999999999" customHeight="1" x14ac:dyDescent="0.2">
      <c r="A13" s="51">
        <v>10</v>
      </c>
      <c r="B13" s="97">
        <v>28109427856</v>
      </c>
      <c r="C13" s="100" t="str">
        <f>+VLOOKUP(B13,'VERİ BANKASI'!M:N,2,0)</f>
        <v>DOĞAL KAHVALTILIK GIDA - CENGİZ ALTUN</v>
      </c>
      <c r="D13" s="54" t="s">
        <v>639</v>
      </c>
      <c r="E13" s="57">
        <v>81</v>
      </c>
      <c r="F13" s="59">
        <v>45377</v>
      </c>
      <c r="G13" s="61">
        <v>1</v>
      </c>
      <c r="H13" s="63">
        <v>100</v>
      </c>
      <c r="I13" s="65" t="s">
        <v>122</v>
      </c>
      <c r="J13" s="61" t="s">
        <v>65</v>
      </c>
      <c r="K13" s="65"/>
      <c r="L13" s="67">
        <f t="shared" si="1"/>
        <v>0</v>
      </c>
      <c r="M13" s="7">
        <f t="shared" si="2"/>
        <v>100</v>
      </c>
      <c r="N13" s="69">
        <f t="shared" si="3"/>
        <v>0</v>
      </c>
      <c r="O13" s="76">
        <f t="shared" si="4"/>
        <v>0</v>
      </c>
      <c r="P13" s="74">
        <f t="shared" si="5"/>
        <v>99.009900990099013</v>
      </c>
      <c r="Q13" s="82">
        <f t="shared" si="6"/>
        <v>0.9900990099009902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99.009900990099013</v>
      </c>
      <c r="W13" s="7">
        <f t="shared" si="0"/>
        <v>0.9900990099009902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986.81000000000006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986.81000000000006</v>
      </c>
      <c r="N57" s="13">
        <f t="shared" si="12"/>
        <v>0</v>
      </c>
      <c r="O57" s="13">
        <f t="shared" si="12"/>
        <v>0</v>
      </c>
      <c r="P57" s="14">
        <f>+SUBTOTAL(9,P4:P55)</f>
        <v>852.82178217821786</v>
      </c>
      <c r="Q57" s="14">
        <f t="shared" si="12"/>
        <v>8.528217821782178</v>
      </c>
      <c r="R57" s="15">
        <f t="shared" si="12"/>
        <v>114.05454545454545</v>
      </c>
      <c r="S57" s="15">
        <f t="shared" si="12"/>
        <v>11.405454545454546</v>
      </c>
      <c r="T57" s="16">
        <f t="shared" si="12"/>
        <v>0</v>
      </c>
      <c r="U57" s="16">
        <f t="shared" si="12"/>
        <v>0</v>
      </c>
      <c r="V57" s="12">
        <f t="shared" si="12"/>
        <v>966.87632763276326</v>
      </c>
      <c r="W57" s="12">
        <f t="shared" si="12"/>
        <v>19.933672367236728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44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986.81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13</v>
      </c>
      <c r="Q63" s="198"/>
      <c r="R63" s="198"/>
      <c r="S63" s="26"/>
      <c r="T63" s="199" t="s">
        <v>8</v>
      </c>
      <c r="U63" s="200"/>
      <c r="V63" s="201"/>
      <c r="W63" s="28">
        <f>+W59-W61</f>
        <v>-986.81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852.82178217821786</v>
      </c>
      <c r="F65" s="24">
        <f t="shared" si="16"/>
        <v>8.528217821782178</v>
      </c>
      <c r="G65" s="24">
        <f t="shared" si="17"/>
        <v>114.05454545454545</v>
      </c>
      <c r="H65" s="24">
        <f t="shared" si="18"/>
        <v>11.405454545454546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986.81</v>
      </c>
      <c r="M65" s="113">
        <f>+COUNTIF($D$4:D59,B65)</f>
        <v>10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TÜLAY KOLAK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852.82178217821786</v>
      </c>
      <c r="F85" s="39">
        <f t="shared" si="23"/>
        <v>8.528217821782178</v>
      </c>
      <c r="G85" s="39">
        <f t="shared" si="23"/>
        <v>114.05454545454545</v>
      </c>
      <c r="H85" s="39">
        <f t="shared" si="23"/>
        <v>11.405454545454546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986.81</v>
      </c>
      <c r="M85" s="114">
        <f>+SUM(M60:M84)</f>
        <v>10</v>
      </c>
      <c r="R85" s="106" t="s">
        <v>658</v>
      </c>
      <c r="S85" s="111">
        <f>+M85</f>
        <v>10</v>
      </c>
      <c r="T85" s="107">
        <f>+K85</f>
        <v>0</v>
      </c>
      <c r="U85" s="107">
        <f>+C85+E85+G85+I85</f>
        <v>966.87632763276326</v>
      </c>
      <c r="V85" s="107">
        <f>+D85+F85+H85+J85</f>
        <v>19.933672367236724</v>
      </c>
      <c r="W85" s="107">
        <f>+T85+U85+V85</f>
        <v>986.81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51D1BF78-8680-4351-BE34-725F2CB9F108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39D46D18-DE9A-4EE5-9DBD-FFF098AFF2F1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F03738E7-0087-4013-86EE-649A0691F194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A0B352AB-1539-4E1B-B5D8-351E27821265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C7178268-FA69-44EB-942B-CF232DCF31CF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52E130DB-2145-4292-83E8-2164C56C40B0}">
          <x14:formula1>
            <xm:f>'VERİ BANKASI'!$N$1:$N$1</xm:f>
          </x14:formula1>
          <xm:sqref>K55</xm:sqref>
        </x14:dataValidation>
        <x14:dataValidation type="list" allowBlank="1" showInputMessage="1" showErrorMessage="1" xr:uid="{7DE317C2-83EA-4FFA-85D7-EED94246C51C}">
          <x14:formula1>
            <xm:f>'VERİ BANKASI'!$C$1:$C$5</xm:f>
          </x14:formula1>
          <xm:sqref>G55</xm:sqref>
        </x14:dataValidation>
        <x14:dataValidation type="list" allowBlank="1" showInputMessage="1" showErrorMessage="1" xr:uid="{99B938E9-AAB8-4E73-8191-45757D5A987C}">
          <x14:formula1>
            <xm:f>'VERİ BANKASI'!$G$1:$G$4</xm:f>
          </x14:formula1>
          <xm:sqref>P61</xm:sqref>
        </x14:dataValidation>
        <x14:dataValidation type="list" allowBlank="1" showInputMessage="1" showErrorMessage="1" xr:uid="{23D1B62E-5B92-4ED3-96AF-10DD78E4622C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25DF158A-E019-48DD-844A-EA36D7949E9D}">
          <x14:formula1>
            <xm:f>'VERİ BANKASI'!$E$1:$E$13</xm:f>
          </x14:formula1>
          <xm:sqref>P63</xm:sqref>
        </x14:dataValidation>
        <x14:dataValidation type="list" allowBlank="1" showInputMessage="1" showErrorMessage="1" xr:uid="{F82ECED9-BC45-4D9C-8037-8E74BD9BF270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763DA930-5E60-47AE-ADAF-285C5FC0188C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A58CCD38-B778-4EB9-9594-A9A5A8861F4D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050AC0FA-E3C9-4017-9FA3-8F882E655FD5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ACFE-B611-44ED-879D-460C13046BA2}">
  <sheetPr codeName="Sayfa50">
    <pageSetUpPr fitToPage="1"/>
  </sheetPr>
  <dimension ref="A1:W85"/>
  <sheetViews>
    <sheetView topLeftCell="H70" zoomScale="85" zoomScaleNormal="85" workbookViewId="0">
      <selection activeCell="A61" sqref="A61:XFD61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3850430195</v>
      </c>
      <c r="C4" s="100" t="str">
        <f>+VLOOKUP(B4,'VERİ BANKASI'!M:N,2,0)</f>
        <v>FATİH DİLEK GIDA SAN.VE TİC.A.Ş.</v>
      </c>
      <c r="D4" s="54" t="s">
        <v>639</v>
      </c>
      <c r="E4" s="57">
        <v>19</v>
      </c>
      <c r="F4" s="59">
        <v>45352</v>
      </c>
      <c r="G4" s="61">
        <v>10</v>
      </c>
      <c r="H4" s="63">
        <v>337</v>
      </c>
      <c r="I4" s="65" t="s">
        <v>640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337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306.36363636363632</v>
      </c>
      <c r="S4" s="86">
        <f>+R4*0.1</f>
        <v>30.636363636363633</v>
      </c>
      <c r="T4" s="90">
        <f>+IF(G4=$T$2,M4/1.2,0)</f>
        <v>0</v>
      </c>
      <c r="U4" s="92">
        <f>+T4*0.2</f>
        <v>0</v>
      </c>
      <c r="V4" s="95">
        <f>+N4+P4+R4+T4</f>
        <v>306.36363636363632</v>
      </c>
      <c r="W4" s="7">
        <f>+O4+Q4+S4+U4</f>
        <v>30.636363636363633</v>
      </c>
    </row>
    <row r="5" spans="1:23" s="6" customFormat="1" ht="19.899999999999999" customHeight="1" x14ac:dyDescent="0.2">
      <c r="A5" s="51">
        <v>2</v>
      </c>
      <c r="B5" s="97">
        <v>8920722590</v>
      </c>
      <c r="C5" s="100" t="str">
        <f>+VLOOKUP(B5,'VERİ BANKASI'!M:N,2,0)</f>
        <v>UNİVERSAL BOĞA KARDEŞLER GID.TUR.İNŞ.VE OTO.TİC.LTD.ŞTİ.(BULVAR BÜFE)</v>
      </c>
      <c r="D5" s="54" t="s">
        <v>639</v>
      </c>
      <c r="E5" s="57">
        <v>8</v>
      </c>
      <c r="F5" s="59">
        <v>45359</v>
      </c>
      <c r="G5" s="61">
        <v>10</v>
      </c>
      <c r="H5" s="63">
        <v>67</v>
      </c>
      <c r="I5" s="65" t="s">
        <v>640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67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60.909090909090907</v>
      </c>
      <c r="S5" s="86">
        <f>+R5*0.1</f>
        <v>6.0909090909090908</v>
      </c>
      <c r="T5" s="90">
        <f>+IF(G5=$T$2,M5/1.2,0)</f>
        <v>0</v>
      </c>
      <c r="U5" s="92">
        <f>+T5*0.2</f>
        <v>0</v>
      </c>
      <c r="V5" s="95">
        <f>+N5+P5+R5+T5</f>
        <v>60.909090909090907</v>
      </c>
      <c r="W5" s="7">
        <f>+O5+Q5+S5+U5</f>
        <v>6.0909090909090908</v>
      </c>
    </row>
    <row r="6" spans="1:23" s="6" customFormat="1" ht="19.899999999999999" customHeight="1" x14ac:dyDescent="0.2">
      <c r="A6" s="51">
        <v>3</v>
      </c>
      <c r="B6" s="97">
        <v>8920722590</v>
      </c>
      <c r="C6" s="100" t="str">
        <f>+VLOOKUP(B6,'VERİ BANKASI'!M:N,2,0)</f>
        <v>UNİVERSAL BOĞA KARDEŞLER GID.TUR.İNŞ.VE OTO.TİC.LTD.ŞTİ.(BULVAR BÜFE)</v>
      </c>
      <c r="D6" s="54" t="s">
        <v>639</v>
      </c>
      <c r="E6" s="57">
        <v>7</v>
      </c>
      <c r="F6" s="59">
        <v>45359</v>
      </c>
      <c r="G6" s="61">
        <v>10</v>
      </c>
      <c r="H6" s="63">
        <v>135</v>
      </c>
      <c r="I6" s="65" t="s">
        <v>68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135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122.72727272727272</v>
      </c>
      <c r="S6" s="86">
        <f>+R6*0.1</f>
        <v>12.272727272727273</v>
      </c>
      <c r="T6" s="90">
        <f>+IF(G6=$T$2,M6/1.2,0)</f>
        <v>0</v>
      </c>
      <c r="U6" s="92">
        <f>+T6*0.2</f>
        <v>0</v>
      </c>
      <c r="V6" s="95">
        <f t="shared" ref="V6:W22" si="0">+N6+P6+R6+T6</f>
        <v>122.72727272727272</v>
      </c>
      <c r="W6" s="7">
        <f t="shared" si="0"/>
        <v>12.272727272727273</v>
      </c>
    </row>
    <row r="7" spans="1:23" s="6" customFormat="1" ht="19.899999999999999" customHeight="1" x14ac:dyDescent="0.2">
      <c r="A7" s="51">
        <v>4</v>
      </c>
      <c r="B7" s="97">
        <v>1870022212</v>
      </c>
      <c r="C7" s="100" t="str">
        <f>+VLOOKUP(B7,'VERİ BANKASI'!M:N,2,0)</f>
        <v>BP PETROLLERİ A.Ş.</v>
      </c>
      <c r="D7" s="54" t="s">
        <v>639</v>
      </c>
      <c r="E7" s="57">
        <v>134</v>
      </c>
      <c r="F7" s="59">
        <v>45356</v>
      </c>
      <c r="G7" s="61">
        <v>10</v>
      </c>
      <c r="H7" s="63">
        <v>56</v>
      </c>
      <c r="I7" s="65" t="s">
        <v>121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56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50.909090909090907</v>
      </c>
      <c r="S7" s="86">
        <f t="shared" ref="S7:S54" si="8">+R7*0.1</f>
        <v>5.0909090909090908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50.909090909090907</v>
      </c>
      <c r="W7" s="7">
        <f t="shared" si="0"/>
        <v>5.0909090909090908</v>
      </c>
    </row>
    <row r="8" spans="1:23" s="6" customFormat="1" ht="19.899999999999999" customHeight="1" x14ac:dyDescent="0.2">
      <c r="A8" s="51">
        <v>5</v>
      </c>
      <c r="B8" s="97">
        <v>1870022212</v>
      </c>
      <c r="C8" s="100" t="str">
        <f>+VLOOKUP(B8,'VERİ BANKASI'!M:N,2,0)</f>
        <v>BP PETROLLERİ A.Ş.</v>
      </c>
      <c r="D8" s="54" t="s">
        <v>639</v>
      </c>
      <c r="E8" s="57">
        <v>134</v>
      </c>
      <c r="F8" s="59">
        <v>45356</v>
      </c>
      <c r="G8" s="61">
        <v>1</v>
      </c>
      <c r="H8" s="63">
        <v>16</v>
      </c>
      <c r="I8" s="65" t="s">
        <v>121</v>
      </c>
      <c r="J8" s="61" t="s">
        <v>65</v>
      </c>
      <c r="K8" s="65"/>
      <c r="L8" s="67">
        <f t="shared" si="1"/>
        <v>0</v>
      </c>
      <c r="M8" s="7">
        <f t="shared" si="2"/>
        <v>16</v>
      </c>
      <c r="N8" s="69">
        <f t="shared" si="3"/>
        <v>0</v>
      </c>
      <c r="O8" s="76">
        <f t="shared" si="4"/>
        <v>0</v>
      </c>
      <c r="P8" s="74">
        <f t="shared" si="5"/>
        <v>15.841584158415841</v>
      </c>
      <c r="Q8" s="82">
        <f t="shared" si="6"/>
        <v>0.15841584158415842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15.841584158415841</v>
      </c>
      <c r="W8" s="7">
        <f t="shared" si="0"/>
        <v>0.15841584158415842</v>
      </c>
    </row>
    <row r="9" spans="1:23" s="6" customFormat="1" ht="19.899999999999999" customHeight="1" x14ac:dyDescent="0.2">
      <c r="A9" s="51">
        <v>6</v>
      </c>
      <c r="B9" s="97">
        <v>1680318071</v>
      </c>
      <c r="C9" s="100" t="str">
        <f>+VLOOKUP(B9,'VERİ BANKASI'!M:N,2,0)</f>
        <v>BEYOĞLU KONAK GIDA TUR.VE İNŞ.SAN.TİC.LTD.ŞTİ</v>
      </c>
      <c r="D9" s="54" t="s">
        <v>639</v>
      </c>
      <c r="E9" s="57">
        <v>14</v>
      </c>
      <c r="F9" s="59">
        <v>45355</v>
      </c>
      <c r="G9" s="61">
        <v>10</v>
      </c>
      <c r="H9" s="63">
        <v>440</v>
      </c>
      <c r="I9" s="65" t="s">
        <v>640</v>
      </c>
      <c r="J9" s="61" t="s">
        <v>65</v>
      </c>
      <c r="K9" s="65"/>
      <c r="L9" s="67">
        <f t="shared" si="1"/>
        <v>0</v>
      </c>
      <c r="M9" s="7">
        <f t="shared" si="2"/>
        <v>440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399.99999999999994</v>
      </c>
      <c r="S9" s="86">
        <f t="shared" si="8"/>
        <v>40</v>
      </c>
      <c r="T9" s="90">
        <f t="shared" si="9"/>
        <v>0</v>
      </c>
      <c r="U9" s="92">
        <f t="shared" si="10"/>
        <v>0</v>
      </c>
      <c r="V9" s="95">
        <f t="shared" si="0"/>
        <v>399.99999999999994</v>
      </c>
      <c r="W9" s="7">
        <f t="shared" si="0"/>
        <v>40</v>
      </c>
    </row>
    <row r="10" spans="1:23" s="6" customFormat="1" ht="19.899999999999999" customHeight="1" x14ac:dyDescent="0.2">
      <c r="A10" s="51">
        <v>7</v>
      </c>
      <c r="B10" s="97">
        <v>6440361315</v>
      </c>
      <c r="C10" s="100" t="str">
        <f>+VLOOKUP(B10,'VERİ BANKASI'!M:N,2,0)</f>
        <v>ONURALP GIDA TUR. LTD. ŞTİ.</v>
      </c>
      <c r="D10" s="54" t="s">
        <v>639</v>
      </c>
      <c r="E10" s="57">
        <v>108</v>
      </c>
      <c r="F10" s="59">
        <v>45358</v>
      </c>
      <c r="G10" s="61">
        <v>10</v>
      </c>
      <c r="H10" s="63">
        <v>195</v>
      </c>
      <c r="I10" s="65" t="s">
        <v>640</v>
      </c>
      <c r="J10" s="61" t="s">
        <v>65</v>
      </c>
      <c r="K10" s="65"/>
      <c r="L10" s="67">
        <f t="shared" si="1"/>
        <v>0</v>
      </c>
      <c r="M10" s="7">
        <f t="shared" si="2"/>
        <v>195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177.27272727272725</v>
      </c>
      <c r="S10" s="86">
        <f t="shared" si="8"/>
        <v>17.727272727272727</v>
      </c>
      <c r="T10" s="90">
        <f t="shared" si="9"/>
        <v>0</v>
      </c>
      <c r="U10" s="92">
        <f t="shared" si="10"/>
        <v>0</v>
      </c>
      <c r="V10" s="95">
        <f t="shared" si="0"/>
        <v>177.27272727272725</v>
      </c>
      <c r="W10" s="7">
        <f t="shared" si="0"/>
        <v>17.727272727272727</v>
      </c>
    </row>
    <row r="11" spans="1:23" s="6" customFormat="1" ht="19.899999999999999" customHeight="1" x14ac:dyDescent="0.2">
      <c r="A11" s="51">
        <v>8</v>
      </c>
      <c r="B11" s="97">
        <v>8940028650</v>
      </c>
      <c r="C11" s="100" t="str">
        <f>+VLOOKUP(B11,'VERİ BANKASI'!M:N,2,0)</f>
        <v>USESİ GOLT İNŞ.TUR.SEY.VE DIŞ TİC.LTD.ŞTİ.(COFFEE CARAMEL)</v>
      </c>
      <c r="D11" s="54" t="s">
        <v>639</v>
      </c>
      <c r="E11" s="57">
        <v>311</v>
      </c>
      <c r="F11" s="59">
        <v>45358</v>
      </c>
      <c r="G11" s="61">
        <v>1</v>
      </c>
      <c r="H11" s="63">
        <v>170</v>
      </c>
      <c r="I11" s="65" t="s">
        <v>640</v>
      </c>
      <c r="J11" s="61" t="s">
        <v>65</v>
      </c>
      <c r="K11" s="65"/>
      <c r="L11" s="67">
        <f t="shared" si="1"/>
        <v>0</v>
      </c>
      <c r="M11" s="7">
        <f t="shared" si="2"/>
        <v>170</v>
      </c>
      <c r="N11" s="69">
        <f t="shared" si="3"/>
        <v>0</v>
      </c>
      <c r="O11" s="76">
        <f t="shared" si="4"/>
        <v>0</v>
      </c>
      <c r="P11" s="74">
        <f t="shared" si="5"/>
        <v>168.31683168316832</v>
      </c>
      <c r="Q11" s="82">
        <f t="shared" si="6"/>
        <v>1.6831683168316831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168.31683168316832</v>
      </c>
      <c r="W11" s="7">
        <f t="shared" si="0"/>
        <v>1.6831683168316831</v>
      </c>
    </row>
    <row r="12" spans="1:23" s="6" customFormat="1" ht="19.899999999999999" customHeight="1" x14ac:dyDescent="0.2">
      <c r="A12" s="51">
        <v>9</v>
      </c>
      <c r="B12" s="97">
        <v>5260047973</v>
      </c>
      <c r="C12" s="100" t="str">
        <f>+VLOOKUP(B12,'VERİ BANKASI'!M:N,2,0)</f>
        <v>İSTANBUL OTOPARK İŞLETMELERİ A.Ş.(İSPARK)</v>
      </c>
      <c r="D12" s="54" t="s">
        <v>94</v>
      </c>
      <c r="E12" s="57">
        <v>559</v>
      </c>
      <c r="F12" s="59">
        <v>45357</v>
      </c>
      <c r="G12" s="61">
        <v>20</v>
      </c>
      <c r="H12" s="63">
        <v>73</v>
      </c>
      <c r="I12" s="65" t="s">
        <v>640</v>
      </c>
      <c r="J12" s="61" t="s">
        <v>65</v>
      </c>
      <c r="K12" s="65"/>
      <c r="L12" s="67">
        <f t="shared" si="1"/>
        <v>21.9</v>
      </c>
      <c r="M12" s="7">
        <f t="shared" si="2"/>
        <v>51.1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42.583333333333336</v>
      </c>
      <c r="U12" s="92">
        <f t="shared" si="10"/>
        <v>8.5166666666666675</v>
      </c>
      <c r="V12" s="95">
        <f t="shared" si="0"/>
        <v>42.583333333333336</v>
      </c>
      <c r="W12" s="7">
        <f t="shared" si="0"/>
        <v>8.5166666666666675</v>
      </c>
    </row>
    <row r="13" spans="1:23" s="6" customFormat="1" ht="19.899999999999999" customHeight="1" x14ac:dyDescent="0.2">
      <c r="A13" s="51">
        <v>10</v>
      </c>
      <c r="B13" s="97">
        <v>5260047973</v>
      </c>
      <c r="C13" s="100" t="str">
        <f>+VLOOKUP(B13,'VERİ BANKASI'!M:N,2,0)</f>
        <v>İSTANBUL OTOPARK İŞLETMELERİ A.Ş.(İSPARK)</v>
      </c>
      <c r="D13" s="54" t="s">
        <v>94</v>
      </c>
      <c r="E13" s="57">
        <v>791</v>
      </c>
      <c r="F13" s="59">
        <v>45355</v>
      </c>
      <c r="G13" s="61">
        <v>20</v>
      </c>
      <c r="H13" s="63">
        <v>200</v>
      </c>
      <c r="I13" s="65" t="s">
        <v>640</v>
      </c>
      <c r="J13" s="61" t="s">
        <v>65</v>
      </c>
      <c r="K13" s="65"/>
      <c r="L13" s="67">
        <f t="shared" si="1"/>
        <v>60</v>
      </c>
      <c r="M13" s="7">
        <f t="shared" si="2"/>
        <v>140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116.66666666666667</v>
      </c>
      <c r="U13" s="92">
        <f t="shared" si="10"/>
        <v>23.333333333333336</v>
      </c>
      <c r="V13" s="95">
        <f t="shared" si="0"/>
        <v>116.66666666666667</v>
      </c>
      <c r="W13" s="7">
        <f t="shared" si="0"/>
        <v>23.333333333333336</v>
      </c>
    </row>
    <row r="14" spans="1:23" s="6" customFormat="1" ht="19.899999999999999" customHeight="1" x14ac:dyDescent="0.2">
      <c r="A14" s="51">
        <v>11</v>
      </c>
      <c r="B14" s="97">
        <v>5260047973</v>
      </c>
      <c r="C14" s="100" t="str">
        <f>+VLOOKUP(B14,'VERİ BANKASI'!M:N,2,0)</f>
        <v>İSTANBUL OTOPARK İŞLETMELERİ A.Ş.(İSPARK)</v>
      </c>
      <c r="D14" s="54" t="s">
        <v>94</v>
      </c>
      <c r="E14" s="57">
        <v>619</v>
      </c>
      <c r="F14" s="59">
        <v>45352</v>
      </c>
      <c r="G14" s="61">
        <v>20</v>
      </c>
      <c r="H14" s="63">
        <v>100</v>
      </c>
      <c r="I14" s="65" t="s">
        <v>640</v>
      </c>
      <c r="J14" s="61" t="s">
        <v>65</v>
      </c>
      <c r="K14" s="65"/>
      <c r="L14" s="67">
        <f t="shared" si="1"/>
        <v>30</v>
      </c>
      <c r="M14" s="7">
        <f t="shared" si="2"/>
        <v>70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58.333333333333336</v>
      </c>
      <c r="U14" s="92">
        <f t="shared" si="10"/>
        <v>11.666666666666668</v>
      </c>
      <c r="V14" s="95">
        <f t="shared" si="0"/>
        <v>58.333333333333336</v>
      </c>
      <c r="W14" s="7">
        <f t="shared" si="0"/>
        <v>11.666666666666668</v>
      </c>
    </row>
    <row r="15" spans="1:23" s="6" customFormat="1" ht="19.899999999999999" customHeight="1" x14ac:dyDescent="0.2">
      <c r="A15" s="51">
        <v>12</v>
      </c>
      <c r="B15" s="97">
        <v>5260047973</v>
      </c>
      <c r="C15" s="100" t="str">
        <f>+VLOOKUP(B15,'VERİ BANKASI'!M:N,2,0)</f>
        <v>İSTANBUL OTOPARK İŞLETMELERİ A.Ş.(İSPARK)</v>
      </c>
      <c r="D15" s="54" t="s">
        <v>94</v>
      </c>
      <c r="E15" s="57">
        <v>659</v>
      </c>
      <c r="F15" s="59">
        <v>45356</v>
      </c>
      <c r="G15" s="61">
        <v>20</v>
      </c>
      <c r="H15" s="63">
        <v>73</v>
      </c>
      <c r="I15" s="65" t="s">
        <v>640</v>
      </c>
      <c r="J15" s="61" t="s">
        <v>65</v>
      </c>
      <c r="K15" s="65"/>
      <c r="L15" s="67">
        <f t="shared" si="1"/>
        <v>21.9</v>
      </c>
      <c r="M15" s="7">
        <f t="shared" si="2"/>
        <v>51.1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42.583333333333336</v>
      </c>
      <c r="U15" s="92">
        <f t="shared" si="10"/>
        <v>8.5166666666666675</v>
      </c>
      <c r="V15" s="95">
        <f t="shared" si="0"/>
        <v>42.583333333333336</v>
      </c>
      <c r="W15" s="7">
        <f t="shared" si="0"/>
        <v>8.5166666666666675</v>
      </c>
    </row>
    <row r="16" spans="1:23" s="6" customFormat="1" ht="19.899999999999999" customHeight="1" x14ac:dyDescent="0.2">
      <c r="A16" s="51">
        <v>13</v>
      </c>
      <c r="B16" s="97">
        <v>5260047973</v>
      </c>
      <c r="C16" s="100" t="str">
        <f>+VLOOKUP(B16,'VERİ BANKASI'!M:N,2,0)</f>
        <v>İSTANBUL OTOPARK İŞLETMELERİ A.Ş.(İSPARK)</v>
      </c>
      <c r="D16" s="54" t="s">
        <v>94</v>
      </c>
      <c r="E16" s="57">
        <v>615</v>
      </c>
      <c r="F16" s="59">
        <v>45359</v>
      </c>
      <c r="G16" s="61">
        <v>20</v>
      </c>
      <c r="H16" s="63">
        <v>100</v>
      </c>
      <c r="I16" s="65" t="s">
        <v>640</v>
      </c>
      <c r="J16" s="61" t="s">
        <v>65</v>
      </c>
      <c r="K16" s="65"/>
      <c r="L16" s="67">
        <f t="shared" si="1"/>
        <v>30</v>
      </c>
      <c r="M16" s="7">
        <f t="shared" si="2"/>
        <v>70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58.333333333333336</v>
      </c>
      <c r="U16" s="92">
        <f t="shared" si="10"/>
        <v>11.666666666666668</v>
      </c>
      <c r="V16" s="95">
        <f t="shared" si="0"/>
        <v>58.333333333333336</v>
      </c>
      <c r="W16" s="7">
        <f t="shared" si="0"/>
        <v>11.666666666666668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1962</v>
      </c>
      <c r="I57" s="109"/>
      <c r="J57" s="109"/>
      <c r="K57" s="11"/>
      <c r="L57" s="12">
        <f t="shared" ref="L57:W57" si="12">+SUBTOTAL(9,L4:L55)</f>
        <v>163.80000000000001</v>
      </c>
      <c r="M57" s="12">
        <f t="shared" si="12"/>
        <v>1798.1999999999998</v>
      </c>
      <c r="N57" s="13">
        <f t="shared" si="12"/>
        <v>0</v>
      </c>
      <c r="O57" s="13">
        <f t="shared" si="12"/>
        <v>0</v>
      </c>
      <c r="P57" s="14">
        <f>+SUBTOTAL(9,P4:P55)</f>
        <v>184.15841584158414</v>
      </c>
      <c r="Q57" s="14">
        <f t="shared" si="12"/>
        <v>1.8415841584158414</v>
      </c>
      <c r="R57" s="15">
        <f t="shared" si="12"/>
        <v>1118.181818181818</v>
      </c>
      <c r="S57" s="15">
        <f t="shared" si="12"/>
        <v>111.81818181818181</v>
      </c>
      <c r="T57" s="16">
        <f t="shared" si="12"/>
        <v>318.5</v>
      </c>
      <c r="U57" s="16">
        <f t="shared" si="12"/>
        <v>63.7</v>
      </c>
      <c r="V57" s="12">
        <f t="shared" si="12"/>
        <v>1620.840234023402</v>
      </c>
      <c r="W57" s="12">
        <f t="shared" si="12"/>
        <v>177.35976597659766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318.5</v>
      </c>
      <c r="J61" s="24">
        <f t="shared" si="20"/>
        <v>63.7</v>
      </c>
      <c r="K61" s="24">
        <f t="shared" si="21"/>
        <v>163.80000000000001</v>
      </c>
      <c r="L61" s="25">
        <f t="shared" si="22"/>
        <v>546</v>
      </c>
      <c r="M61" s="113">
        <f>+COUNTIF($D$4:D55,B61)</f>
        <v>5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1961.9999999999995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-1961.9999999999995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184.15841584158414</v>
      </c>
      <c r="F65" s="24">
        <f t="shared" si="16"/>
        <v>1.8415841584158414</v>
      </c>
      <c r="G65" s="24">
        <f t="shared" si="17"/>
        <v>1118.181818181818</v>
      </c>
      <c r="H65" s="24">
        <f t="shared" si="18"/>
        <v>111.81818181818181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1415.9999999999998</v>
      </c>
      <c r="M65" s="113">
        <f>+COUNTIF($D$4:D59,B65)</f>
        <v>8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184.15841584158414</v>
      </c>
      <c r="F85" s="39">
        <f t="shared" si="23"/>
        <v>1.8415841584158414</v>
      </c>
      <c r="G85" s="39">
        <f t="shared" si="23"/>
        <v>1118.181818181818</v>
      </c>
      <c r="H85" s="39">
        <f t="shared" si="23"/>
        <v>111.81818181818181</v>
      </c>
      <c r="I85" s="39">
        <f t="shared" si="23"/>
        <v>318.5</v>
      </c>
      <c r="J85" s="39">
        <f t="shared" si="23"/>
        <v>63.7</v>
      </c>
      <c r="K85" s="40">
        <f t="shared" si="23"/>
        <v>163.80000000000001</v>
      </c>
      <c r="L85" s="40">
        <f>SUM(L60:L82)</f>
        <v>1961.9999999999998</v>
      </c>
      <c r="M85" s="114">
        <f>+SUM(M60:M84)</f>
        <v>13</v>
      </c>
      <c r="R85" s="106" t="s">
        <v>658</v>
      </c>
      <c r="S85" s="111">
        <f>+M85</f>
        <v>13</v>
      </c>
      <c r="T85" s="107">
        <f>+K85</f>
        <v>163.80000000000001</v>
      </c>
      <c r="U85" s="107">
        <f>+C85+E85+G85+I85</f>
        <v>1620.8402340234022</v>
      </c>
      <c r="V85" s="107">
        <f>+D85+F85+H85+J85</f>
        <v>177.35976597659766</v>
      </c>
      <c r="W85" s="107">
        <f>+T85+U85+V85</f>
        <v>1961.9999999999998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F6E2D426-9DAA-455A-9E0E-F911B97794C7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30A7F941-964F-4E87-A725-8B3B1287CD11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CFE472E5-4767-4DAA-A1AF-DA424F0D8C83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A9DD9580-99C4-47FE-A9AF-FDD0BC8D3EC5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71FB1B66-002B-462B-94F8-E922487DE83F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35700BBB-AE73-4347-B0AF-109959B25627}">
          <x14:formula1>
            <xm:f>'VERİ BANKASI'!$N$1:$N$1</xm:f>
          </x14:formula1>
          <xm:sqref>K55</xm:sqref>
        </x14:dataValidation>
        <x14:dataValidation type="list" allowBlank="1" showInputMessage="1" showErrorMessage="1" xr:uid="{9ACFCBEF-759E-46B3-94ED-1A8C76A0EC3C}">
          <x14:formula1>
            <xm:f>'VERİ BANKASI'!$C$1:$C$5</xm:f>
          </x14:formula1>
          <xm:sqref>G55</xm:sqref>
        </x14:dataValidation>
        <x14:dataValidation type="list" allowBlank="1" showInputMessage="1" showErrorMessage="1" xr:uid="{C4CEEA33-6F81-4934-8A84-760D27BCD651}">
          <x14:formula1>
            <xm:f>'VERİ BANKASI'!$G$1:$G$4</xm:f>
          </x14:formula1>
          <xm:sqref>P61</xm:sqref>
        </x14:dataValidation>
        <x14:dataValidation type="list" allowBlank="1" showInputMessage="1" showErrorMessage="1" xr:uid="{52E02C74-E27C-4F36-B516-1CBB178E1E02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537ABA2B-3CC8-452E-B0AF-20F61485485F}">
          <x14:formula1>
            <xm:f>'VERİ BANKASI'!$E$1:$E$13</xm:f>
          </x14:formula1>
          <xm:sqref>P63</xm:sqref>
        </x14:dataValidation>
        <x14:dataValidation type="list" allowBlank="1" showInputMessage="1" showErrorMessage="1" xr:uid="{1AC03123-8078-44DF-A30E-B376F9D2CDB1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530523D3-0E4F-42FA-853D-922745D316E1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8E4DB501-B81C-467C-8DC5-93660069E52D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3A5F6C11-33E9-4478-A29E-968F8B3A90B4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56AA-89BA-409A-AB8B-2EF161E5110D}">
  <sheetPr codeName="Sayfa51">
    <pageSetUpPr fitToPage="1"/>
  </sheetPr>
  <dimension ref="A1:W85"/>
  <sheetViews>
    <sheetView topLeftCell="A64" zoomScale="85" zoomScaleNormal="85" workbookViewId="0">
      <selection activeCell="I16" sqref="I16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34399768166</v>
      </c>
      <c r="C4" s="100" t="str">
        <f>+VLOOKUP(B4,'VERİ BANKASI'!M:N,2,0)</f>
        <v>ŞEN BALIK LOK.(UZUNLAR MANAV ) - SEYHAN UZUN</v>
      </c>
      <c r="D4" s="54" t="s">
        <v>639</v>
      </c>
      <c r="E4" s="57">
        <v>17</v>
      </c>
      <c r="F4" s="59">
        <v>45363</v>
      </c>
      <c r="G4" s="61">
        <v>1</v>
      </c>
      <c r="H4" s="63">
        <v>520</v>
      </c>
      <c r="I4" s="65" t="s">
        <v>640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520</v>
      </c>
      <c r="N4" s="69">
        <f>+IF(G4=$N$2,M4,0)</f>
        <v>0</v>
      </c>
      <c r="O4" s="76">
        <f>+N4*0/100</f>
        <v>0</v>
      </c>
      <c r="P4" s="74">
        <f>+IF(G4=$P$2,M4/1.01,0)</f>
        <v>514.85148514851483</v>
      </c>
      <c r="Q4" s="82">
        <f>+P4*0.01</f>
        <v>5.1485148514851486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514.85148514851483</v>
      </c>
      <c r="W4" s="7">
        <f>+O4+Q4+S4+U4</f>
        <v>5.1485148514851486</v>
      </c>
    </row>
    <row r="5" spans="1:23" s="6" customFormat="1" ht="19.899999999999999" customHeight="1" x14ac:dyDescent="0.2">
      <c r="A5" s="51">
        <v>2</v>
      </c>
      <c r="B5" s="97">
        <v>7690310116</v>
      </c>
      <c r="C5" s="100" t="str">
        <f>+VLOOKUP(B5,'VERİ BANKASI'!M:N,2,0)</f>
        <v>SHAYA KAHVE SAN.VE TİC.A.Ş.(STARBUCKS COFFEE)</v>
      </c>
      <c r="D5" s="54" t="s">
        <v>639</v>
      </c>
      <c r="E5" s="57">
        <v>189</v>
      </c>
      <c r="F5" s="59">
        <v>45370</v>
      </c>
      <c r="G5" s="61">
        <v>10</v>
      </c>
      <c r="H5" s="63">
        <v>104</v>
      </c>
      <c r="I5" s="65" t="s">
        <v>643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104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94.545454545454533</v>
      </c>
      <c r="S5" s="86">
        <f>+R5*0.1</f>
        <v>9.4545454545454533</v>
      </c>
      <c r="T5" s="90">
        <f>+IF(G5=$T$2,M5/1.2,0)</f>
        <v>0</v>
      </c>
      <c r="U5" s="92">
        <f>+T5*0.2</f>
        <v>0</v>
      </c>
      <c r="V5" s="95">
        <f>+N5+P5+R5+T5</f>
        <v>94.545454545454533</v>
      </c>
      <c r="W5" s="7">
        <f>+O5+Q5+S5+U5</f>
        <v>9.4545454545454533</v>
      </c>
    </row>
    <row r="6" spans="1:23" s="6" customFormat="1" ht="19.899999999999999" customHeight="1" x14ac:dyDescent="0.2">
      <c r="A6" s="51">
        <v>3</v>
      </c>
      <c r="B6" s="97">
        <v>34001291976</v>
      </c>
      <c r="C6" s="100" t="str">
        <f>+VLOOKUP(B6,'VERİ BANKASI'!M:N,2,0)</f>
        <v>CHOCHOKEYF - CENGİZ UÇMAK</v>
      </c>
      <c r="D6" s="54" t="s">
        <v>639</v>
      </c>
      <c r="E6" s="57">
        <v>2</v>
      </c>
      <c r="F6" s="59">
        <v>45371</v>
      </c>
      <c r="G6" s="61">
        <v>10</v>
      </c>
      <c r="H6" s="63">
        <v>40</v>
      </c>
      <c r="I6" s="65" t="s">
        <v>643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40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36.36363636363636</v>
      </c>
      <c r="S6" s="86">
        <f>+R6*0.1</f>
        <v>3.6363636363636362</v>
      </c>
      <c r="T6" s="90">
        <f>+IF(G6=$T$2,M6/1.2,0)</f>
        <v>0</v>
      </c>
      <c r="U6" s="92">
        <f>+T6*0.2</f>
        <v>0</v>
      </c>
      <c r="V6" s="95">
        <f t="shared" ref="V6:W22" si="0">+N6+P6+R6+T6</f>
        <v>36.36363636363636</v>
      </c>
      <c r="W6" s="7">
        <f t="shared" si="0"/>
        <v>3.6363636363636362</v>
      </c>
    </row>
    <row r="7" spans="1:23" s="6" customFormat="1" ht="19.899999999999999" customHeight="1" x14ac:dyDescent="0.2">
      <c r="A7" s="51">
        <v>4</v>
      </c>
      <c r="B7" s="97">
        <v>34001291976</v>
      </c>
      <c r="C7" s="100" t="str">
        <f>+VLOOKUP(B7,'VERİ BANKASI'!M:N,2,0)</f>
        <v>CHOCHOKEYF - CENGİZ UÇMAK</v>
      </c>
      <c r="D7" s="54" t="s">
        <v>639</v>
      </c>
      <c r="E7" s="57">
        <v>1</v>
      </c>
      <c r="F7" s="59">
        <v>45371</v>
      </c>
      <c r="G7" s="61">
        <v>10</v>
      </c>
      <c r="H7" s="63">
        <v>170</v>
      </c>
      <c r="I7" s="65" t="s">
        <v>643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170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154.54545454545453</v>
      </c>
      <c r="S7" s="86">
        <f t="shared" ref="S7:S54" si="8">+R7*0.1</f>
        <v>15.454545454545453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154.54545454545453</v>
      </c>
      <c r="W7" s="7">
        <f t="shared" si="0"/>
        <v>15.454545454545453</v>
      </c>
    </row>
    <row r="8" spans="1:23" s="6" customFormat="1" ht="19.899999999999999" customHeight="1" x14ac:dyDescent="0.2">
      <c r="A8" s="51">
        <v>5</v>
      </c>
      <c r="B8" s="97">
        <v>1020966346</v>
      </c>
      <c r="C8" s="100" t="str">
        <f>+VLOOKUP(B8,'VERİ BANKASI'!M:N,2,0)</f>
        <v>AXIS İSTANBUL OTOPARK İŞLETMECİLİĞİ A.Ş.</v>
      </c>
      <c r="D8" s="54" t="s">
        <v>94</v>
      </c>
      <c r="E8" s="57">
        <v>14</v>
      </c>
      <c r="F8" s="59">
        <v>45371</v>
      </c>
      <c r="G8" s="61">
        <v>20</v>
      </c>
      <c r="H8" s="63">
        <v>120</v>
      </c>
      <c r="I8" s="65" t="s">
        <v>643</v>
      </c>
      <c r="J8" s="61" t="s">
        <v>65</v>
      </c>
      <c r="K8" s="65"/>
      <c r="L8" s="67">
        <f t="shared" si="1"/>
        <v>36</v>
      </c>
      <c r="M8" s="7">
        <f t="shared" si="2"/>
        <v>84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70</v>
      </c>
      <c r="U8" s="92">
        <f t="shared" si="10"/>
        <v>14</v>
      </c>
      <c r="V8" s="95">
        <f t="shared" si="0"/>
        <v>70</v>
      </c>
      <c r="W8" s="7">
        <f t="shared" si="0"/>
        <v>14</v>
      </c>
    </row>
    <row r="9" spans="1:23" s="6" customFormat="1" ht="19.899999999999999" customHeight="1" x14ac:dyDescent="0.2">
      <c r="A9" s="51">
        <v>6</v>
      </c>
      <c r="B9" s="97">
        <v>8440465036</v>
      </c>
      <c r="C9" s="100" t="str">
        <f>+VLOOKUP(B9,'VERİ BANKASI'!M:N,2,0)</f>
        <v>TIKKA GIDA İNŞ.OTO.SAN.VE TİC.LTD.ŞTİ.</v>
      </c>
      <c r="D9" s="54" t="s">
        <v>639</v>
      </c>
      <c r="E9" s="57">
        <v>16</v>
      </c>
      <c r="F9" s="59">
        <v>45371</v>
      </c>
      <c r="G9" s="61">
        <v>10</v>
      </c>
      <c r="H9" s="63">
        <v>915</v>
      </c>
      <c r="I9" s="65" t="s">
        <v>643</v>
      </c>
      <c r="J9" s="61" t="s">
        <v>65</v>
      </c>
      <c r="K9" s="65"/>
      <c r="L9" s="67">
        <f t="shared" si="1"/>
        <v>0</v>
      </c>
      <c r="M9" s="7">
        <f t="shared" si="2"/>
        <v>915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831.81818181818176</v>
      </c>
      <c r="S9" s="86">
        <f t="shared" si="8"/>
        <v>83.181818181818187</v>
      </c>
      <c r="T9" s="90">
        <f t="shared" si="9"/>
        <v>0</v>
      </c>
      <c r="U9" s="92">
        <f t="shared" si="10"/>
        <v>0</v>
      </c>
      <c r="V9" s="95">
        <f t="shared" si="0"/>
        <v>831.81818181818176</v>
      </c>
      <c r="W9" s="7">
        <f t="shared" si="0"/>
        <v>83.181818181818187</v>
      </c>
    </row>
    <row r="10" spans="1:23" s="6" customFormat="1" ht="19.899999999999999" customHeight="1" x14ac:dyDescent="0.2">
      <c r="A10" s="51">
        <v>7</v>
      </c>
      <c r="B10" s="97">
        <v>1630054757</v>
      </c>
      <c r="C10" s="100" t="str">
        <f>+VLOOKUP(B10,'VERİ BANKASI'!M:N,2,0)</f>
        <v>BELTUR BÜYÜK İST.EĞT.TUR.VE SAĞ.YAT.İŞL.A.Ş.</v>
      </c>
      <c r="D10" s="54" t="s">
        <v>639</v>
      </c>
      <c r="E10" s="57">
        <v>730</v>
      </c>
      <c r="F10" s="59">
        <v>45368</v>
      </c>
      <c r="G10" s="61">
        <v>10</v>
      </c>
      <c r="H10" s="63">
        <v>100</v>
      </c>
      <c r="I10" s="65" t="s">
        <v>640</v>
      </c>
      <c r="J10" s="61" t="s">
        <v>65</v>
      </c>
      <c r="K10" s="65"/>
      <c r="L10" s="67">
        <f t="shared" si="1"/>
        <v>0</v>
      </c>
      <c r="M10" s="7">
        <f t="shared" si="2"/>
        <v>100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90.909090909090907</v>
      </c>
      <c r="S10" s="86">
        <f t="shared" si="8"/>
        <v>9.0909090909090917</v>
      </c>
      <c r="T10" s="90">
        <f t="shared" si="9"/>
        <v>0</v>
      </c>
      <c r="U10" s="92">
        <f t="shared" si="10"/>
        <v>0</v>
      </c>
      <c r="V10" s="95">
        <f t="shared" si="0"/>
        <v>90.909090909090907</v>
      </c>
      <c r="W10" s="7">
        <f t="shared" si="0"/>
        <v>9.0909090909090917</v>
      </c>
    </row>
    <row r="11" spans="1:23" s="6" customFormat="1" ht="19.899999999999999" customHeight="1" x14ac:dyDescent="0.2">
      <c r="A11" s="51">
        <v>8</v>
      </c>
      <c r="B11" s="97">
        <v>1800038392</v>
      </c>
      <c r="C11" s="100" t="str">
        <f>+VLOOKUP(B11,'VERİ BANKASI'!M:N,2,0)</f>
        <v>BORUSAN OTO SERVİS VE TİCARET VAŞ.</v>
      </c>
      <c r="D11" s="54" t="s">
        <v>639</v>
      </c>
      <c r="E11" s="57">
        <v>34</v>
      </c>
      <c r="F11" s="59">
        <v>45369</v>
      </c>
      <c r="G11" s="61">
        <v>10</v>
      </c>
      <c r="H11" s="63">
        <v>410</v>
      </c>
      <c r="I11" s="65" t="s">
        <v>640</v>
      </c>
      <c r="J11" s="61" t="s">
        <v>65</v>
      </c>
      <c r="K11" s="65"/>
      <c r="L11" s="67">
        <f t="shared" si="1"/>
        <v>0</v>
      </c>
      <c r="M11" s="7">
        <f t="shared" si="2"/>
        <v>410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372.72727272727269</v>
      </c>
      <c r="S11" s="86">
        <f t="shared" si="8"/>
        <v>37.272727272727273</v>
      </c>
      <c r="T11" s="90">
        <f t="shared" si="9"/>
        <v>0</v>
      </c>
      <c r="U11" s="92">
        <f t="shared" si="10"/>
        <v>0</v>
      </c>
      <c r="V11" s="95">
        <f t="shared" si="0"/>
        <v>372.72727272727269</v>
      </c>
      <c r="W11" s="7">
        <f t="shared" si="0"/>
        <v>37.272727272727273</v>
      </c>
    </row>
    <row r="12" spans="1:23" s="6" customFormat="1" ht="19.899999999999999" customHeight="1" x14ac:dyDescent="0.2">
      <c r="A12" s="51">
        <v>9</v>
      </c>
      <c r="B12" s="97">
        <v>1630054757</v>
      </c>
      <c r="C12" s="100" t="str">
        <f>+VLOOKUP(B12,'VERİ BANKASI'!M:N,2,0)</f>
        <v>BELTUR BÜYÜK İST.EĞT.TUR.VE SAĞ.YAT.İŞL.A.Ş.</v>
      </c>
      <c r="D12" s="54" t="s">
        <v>639</v>
      </c>
      <c r="E12" s="57">
        <v>708</v>
      </c>
      <c r="F12" s="59">
        <v>45368</v>
      </c>
      <c r="G12" s="61">
        <v>10</v>
      </c>
      <c r="H12" s="63">
        <v>320</v>
      </c>
      <c r="I12" s="65" t="s">
        <v>640</v>
      </c>
      <c r="J12" s="61" t="s">
        <v>65</v>
      </c>
      <c r="K12" s="65"/>
      <c r="L12" s="67">
        <f t="shared" si="1"/>
        <v>0</v>
      </c>
      <c r="M12" s="7">
        <f t="shared" si="2"/>
        <v>320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290.90909090909088</v>
      </c>
      <c r="S12" s="86">
        <f t="shared" si="8"/>
        <v>29.09090909090909</v>
      </c>
      <c r="T12" s="90">
        <f t="shared" si="9"/>
        <v>0</v>
      </c>
      <c r="U12" s="92">
        <f t="shared" si="10"/>
        <v>0</v>
      </c>
      <c r="V12" s="95">
        <f t="shared" si="0"/>
        <v>290.90909090909088</v>
      </c>
      <c r="W12" s="7">
        <f t="shared" si="0"/>
        <v>29.09090909090909</v>
      </c>
    </row>
    <row r="13" spans="1:23" s="6" customFormat="1" ht="19.899999999999999" customHeight="1" x14ac:dyDescent="0.2">
      <c r="A13" s="51">
        <v>10</v>
      </c>
      <c r="B13" s="97">
        <v>5260047973</v>
      </c>
      <c r="C13" s="100" t="str">
        <f>+VLOOKUP(B13,'VERİ BANKASI'!M:N,2,0)</f>
        <v>İSTANBUL OTOPARK İŞLETMELERİ A.Ş.(İSPARK)</v>
      </c>
      <c r="D13" s="54" t="s">
        <v>94</v>
      </c>
      <c r="E13" s="57">
        <v>326</v>
      </c>
      <c r="F13" s="59">
        <v>45363</v>
      </c>
      <c r="G13" s="61">
        <v>20</v>
      </c>
      <c r="H13" s="63">
        <v>73</v>
      </c>
      <c r="I13" s="65" t="s">
        <v>640</v>
      </c>
      <c r="J13" s="61" t="s">
        <v>65</v>
      </c>
      <c r="K13" s="65"/>
      <c r="L13" s="67">
        <f t="shared" si="1"/>
        <v>21.9</v>
      </c>
      <c r="M13" s="7">
        <f t="shared" si="2"/>
        <v>51.1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42.583333333333336</v>
      </c>
      <c r="U13" s="92">
        <f t="shared" si="10"/>
        <v>8.5166666666666675</v>
      </c>
      <c r="V13" s="95">
        <f t="shared" si="0"/>
        <v>42.583333333333336</v>
      </c>
      <c r="W13" s="7">
        <f t="shared" si="0"/>
        <v>8.5166666666666675</v>
      </c>
    </row>
    <row r="14" spans="1:23" s="6" customFormat="1" ht="19.899999999999999" customHeight="1" x14ac:dyDescent="0.2">
      <c r="A14" s="51">
        <v>11</v>
      </c>
      <c r="B14" s="97">
        <v>5260047973</v>
      </c>
      <c r="C14" s="100" t="str">
        <f>+VLOOKUP(B14,'VERİ BANKASI'!M:N,2,0)</f>
        <v>İSTANBUL OTOPARK İŞLETMELERİ A.Ş.(İSPARK)</v>
      </c>
      <c r="D14" s="54" t="s">
        <v>94</v>
      </c>
      <c r="E14" s="57">
        <v>495</v>
      </c>
      <c r="F14" s="59">
        <v>45362</v>
      </c>
      <c r="G14" s="61">
        <v>20</v>
      </c>
      <c r="H14" s="63">
        <v>134</v>
      </c>
      <c r="I14" s="65" t="s">
        <v>640</v>
      </c>
      <c r="J14" s="61" t="s">
        <v>65</v>
      </c>
      <c r="K14" s="65"/>
      <c r="L14" s="67">
        <f t="shared" si="1"/>
        <v>40.200000000000003</v>
      </c>
      <c r="M14" s="7">
        <f t="shared" si="2"/>
        <v>93.8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78.166666666666671</v>
      </c>
      <c r="U14" s="92">
        <f t="shared" si="10"/>
        <v>15.633333333333335</v>
      </c>
      <c r="V14" s="95">
        <f t="shared" si="0"/>
        <v>78.166666666666671</v>
      </c>
      <c r="W14" s="7">
        <f t="shared" si="0"/>
        <v>15.633333333333335</v>
      </c>
    </row>
    <row r="15" spans="1:23" s="6" customFormat="1" ht="19.899999999999999" customHeight="1" x14ac:dyDescent="0.2">
      <c r="A15" s="51">
        <v>12</v>
      </c>
      <c r="B15" s="97">
        <v>5260047973</v>
      </c>
      <c r="C15" s="100" t="str">
        <f>+VLOOKUP(B15,'VERİ BANKASI'!M:N,2,0)</f>
        <v>İSTANBUL OTOPARK İŞLETMELERİ A.Ş.(İSPARK)</v>
      </c>
      <c r="D15" s="54" t="s">
        <v>94</v>
      </c>
      <c r="E15" s="57">
        <v>316</v>
      </c>
      <c r="F15" s="59">
        <v>45364</v>
      </c>
      <c r="G15" s="61">
        <v>20</v>
      </c>
      <c r="H15" s="63">
        <v>100</v>
      </c>
      <c r="I15" s="65" t="s">
        <v>643</v>
      </c>
      <c r="J15" s="61" t="s">
        <v>65</v>
      </c>
      <c r="K15" s="65"/>
      <c r="L15" s="67">
        <f t="shared" si="1"/>
        <v>30</v>
      </c>
      <c r="M15" s="7">
        <f t="shared" si="2"/>
        <v>70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58.333333333333336</v>
      </c>
      <c r="U15" s="92">
        <f t="shared" si="10"/>
        <v>11.666666666666668</v>
      </c>
      <c r="V15" s="95">
        <f t="shared" si="0"/>
        <v>58.333333333333336</v>
      </c>
      <c r="W15" s="7">
        <f t="shared" si="0"/>
        <v>11.666666666666668</v>
      </c>
    </row>
    <row r="16" spans="1:23" s="6" customFormat="1" ht="19.899999999999999" customHeight="1" x14ac:dyDescent="0.2">
      <c r="A16" s="51">
        <v>13</v>
      </c>
      <c r="B16" s="97">
        <v>5260047973</v>
      </c>
      <c r="C16" s="100" t="str">
        <f>+VLOOKUP(B16,'VERİ BANKASI'!M:N,2,0)</f>
        <v>İSTANBUL OTOPARK İŞLETMELERİ A.Ş.(İSPARK)</v>
      </c>
      <c r="D16" s="54" t="s">
        <v>94</v>
      </c>
      <c r="E16" s="57">
        <v>412</v>
      </c>
      <c r="F16" s="59">
        <v>45366</v>
      </c>
      <c r="G16" s="61">
        <v>20</v>
      </c>
      <c r="H16" s="63">
        <v>100</v>
      </c>
      <c r="I16" s="65" t="s">
        <v>643</v>
      </c>
      <c r="J16" s="61" t="s">
        <v>65</v>
      </c>
      <c r="K16" s="65"/>
      <c r="L16" s="67">
        <f t="shared" si="1"/>
        <v>30</v>
      </c>
      <c r="M16" s="7">
        <f t="shared" si="2"/>
        <v>70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58.333333333333336</v>
      </c>
      <c r="U16" s="92">
        <f t="shared" si="10"/>
        <v>11.666666666666668</v>
      </c>
      <c r="V16" s="95">
        <f t="shared" si="0"/>
        <v>58.333333333333336</v>
      </c>
      <c r="W16" s="7">
        <f t="shared" si="0"/>
        <v>11.666666666666668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3106</v>
      </c>
      <c r="I57" s="109"/>
      <c r="J57" s="109"/>
      <c r="K57" s="11"/>
      <c r="L57" s="12">
        <f t="shared" ref="L57:W57" si="12">+SUBTOTAL(9,L4:L55)</f>
        <v>158.1</v>
      </c>
      <c r="M57" s="12">
        <f t="shared" si="12"/>
        <v>2947.9</v>
      </c>
      <c r="N57" s="13">
        <f t="shared" si="12"/>
        <v>0</v>
      </c>
      <c r="O57" s="13">
        <f t="shared" si="12"/>
        <v>0</v>
      </c>
      <c r="P57" s="14">
        <f>+SUBTOTAL(9,P4:P55)</f>
        <v>514.85148514851483</v>
      </c>
      <c r="Q57" s="14">
        <f t="shared" si="12"/>
        <v>5.1485148514851486</v>
      </c>
      <c r="R57" s="15">
        <f t="shared" si="12"/>
        <v>1871.8181818181815</v>
      </c>
      <c r="S57" s="15">
        <f t="shared" si="12"/>
        <v>187.18181818181819</v>
      </c>
      <c r="T57" s="16">
        <f t="shared" si="12"/>
        <v>307.41666666666669</v>
      </c>
      <c r="U57" s="16">
        <f t="shared" si="12"/>
        <v>61.483333333333334</v>
      </c>
      <c r="V57" s="12">
        <f t="shared" si="12"/>
        <v>2694.0863336333637</v>
      </c>
      <c r="W57" s="12">
        <f t="shared" si="12"/>
        <v>253.81366636663665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307.41666666666669</v>
      </c>
      <c r="J61" s="24">
        <f t="shared" si="20"/>
        <v>61.483333333333334</v>
      </c>
      <c r="K61" s="24">
        <f t="shared" si="21"/>
        <v>158.1</v>
      </c>
      <c r="L61" s="25">
        <f t="shared" si="22"/>
        <v>527</v>
      </c>
      <c r="M61" s="113">
        <f>+COUNTIF($D$4:D55,B61)</f>
        <v>5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3106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-3106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514.85148514851483</v>
      </c>
      <c r="F65" s="24">
        <f t="shared" si="16"/>
        <v>5.1485148514851486</v>
      </c>
      <c r="G65" s="24">
        <f t="shared" si="17"/>
        <v>1871.8181818181815</v>
      </c>
      <c r="H65" s="24">
        <f t="shared" si="18"/>
        <v>187.18181818181819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2578.9999999999995</v>
      </c>
      <c r="M65" s="113">
        <f>+COUNTIF($D$4:D59,B65)</f>
        <v>8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514.85148514851483</v>
      </c>
      <c r="F85" s="39">
        <f t="shared" si="23"/>
        <v>5.1485148514851486</v>
      </c>
      <c r="G85" s="39">
        <f t="shared" si="23"/>
        <v>1871.8181818181815</v>
      </c>
      <c r="H85" s="39">
        <f t="shared" si="23"/>
        <v>187.18181818181819</v>
      </c>
      <c r="I85" s="39">
        <f t="shared" si="23"/>
        <v>307.41666666666669</v>
      </c>
      <c r="J85" s="39">
        <f t="shared" si="23"/>
        <v>61.483333333333334</v>
      </c>
      <c r="K85" s="40">
        <f t="shared" si="23"/>
        <v>158.1</v>
      </c>
      <c r="L85" s="40">
        <f>SUM(L60:L82)</f>
        <v>3105.9999999999995</v>
      </c>
      <c r="M85" s="114">
        <f>+SUM(M60:M84)</f>
        <v>13</v>
      </c>
      <c r="R85" s="106" t="s">
        <v>658</v>
      </c>
      <c r="S85" s="111">
        <f>+M85</f>
        <v>13</v>
      </c>
      <c r="T85" s="107">
        <f>+K85</f>
        <v>158.1</v>
      </c>
      <c r="U85" s="107">
        <f>+C85+E85+G85+I85</f>
        <v>2694.0863336333628</v>
      </c>
      <c r="V85" s="107">
        <f>+D85+F85+H85+J85</f>
        <v>253.81366636663665</v>
      </c>
      <c r="W85" s="107">
        <f>+T85+U85+V85</f>
        <v>3105.9999999999991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FA2D00D4-D210-4E80-8722-069E59DE8A34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147B0A38-7C1C-495D-82D1-1A0007C6F3E8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D8F770CA-9559-43D3-A686-637DDFFE0797}">
          <x14:formula1>
            <xm:f>'VERİ BANKASI'!$F$1:$F$4</xm:f>
          </x14:formula1>
          <xm:sqref>P60</xm:sqref>
        </x14:dataValidation>
        <x14:dataValidation type="list" allowBlank="1" showInputMessage="1" showErrorMessage="1" xr:uid="{7A8A469B-3647-4F17-899A-D0BDF13688AE}">
          <x14:formula1>
            <xm:f>'VERİ BANKASI'!$E$1:$E$13</xm:f>
          </x14:formula1>
          <xm:sqref>P63</xm:sqref>
        </x14:dataValidation>
        <x14:dataValidation type="list" allowBlank="1" showInputMessage="1" showErrorMessage="1" xr:uid="{48BB0329-C892-498F-AE03-24A4FAAD9FF3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74C4706C-B349-4107-9FB7-5AF219D53936}">
          <x14:formula1>
            <xm:f>'VERİ BANKASI'!$G$1:$G$4</xm:f>
          </x14:formula1>
          <xm:sqref>P61</xm:sqref>
        </x14:dataValidation>
        <x14:dataValidation type="list" allowBlank="1" showInputMessage="1" showErrorMessage="1" xr:uid="{08AADAD6-915B-47B4-9BF6-F14E3B8D69A4}">
          <x14:formula1>
            <xm:f>'VERİ BANKASI'!$C$1:$C$5</xm:f>
          </x14:formula1>
          <xm:sqref>G55</xm:sqref>
        </x14:dataValidation>
        <x14:dataValidation type="list" allowBlank="1" showInputMessage="1" showErrorMessage="1" xr:uid="{E90FB1ED-85FF-435D-A8D0-8BC8CC0C54B3}">
          <x14:formula1>
            <xm:f>'VERİ BANKASI'!$N$1:$N$1</xm:f>
          </x14:formula1>
          <xm:sqref>K55</xm:sqref>
        </x14:dataValidation>
        <x14:dataValidation type="list" allowBlank="1" showInputMessage="1" showErrorMessage="1" xr:uid="{176B6CE3-EFA7-4275-A2E5-E1930DAC7028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D2608C19-A916-4979-8488-20869F54CE2A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62ED8760-4360-4963-9E2B-46F419197C15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11935403-10E4-4E08-AB44-A17672D5ED91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3DA1F269-A85A-40ED-A2B5-BCFF133AD44C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A5040827-03FE-4F73-BB1F-497F1F9D3422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AD2E-A864-4738-9842-4D97D4F39C0B}">
  <sheetPr codeName="Sayfa52">
    <pageSetUpPr fitToPage="1"/>
  </sheetPr>
  <dimension ref="A1:W85"/>
  <sheetViews>
    <sheetView topLeftCell="A46" zoomScale="85" zoomScaleNormal="85" workbookViewId="0">
      <selection activeCell="P63" sqref="P63:R63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9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3020249812</v>
      </c>
      <c r="C4" s="100" t="str">
        <f>+VLOOKUP(B4,'VERİ BANKASI'!M:N,2,0)</f>
        <v>DOCO PETROL VE DANIŞMANLIK A.Ş.</v>
      </c>
      <c r="D4" s="54" t="s">
        <v>639</v>
      </c>
      <c r="E4" s="57">
        <v>198</v>
      </c>
      <c r="F4" s="59">
        <v>45378</v>
      </c>
      <c r="G4" s="61">
        <v>1</v>
      </c>
      <c r="H4" s="63">
        <v>86</v>
      </c>
      <c r="I4" s="65" t="s">
        <v>640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86</v>
      </c>
      <c r="N4" s="69">
        <f>+IF(G4=$N$2,M4,0)</f>
        <v>0</v>
      </c>
      <c r="O4" s="76">
        <f>+N4*0/100</f>
        <v>0</v>
      </c>
      <c r="P4" s="74">
        <f>+IF(G4=$P$2,M4/1.01,0)</f>
        <v>85.148514851485146</v>
      </c>
      <c r="Q4" s="82">
        <f>+P4*0.01</f>
        <v>0.85148514851485146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85.148514851485146</v>
      </c>
      <c r="W4" s="7">
        <f>+O4+Q4+S4+U4</f>
        <v>0.85148514851485146</v>
      </c>
    </row>
    <row r="5" spans="1:23" s="6" customFormat="1" ht="19.899999999999999" customHeight="1" x14ac:dyDescent="0.2">
      <c r="A5" s="51">
        <v>2</v>
      </c>
      <c r="B5" s="97">
        <v>3020249812</v>
      </c>
      <c r="C5" s="100" t="str">
        <f>+VLOOKUP(B5,'VERİ BANKASI'!M:N,2,0)</f>
        <v>DOCO PETROL VE DANIŞMANLIK A.Ş.</v>
      </c>
      <c r="D5" s="54" t="s">
        <v>639</v>
      </c>
      <c r="E5" s="57">
        <v>216</v>
      </c>
      <c r="F5" s="59">
        <v>45379</v>
      </c>
      <c r="G5" s="61">
        <v>1</v>
      </c>
      <c r="H5" s="63">
        <v>45</v>
      </c>
      <c r="I5" s="65" t="s">
        <v>68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45</v>
      </c>
      <c r="N5" s="69">
        <f>+IF(G5=$N$2,M5,0)</f>
        <v>0</v>
      </c>
      <c r="O5" s="76">
        <f>+N5*0/100</f>
        <v>0</v>
      </c>
      <c r="P5" s="74">
        <f>+IF(G5=$P$2,M5/1.01,0)</f>
        <v>44.554455445544555</v>
      </c>
      <c r="Q5" s="82">
        <f>+P5*0.01</f>
        <v>0.44554455445544555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44.554455445544555</v>
      </c>
      <c r="W5" s="7">
        <f>+O5+Q5+S5+U5</f>
        <v>0.44554455445544555</v>
      </c>
    </row>
    <row r="6" spans="1:23" s="6" customFormat="1" ht="19.899999999999999" customHeight="1" x14ac:dyDescent="0.2">
      <c r="A6" s="51">
        <v>3</v>
      </c>
      <c r="B6" s="97">
        <v>2911768928</v>
      </c>
      <c r="C6" s="100" t="str">
        <f>+VLOOKUP(B6,'VERİ BANKASI'!M:N,2,0)</f>
        <v>DENİZ POLAT TUR.VE EĞ.HİZ.TİC.LTD.ŞTİ.</v>
      </c>
      <c r="D6" s="54" t="s">
        <v>639</v>
      </c>
      <c r="E6" s="57">
        <v>1</v>
      </c>
      <c r="F6" s="59">
        <v>45377</v>
      </c>
      <c r="G6" s="61">
        <v>10</v>
      </c>
      <c r="H6" s="63">
        <v>540</v>
      </c>
      <c r="I6" s="65" t="s">
        <v>640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540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490.90909090909088</v>
      </c>
      <c r="S6" s="86">
        <f>+R6*0.1</f>
        <v>49.090909090909093</v>
      </c>
      <c r="T6" s="90">
        <f>+IF(G6=$T$2,M6/1.2,0)</f>
        <v>0</v>
      </c>
      <c r="U6" s="92">
        <f>+T6*0.2</f>
        <v>0</v>
      </c>
      <c r="V6" s="95">
        <f t="shared" ref="V6:W22" si="0">+N6+P6+R6+T6</f>
        <v>490.90909090909088</v>
      </c>
      <c r="W6" s="7">
        <f t="shared" si="0"/>
        <v>49.090909090909093</v>
      </c>
    </row>
    <row r="7" spans="1:23" s="6" customFormat="1" ht="19.899999999999999" customHeight="1" x14ac:dyDescent="0.2">
      <c r="A7" s="51">
        <v>4</v>
      </c>
      <c r="B7" s="97">
        <v>1870022212</v>
      </c>
      <c r="C7" s="100" t="str">
        <f>+VLOOKUP(B7,'VERİ BANKASI'!M:N,2,0)</f>
        <v>BP PETROLLERİ A.Ş.</v>
      </c>
      <c r="D7" s="54" t="s">
        <v>639</v>
      </c>
      <c r="E7" s="57">
        <v>139</v>
      </c>
      <c r="F7" s="59">
        <v>45373</v>
      </c>
      <c r="G7" s="61">
        <v>10</v>
      </c>
      <c r="H7" s="63">
        <v>56</v>
      </c>
      <c r="I7" s="65" t="s">
        <v>643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56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50.909090909090907</v>
      </c>
      <c r="S7" s="86">
        <f t="shared" ref="S7:S54" si="8">+R7*0.1</f>
        <v>5.0909090909090908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50.909090909090907</v>
      </c>
      <c r="W7" s="7">
        <f t="shared" si="0"/>
        <v>5.0909090909090908</v>
      </c>
    </row>
    <row r="8" spans="1:23" s="6" customFormat="1" ht="19.899999999999999" customHeight="1" x14ac:dyDescent="0.2">
      <c r="A8" s="51">
        <v>5</v>
      </c>
      <c r="B8" s="97">
        <v>1870022212</v>
      </c>
      <c r="C8" s="100" t="str">
        <f>+VLOOKUP(B8,'VERİ BANKASI'!M:N,2,0)</f>
        <v>BP PETROLLERİ A.Ş.</v>
      </c>
      <c r="D8" s="54" t="s">
        <v>639</v>
      </c>
      <c r="E8" s="57">
        <v>139</v>
      </c>
      <c r="F8" s="59">
        <v>45373</v>
      </c>
      <c r="G8" s="61">
        <v>1</v>
      </c>
      <c r="H8" s="63">
        <v>27</v>
      </c>
      <c r="I8" s="65" t="s">
        <v>643</v>
      </c>
      <c r="J8" s="61" t="s">
        <v>65</v>
      </c>
      <c r="K8" s="65"/>
      <c r="L8" s="67">
        <f t="shared" si="1"/>
        <v>0</v>
      </c>
      <c r="M8" s="7">
        <f t="shared" si="2"/>
        <v>27</v>
      </c>
      <c r="N8" s="69">
        <f t="shared" si="3"/>
        <v>0</v>
      </c>
      <c r="O8" s="76">
        <f t="shared" si="4"/>
        <v>0</v>
      </c>
      <c r="P8" s="74">
        <f t="shared" si="5"/>
        <v>26.732673267326732</v>
      </c>
      <c r="Q8" s="82">
        <f t="shared" si="6"/>
        <v>0.26732673267326734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26.732673267326732</v>
      </c>
      <c r="W8" s="7">
        <f t="shared" si="0"/>
        <v>0.26732673267326734</v>
      </c>
    </row>
    <row r="9" spans="1:23" s="6" customFormat="1" ht="19.899999999999999" customHeight="1" x14ac:dyDescent="0.2">
      <c r="A9" s="51">
        <v>6</v>
      </c>
      <c r="B9" s="97">
        <v>7040377931</v>
      </c>
      <c r="C9" s="100" t="str">
        <f>+VLOOKUP(B9,'VERİ BANKASI'!M:N,2,0)</f>
        <v>SEZEN RESTORAN İŞL.LTD.ŞTİ.</v>
      </c>
      <c r="D9" s="54" t="s">
        <v>639</v>
      </c>
      <c r="E9" s="57">
        <v>78</v>
      </c>
      <c r="F9" s="59">
        <v>45376</v>
      </c>
      <c r="G9" s="61">
        <v>10</v>
      </c>
      <c r="H9" s="63">
        <v>255</v>
      </c>
      <c r="I9" s="65" t="s">
        <v>640</v>
      </c>
      <c r="J9" s="61" t="s">
        <v>65</v>
      </c>
      <c r="K9" s="65"/>
      <c r="L9" s="67">
        <f t="shared" si="1"/>
        <v>0</v>
      </c>
      <c r="M9" s="7">
        <f t="shared" si="2"/>
        <v>255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231.81818181818181</v>
      </c>
      <c r="S9" s="86">
        <f t="shared" si="8"/>
        <v>23.181818181818183</v>
      </c>
      <c r="T9" s="90">
        <f t="shared" si="9"/>
        <v>0</v>
      </c>
      <c r="U9" s="92">
        <f t="shared" si="10"/>
        <v>0</v>
      </c>
      <c r="V9" s="95">
        <f t="shared" si="0"/>
        <v>231.81818181818181</v>
      </c>
      <c r="W9" s="7">
        <f t="shared" si="0"/>
        <v>23.181818181818183</v>
      </c>
    </row>
    <row r="10" spans="1:23" s="6" customFormat="1" ht="19.899999999999999" customHeight="1" x14ac:dyDescent="0.2">
      <c r="A10" s="51">
        <v>7</v>
      </c>
      <c r="B10" s="97">
        <v>2410310279</v>
      </c>
      <c r="C10" s="100" t="str">
        <f>+VLOOKUP(B10,'VERİ BANKASI'!M:N,2,0)</f>
        <v>LADES REST.- ESRA ÇELİKKOL - İLKER ÇELİKKOL ORT.</v>
      </c>
      <c r="D10" s="54" t="s">
        <v>639</v>
      </c>
      <c r="E10" s="57">
        <v>62</v>
      </c>
      <c r="F10" s="59">
        <v>45378</v>
      </c>
      <c r="G10" s="61">
        <v>10</v>
      </c>
      <c r="H10" s="63">
        <v>365</v>
      </c>
      <c r="I10" s="65" t="s">
        <v>640</v>
      </c>
      <c r="J10" s="61" t="s">
        <v>65</v>
      </c>
      <c r="K10" s="65"/>
      <c r="L10" s="67">
        <f t="shared" si="1"/>
        <v>0</v>
      </c>
      <c r="M10" s="7">
        <f t="shared" si="2"/>
        <v>365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331.81818181818181</v>
      </c>
      <c r="S10" s="86">
        <f t="shared" si="8"/>
        <v>33.18181818181818</v>
      </c>
      <c r="T10" s="90">
        <f t="shared" si="9"/>
        <v>0</v>
      </c>
      <c r="U10" s="92">
        <f t="shared" si="10"/>
        <v>0</v>
      </c>
      <c r="V10" s="95">
        <f t="shared" si="0"/>
        <v>331.81818181818181</v>
      </c>
      <c r="W10" s="7">
        <f t="shared" si="0"/>
        <v>33.18181818181818</v>
      </c>
    </row>
    <row r="11" spans="1:23" s="6" customFormat="1" ht="19.899999999999999" customHeight="1" x14ac:dyDescent="0.2">
      <c r="A11" s="51">
        <v>8</v>
      </c>
      <c r="B11" s="97">
        <v>7690310116</v>
      </c>
      <c r="C11" s="100" t="str">
        <f>+VLOOKUP(B11,'VERİ BANKASI'!M:N,2,0)</f>
        <v>SHAYA KAHVE SAN.VE TİC.A.Ş.(STARBUCKS COFFEE)</v>
      </c>
      <c r="D11" s="54" t="s">
        <v>639</v>
      </c>
      <c r="E11" s="57">
        <v>159</v>
      </c>
      <c r="F11" s="59">
        <v>45377</v>
      </c>
      <c r="G11" s="61">
        <v>10</v>
      </c>
      <c r="H11" s="63">
        <v>89</v>
      </c>
      <c r="I11" s="65" t="s">
        <v>640</v>
      </c>
      <c r="J11" s="61" t="s">
        <v>65</v>
      </c>
      <c r="K11" s="65"/>
      <c r="L11" s="67">
        <f t="shared" si="1"/>
        <v>0</v>
      </c>
      <c r="M11" s="7">
        <f t="shared" si="2"/>
        <v>89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80.909090909090907</v>
      </c>
      <c r="S11" s="86">
        <f t="shared" si="8"/>
        <v>8.0909090909090917</v>
      </c>
      <c r="T11" s="90">
        <f t="shared" si="9"/>
        <v>0</v>
      </c>
      <c r="U11" s="92">
        <f t="shared" si="10"/>
        <v>0</v>
      </c>
      <c r="V11" s="95">
        <f t="shared" si="0"/>
        <v>80.909090909090907</v>
      </c>
      <c r="W11" s="7">
        <f t="shared" si="0"/>
        <v>8.0909090909090917</v>
      </c>
    </row>
    <row r="12" spans="1:23" s="6" customFormat="1" ht="19.899999999999999" customHeight="1" x14ac:dyDescent="0.2">
      <c r="A12" s="51">
        <v>9</v>
      </c>
      <c r="B12" s="97">
        <v>3960603035</v>
      </c>
      <c r="C12" s="100" t="str">
        <f>+VLOOKUP(B12,'VERİ BANKASI'!M:N,2,0)</f>
        <v>GOGA GIDA SAN. LTD. ŞTİ. - MADO</v>
      </c>
      <c r="D12" s="54" t="s">
        <v>639</v>
      </c>
      <c r="E12" s="57">
        <v>9</v>
      </c>
      <c r="F12" s="59">
        <v>45382</v>
      </c>
      <c r="G12" s="61">
        <v>10</v>
      </c>
      <c r="H12" s="63">
        <v>302.5</v>
      </c>
      <c r="I12" s="65" t="s">
        <v>640</v>
      </c>
      <c r="J12" s="61" t="s">
        <v>65</v>
      </c>
      <c r="K12" s="65"/>
      <c r="L12" s="67">
        <f t="shared" si="1"/>
        <v>0</v>
      </c>
      <c r="M12" s="7">
        <f t="shared" si="2"/>
        <v>302.5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275</v>
      </c>
      <c r="S12" s="86">
        <f t="shared" si="8"/>
        <v>27.5</v>
      </c>
      <c r="T12" s="90">
        <f t="shared" si="9"/>
        <v>0</v>
      </c>
      <c r="U12" s="92">
        <f t="shared" si="10"/>
        <v>0</v>
      </c>
      <c r="V12" s="95">
        <f t="shared" si="0"/>
        <v>275</v>
      </c>
      <c r="W12" s="7">
        <f t="shared" si="0"/>
        <v>27.5</v>
      </c>
    </row>
    <row r="13" spans="1:23" s="6" customFormat="1" ht="19.899999999999999" customHeight="1" x14ac:dyDescent="0.2">
      <c r="A13" s="51">
        <v>10</v>
      </c>
      <c r="B13" s="97">
        <v>1870022212</v>
      </c>
      <c r="C13" s="100" t="str">
        <f>+VLOOKUP(B13,'VERİ BANKASI'!M:N,2,0)</f>
        <v>BP PETROLLERİ A.Ş.</v>
      </c>
      <c r="D13" s="54" t="s">
        <v>639</v>
      </c>
      <c r="E13" s="57">
        <v>139</v>
      </c>
      <c r="F13" s="59">
        <v>45382</v>
      </c>
      <c r="G13" s="61">
        <v>10</v>
      </c>
      <c r="H13" s="63">
        <v>59</v>
      </c>
      <c r="I13" s="65" t="s">
        <v>68</v>
      </c>
      <c r="J13" s="61" t="s">
        <v>65</v>
      </c>
      <c r="K13" s="65"/>
      <c r="L13" s="67">
        <f t="shared" si="1"/>
        <v>0</v>
      </c>
      <c r="M13" s="7">
        <f t="shared" si="2"/>
        <v>59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53.636363636363633</v>
      </c>
      <c r="S13" s="86">
        <f t="shared" si="8"/>
        <v>5.3636363636363633</v>
      </c>
      <c r="T13" s="90">
        <f t="shared" si="9"/>
        <v>0</v>
      </c>
      <c r="U13" s="92">
        <f t="shared" si="10"/>
        <v>0</v>
      </c>
      <c r="V13" s="95">
        <f t="shared" si="0"/>
        <v>53.636363636363633</v>
      </c>
      <c r="W13" s="7">
        <f t="shared" si="0"/>
        <v>5.3636363636363633</v>
      </c>
    </row>
    <row r="14" spans="1:23" s="6" customFormat="1" ht="19.899999999999999" customHeight="1" x14ac:dyDescent="0.2">
      <c r="A14" s="51">
        <v>11</v>
      </c>
      <c r="B14" s="97">
        <v>3020512612</v>
      </c>
      <c r="C14" s="100" t="str">
        <f>+VLOOKUP(B14,'VERİ BANKASI'!M:N,2,0)</f>
        <v>DLA GIDA İŞLT. LTD. ŞTİ.</v>
      </c>
      <c r="D14" s="54" t="s">
        <v>639</v>
      </c>
      <c r="E14" s="57">
        <v>40</v>
      </c>
      <c r="F14" s="59">
        <v>45373</v>
      </c>
      <c r="G14" s="61">
        <v>10</v>
      </c>
      <c r="H14" s="63">
        <v>50</v>
      </c>
      <c r="I14" s="65" t="s">
        <v>121</v>
      </c>
      <c r="J14" s="61" t="s">
        <v>65</v>
      </c>
      <c r="K14" s="65"/>
      <c r="L14" s="67">
        <f t="shared" si="1"/>
        <v>0</v>
      </c>
      <c r="M14" s="7">
        <f t="shared" si="2"/>
        <v>50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45.454545454545453</v>
      </c>
      <c r="S14" s="86">
        <f t="shared" si="8"/>
        <v>4.5454545454545459</v>
      </c>
      <c r="T14" s="90">
        <f t="shared" si="9"/>
        <v>0</v>
      </c>
      <c r="U14" s="92">
        <f t="shared" si="10"/>
        <v>0</v>
      </c>
      <c r="V14" s="95">
        <f t="shared" si="0"/>
        <v>45.454545454545453</v>
      </c>
      <c r="W14" s="7">
        <f t="shared" si="0"/>
        <v>4.5454545454545459</v>
      </c>
    </row>
    <row r="15" spans="1:23" s="6" customFormat="1" ht="19.899999999999999" customHeight="1" x14ac:dyDescent="0.2">
      <c r="A15" s="51">
        <v>12</v>
      </c>
      <c r="B15" s="97">
        <v>1680318071</v>
      </c>
      <c r="C15" s="100" t="str">
        <f>+VLOOKUP(B15,'VERİ BANKASI'!M:N,2,0)</f>
        <v>BEYOĞLU KONAK GIDA TUR.VE İNŞ.SAN.TİC.LTD.ŞTİ</v>
      </c>
      <c r="D15" s="54" t="s">
        <v>639</v>
      </c>
      <c r="E15" s="57">
        <v>15</v>
      </c>
      <c r="F15" s="59">
        <v>45380</v>
      </c>
      <c r="G15" s="61">
        <v>10</v>
      </c>
      <c r="H15" s="63">
        <v>410</v>
      </c>
      <c r="I15" s="65" t="s">
        <v>640</v>
      </c>
      <c r="J15" s="61" t="s">
        <v>65</v>
      </c>
      <c r="K15" s="65"/>
      <c r="L15" s="67">
        <f t="shared" si="1"/>
        <v>0</v>
      </c>
      <c r="M15" s="7">
        <f t="shared" si="2"/>
        <v>410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372.72727272727269</v>
      </c>
      <c r="S15" s="86">
        <f t="shared" si="8"/>
        <v>37.272727272727273</v>
      </c>
      <c r="T15" s="90">
        <f t="shared" si="9"/>
        <v>0</v>
      </c>
      <c r="U15" s="92">
        <f t="shared" si="10"/>
        <v>0</v>
      </c>
      <c r="V15" s="95">
        <f t="shared" si="0"/>
        <v>372.72727272727269</v>
      </c>
      <c r="W15" s="7">
        <f t="shared" si="0"/>
        <v>37.272727272727273</v>
      </c>
    </row>
    <row r="16" spans="1:23" s="6" customFormat="1" ht="19.899999999999999" customHeight="1" x14ac:dyDescent="0.2">
      <c r="A16" s="51">
        <v>13</v>
      </c>
      <c r="B16" s="97">
        <v>8590626552</v>
      </c>
      <c r="C16" s="100" t="str">
        <f>+VLOOKUP(B16,'VERİ BANKASI'!M:N,2,0)</f>
        <v>TS GIDA REST. İŞLT. TİC. A.Ş. - BURGER KING</v>
      </c>
      <c r="D16" s="54" t="s">
        <v>639</v>
      </c>
      <c r="E16" s="57">
        <v>82</v>
      </c>
      <c r="F16" s="59">
        <v>45379</v>
      </c>
      <c r="G16" s="61">
        <v>10</v>
      </c>
      <c r="H16" s="63">
        <v>305</v>
      </c>
      <c r="I16" s="65" t="s">
        <v>640</v>
      </c>
      <c r="J16" s="61" t="s">
        <v>65</v>
      </c>
      <c r="K16" s="65"/>
      <c r="L16" s="67">
        <f t="shared" si="1"/>
        <v>0</v>
      </c>
      <c r="M16" s="7">
        <f t="shared" si="2"/>
        <v>305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277.27272727272725</v>
      </c>
      <c r="S16" s="86">
        <f t="shared" si="8"/>
        <v>27.727272727272727</v>
      </c>
      <c r="T16" s="90">
        <f t="shared" si="9"/>
        <v>0</v>
      </c>
      <c r="U16" s="92">
        <f t="shared" si="10"/>
        <v>0</v>
      </c>
      <c r="V16" s="95">
        <f t="shared" si="0"/>
        <v>277.27272727272725</v>
      </c>
      <c r="W16" s="7">
        <f t="shared" si="0"/>
        <v>27.727272727272727</v>
      </c>
    </row>
    <row r="17" spans="1:23" s="6" customFormat="1" ht="19.899999999999999" customHeight="1" x14ac:dyDescent="0.2">
      <c r="A17" s="51">
        <v>14</v>
      </c>
      <c r="B17" s="97">
        <v>8150037902</v>
      </c>
      <c r="C17" s="100" t="str">
        <f>+VLOOKUP(B17,'VERİ BANKASI'!M:N,2,0)</f>
        <v>TAB GIDA SAN. TİC. A.Ş. - BURGER KING</v>
      </c>
      <c r="D17" s="54" t="s">
        <v>639</v>
      </c>
      <c r="E17" s="57">
        <v>20504</v>
      </c>
      <c r="F17" s="59">
        <v>45381</v>
      </c>
      <c r="G17" s="61">
        <v>10</v>
      </c>
      <c r="H17" s="63">
        <v>140</v>
      </c>
      <c r="I17" s="65" t="s">
        <v>640</v>
      </c>
      <c r="J17" s="61" t="s">
        <v>65</v>
      </c>
      <c r="K17" s="65"/>
      <c r="L17" s="67">
        <f t="shared" si="1"/>
        <v>0</v>
      </c>
      <c r="M17" s="7">
        <f t="shared" si="2"/>
        <v>140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127.27272727272727</v>
      </c>
      <c r="S17" s="86">
        <f t="shared" si="8"/>
        <v>12.727272727272727</v>
      </c>
      <c r="T17" s="90">
        <f t="shared" si="9"/>
        <v>0</v>
      </c>
      <c r="U17" s="92">
        <f t="shared" si="10"/>
        <v>0</v>
      </c>
      <c r="V17" s="95">
        <f t="shared" si="0"/>
        <v>127.27272727272727</v>
      </c>
      <c r="W17" s="7">
        <f t="shared" si="0"/>
        <v>12.727272727272727</v>
      </c>
    </row>
    <row r="18" spans="1:23" s="6" customFormat="1" ht="19.899999999999999" customHeight="1" x14ac:dyDescent="0.2">
      <c r="A18" s="51">
        <v>15</v>
      </c>
      <c r="B18" s="97">
        <v>38732160426</v>
      </c>
      <c r="C18" s="100" t="str">
        <f>+VLOOKUP(B18,'VERİ BANKASI'!M:N,2,0)</f>
        <v>ÖZTÜRK OTOPARK - TURGAY ÖZTÜRK</v>
      </c>
      <c r="D18" s="54" t="s">
        <v>94</v>
      </c>
      <c r="E18" s="57">
        <v>1781</v>
      </c>
      <c r="F18" s="59">
        <v>45382</v>
      </c>
      <c r="G18" s="61">
        <v>20</v>
      </c>
      <c r="H18" s="63">
        <v>200</v>
      </c>
      <c r="I18" s="65" t="s">
        <v>68</v>
      </c>
      <c r="J18" s="61" t="s">
        <v>65</v>
      </c>
      <c r="K18" s="65"/>
      <c r="L18" s="67">
        <f t="shared" si="1"/>
        <v>60</v>
      </c>
      <c r="M18" s="7">
        <f t="shared" si="2"/>
        <v>140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116.66666666666667</v>
      </c>
      <c r="U18" s="92">
        <f t="shared" si="10"/>
        <v>23.333333333333336</v>
      </c>
      <c r="V18" s="95">
        <f t="shared" si="0"/>
        <v>116.66666666666667</v>
      </c>
      <c r="W18" s="7">
        <f t="shared" si="0"/>
        <v>23.333333333333336</v>
      </c>
    </row>
    <row r="19" spans="1:23" s="6" customFormat="1" ht="19.899999999999999" customHeight="1" x14ac:dyDescent="0.2">
      <c r="A19" s="51">
        <v>16</v>
      </c>
      <c r="B19" s="97">
        <v>5260047973</v>
      </c>
      <c r="C19" s="100" t="str">
        <f>+VLOOKUP(B19,'VERİ BANKASI'!M:N,2,0)</f>
        <v>İSTANBUL OTOPARK İŞLETMELERİ A.Ş.(İSPARK)</v>
      </c>
      <c r="D19" s="54" t="s">
        <v>94</v>
      </c>
      <c r="E19" s="57">
        <v>530</v>
      </c>
      <c r="F19" s="59">
        <v>45378</v>
      </c>
      <c r="G19" s="61">
        <v>20</v>
      </c>
      <c r="H19" s="63">
        <v>100</v>
      </c>
      <c r="I19" s="65" t="s">
        <v>640</v>
      </c>
      <c r="J19" s="61" t="s">
        <v>65</v>
      </c>
      <c r="K19" s="65"/>
      <c r="L19" s="67">
        <f t="shared" si="1"/>
        <v>30</v>
      </c>
      <c r="M19" s="7">
        <f t="shared" si="2"/>
        <v>70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58.333333333333336</v>
      </c>
      <c r="U19" s="92">
        <f t="shared" si="10"/>
        <v>11.666666666666668</v>
      </c>
      <c r="V19" s="95">
        <f t="shared" si="0"/>
        <v>58.333333333333336</v>
      </c>
      <c r="W19" s="7">
        <f t="shared" si="0"/>
        <v>11.666666666666668</v>
      </c>
    </row>
    <row r="20" spans="1:23" s="6" customFormat="1" ht="19.899999999999999" customHeight="1" x14ac:dyDescent="0.2">
      <c r="A20" s="51">
        <v>17</v>
      </c>
      <c r="B20" s="97">
        <v>5260047973</v>
      </c>
      <c r="C20" s="100" t="str">
        <f>+VLOOKUP(B20,'VERİ BANKASI'!M:N,2,0)</f>
        <v>İSTANBUL OTOPARK İŞLETMELERİ A.Ş.(İSPARK)</v>
      </c>
      <c r="D20" s="54" t="s">
        <v>94</v>
      </c>
      <c r="E20" s="57">
        <v>500</v>
      </c>
      <c r="F20" s="59">
        <v>45376</v>
      </c>
      <c r="G20" s="61">
        <v>20</v>
      </c>
      <c r="H20" s="63">
        <v>100</v>
      </c>
      <c r="I20" s="65" t="s">
        <v>640</v>
      </c>
      <c r="J20" s="61" t="s">
        <v>65</v>
      </c>
      <c r="K20" s="65"/>
      <c r="L20" s="67">
        <f t="shared" si="1"/>
        <v>30</v>
      </c>
      <c r="M20" s="7">
        <f t="shared" si="2"/>
        <v>70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58.333333333333336</v>
      </c>
      <c r="U20" s="92">
        <f t="shared" si="10"/>
        <v>11.666666666666668</v>
      </c>
      <c r="V20" s="95">
        <f t="shared" si="0"/>
        <v>58.333333333333336</v>
      </c>
      <c r="W20" s="7">
        <f t="shared" si="0"/>
        <v>11.666666666666668</v>
      </c>
    </row>
    <row r="21" spans="1:23" s="6" customFormat="1" ht="19.899999999999999" customHeight="1" x14ac:dyDescent="0.2">
      <c r="A21" s="51">
        <v>18</v>
      </c>
      <c r="B21" s="97">
        <v>5260047973</v>
      </c>
      <c r="C21" s="100" t="str">
        <f>+VLOOKUP(B21,'VERİ BANKASI'!M:N,2,0)</f>
        <v>İSTANBUL OTOPARK İŞLETMELERİ A.Ş.(İSPARK)</v>
      </c>
      <c r="D21" s="54" t="s">
        <v>94</v>
      </c>
      <c r="E21" s="57">
        <v>610</v>
      </c>
      <c r="F21" s="59">
        <v>45377</v>
      </c>
      <c r="G21" s="61">
        <v>20</v>
      </c>
      <c r="H21" s="63">
        <v>100</v>
      </c>
      <c r="I21" s="65" t="s">
        <v>640</v>
      </c>
      <c r="J21" s="61" t="s">
        <v>65</v>
      </c>
      <c r="K21" s="65"/>
      <c r="L21" s="67">
        <f t="shared" si="1"/>
        <v>30</v>
      </c>
      <c r="M21" s="7">
        <f t="shared" si="2"/>
        <v>70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58.333333333333336</v>
      </c>
      <c r="U21" s="92">
        <f t="shared" si="10"/>
        <v>11.666666666666668</v>
      </c>
      <c r="V21" s="95">
        <f t="shared" si="0"/>
        <v>58.333333333333336</v>
      </c>
      <c r="W21" s="7">
        <f t="shared" si="0"/>
        <v>11.666666666666668</v>
      </c>
    </row>
    <row r="22" spans="1:23" s="6" customFormat="1" ht="19.899999999999999" customHeight="1" x14ac:dyDescent="0.2">
      <c r="A22" s="51">
        <v>19</v>
      </c>
      <c r="B22" s="97">
        <v>5260047973</v>
      </c>
      <c r="C22" s="100" t="str">
        <f>+VLOOKUP(B22,'VERİ BANKASI'!M:N,2,0)</f>
        <v>İSTANBUL OTOPARK İŞLETMELERİ A.Ş.(İSPARK)</v>
      </c>
      <c r="D22" s="54" t="s">
        <v>94</v>
      </c>
      <c r="E22" s="57">
        <v>438</v>
      </c>
      <c r="F22" s="59">
        <v>45372</v>
      </c>
      <c r="G22" s="61">
        <v>20</v>
      </c>
      <c r="H22" s="63">
        <v>100</v>
      </c>
      <c r="I22" s="65" t="s">
        <v>640</v>
      </c>
      <c r="J22" s="61" t="s">
        <v>65</v>
      </c>
      <c r="K22" s="65"/>
      <c r="L22" s="67">
        <f t="shared" si="1"/>
        <v>30</v>
      </c>
      <c r="M22" s="7">
        <f t="shared" si="2"/>
        <v>70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58.333333333333336</v>
      </c>
      <c r="U22" s="92">
        <f t="shared" si="10"/>
        <v>11.666666666666668</v>
      </c>
      <c r="V22" s="95">
        <f t="shared" si="0"/>
        <v>58.333333333333336</v>
      </c>
      <c r="W22" s="7">
        <f t="shared" si="0"/>
        <v>11.666666666666668</v>
      </c>
    </row>
    <row r="23" spans="1:23" s="6" customFormat="1" ht="19.899999999999999" customHeight="1" x14ac:dyDescent="0.2">
      <c r="A23" s="51">
        <v>20</v>
      </c>
      <c r="B23" s="97">
        <v>5260047973</v>
      </c>
      <c r="C23" s="100" t="str">
        <f>+VLOOKUP(B23,'VERİ BANKASI'!M:N,2,0)</f>
        <v>İSTANBUL OTOPARK İŞLETMELERİ A.Ş.(İSPARK)</v>
      </c>
      <c r="D23" s="54" t="s">
        <v>94</v>
      </c>
      <c r="E23" s="57">
        <v>410</v>
      </c>
      <c r="F23" s="59">
        <v>45373</v>
      </c>
      <c r="G23" s="61">
        <v>20</v>
      </c>
      <c r="H23" s="63">
        <v>73</v>
      </c>
      <c r="I23" s="65" t="s">
        <v>643</v>
      </c>
      <c r="J23" s="61" t="s">
        <v>65</v>
      </c>
      <c r="K23" s="65"/>
      <c r="L23" s="67">
        <f t="shared" si="1"/>
        <v>21.9</v>
      </c>
      <c r="M23" s="7">
        <f t="shared" si="2"/>
        <v>51.1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42.583333333333336</v>
      </c>
      <c r="U23" s="92">
        <f t="shared" si="10"/>
        <v>8.5166666666666675</v>
      </c>
      <c r="V23" s="95">
        <f t="shared" ref="V23:W54" si="11">+N23+P23+R23+T23</f>
        <v>42.583333333333336</v>
      </c>
      <c r="W23" s="7">
        <f t="shared" si="11"/>
        <v>8.5166666666666675</v>
      </c>
    </row>
    <row r="24" spans="1:23" s="6" customFormat="1" ht="19.899999999999999" customHeight="1" x14ac:dyDescent="0.2">
      <c r="A24" s="51">
        <v>21</v>
      </c>
      <c r="B24" s="97">
        <v>5260047973</v>
      </c>
      <c r="C24" s="100" t="str">
        <f>+VLOOKUP(B24,'VERİ BANKASI'!M:N,2,0)</f>
        <v>İSTANBUL OTOPARK İŞLETMELERİ A.Ş.(İSPARK)</v>
      </c>
      <c r="D24" s="54" t="s">
        <v>94</v>
      </c>
      <c r="E24" s="57">
        <v>431</v>
      </c>
      <c r="F24" s="59">
        <v>45380</v>
      </c>
      <c r="G24" s="61">
        <v>20</v>
      </c>
      <c r="H24" s="63">
        <v>100</v>
      </c>
      <c r="I24" s="65" t="s">
        <v>643</v>
      </c>
      <c r="J24" s="61" t="s">
        <v>65</v>
      </c>
      <c r="K24" s="65"/>
      <c r="L24" s="67">
        <f t="shared" si="1"/>
        <v>30</v>
      </c>
      <c r="M24" s="7">
        <f t="shared" si="2"/>
        <v>70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58.333333333333336</v>
      </c>
      <c r="U24" s="92">
        <f t="shared" si="10"/>
        <v>11.666666666666668</v>
      </c>
      <c r="V24" s="95">
        <f t="shared" si="11"/>
        <v>58.333333333333336</v>
      </c>
      <c r="W24" s="7">
        <f t="shared" si="11"/>
        <v>11.666666666666668</v>
      </c>
    </row>
    <row r="25" spans="1:23" s="6" customFormat="1" ht="19.899999999999999" customHeight="1" x14ac:dyDescent="0.2">
      <c r="A25" s="51">
        <v>22</v>
      </c>
      <c r="B25" s="97">
        <v>5260047973</v>
      </c>
      <c r="C25" s="100" t="str">
        <f>+VLOOKUP(B25,'VERİ BANKASI'!M:N,2,0)</f>
        <v>İSTANBUL OTOPARK İŞLETMELERİ A.Ş.(İSPARK)</v>
      </c>
      <c r="D25" s="54" t="s">
        <v>94</v>
      </c>
      <c r="E25" s="57">
        <v>529</v>
      </c>
      <c r="F25" s="59">
        <v>45379</v>
      </c>
      <c r="G25" s="61">
        <v>20</v>
      </c>
      <c r="H25" s="63">
        <v>100</v>
      </c>
      <c r="I25" s="65" t="s">
        <v>640</v>
      </c>
      <c r="J25" s="61" t="s">
        <v>65</v>
      </c>
      <c r="K25" s="65"/>
      <c r="L25" s="67">
        <f t="shared" si="1"/>
        <v>30</v>
      </c>
      <c r="M25" s="7">
        <f t="shared" si="2"/>
        <v>70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58.333333333333336</v>
      </c>
      <c r="U25" s="92">
        <f t="shared" si="10"/>
        <v>11.666666666666668</v>
      </c>
      <c r="V25" s="95">
        <f t="shared" si="11"/>
        <v>58.333333333333336</v>
      </c>
      <c r="W25" s="7">
        <f t="shared" si="11"/>
        <v>11.666666666666668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3602.5</v>
      </c>
      <c r="I57" s="109"/>
      <c r="J57" s="109"/>
      <c r="K57" s="11"/>
      <c r="L57" s="12">
        <f t="shared" ref="L57:W57" si="12">+SUBTOTAL(9,L4:L55)</f>
        <v>261.89999999999998</v>
      </c>
      <c r="M57" s="12">
        <f t="shared" si="12"/>
        <v>3340.6</v>
      </c>
      <c r="N57" s="13">
        <f t="shared" si="12"/>
        <v>0</v>
      </c>
      <c r="O57" s="13">
        <f t="shared" si="12"/>
        <v>0</v>
      </c>
      <c r="P57" s="14">
        <f>+SUBTOTAL(9,P4:P55)</f>
        <v>156.43564356435644</v>
      </c>
      <c r="Q57" s="14">
        <f t="shared" si="12"/>
        <v>1.5643564356435644</v>
      </c>
      <c r="R57" s="15">
        <f t="shared" si="12"/>
        <v>2337.727272727273</v>
      </c>
      <c r="S57" s="15">
        <f t="shared" si="12"/>
        <v>233.77272727272728</v>
      </c>
      <c r="T57" s="16">
        <f t="shared" si="12"/>
        <v>509.24999999999994</v>
      </c>
      <c r="U57" s="16">
        <f t="shared" si="12"/>
        <v>101.85000000000002</v>
      </c>
      <c r="V57" s="12">
        <f t="shared" si="12"/>
        <v>3003.4129162916302</v>
      </c>
      <c r="W57" s="12">
        <f t="shared" si="12"/>
        <v>337.18708370837095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509.24999999999994</v>
      </c>
      <c r="J61" s="24">
        <f t="shared" si="20"/>
        <v>101.85000000000002</v>
      </c>
      <c r="K61" s="24">
        <f t="shared" si="21"/>
        <v>261.89999999999998</v>
      </c>
      <c r="L61" s="25">
        <f t="shared" si="22"/>
        <v>872.99999999999989</v>
      </c>
      <c r="M61" s="113">
        <f>+COUNTIF($D$4:D55,B61)</f>
        <v>8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3602.5000000000014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13</v>
      </c>
      <c r="Q63" s="198"/>
      <c r="R63" s="198"/>
      <c r="S63" s="26"/>
      <c r="T63" s="199" t="s">
        <v>8</v>
      </c>
      <c r="U63" s="200"/>
      <c r="V63" s="201"/>
      <c r="W63" s="28">
        <f>+W59-W61</f>
        <v>-3602.5000000000014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77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156.43564356435644</v>
      </c>
      <c r="F65" s="24">
        <f t="shared" si="16"/>
        <v>1.5643564356435644</v>
      </c>
      <c r="G65" s="24">
        <f t="shared" si="17"/>
        <v>2337.727272727273</v>
      </c>
      <c r="H65" s="24">
        <f t="shared" si="18"/>
        <v>233.77272727272728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2729.5000000000005</v>
      </c>
      <c r="M65" s="113">
        <f>+COUNTIF($D$4:D59,B65)</f>
        <v>14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156.43564356435644</v>
      </c>
      <c r="F85" s="39">
        <f t="shared" si="23"/>
        <v>1.5643564356435644</v>
      </c>
      <c r="G85" s="39">
        <f t="shared" si="23"/>
        <v>2337.727272727273</v>
      </c>
      <c r="H85" s="39">
        <f t="shared" si="23"/>
        <v>233.77272727272728</v>
      </c>
      <c r="I85" s="39">
        <f t="shared" si="23"/>
        <v>509.24999999999994</v>
      </c>
      <c r="J85" s="39">
        <f t="shared" si="23"/>
        <v>101.85000000000002</v>
      </c>
      <c r="K85" s="40">
        <f t="shared" si="23"/>
        <v>261.89999999999998</v>
      </c>
      <c r="L85" s="40">
        <f>SUM(L60:L82)</f>
        <v>3602.5000000000005</v>
      </c>
      <c r="M85" s="114">
        <f>+SUM(M60:M84)</f>
        <v>22</v>
      </c>
      <c r="R85" s="106" t="s">
        <v>658</v>
      </c>
      <c r="S85" s="111">
        <f>+M85</f>
        <v>22</v>
      </c>
      <c r="T85" s="107">
        <f>+K85</f>
        <v>261.89999999999998</v>
      </c>
      <c r="U85" s="107">
        <f>+C85+E85+G85+I85</f>
        <v>3003.4129162916292</v>
      </c>
      <c r="V85" s="107">
        <f>+D85+F85+H85+J85</f>
        <v>337.18708370837089</v>
      </c>
      <c r="W85" s="107">
        <f>+T85+U85+V85</f>
        <v>3602.5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44149A45-9FD4-49FA-AFA8-6D7C7280AF67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3D580F3-A37F-49EE-BB7A-CC7BCA45CF5C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295F19E8-DC4F-4303-907B-1CA4B3E6CB38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A032E56D-3BF8-428B-A7ED-819BE2E6CDB2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21805202-374B-431B-9F63-8484E0CC430C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C5F40184-909D-4209-91E0-E47A78C204A4}">
          <x14:formula1>
            <xm:f>'VERİ BANKASI'!$N$1:$N$1</xm:f>
          </x14:formula1>
          <xm:sqref>K55</xm:sqref>
        </x14:dataValidation>
        <x14:dataValidation type="list" allowBlank="1" showInputMessage="1" showErrorMessage="1" xr:uid="{25EA3275-2A8A-4266-8A7A-7EF9E6A51F3F}">
          <x14:formula1>
            <xm:f>'VERİ BANKASI'!$C$1:$C$5</xm:f>
          </x14:formula1>
          <xm:sqref>G55</xm:sqref>
        </x14:dataValidation>
        <x14:dataValidation type="list" allowBlank="1" showInputMessage="1" showErrorMessage="1" xr:uid="{63A7F9D5-0CED-435E-8474-C2C589C4C003}">
          <x14:formula1>
            <xm:f>'VERİ BANKASI'!$G$1:$G$4</xm:f>
          </x14:formula1>
          <xm:sqref>P61</xm:sqref>
        </x14:dataValidation>
        <x14:dataValidation type="list" allowBlank="1" showInputMessage="1" showErrorMessage="1" xr:uid="{DE896736-2568-4130-B4B2-5A657C4123FB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C8A06BF6-46B1-4940-BA48-14547BBB127D}">
          <x14:formula1>
            <xm:f>'VERİ BANKASI'!$E$1:$E$13</xm:f>
          </x14:formula1>
          <xm:sqref>P63</xm:sqref>
        </x14:dataValidation>
        <x14:dataValidation type="list" allowBlank="1" showInputMessage="1" showErrorMessage="1" xr:uid="{1C339B49-2A58-4766-B358-FE77423CFC24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5878ED67-8700-4232-9D20-5BDB15C11FD8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7CF1C598-F0BF-4EAE-BE26-3124C353BC86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FFD0C6E1-3F4C-462E-963A-19A5FF91672F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B5FB-B4F7-4C1C-9BDA-49B681ECDEA7}">
  <sheetPr codeName="Sayfa53">
    <pageSetUpPr fitToPage="1"/>
  </sheetPr>
  <dimension ref="A1:W92"/>
  <sheetViews>
    <sheetView zoomScale="85" zoomScaleNormal="85" workbookViewId="0">
      <selection activeCell="C9" sqref="C9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8140131899</v>
      </c>
      <c r="C4" s="100" t="str">
        <f>+VLOOKUP(B4,'VERİ BANKASI'!M:N,2,0)</f>
        <v>ŞOK MARKETLER TİC.A.Ş.</v>
      </c>
      <c r="D4" s="54" t="s">
        <v>92</v>
      </c>
      <c r="E4" s="57">
        <v>202</v>
      </c>
      <c r="F4" s="59">
        <v>45342</v>
      </c>
      <c r="G4" s="61">
        <v>1</v>
      </c>
      <c r="H4" s="63">
        <v>208.4</v>
      </c>
      <c r="I4" s="65" t="s">
        <v>752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208.4</v>
      </c>
      <c r="N4" s="69">
        <f>+IF(G4=$N$2,M4,0)</f>
        <v>0</v>
      </c>
      <c r="O4" s="76">
        <f>+N4*0/100</f>
        <v>0</v>
      </c>
      <c r="P4" s="74">
        <f>+IF(G4=$P$2,M4/1.01,0)</f>
        <v>206.33663366336634</v>
      </c>
      <c r="Q4" s="82">
        <f>+P4*0.01</f>
        <v>2.0633663366336634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206.33663366336634</v>
      </c>
      <c r="W4" s="7">
        <f>+O4+Q4+S4+U4</f>
        <v>2.0633663366336634</v>
      </c>
    </row>
    <row r="5" spans="1:23" s="6" customFormat="1" ht="19.899999999999999" customHeight="1" x14ac:dyDescent="0.2">
      <c r="A5" s="51">
        <v>2</v>
      </c>
      <c r="B5" s="116">
        <v>1620044730</v>
      </c>
      <c r="C5" s="100" t="str">
        <f>+VLOOKUP(B5,'VERİ BANKASI'!M:N,2,0)</f>
        <v>BELBİM ELEKTRONİK PARA VE ÖD.HİZ.A.Ş.</v>
      </c>
      <c r="D5" s="54" t="s">
        <v>99</v>
      </c>
      <c r="E5" s="57">
        <v>3</v>
      </c>
      <c r="F5" s="59">
        <v>45323</v>
      </c>
      <c r="G5" s="61">
        <v>20</v>
      </c>
      <c r="H5" s="63">
        <v>100</v>
      </c>
      <c r="I5" s="65" t="s">
        <v>68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100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83.333333333333343</v>
      </c>
      <c r="U5" s="92">
        <f>+T5*0.2</f>
        <v>16.666666666666668</v>
      </c>
      <c r="V5" s="95">
        <f>+N5+P5+R5+T5</f>
        <v>83.333333333333343</v>
      </c>
      <c r="W5" s="7">
        <f>+O5+Q5+S5+U5</f>
        <v>16.666666666666668</v>
      </c>
    </row>
    <row r="6" spans="1:23" s="6" customFormat="1" ht="19.899999999999999" customHeight="1" x14ac:dyDescent="0.2">
      <c r="A6" s="51">
        <v>3</v>
      </c>
      <c r="B6" s="116">
        <v>1620044730</v>
      </c>
      <c r="C6" s="100" t="str">
        <f>+VLOOKUP(B6,'VERİ BANKASI'!M:N,2,0)</f>
        <v>BELBİM ELEKTRONİK PARA VE ÖD.HİZ.A.Ş.</v>
      </c>
      <c r="D6" s="54" t="s">
        <v>99</v>
      </c>
      <c r="E6" s="57">
        <v>4</v>
      </c>
      <c r="F6" s="59">
        <v>45327</v>
      </c>
      <c r="G6" s="61">
        <v>20</v>
      </c>
      <c r="H6" s="63">
        <v>100</v>
      </c>
      <c r="I6" s="65" t="s">
        <v>68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100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83.333333333333343</v>
      </c>
      <c r="U6" s="92">
        <f>+T6*0.2</f>
        <v>16.666666666666668</v>
      </c>
      <c r="V6" s="95">
        <f t="shared" ref="V6:W22" si="0">+N6+P6+R6+T6</f>
        <v>83.333333333333343</v>
      </c>
      <c r="W6" s="7">
        <f t="shared" si="0"/>
        <v>16.666666666666668</v>
      </c>
    </row>
    <row r="7" spans="1:23" s="6" customFormat="1" ht="19.899999999999999" customHeight="1" x14ac:dyDescent="0.2">
      <c r="A7" s="51">
        <v>4</v>
      </c>
      <c r="B7" s="116">
        <v>1620044730</v>
      </c>
      <c r="C7" s="100" t="str">
        <f>+VLOOKUP(B7,'VERİ BANKASI'!M:N,2,0)</f>
        <v>BELBİM ELEKTRONİK PARA VE ÖD.HİZ.A.Ş.</v>
      </c>
      <c r="D7" s="54" t="s">
        <v>99</v>
      </c>
      <c r="E7" s="57">
        <v>5</v>
      </c>
      <c r="F7" s="59">
        <v>45324</v>
      </c>
      <c r="G7" s="61">
        <v>20</v>
      </c>
      <c r="H7" s="63">
        <v>100</v>
      </c>
      <c r="I7" s="65" t="s">
        <v>68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100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83.333333333333343</v>
      </c>
      <c r="U7" s="92">
        <f t="shared" ref="U7:U54" si="10">+T7*0.2</f>
        <v>16.666666666666668</v>
      </c>
      <c r="V7" s="95">
        <f t="shared" si="0"/>
        <v>83.333333333333343</v>
      </c>
      <c r="W7" s="7">
        <f t="shared" si="0"/>
        <v>16.666666666666668</v>
      </c>
    </row>
    <row r="8" spans="1:23" s="6" customFormat="1" ht="19.899999999999999" customHeight="1" x14ac:dyDescent="0.2">
      <c r="A8" s="51">
        <v>5</v>
      </c>
      <c r="B8" s="116">
        <v>1620044730</v>
      </c>
      <c r="C8" s="100" t="str">
        <f>+VLOOKUP(B8,'VERİ BANKASI'!M:N,2,0)</f>
        <v>BELBİM ELEKTRONİK PARA VE ÖD.HİZ.A.Ş.</v>
      </c>
      <c r="D8" s="54" t="s">
        <v>99</v>
      </c>
      <c r="E8" s="57">
        <v>6</v>
      </c>
      <c r="F8" s="59">
        <v>45327</v>
      </c>
      <c r="G8" s="61">
        <v>20</v>
      </c>
      <c r="H8" s="63">
        <v>100</v>
      </c>
      <c r="I8" s="65" t="s">
        <v>68</v>
      </c>
      <c r="J8" s="61" t="s">
        <v>64</v>
      </c>
      <c r="K8" s="65"/>
      <c r="L8" s="67">
        <f t="shared" si="1"/>
        <v>0</v>
      </c>
      <c r="M8" s="7">
        <f t="shared" si="2"/>
        <v>100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83.333333333333343</v>
      </c>
      <c r="U8" s="92">
        <f t="shared" si="10"/>
        <v>16.666666666666668</v>
      </c>
      <c r="V8" s="95">
        <f t="shared" si="0"/>
        <v>83.333333333333343</v>
      </c>
      <c r="W8" s="7">
        <f t="shared" si="0"/>
        <v>16.666666666666668</v>
      </c>
    </row>
    <row r="9" spans="1:23" s="6" customFormat="1" ht="19.899999999999999" customHeight="1" x14ac:dyDescent="0.2">
      <c r="A9" s="51">
        <v>6</v>
      </c>
      <c r="B9" s="97">
        <v>1750051846</v>
      </c>
      <c r="C9" s="100" t="str">
        <f>+VLOOKUP(B9,'VERİ BANKASI'!M:N,2,0)</f>
        <v>BİM BİRLEŞİK MAĞAZACILIK A.Ş.</v>
      </c>
      <c r="D9" s="54" t="s">
        <v>99</v>
      </c>
      <c r="E9" s="57">
        <v>108</v>
      </c>
      <c r="F9" s="59">
        <v>45334</v>
      </c>
      <c r="G9" s="61">
        <v>20</v>
      </c>
      <c r="H9" s="63">
        <v>50</v>
      </c>
      <c r="I9" s="65" t="s">
        <v>122</v>
      </c>
      <c r="J9" s="61" t="s">
        <v>64</v>
      </c>
      <c r="K9" s="65"/>
      <c r="L9" s="67">
        <f t="shared" si="1"/>
        <v>0</v>
      </c>
      <c r="M9" s="7">
        <f t="shared" si="2"/>
        <v>50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41.666666666666671</v>
      </c>
      <c r="U9" s="92">
        <f t="shared" si="10"/>
        <v>8.3333333333333339</v>
      </c>
      <c r="V9" s="95">
        <f t="shared" si="0"/>
        <v>41.666666666666671</v>
      </c>
      <c r="W9" s="7">
        <f t="shared" si="0"/>
        <v>8.3333333333333339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 t="s">
        <v>64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64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658.4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658.4</v>
      </c>
      <c r="N57" s="13">
        <f t="shared" si="12"/>
        <v>0</v>
      </c>
      <c r="O57" s="13">
        <f t="shared" si="12"/>
        <v>0</v>
      </c>
      <c r="P57" s="14">
        <f>+SUBTOTAL(9,P4:P55)</f>
        <v>206.33663366336634</v>
      </c>
      <c r="Q57" s="14">
        <f t="shared" si="12"/>
        <v>2.0633663366336634</v>
      </c>
      <c r="R57" s="15">
        <f t="shared" si="12"/>
        <v>0</v>
      </c>
      <c r="S57" s="15">
        <f t="shared" si="12"/>
        <v>0</v>
      </c>
      <c r="T57" s="16">
        <f t="shared" si="12"/>
        <v>375.00000000000006</v>
      </c>
      <c r="U57" s="16">
        <f t="shared" si="12"/>
        <v>75</v>
      </c>
      <c r="V57" s="12">
        <f t="shared" si="12"/>
        <v>581.33663366336646</v>
      </c>
      <c r="W57" s="12">
        <f t="shared" si="12"/>
        <v>77.063366336633663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658.40000000000009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206.33663366336634</v>
      </c>
      <c r="F63" s="24">
        <f t="shared" si="16"/>
        <v>2.0633663366336634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208.4</v>
      </c>
      <c r="M63" s="113">
        <f>+COUNTIF($D$4:D57,B63)</f>
        <v>1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-658.40000000000009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375.00000000000006</v>
      </c>
      <c r="J70" s="24">
        <f t="shared" si="20"/>
        <v>75</v>
      </c>
      <c r="K70" s="24">
        <f t="shared" si="21"/>
        <v>0</v>
      </c>
      <c r="L70" s="25">
        <f t="shared" si="22"/>
        <v>450.00000000000006</v>
      </c>
      <c r="M70" s="113">
        <f>+COUNTIF($D$4:D64,B70)</f>
        <v>5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206.33663366336634</v>
      </c>
      <c r="F85" s="39">
        <f t="shared" si="23"/>
        <v>2.0633663366336634</v>
      </c>
      <c r="G85" s="39">
        <f t="shared" si="23"/>
        <v>0</v>
      </c>
      <c r="H85" s="39">
        <f t="shared" si="23"/>
        <v>0</v>
      </c>
      <c r="I85" s="39">
        <f t="shared" si="23"/>
        <v>375.00000000000006</v>
      </c>
      <c r="J85" s="39">
        <f t="shared" si="23"/>
        <v>75</v>
      </c>
      <c r="K85" s="40">
        <f t="shared" si="23"/>
        <v>0</v>
      </c>
      <c r="L85" s="40">
        <f>SUM(L60:L82)</f>
        <v>658.40000000000009</v>
      </c>
      <c r="M85" s="114">
        <f>+SUM(M60:M84)</f>
        <v>6</v>
      </c>
      <c r="R85" s="106" t="s">
        <v>658</v>
      </c>
      <c r="S85" s="111">
        <f>+M85</f>
        <v>6</v>
      </c>
      <c r="T85" s="107">
        <f>+K85</f>
        <v>0</v>
      </c>
      <c r="U85" s="107">
        <f>+C85+E85+G85+I85</f>
        <v>581.33663366336646</v>
      </c>
      <c r="V85" s="107">
        <f>+D85+F85+H85+J85</f>
        <v>77.063366336633663</v>
      </c>
      <c r="W85" s="107">
        <f>+T85+U85+V85</f>
        <v>658.40000000000009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6520.2300000000005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76775F76-70EF-4EE7-9293-A5BFD6E21A76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38C8837D-BF1B-4FC0-A257-55073BBDA92F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A8A8F0F1-844B-4E1D-8F55-3182565E864D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BE53FC6F-094A-496F-B781-341DCFB8C607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8FD232DD-8BD0-4C6B-A937-16C490069787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E08E8B7C-A613-43B6-92BA-0046874BC355}">
          <x14:formula1>
            <xm:f>'VERİ BANKASI'!$N$1:$N$1</xm:f>
          </x14:formula1>
          <xm:sqref>K55</xm:sqref>
        </x14:dataValidation>
        <x14:dataValidation type="list" allowBlank="1" showInputMessage="1" showErrorMessage="1" xr:uid="{DAE0BFDC-0FDD-41C9-9A82-0A84D7E8FA32}">
          <x14:formula1>
            <xm:f>'VERİ BANKASI'!$C$1:$C$5</xm:f>
          </x14:formula1>
          <xm:sqref>G55</xm:sqref>
        </x14:dataValidation>
        <x14:dataValidation type="list" allowBlank="1" showInputMessage="1" showErrorMessage="1" xr:uid="{FC91AA8D-CA19-4EDB-BAA6-358106A5E174}">
          <x14:formula1>
            <xm:f>'VERİ BANKASI'!$G$1:$G$4</xm:f>
          </x14:formula1>
          <xm:sqref>P61</xm:sqref>
        </x14:dataValidation>
        <x14:dataValidation type="list" allowBlank="1" showInputMessage="1" showErrorMessage="1" xr:uid="{0D6F44F3-3C76-4C32-802E-B1977E6272EC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330F0D59-1446-42E7-82E3-E2F2D9B7C372}">
          <x14:formula1>
            <xm:f>'VERİ BANKASI'!$E$1:$E$13</xm:f>
          </x14:formula1>
          <xm:sqref>P63</xm:sqref>
        </x14:dataValidation>
        <x14:dataValidation type="list" allowBlank="1" showInputMessage="1" showErrorMessage="1" xr:uid="{4BCBB769-63D9-47E0-83AC-4F15D655FB14}">
          <x14:formula1>
            <xm:f>'VERİ BANKASI'!$F$1:$F$4</xm:f>
          </x14:formula1>
          <xm:sqref>P60</xm:sqref>
        </x14:dataValidation>
        <x14:dataValidation type="list" allowBlank="1" showInputMessage="1" showErrorMessage="1" xr:uid="{FF181CA3-8A3A-4CED-97E9-0B944528E049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C5828390-FE05-4E2F-A91F-22B714A8F2DE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0E1DE890-21B3-4A0B-A4C1-F96CF5796DA8}">
          <x14:formula1>
            <xm:f>'VERİ BANKASI'!$I$1:$I$36</xm:f>
          </x14:formula1>
          <xm:sqref>P62:R62</xm:sqref>
        </x14:dataValidation>
      </x14:dataValidations>
    </ext>
  </extLst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9FC5D-AA10-4757-8CED-28CCB85D4993}">
  <sheetPr codeName="Sayfa54">
    <pageSetUpPr fitToPage="1"/>
  </sheetPr>
  <dimension ref="A1:W92"/>
  <sheetViews>
    <sheetView zoomScale="85" zoomScaleNormal="85" workbookViewId="0">
      <selection activeCell="C4" sqref="C4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40.28515625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1960719372</v>
      </c>
      <c r="C4" s="100" t="str">
        <f>+VLOOKUP(B4,'VERİ BANKASI'!M:N,2,0)</f>
        <v>CAFE NERO GIDA ÜRÜNLERİ A.Ş.</v>
      </c>
      <c r="D4" s="54" t="s">
        <v>92</v>
      </c>
      <c r="E4" s="57">
        <v>102</v>
      </c>
      <c r="F4" s="59">
        <v>45324</v>
      </c>
      <c r="G4" s="61">
        <v>1</v>
      </c>
      <c r="H4" s="63">
        <v>390</v>
      </c>
      <c r="I4" s="65" t="s">
        <v>124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390</v>
      </c>
      <c r="N4" s="69">
        <f>+IF(G4=$N$2,M4,0)</f>
        <v>0</v>
      </c>
      <c r="O4" s="76">
        <f>+N4*0/100</f>
        <v>0</v>
      </c>
      <c r="P4" s="74">
        <f>+IF(G4=$P$2,M4/1.01,0)</f>
        <v>386.13861386138615</v>
      </c>
      <c r="Q4" s="82">
        <f>+P4*0.01</f>
        <v>3.8613861386138617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386.13861386138615</v>
      </c>
      <c r="W4" s="7">
        <f>+O4+Q4+S4+U4</f>
        <v>3.8613861386138617</v>
      </c>
    </row>
    <row r="5" spans="1:23" s="6" customFormat="1" ht="19.899999999999999" customHeight="1" x14ac:dyDescent="0.2">
      <c r="A5" s="51">
        <v>2</v>
      </c>
      <c r="B5" s="116">
        <v>27124773160</v>
      </c>
      <c r="C5" s="100" t="str">
        <f>+VLOOKUP(B5,'VERİ BANKASI'!M:N,2,0)</f>
        <v>FIRIN SAFRANBOLU - MUSA OCAK</v>
      </c>
      <c r="D5" s="54" t="s">
        <v>92</v>
      </c>
      <c r="E5" s="57">
        <v>36</v>
      </c>
      <c r="F5" s="59">
        <v>45325</v>
      </c>
      <c r="G5" s="61">
        <v>1</v>
      </c>
      <c r="H5" s="63">
        <v>550</v>
      </c>
      <c r="I5" s="65" t="s">
        <v>752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550</v>
      </c>
      <c r="N5" s="69">
        <f>+IF(G5=$N$2,M5,0)</f>
        <v>0</v>
      </c>
      <c r="O5" s="76">
        <f>+N5*0/100</f>
        <v>0</v>
      </c>
      <c r="P5" s="74">
        <f>+IF(G5=$P$2,M5/1.01,0)</f>
        <v>544.55445544554459</v>
      </c>
      <c r="Q5" s="82">
        <f>+P5*0.01</f>
        <v>5.4455445544554459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544.55445544554459</v>
      </c>
      <c r="W5" s="7">
        <f>+O5+Q5+S5+U5</f>
        <v>5.4455445544554459</v>
      </c>
    </row>
    <row r="6" spans="1:23" s="6" customFormat="1" ht="19.899999999999999" customHeight="1" x14ac:dyDescent="0.2">
      <c r="A6" s="51">
        <v>3</v>
      </c>
      <c r="B6" s="97">
        <v>1620044730</v>
      </c>
      <c r="C6" s="100" t="str">
        <f>+VLOOKUP(B6,'VERİ BANKASI'!M:N,2,0)</f>
        <v>BELBİM ELEKTRONİK PARA VE ÖD.HİZ.A.Ş.</v>
      </c>
      <c r="D6" s="54" t="s">
        <v>99</v>
      </c>
      <c r="E6" s="57">
        <v>1</v>
      </c>
      <c r="F6" s="59">
        <v>45327</v>
      </c>
      <c r="G6" s="61">
        <v>20</v>
      </c>
      <c r="H6" s="63">
        <v>5</v>
      </c>
      <c r="I6" s="65" t="s">
        <v>68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4.166666666666667</v>
      </c>
      <c r="U6" s="92">
        <f>+T6*0.2</f>
        <v>0.83333333333333348</v>
      </c>
      <c r="V6" s="95">
        <f t="shared" ref="V6:W22" si="0">+N6+P6+R6+T6</f>
        <v>4.166666666666667</v>
      </c>
      <c r="W6" s="7">
        <f t="shared" si="0"/>
        <v>0.83333333333333348</v>
      </c>
    </row>
    <row r="7" spans="1:23" s="6" customFormat="1" ht="19.899999999999999" customHeight="1" x14ac:dyDescent="0.2">
      <c r="A7" s="51">
        <v>4</v>
      </c>
      <c r="B7" s="97">
        <v>1620044730</v>
      </c>
      <c r="C7" s="100" t="str">
        <f>+VLOOKUP(B7,'VERİ BANKASI'!M:N,2,0)</f>
        <v>BELBİM ELEKTRONİK PARA VE ÖD.HİZ.A.Ş.</v>
      </c>
      <c r="D7" s="54" t="s">
        <v>99</v>
      </c>
      <c r="E7" s="57">
        <v>2</v>
      </c>
      <c r="F7" s="59">
        <v>45327</v>
      </c>
      <c r="G7" s="61">
        <v>20</v>
      </c>
      <c r="H7" s="63">
        <v>5</v>
      </c>
      <c r="I7" s="65" t="s">
        <v>68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4.166666666666667</v>
      </c>
      <c r="U7" s="92">
        <f t="shared" ref="U7:U54" si="10">+T7*0.2</f>
        <v>0.83333333333333348</v>
      </c>
      <c r="V7" s="95">
        <f t="shared" si="0"/>
        <v>4.166666666666667</v>
      </c>
      <c r="W7" s="7">
        <f t="shared" si="0"/>
        <v>0.83333333333333348</v>
      </c>
    </row>
    <row r="8" spans="1:23" s="6" customFormat="1" ht="19.899999999999999" customHeight="1" x14ac:dyDescent="0.2">
      <c r="A8" s="51">
        <v>5</v>
      </c>
      <c r="B8" s="97">
        <v>17357420122</v>
      </c>
      <c r="C8" s="100" t="str">
        <f>+VLOOKUP(B8,'VERİ BANKASI'!M:N,2,0)</f>
        <v>ZEYTİN PASTA CAFE - GÜLSEREN ÇİL</v>
      </c>
      <c r="D8" s="54" t="s">
        <v>639</v>
      </c>
      <c r="E8" s="57">
        <v>28</v>
      </c>
      <c r="F8" s="59">
        <v>45334</v>
      </c>
      <c r="G8" s="61">
        <v>1</v>
      </c>
      <c r="H8" s="63">
        <v>240</v>
      </c>
      <c r="I8" s="65" t="s">
        <v>752</v>
      </c>
      <c r="J8" s="61" t="s">
        <v>64</v>
      </c>
      <c r="K8" s="65"/>
      <c r="L8" s="67">
        <f t="shared" si="1"/>
        <v>0</v>
      </c>
      <c r="M8" s="7">
        <f t="shared" si="2"/>
        <v>240</v>
      </c>
      <c r="N8" s="69">
        <f t="shared" si="3"/>
        <v>0</v>
      </c>
      <c r="O8" s="76">
        <f t="shared" si="4"/>
        <v>0</v>
      </c>
      <c r="P8" s="74">
        <f t="shared" si="5"/>
        <v>237.62376237623764</v>
      </c>
      <c r="Q8" s="82">
        <f t="shared" si="6"/>
        <v>2.3762376237623766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237.62376237623764</v>
      </c>
      <c r="W8" s="7">
        <f t="shared" si="0"/>
        <v>2.3762376237623766</v>
      </c>
    </row>
    <row r="9" spans="1:23" s="6" customFormat="1" ht="19.899999999999999" customHeight="1" x14ac:dyDescent="0.2">
      <c r="A9" s="51">
        <v>6</v>
      </c>
      <c r="B9" s="97">
        <v>4600153734</v>
      </c>
      <c r="C9" s="100" t="str">
        <f>+VLOOKUP(B9,'VERİ BANKASI'!M:N,2,0)</f>
        <v>HAZİMİ GIDA SAN. LTD. ŞTİ.</v>
      </c>
      <c r="D9" s="54" t="s">
        <v>92</v>
      </c>
      <c r="E9" s="57">
        <v>3</v>
      </c>
      <c r="F9" s="59">
        <v>45340</v>
      </c>
      <c r="G9" s="61">
        <v>1</v>
      </c>
      <c r="H9" s="63">
        <v>617</v>
      </c>
      <c r="I9" s="65" t="s">
        <v>752</v>
      </c>
      <c r="J9" s="61" t="s">
        <v>64</v>
      </c>
      <c r="K9" s="65"/>
      <c r="L9" s="67">
        <f t="shared" si="1"/>
        <v>0</v>
      </c>
      <c r="M9" s="7">
        <f t="shared" si="2"/>
        <v>617</v>
      </c>
      <c r="N9" s="69">
        <f t="shared" si="3"/>
        <v>0</v>
      </c>
      <c r="O9" s="76">
        <f t="shared" si="4"/>
        <v>0</v>
      </c>
      <c r="P9" s="74">
        <f t="shared" si="5"/>
        <v>610.89108910891093</v>
      </c>
      <c r="Q9" s="82">
        <f t="shared" si="6"/>
        <v>6.1089108910891099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610.89108910891093</v>
      </c>
      <c r="W9" s="7">
        <f t="shared" si="0"/>
        <v>6.1089108910891099</v>
      </c>
    </row>
    <row r="10" spans="1:23" s="6" customFormat="1" ht="19.899999999999999" customHeight="1" x14ac:dyDescent="0.2">
      <c r="A10" s="51">
        <v>7</v>
      </c>
      <c r="B10" s="97">
        <v>1650184212</v>
      </c>
      <c r="C10" s="100" t="str">
        <f>+VLOOKUP(B10,'VERİ BANKASI'!M:N,2,0)</f>
        <v>BEREKET HALK GIDA SAN.TİC.LTD.ŞTİ.(BEREKET DÖNER)</v>
      </c>
      <c r="D10" s="54" t="s">
        <v>639</v>
      </c>
      <c r="E10" s="57">
        <v>34</v>
      </c>
      <c r="F10" s="59">
        <v>45342</v>
      </c>
      <c r="G10" s="61">
        <v>10</v>
      </c>
      <c r="H10" s="63">
        <v>290</v>
      </c>
      <c r="I10" s="65" t="s">
        <v>124</v>
      </c>
      <c r="J10" s="61" t="s">
        <v>64</v>
      </c>
      <c r="K10" s="65"/>
      <c r="L10" s="67">
        <f t="shared" si="1"/>
        <v>0</v>
      </c>
      <c r="M10" s="7">
        <f t="shared" si="2"/>
        <v>290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263.63636363636363</v>
      </c>
      <c r="S10" s="86">
        <f t="shared" si="8"/>
        <v>26.363636363636363</v>
      </c>
      <c r="T10" s="90">
        <f t="shared" si="9"/>
        <v>0</v>
      </c>
      <c r="U10" s="92">
        <f t="shared" si="10"/>
        <v>0</v>
      </c>
      <c r="V10" s="95">
        <f t="shared" si="0"/>
        <v>263.63636363636363</v>
      </c>
      <c r="W10" s="7">
        <f t="shared" si="0"/>
        <v>26.363636363636363</v>
      </c>
    </row>
    <row r="11" spans="1:23" s="6" customFormat="1" ht="19.899999999999999" customHeight="1" x14ac:dyDescent="0.2">
      <c r="A11" s="51">
        <v>8</v>
      </c>
      <c r="B11" s="97">
        <v>6220529513</v>
      </c>
      <c r="C11" s="100" t="str">
        <f>+VLOOKUP(B11,'VERİ BANKASI'!M:N,2,0)</f>
        <v>MİGROS TİCARET A.Ş.</v>
      </c>
      <c r="D11" s="54" t="s">
        <v>92</v>
      </c>
      <c r="E11" s="57">
        <v>257</v>
      </c>
      <c r="F11" s="59">
        <v>45345</v>
      </c>
      <c r="G11" s="61">
        <v>1</v>
      </c>
      <c r="H11" s="63">
        <v>427.48</v>
      </c>
      <c r="I11" s="65" t="s">
        <v>124</v>
      </c>
      <c r="J11" s="61" t="s">
        <v>64</v>
      </c>
      <c r="K11" s="65"/>
      <c r="L11" s="67">
        <f t="shared" si="1"/>
        <v>0</v>
      </c>
      <c r="M11" s="7">
        <f t="shared" si="2"/>
        <v>427.48</v>
      </c>
      <c r="N11" s="69">
        <f t="shared" si="3"/>
        <v>0</v>
      </c>
      <c r="O11" s="76">
        <f t="shared" si="4"/>
        <v>0</v>
      </c>
      <c r="P11" s="74">
        <f t="shared" si="5"/>
        <v>423.24752475247527</v>
      </c>
      <c r="Q11" s="82">
        <f t="shared" si="6"/>
        <v>4.2324752475247527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423.24752475247527</v>
      </c>
      <c r="W11" s="7">
        <f t="shared" si="0"/>
        <v>4.2324752475247527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2524.48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2524.48</v>
      </c>
      <c r="N57" s="13">
        <f t="shared" si="12"/>
        <v>0</v>
      </c>
      <c r="O57" s="13">
        <f t="shared" si="12"/>
        <v>0</v>
      </c>
      <c r="P57" s="14">
        <f>+SUBTOTAL(9,P4:P55)</f>
        <v>2202.4554455445545</v>
      </c>
      <c r="Q57" s="14">
        <f t="shared" si="12"/>
        <v>22.024554455445546</v>
      </c>
      <c r="R57" s="15">
        <f t="shared" si="12"/>
        <v>263.63636363636363</v>
      </c>
      <c r="S57" s="15">
        <f t="shared" si="12"/>
        <v>26.363636363636363</v>
      </c>
      <c r="T57" s="16">
        <f t="shared" si="12"/>
        <v>8.3333333333333339</v>
      </c>
      <c r="U57" s="16">
        <f t="shared" si="12"/>
        <v>1.666666666666667</v>
      </c>
      <c r="V57" s="12">
        <f t="shared" si="12"/>
        <v>2474.4251425142515</v>
      </c>
      <c r="W57" s="12">
        <f t="shared" si="12"/>
        <v>50.054857485748578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2524.48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1964.8316831683169</v>
      </c>
      <c r="F63" s="24">
        <f t="shared" si="16"/>
        <v>19.648316831683172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1984.48</v>
      </c>
      <c r="M63" s="113">
        <f>+COUNTIF($D$4:D57,B63)</f>
        <v>4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-2524.48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237.62376237623764</v>
      </c>
      <c r="F65" s="24">
        <f t="shared" si="16"/>
        <v>2.3762376237623766</v>
      </c>
      <c r="G65" s="24">
        <f t="shared" si="17"/>
        <v>263.63636363636363</v>
      </c>
      <c r="H65" s="24">
        <f t="shared" si="18"/>
        <v>26.363636363636363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530</v>
      </c>
      <c r="M65" s="113">
        <f>+COUNTIF($D$4:D59,B65)</f>
        <v>2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8.3333333333333339</v>
      </c>
      <c r="J70" s="24">
        <f t="shared" si="20"/>
        <v>1.666666666666667</v>
      </c>
      <c r="K70" s="24">
        <f t="shared" si="21"/>
        <v>0</v>
      </c>
      <c r="L70" s="25">
        <f t="shared" si="22"/>
        <v>10</v>
      </c>
      <c r="M70" s="113">
        <f>+COUNTIF($D$4:D64,B70)</f>
        <v>2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2202.4554455445545</v>
      </c>
      <c r="F85" s="39">
        <f t="shared" si="23"/>
        <v>22.024554455445546</v>
      </c>
      <c r="G85" s="39">
        <f t="shared" si="23"/>
        <v>263.63636363636363</v>
      </c>
      <c r="H85" s="39">
        <f t="shared" si="23"/>
        <v>26.363636363636363</v>
      </c>
      <c r="I85" s="39">
        <f t="shared" si="23"/>
        <v>8.3333333333333339</v>
      </c>
      <c r="J85" s="39">
        <f t="shared" si="23"/>
        <v>1.666666666666667</v>
      </c>
      <c r="K85" s="40">
        <f t="shared" si="23"/>
        <v>0</v>
      </c>
      <c r="L85" s="40">
        <f>SUM(L60:L82)</f>
        <v>2524.48</v>
      </c>
      <c r="M85" s="114">
        <f>+SUM(M60:M84)</f>
        <v>8</v>
      </c>
      <c r="R85" s="106" t="s">
        <v>658</v>
      </c>
      <c r="S85" s="111">
        <f>+M85</f>
        <v>8</v>
      </c>
      <c r="T85" s="107">
        <f>+K85</f>
        <v>0</v>
      </c>
      <c r="U85" s="107">
        <f>+C85+E85+G85+I85</f>
        <v>2474.4251425142515</v>
      </c>
      <c r="V85" s="107">
        <f>+D85+F85+H85+J85</f>
        <v>50.054857485748578</v>
      </c>
      <c r="W85" s="107">
        <f>+T85+U85+V85</f>
        <v>2524.48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8386.31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746CDC6E-EE45-4DD5-A7BD-62FC2FEED3E4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DA1AED0E-4429-4299-880E-0D6E570A301F}">
          <x14:formula1>
            <xm:f>'VERİ BANKASI'!$F$1:$F$4</xm:f>
          </x14:formula1>
          <xm:sqref>P60</xm:sqref>
        </x14:dataValidation>
        <x14:dataValidation type="list" allowBlank="1" showInputMessage="1" showErrorMessage="1" xr:uid="{5BC0750C-32D9-4A5F-AA4E-92EBDC303132}">
          <x14:formula1>
            <xm:f>'VERİ BANKASI'!$E$1:$E$13</xm:f>
          </x14:formula1>
          <xm:sqref>P63</xm:sqref>
        </x14:dataValidation>
        <x14:dataValidation type="list" allowBlank="1" showInputMessage="1" showErrorMessage="1" xr:uid="{E8378D7C-00DA-443C-B1DB-4F0C8FA064E6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007F4F9B-9979-4918-B64F-9F2CF57D7FBB}">
          <x14:formula1>
            <xm:f>'VERİ BANKASI'!$G$1:$G$4</xm:f>
          </x14:formula1>
          <xm:sqref>P61</xm:sqref>
        </x14:dataValidation>
        <x14:dataValidation type="list" allowBlank="1" showInputMessage="1" showErrorMessage="1" xr:uid="{A7BDBF48-F5D1-49C2-9C35-3D2DA354876E}">
          <x14:formula1>
            <xm:f>'VERİ BANKASI'!$C$1:$C$5</xm:f>
          </x14:formula1>
          <xm:sqref>G55</xm:sqref>
        </x14:dataValidation>
        <x14:dataValidation type="list" allowBlank="1" showInputMessage="1" showErrorMessage="1" xr:uid="{A80D2B5C-C490-4443-BCF7-2076823BFECD}">
          <x14:formula1>
            <xm:f>'VERİ BANKASI'!$N$1:$N$1</xm:f>
          </x14:formula1>
          <xm:sqref>K55</xm:sqref>
        </x14:dataValidation>
        <x14:dataValidation type="list" allowBlank="1" showInputMessage="1" showErrorMessage="1" xr:uid="{D889ECE4-1987-4077-A1F8-442F19917B6D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D10F4BE9-B101-433F-9D7B-CF8A5B7BBCCE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1B33E498-413A-4C98-A127-537968715852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31AE7EA9-BB48-40F0-9A5C-8F8D16F9C0BA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02A8F760-977D-47AB-88CE-7277EC840F45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2294F916-EF60-495E-AB9E-3FD6DBCB71A0}">
          <x14:formula1>
            <xm:f>'VERİ BANKASI'!$I$1:$I$36</xm:f>
          </x14:formula1>
          <xm:sqref>P62:R62</xm:sqref>
        </x14:dataValidation>
        <x14:dataValidation type="list" allowBlank="1" showInputMessage="1" showErrorMessage="1" xr:uid="{E7308E06-112B-455D-AB8C-FFF8EA6EB325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C5DD-BCE9-4096-9384-510158533874}">
  <sheetPr codeName="Sayfa55">
    <pageSetUpPr fitToPage="1"/>
  </sheetPr>
  <dimension ref="A1:W92"/>
  <sheetViews>
    <sheetView zoomScale="85" zoomScaleNormal="85" workbookViewId="0">
      <selection activeCell="D19" sqref="D19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6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4840776132</v>
      </c>
      <c r="C4" s="100" t="str">
        <f>+VLOOKUP(B4,'VERİ BANKASI'!M:N,2,0)</f>
        <v>KAAN AKARYAKIT SAN. VE TİC. A.Ş.</v>
      </c>
      <c r="D4" s="54" t="s">
        <v>71</v>
      </c>
      <c r="E4" s="57">
        <v>108</v>
      </c>
      <c r="F4" s="59">
        <v>45338</v>
      </c>
      <c r="G4" s="61">
        <v>20</v>
      </c>
      <c r="H4" s="63">
        <v>500</v>
      </c>
      <c r="I4" s="65" t="s">
        <v>122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150</v>
      </c>
      <c r="M4" s="7">
        <f>+H4-L4</f>
        <v>350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291.66666666666669</v>
      </c>
      <c r="U4" s="92">
        <f>+T4*0.2</f>
        <v>58.333333333333343</v>
      </c>
      <c r="V4" s="95">
        <f>+N4+P4+R4+T4</f>
        <v>291.66666666666669</v>
      </c>
      <c r="W4" s="7">
        <f>+O4+Q4+S4+U4</f>
        <v>58.333333333333343</v>
      </c>
    </row>
    <row r="5" spans="1:23" s="6" customFormat="1" ht="19.899999999999999" customHeight="1" x14ac:dyDescent="0.2">
      <c r="A5" s="51">
        <v>2</v>
      </c>
      <c r="B5" s="97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437</v>
      </c>
      <c r="F5" s="59">
        <v>45338</v>
      </c>
      <c r="G5" s="61">
        <v>20</v>
      </c>
      <c r="H5" s="63">
        <v>100</v>
      </c>
      <c r="I5" s="65" t="s">
        <v>134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30</v>
      </c>
      <c r="M5" s="7">
        <f>+H5-L5</f>
        <v>70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58.333333333333336</v>
      </c>
      <c r="U5" s="92">
        <f>+T5*0.2</f>
        <v>11.666666666666668</v>
      </c>
      <c r="V5" s="95">
        <f>+N5+P5+R5+T5</f>
        <v>58.333333333333336</v>
      </c>
      <c r="W5" s="7">
        <f>+O5+Q5+S5+U5</f>
        <v>11.666666666666668</v>
      </c>
    </row>
    <row r="6" spans="1:23" s="6" customFormat="1" ht="19.899999999999999" customHeight="1" x14ac:dyDescent="0.2">
      <c r="A6" s="51">
        <v>3</v>
      </c>
      <c r="B6" s="97">
        <v>7850565678</v>
      </c>
      <c r="C6" s="100" t="str">
        <f>+VLOOKUP(B6,'VERİ BANKASI'!M:N,2,0)</f>
        <v>SÜMELA PARK DİNLENME TESİS A.Ş.</v>
      </c>
      <c r="D6" s="54" t="s">
        <v>639</v>
      </c>
      <c r="E6" s="57">
        <v>36</v>
      </c>
      <c r="F6" s="59">
        <v>45330</v>
      </c>
      <c r="G6" s="61">
        <v>10</v>
      </c>
      <c r="H6" s="63">
        <v>70</v>
      </c>
      <c r="I6" s="65" t="s">
        <v>134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70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63.636363636363633</v>
      </c>
      <c r="S6" s="86">
        <f>+R6*0.1</f>
        <v>6.3636363636363633</v>
      </c>
      <c r="T6" s="90">
        <f>+IF(G6=$T$2,M6/1.2,0)</f>
        <v>0</v>
      </c>
      <c r="U6" s="92">
        <f>+T6*0.2</f>
        <v>0</v>
      </c>
      <c r="V6" s="95">
        <f t="shared" ref="V6:W22" si="0">+N6+P6+R6+T6</f>
        <v>63.636363636363633</v>
      </c>
      <c r="W6" s="7">
        <f t="shared" si="0"/>
        <v>6.3636363636363633</v>
      </c>
    </row>
    <row r="7" spans="1:23" s="6" customFormat="1" ht="19.899999999999999" customHeight="1" x14ac:dyDescent="0.2">
      <c r="A7" s="51">
        <v>4</v>
      </c>
      <c r="B7" s="97">
        <v>6220429602</v>
      </c>
      <c r="C7" s="100" t="str">
        <f>+VLOOKUP(B7,'VERİ BANKASI'!M:N,2,0)</f>
        <v>MOPAŞ MARKETÇİLİK GIDA SAN.VE TİC.A.Ş.</v>
      </c>
      <c r="D7" s="54" t="s">
        <v>92</v>
      </c>
      <c r="E7" s="57">
        <v>207</v>
      </c>
      <c r="F7" s="59">
        <v>45333</v>
      </c>
      <c r="G7" s="61">
        <v>1</v>
      </c>
      <c r="H7" s="63">
        <v>58.97</v>
      </c>
      <c r="I7" s="65" t="s">
        <v>134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58.97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58.386138613861384</v>
      </c>
      <c r="Q7" s="82">
        <f t="shared" ref="Q7:Q54" si="6">+P7*0.01</f>
        <v>0.58386138613861382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58.386138613861384</v>
      </c>
      <c r="W7" s="7">
        <f t="shared" si="0"/>
        <v>0.58386138613861382</v>
      </c>
    </row>
    <row r="8" spans="1:23" s="6" customFormat="1" ht="19.899999999999999" customHeight="1" x14ac:dyDescent="0.2">
      <c r="A8" s="51">
        <v>5</v>
      </c>
      <c r="B8" s="97">
        <v>40849741894</v>
      </c>
      <c r="C8" s="100" t="str">
        <f>+VLOOKUP(B8,'VERİ BANKASI'!M:N,2,0)</f>
        <v>TÜRK MUTFAĞI - NECATİ AKAR</v>
      </c>
      <c r="D8" s="54" t="s">
        <v>639</v>
      </c>
      <c r="E8" s="57">
        <v>34</v>
      </c>
      <c r="F8" s="59">
        <v>45329</v>
      </c>
      <c r="G8" s="61">
        <v>10</v>
      </c>
      <c r="H8" s="63">
        <v>180</v>
      </c>
      <c r="I8" s="65" t="s">
        <v>134</v>
      </c>
      <c r="J8" s="61" t="s">
        <v>64</v>
      </c>
      <c r="K8" s="65"/>
      <c r="L8" s="67">
        <f t="shared" si="1"/>
        <v>0</v>
      </c>
      <c r="M8" s="7">
        <f t="shared" si="2"/>
        <v>180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163.63636363636363</v>
      </c>
      <c r="S8" s="86">
        <f t="shared" si="8"/>
        <v>16.363636363636363</v>
      </c>
      <c r="T8" s="90">
        <f t="shared" si="9"/>
        <v>0</v>
      </c>
      <c r="U8" s="92">
        <f t="shared" si="10"/>
        <v>0</v>
      </c>
      <c r="V8" s="95">
        <f t="shared" si="0"/>
        <v>163.63636363636363</v>
      </c>
      <c r="W8" s="7">
        <f t="shared" si="0"/>
        <v>16.363636363636363</v>
      </c>
    </row>
    <row r="9" spans="1:23" s="6" customFormat="1" ht="19.899999999999999" customHeight="1" x14ac:dyDescent="0.2">
      <c r="A9" s="51">
        <v>6</v>
      </c>
      <c r="B9" s="97">
        <v>860528120</v>
      </c>
      <c r="C9" s="100" t="str">
        <f>+VLOOKUP(B9,'VERİ BANKASI'!M:N,2,0)</f>
        <v>ASKEROĞLU TUR.GID.SAN.VE TİC.LTD.ŞTİ.</v>
      </c>
      <c r="D9" s="54" t="s">
        <v>639</v>
      </c>
      <c r="E9" s="57">
        <v>1</v>
      </c>
      <c r="F9" s="59">
        <v>45333</v>
      </c>
      <c r="G9" s="61">
        <v>1</v>
      </c>
      <c r="H9" s="63">
        <v>35</v>
      </c>
      <c r="I9" s="65" t="s">
        <v>134</v>
      </c>
      <c r="J9" s="61" t="s">
        <v>64</v>
      </c>
      <c r="K9" s="65"/>
      <c r="L9" s="67">
        <f t="shared" si="1"/>
        <v>0</v>
      </c>
      <c r="M9" s="7">
        <f t="shared" si="2"/>
        <v>35</v>
      </c>
      <c r="N9" s="69">
        <f t="shared" si="3"/>
        <v>0</v>
      </c>
      <c r="O9" s="76">
        <f t="shared" si="4"/>
        <v>0</v>
      </c>
      <c r="P9" s="74">
        <f t="shared" si="5"/>
        <v>34.653465346534652</v>
      </c>
      <c r="Q9" s="82">
        <f t="shared" si="6"/>
        <v>0.34653465346534651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34.653465346534652</v>
      </c>
      <c r="W9" s="7">
        <f t="shared" si="0"/>
        <v>0.34653465346534651</v>
      </c>
    </row>
    <row r="10" spans="1:23" s="6" customFormat="1" ht="19.899999999999999" customHeight="1" x14ac:dyDescent="0.2">
      <c r="A10" s="51">
        <v>7</v>
      </c>
      <c r="B10" s="97">
        <v>6220529513</v>
      </c>
      <c r="C10" s="100" t="str">
        <f>+VLOOKUP(B10,'VERİ BANKASI'!M:N,2,0)</f>
        <v>MİGROS TİCARET A.Ş.</v>
      </c>
      <c r="D10" s="54" t="s">
        <v>92</v>
      </c>
      <c r="E10" s="57">
        <v>97</v>
      </c>
      <c r="F10" s="59">
        <v>45326</v>
      </c>
      <c r="G10" s="61">
        <v>1</v>
      </c>
      <c r="H10" s="63">
        <v>78.5</v>
      </c>
      <c r="I10" s="65" t="s">
        <v>134</v>
      </c>
      <c r="J10" s="61" t="s">
        <v>64</v>
      </c>
      <c r="K10" s="65"/>
      <c r="L10" s="67">
        <f t="shared" si="1"/>
        <v>0</v>
      </c>
      <c r="M10" s="7">
        <f t="shared" si="2"/>
        <v>78.5</v>
      </c>
      <c r="N10" s="69">
        <f t="shared" si="3"/>
        <v>0</v>
      </c>
      <c r="O10" s="76">
        <f t="shared" si="4"/>
        <v>0</v>
      </c>
      <c r="P10" s="74">
        <f t="shared" si="5"/>
        <v>77.722772277227719</v>
      </c>
      <c r="Q10" s="82">
        <f t="shared" si="6"/>
        <v>0.77722772277227725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77.722772277227719</v>
      </c>
      <c r="W10" s="7">
        <f t="shared" si="0"/>
        <v>0.77722772277227725</v>
      </c>
    </row>
    <row r="11" spans="1:23" s="6" customFormat="1" ht="19.899999999999999" customHeight="1" x14ac:dyDescent="0.2">
      <c r="A11" s="51">
        <v>8</v>
      </c>
      <c r="B11" s="97">
        <v>5260047973</v>
      </c>
      <c r="C11" s="100" t="str">
        <f>+VLOOKUP(B11,'VERİ BANKASI'!M:N,2,0)</f>
        <v>İSTANBUL OTOPARK İŞLETMELERİ A.Ş.(İSPARK)</v>
      </c>
      <c r="D11" s="54" t="s">
        <v>94</v>
      </c>
      <c r="E11" s="57">
        <v>77</v>
      </c>
      <c r="F11" s="59">
        <v>45324</v>
      </c>
      <c r="G11" s="61">
        <v>20</v>
      </c>
      <c r="H11" s="63">
        <v>100</v>
      </c>
      <c r="I11" s="65" t="s">
        <v>134</v>
      </c>
      <c r="J11" s="61" t="s">
        <v>64</v>
      </c>
      <c r="K11" s="65"/>
      <c r="L11" s="67">
        <f t="shared" si="1"/>
        <v>30</v>
      </c>
      <c r="M11" s="7">
        <f t="shared" si="2"/>
        <v>70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58.333333333333336</v>
      </c>
      <c r="U11" s="92">
        <f t="shared" si="10"/>
        <v>11.666666666666668</v>
      </c>
      <c r="V11" s="95">
        <f t="shared" si="0"/>
        <v>58.333333333333336</v>
      </c>
      <c r="W11" s="7">
        <f t="shared" si="0"/>
        <v>11.666666666666668</v>
      </c>
    </row>
    <row r="12" spans="1:23" s="6" customFormat="1" ht="19.899999999999999" customHeight="1" x14ac:dyDescent="0.2">
      <c r="A12" s="51">
        <v>9</v>
      </c>
      <c r="B12" s="97">
        <v>5260047973</v>
      </c>
      <c r="C12" s="100" t="str">
        <f>+VLOOKUP(B12,'VERİ BANKASI'!M:N,2,0)</f>
        <v>İSTANBUL OTOPARK İŞLETMELERİ A.Ş.(İSPARK)</v>
      </c>
      <c r="D12" s="54" t="s">
        <v>94</v>
      </c>
      <c r="E12" s="57">
        <v>331</v>
      </c>
      <c r="F12" s="59">
        <v>45325</v>
      </c>
      <c r="G12" s="61">
        <v>20</v>
      </c>
      <c r="H12" s="63">
        <v>73</v>
      </c>
      <c r="I12" s="65" t="s">
        <v>134</v>
      </c>
      <c r="J12" s="61" t="s">
        <v>64</v>
      </c>
      <c r="K12" s="65"/>
      <c r="L12" s="67">
        <f t="shared" si="1"/>
        <v>21.9</v>
      </c>
      <c r="M12" s="7">
        <f t="shared" si="2"/>
        <v>51.1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42.583333333333336</v>
      </c>
      <c r="U12" s="92">
        <f t="shared" si="10"/>
        <v>8.5166666666666675</v>
      </c>
      <c r="V12" s="95">
        <f t="shared" si="0"/>
        <v>42.583333333333336</v>
      </c>
      <c r="W12" s="7">
        <f t="shared" si="0"/>
        <v>8.5166666666666675</v>
      </c>
    </row>
    <row r="13" spans="1:23" s="6" customFormat="1" ht="19.899999999999999" customHeight="1" x14ac:dyDescent="0.2">
      <c r="A13" s="51">
        <v>10</v>
      </c>
      <c r="B13" s="97">
        <v>5260047973</v>
      </c>
      <c r="C13" s="100" t="str">
        <f>+VLOOKUP(B13,'VERİ BANKASI'!M:N,2,0)</f>
        <v>İSTANBUL OTOPARK İŞLETMELERİ A.Ş.(İSPARK)</v>
      </c>
      <c r="D13" s="54" t="s">
        <v>94</v>
      </c>
      <c r="E13" s="57">
        <v>66</v>
      </c>
      <c r="F13" s="59">
        <v>45323</v>
      </c>
      <c r="G13" s="61">
        <v>20</v>
      </c>
      <c r="H13" s="63">
        <v>100</v>
      </c>
      <c r="I13" s="65" t="s">
        <v>134</v>
      </c>
      <c r="J13" s="61" t="s">
        <v>64</v>
      </c>
      <c r="K13" s="65"/>
      <c r="L13" s="67">
        <f t="shared" si="1"/>
        <v>30</v>
      </c>
      <c r="M13" s="7">
        <f t="shared" si="2"/>
        <v>70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58.333333333333336</v>
      </c>
      <c r="U13" s="92">
        <f t="shared" si="10"/>
        <v>11.666666666666668</v>
      </c>
      <c r="V13" s="95">
        <f t="shared" si="0"/>
        <v>58.333333333333336</v>
      </c>
      <c r="W13" s="7">
        <f t="shared" si="0"/>
        <v>11.666666666666668</v>
      </c>
    </row>
    <row r="14" spans="1:23" s="6" customFormat="1" ht="19.899999999999999" customHeight="1" x14ac:dyDescent="0.2">
      <c r="A14" s="51">
        <v>11</v>
      </c>
      <c r="B14" s="97">
        <v>6290007547</v>
      </c>
      <c r="C14" s="100" t="str">
        <f>+VLOOKUP(B14,'VERİ BANKASI'!M:N,2,0)</f>
        <v>NAMLI PASTIRMACI GIDA TİC.A.Ş.</v>
      </c>
      <c r="D14" s="54" t="s">
        <v>92</v>
      </c>
      <c r="E14" s="57">
        <v>281</v>
      </c>
      <c r="F14" s="59">
        <v>45324</v>
      </c>
      <c r="G14" s="61">
        <v>1</v>
      </c>
      <c r="H14" s="63">
        <v>905.65</v>
      </c>
      <c r="I14" s="65" t="s">
        <v>122</v>
      </c>
      <c r="J14" s="61" t="s">
        <v>64</v>
      </c>
      <c r="K14" s="65"/>
      <c r="L14" s="67">
        <f t="shared" si="1"/>
        <v>0</v>
      </c>
      <c r="M14" s="7">
        <f t="shared" si="2"/>
        <v>905.65</v>
      </c>
      <c r="N14" s="69">
        <f t="shared" si="3"/>
        <v>0</v>
      </c>
      <c r="O14" s="76">
        <f t="shared" si="4"/>
        <v>0</v>
      </c>
      <c r="P14" s="74">
        <f t="shared" si="5"/>
        <v>896.6831683168316</v>
      </c>
      <c r="Q14" s="82">
        <f t="shared" si="6"/>
        <v>8.9668316831683157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896.6831683168316</v>
      </c>
      <c r="W14" s="7">
        <f t="shared" si="0"/>
        <v>8.9668316831683157</v>
      </c>
    </row>
    <row r="15" spans="1:23" s="6" customFormat="1" ht="19.899999999999999" customHeight="1" x14ac:dyDescent="0.2">
      <c r="A15" s="51">
        <v>12</v>
      </c>
      <c r="B15" s="97">
        <v>6110703724</v>
      </c>
      <c r="C15" s="100" t="str">
        <f>+VLOOKUP(B15,'VERİ BANKASI'!M:N,2,0)</f>
        <v>MALATYA PAZARI PALANCI KURUYEMİŞ A.Ş.</v>
      </c>
      <c r="D15" s="54" t="s">
        <v>92</v>
      </c>
      <c r="E15" s="57">
        <v>140</v>
      </c>
      <c r="F15" s="59">
        <v>45324</v>
      </c>
      <c r="G15" s="61">
        <v>1</v>
      </c>
      <c r="H15" s="63">
        <v>402.52</v>
      </c>
      <c r="I15" s="65" t="s">
        <v>136</v>
      </c>
      <c r="J15" s="61" t="s">
        <v>64</v>
      </c>
      <c r="K15" s="65"/>
      <c r="L15" s="67">
        <f t="shared" si="1"/>
        <v>0</v>
      </c>
      <c r="M15" s="7">
        <f t="shared" si="2"/>
        <v>402.52</v>
      </c>
      <c r="N15" s="69">
        <f t="shared" si="3"/>
        <v>0</v>
      </c>
      <c r="O15" s="76">
        <f t="shared" si="4"/>
        <v>0</v>
      </c>
      <c r="P15" s="74">
        <f t="shared" si="5"/>
        <v>398.53465346534654</v>
      </c>
      <c r="Q15" s="82">
        <f t="shared" si="6"/>
        <v>3.9853465346534653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398.53465346534654</v>
      </c>
      <c r="W15" s="7">
        <f t="shared" si="0"/>
        <v>3.9853465346534653</v>
      </c>
    </row>
    <row r="16" spans="1:23" s="6" customFormat="1" ht="19.899999999999999" customHeight="1" x14ac:dyDescent="0.2">
      <c r="A16" s="51">
        <v>13</v>
      </c>
      <c r="B16" s="97">
        <v>5260047973</v>
      </c>
      <c r="C16" s="100" t="str">
        <f>+VLOOKUP(B16,'VERİ BANKASI'!M:N,2,0)</f>
        <v>İSTANBUL OTOPARK İŞLETMELERİ A.Ş.(İSPARK)</v>
      </c>
      <c r="D16" s="54" t="s">
        <v>94</v>
      </c>
      <c r="E16" s="57">
        <v>440</v>
      </c>
      <c r="F16" s="59">
        <v>45327</v>
      </c>
      <c r="G16" s="61">
        <v>20</v>
      </c>
      <c r="H16" s="63">
        <v>100</v>
      </c>
      <c r="I16" s="65" t="s">
        <v>134</v>
      </c>
      <c r="J16" s="61" t="s">
        <v>64</v>
      </c>
      <c r="K16" s="65"/>
      <c r="L16" s="67">
        <f t="shared" si="1"/>
        <v>30</v>
      </c>
      <c r="M16" s="7">
        <f t="shared" si="2"/>
        <v>70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58.333333333333336</v>
      </c>
      <c r="U16" s="92">
        <f t="shared" si="10"/>
        <v>11.666666666666668</v>
      </c>
      <c r="V16" s="95">
        <f t="shared" si="0"/>
        <v>58.333333333333336</v>
      </c>
      <c r="W16" s="7">
        <f t="shared" si="0"/>
        <v>11.666666666666668</v>
      </c>
    </row>
    <row r="17" spans="1:23" s="6" customFormat="1" ht="19.899999999999999" customHeight="1" x14ac:dyDescent="0.2">
      <c r="A17" s="51">
        <v>14</v>
      </c>
      <c r="B17" s="97">
        <v>5260047973</v>
      </c>
      <c r="C17" s="100" t="str">
        <f>+VLOOKUP(B17,'VERİ BANKASI'!M:N,2,0)</f>
        <v>İSTANBUL OTOPARK İŞLETMELERİ A.Ş.(İSPARK)</v>
      </c>
      <c r="D17" s="54" t="s">
        <v>94</v>
      </c>
      <c r="E17" s="57">
        <v>395</v>
      </c>
      <c r="F17" s="59">
        <v>45328</v>
      </c>
      <c r="G17" s="61">
        <v>20</v>
      </c>
      <c r="H17" s="63">
        <v>73</v>
      </c>
      <c r="I17" s="65" t="s">
        <v>134</v>
      </c>
      <c r="J17" s="61" t="s">
        <v>64</v>
      </c>
      <c r="K17" s="65"/>
      <c r="L17" s="67">
        <f t="shared" si="1"/>
        <v>21.9</v>
      </c>
      <c r="M17" s="7">
        <f t="shared" si="2"/>
        <v>51.1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42.583333333333336</v>
      </c>
      <c r="U17" s="92">
        <f t="shared" si="10"/>
        <v>8.5166666666666675</v>
      </c>
      <c r="V17" s="95">
        <f t="shared" si="0"/>
        <v>42.583333333333336</v>
      </c>
      <c r="W17" s="7">
        <f t="shared" si="0"/>
        <v>8.5166666666666675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2776.64</v>
      </c>
      <c r="I57" s="109"/>
      <c r="J57" s="109"/>
      <c r="K57" s="11"/>
      <c r="L57" s="12">
        <f t="shared" ref="L57:W57" si="12">+SUBTOTAL(9,L4:L55)</f>
        <v>313.79999999999995</v>
      </c>
      <c r="M57" s="12">
        <f t="shared" si="12"/>
        <v>2462.84</v>
      </c>
      <c r="N57" s="13">
        <f t="shared" si="12"/>
        <v>0</v>
      </c>
      <c r="O57" s="13">
        <f t="shared" si="12"/>
        <v>0</v>
      </c>
      <c r="P57" s="14">
        <f>+SUBTOTAL(9,P4:P55)</f>
        <v>1465.9801980198019</v>
      </c>
      <c r="Q57" s="14">
        <f t="shared" si="12"/>
        <v>14.659801980198019</v>
      </c>
      <c r="R57" s="15">
        <f t="shared" si="12"/>
        <v>227.27272727272725</v>
      </c>
      <c r="S57" s="15">
        <f t="shared" si="12"/>
        <v>22.727272727272727</v>
      </c>
      <c r="T57" s="16">
        <f t="shared" si="12"/>
        <v>610.16666666666663</v>
      </c>
      <c r="U57" s="16">
        <f t="shared" si="12"/>
        <v>122.03333333333336</v>
      </c>
      <c r="V57" s="12">
        <f t="shared" si="12"/>
        <v>2303.4195919591962</v>
      </c>
      <c r="W57" s="12">
        <f t="shared" si="12"/>
        <v>159.42040804080409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291.66666666666669</v>
      </c>
      <c r="J60" s="24">
        <f t="shared" ref="J60:J84" si="20">SUMIF($D$4:$D$55,B60,$U$4:$U$55)</f>
        <v>58.333333333333343</v>
      </c>
      <c r="K60" s="24">
        <f t="shared" ref="K60:K84" si="21">SUMIF($D$4:$D$55,B60,$L$4:$L$55)</f>
        <v>150</v>
      </c>
      <c r="L60" s="25">
        <f t="shared" ref="L60:L84" si="22">+SUM(C60:K60)</f>
        <v>500</v>
      </c>
      <c r="M60" s="113">
        <f>+COUNTIF($D$4:D53,B60)</f>
        <v>1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318.5</v>
      </c>
      <c r="J61" s="24">
        <f t="shared" si="20"/>
        <v>63.7</v>
      </c>
      <c r="K61" s="24">
        <f t="shared" si="21"/>
        <v>163.80000000000001</v>
      </c>
      <c r="L61" s="25">
        <f t="shared" si="22"/>
        <v>546</v>
      </c>
      <c r="M61" s="113">
        <f>+COUNTIF($D$4:D55,B61)</f>
        <v>6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2776.64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1431.3267326732673</v>
      </c>
      <c r="F63" s="24">
        <f t="shared" si="16"/>
        <v>14.313267326732671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1445.6399999999999</v>
      </c>
      <c r="M63" s="113">
        <f>+COUNTIF($D$4:D57,B63)</f>
        <v>4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-2776.64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34.653465346534652</v>
      </c>
      <c r="F65" s="24">
        <f t="shared" si="16"/>
        <v>0.34653465346534651</v>
      </c>
      <c r="G65" s="24">
        <f t="shared" si="17"/>
        <v>227.27272727272725</v>
      </c>
      <c r="H65" s="24">
        <f t="shared" si="18"/>
        <v>22.727272727272727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285</v>
      </c>
      <c r="M65" s="113">
        <f>+COUNTIF($D$4:D59,B65)</f>
        <v>3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1465.9801980198019</v>
      </c>
      <c r="F85" s="39">
        <f t="shared" si="23"/>
        <v>14.659801980198017</v>
      </c>
      <c r="G85" s="39">
        <f t="shared" si="23"/>
        <v>227.27272727272725</v>
      </c>
      <c r="H85" s="39">
        <f t="shared" si="23"/>
        <v>22.727272727272727</v>
      </c>
      <c r="I85" s="39">
        <f t="shared" si="23"/>
        <v>610.16666666666674</v>
      </c>
      <c r="J85" s="39">
        <f t="shared" si="23"/>
        <v>122.03333333333335</v>
      </c>
      <c r="K85" s="40">
        <f t="shared" si="23"/>
        <v>313.8</v>
      </c>
      <c r="L85" s="40">
        <f>SUM(L60:L82)</f>
        <v>2776.64</v>
      </c>
      <c r="M85" s="114">
        <f>+SUM(M60:M84)</f>
        <v>14</v>
      </c>
      <c r="R85" s="106" t="s">
        <v>658</v>
      </c>
      <c r="S85" s="111">
        <f>+M85</f>
        <v>14</v>
      </c>
      <c r="T85" s="107">
        <f>+K85</f>
        <v>313.8</v>
      </c>
      <c r="U85" s="107">
        <f>+C85+E85+G85+I85</f>
        <v>2303.4195919591957</v>
      </c>
      <c r="V85" s="107">
        <f>+D85+F85+H85+J85</f>
        <v>159.42040804080409</v>
      </c>
      <c r="W85" s="107">
        <f>+T85+U85+V85</f>
        <v>2776.64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8638.4699999999993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3224BB26-55FB-4BFD-B3EB-B3E6818D5D35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3CD150EE-B350-44FC-A411-20AC23CF079D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AF77769D-ACE2-4468-9BBD-DE4592388F0A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0BD76239-E5C1-4CF4-A1DE-6D657AF74EB3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B87A11B4-916C-4E69-96C2-6CE2DE070253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46D65088-9702-4259-8F29-3A41E9EEFCEB}">
          <x14:formula1>
            <xm:f>'VERİ BANKASI'!$N$1:$N$1</xm:f>
          </x14:formula1>
          <xm:sqref>K55</xm:sqref>
        </x14:dataValidation>
        <x14:dataValidation type="list" allowBlank="1" showInputMessage="1" showErrorMessage="1" xr:uid="{AAF51D20-FF82-4F0C-B31C-2E416EF12525}">
          <x14:formula1>
            <xm:f>'VERİ BANKASI'!$C$1:$C$5</xm:f>
          </x14:formula1>
          <xm:sqref>G55</xm:sqref>
        </x14:dataValidation>
        <x14:dataValidation type="list" allowBlank="1" showInputMessage="1" showErrorMessage="1" xr:uid="{8BF5D550-BA8C-49D5-82FB-75D054A6C106}">
          <x14:formula1>
            <xm:f>'VERİ BANKASI'!$G$1:$G$4</xm:f>
          </x14:formula1>
          <xm:sqref>P61</xm:sqref>
        </x14:dataValidation>
        <x14:dataValidation type="list" allowBlank="1" showInputMessage="1" showErrorMessage="1" xr:uid="{4FCC7E92-A057-4F13-95E3-072F9F2CC285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86872C6C-0859-4311-AAC9-2B1E1A26AA29}">
          <x14:formula1>
            <xm:f>'VERİ BANKASI'!$E$1:$E$13</xm:f>
          </x14:formula1>
          <xm:sqref>P63</xm:sqref>
        </x14:dataValidation>
        <x14:dataValidation type="list" allowBlank="1" showInputMessage="1" showErrorMessage="1" xr:uid="{F0E7B326-8C29-4A0B-9591-BA310EF1F5B3}">
          <x14:formula1>
            <xm:f>'VERİ BANKASI'!$F$1:$F$4</xm:f>
          </x14:formula1>
          <xm:sqref>P60</xm:sqref>
        </x14:dataValidation>
        <x14:dataValidation type="list" allowBlank="1" showInputMessage="1" showErrorMessage="1" xr:uid="{ABDC3C55-6542-4FA0-BAD2-4D066474CB5B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EBD355AB-A355-4ED7-A482-B67FF910DE76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7389CD46-D5FF-45B5-AE57-AF99917F3B2E}">
          <x14:formula1>
            <xm:f>'VERİ BANKASI'!$I$1:$I$36</xm:f>
          </x14:formula1>
          <xm:sqref>P62:R62</xm:sqref>
        </x14:dataValidation>
      </x14:dataValidations>
    </ext>
  </extLst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E743-53F6-487B-A601-C7E30273F7BE}">
  <sheetPr codeName="Sayfa56">
    <pageSetUpPr fitToPage="1"/>
  </sheetPr>
  <dimension ref="A1:W92"/>
  <sheetViews>
    <sheetView topLeftCell="H76" zoomScale="85" zoomScaleNormal="85" workbookViewId="0">
      <selection activeCell="A65" sqref="A65:XFD6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4810166671</v>
      </c>
      <c r="C4" s="100" t="str">
        <f>+VLOOKUP(B4,'VERİ BANKASI'!M:N,2,0)</f>
        <v>İTO EĞİTİM VE SOS.HİZ.VAKFI KORU TESİS İŞLETMESİ</v>
      </c>
      <c r="D4" s="54" t="s">
        <v>639</v>
      </c>
      <c r="E4" s="57">
        <v>46</v>
      </c>
      <c r="F4" s="59">
        <v>45347</v>
      </c>
      <c r="G4" s="61">
        <v>10</v>
      </c>
      <c r="H4" s="63">
        <v>1459.5</v>
      </c>
      <c r="I4" s="65" t="s">
        <v>122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1459.5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1326.8181818181818</v>
      </c>
      <c r="S4" s="86">
        <f>+R4*0.1</f>
        <v>132.68181818181819</v>
      </c>
      <c r="T4" s="90">
        <f>+IF(G4=$T$2,M4/1.2,0)</f>
        <v>0</v>
      </c>
      <c r="U4" s="92">
        <f>+T4*0.2</f>
        <v>0</v>
      </c>
      <c r="V4" s="95">
        <f>+N4+P4+R4+T4</f>
        <v>1326.8181818181818</v>
      </c>
      <c r="W4" s="7">
        <f>+O4+Q4+S4+U4</f>
        <v>132.68181818181819</v>
      </c>
    </row>
    <row r="5" spans="1:23" s="6" customFormat="1" ht="19.899999999999999" customHeight="1" x14ac:dyDescent="0.2">
      <c r="A5" s="51">
        <v>2</v>
      </c>
      <c r="B5" s="97">
        <v>91514223</v>
      </c>
      <c r="C5" s="100" t="str">
        <f>+VLOOKUP(B5,'VERİ BANKASI'!M:N,2,0)</f>
        <v>AFYON KARAMEHMET ET LTD.ŞTİ.</v>
      </c>
      <c r="D5" s="54" t="s">
        <v>92</v>
      </c>
      <c r="E5" s="57">
        <v>59</v>
      </c>
      <c r="F5" s="59">
        <v>45343</v>
      </c>
      <c r="G5" s="61">
        <v>1</v>
      </c>
      <c r="H5" s="63">
        <v>1060</v>
      </c>
      <c r="I5" s="65" t="s">
        <v>122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1060</v>
      </c>
      <c r="N5" s="69">
        <f>+IF(G5=$N$2,M5,0)</f>
        <v>0</v>
      </c>
      <c r="O5" s="76">
        <f>+N5*0/100</f>
        <v>0</v>
      </c>
      <c r="P5" s="74">
        <f>+IF(G5=$P$2,M5/1.01,0)</f>
        <v>1049.5049504950496</v>
      </c>
      <c r="Q5" s="82">
        <f>+P5*0.01</f>
        <v>10.495049504950495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1049.5049504950496</v>
      </c>
      <c r="W5" s="7">
        <f>+O5+Q5+S5+U5</f>
        <v>10.495049504950495</v>
      </c>
    </row>
    <row r="6" spans="1:23" s="6" customFormat="1" ht="19.899999999999999" customHeight="1" x14ac:dyDescent="0.2">
      <c r="A6" s="51">
        <v>3</v>
      </c>
      <c r="B6" s="97">
        <v>4821301509</v>
      </c>
      <c r="C6" s="100" t="str">
        <f>+VLOOKUP(B6,'VERİ BANKASI'!M:N,2,0)</f>
        <v>İŞİSAĞ SÜT ÜRÜNLERİ - İŞİSAĞ GIDA LTD. ŞTİ.</v>
      </c>
      <c r="D6" s="54" t="s">
        <v>92</v>
      </c>
      <c r="E6" s="57">
        <v>32</v>
      </c>
      <c r="F6" s="59">
        <v>45343</v>
      </c>
      <c r="G6" s="61">
        <v>1</v>
      </c>
      <c r="H6" s="63">
        <v>952.92</v>
      </c>
      <c r="I6" s="65" t="s">
        <v>122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952.92</v>
      </c>
      <c r="N6" s="69">
        <f>+IF(G6=$N$2,M6,0)</f>
        <v>0</v>
      </c>
      <c r="O6" s="76">
        <f>+N6*0/100</f>
        <v>0</v>
      </c>
      <c r="P6" s="74">
        <f>+IF(G6=$P$2,M6/1.01,0)</f>
        <v>943.4851485148514</v>
      </c>
      <c r="Q6" s="82">
        <f>+P6*0.01</f>
        <v>9.4348514851485135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943.4851485148514</v>
      </c>
      <c r="W6" s="7">
        <f t="shared" si="0"/>
        <v>9.4348514851485135</v>
      </c>
    </row>
    <row r="7" spans="1:23" s="6" customFormat="1" ht="19.899999999999999" customHeight="1" x14ac:dyDescent="0.2">
      <c r="A7" s="51">
        <v>4</v>
      </c>
      <c r="B7" s="97">
        <v>520052325</v>
      </c>
      <c r="C7" s="100" t="str">
        <f>+VLOOKUP(B7,'VERİ BANKASI'!M:N,2,0)</f>
        <v>ALİ MUHİDDİN HACI BEKİR ŞEKERCİLİK TİC.A.Ş.</v>
      </c>
      <c r="D7" s="54" t="s">
        <v>639</v>
      </c>
      <c r="E7" s="57">
        <v>154</v>
      </c>
      <c r="F7" s="59">
        <v>45346</v>
      </c>
      <c r="G7" s="61">
        <v>1</v>
      </c>
      <c r="H7" s="63">
        <v>511.8</v>
      </c>
      <c r="I7" s="65" t="s">
        <v>122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511.8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506.73267326732673</v>
      </c>
      <c r="Q7" s="82">
        <f t="shared" ref="Q7:Q54" si="6">+P7*0.01</f>
        <v>5.0673267326732674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506.73267326732673</v>
      </c>
      <c r="W7" s="7">
        <f t="shared" si="0"/>
        <v>5.0673267326732674</v>
      </c>
    </row>
    <row r="8" spans="1:23" s="6" customFormat="1" ht="19.899999999999999" customHeight="1" x14ac:dyDescent="0.2">
      <c r="A8" s="51">
        <v>5</v>
      </c>
      <c r="B8" s="97">
        <v>520052325</v>
      </c>
      <c r="C8" s="100" t="str">
        <f>+VLOOKUP(B8,'VERİ BANKASI'!M:N,2,0)</f>
        <v>ALİ MUHİDDİN HACI BEKİR ŞEKERCİLİK TİC.A.Ş.</v>
      </c>
      <c r="D8" s="54" t="s">
        <v>639</v>
      </c>
      <c r="E8" s="57">
        <v>154</v>
      </c>
      <c r="F8" s="59">
        <v>45346</v>
      </c>
      <c r="G8" s="61">
        <v>10</v>
      </c>
      <c r="H8" s="63">
        <v>243.2</v>
      </c>
      <c r="I8" s="65" t="s">
        <v>122</v>
      </c>
      <c r="J8" s="61" t="s">
        <v>64</v>
      </c>
      <c r="K8" s="65"/>
      <c r="L8" s="67">
        <f t="shared" si="1"/>
        <v>0</v>
      </c>
      <c r="M8" s="7">
        <f t="shared" si="2"/>
        <v>243.2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221.09090909090907</v>
      </c>
      <c r="S8" s="86">
        <f t="shared" si="8"/>
        <v>22.109090909090909</v>
      </c>
      <c r="T8" s="90">
        <f t="shared" si="9"/>
        <v>0</v>
      </c>
      <c r="U8" s="92">
        <f t="shared" si="10"/>
        <v>0</v>
      </c>
      <c r="V8" s="95">
        <f t="shared" si="0"/>
        <v>221.09090909090907</v>
      </c>
      <c r="W8" s="7">
        <f t="shared" si="0"/>
        <v>22.109090909090909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431</v>
      </c>
      <c r="F9" s="59">
        <v>45345</v>
      </c>
      <c r="G9" s="61">
        <v>20</v>
      </c>
      <c r="H9" s="63">
        <v>100</v>
      </c>
      <c r="I9" s="65" t="s">
        <v>122</v>
      </c>
      <c r="J9" s="61" t="s">
        <v>64</v>
      </c>
      <c r="K9" s="65"/>
      <c r="L9" s="67">
        <f t="shared" si="1"/>
        <v>30</v>
      </c>
      <c r="M9" s="7">
        <f t="shared" si="2"/>
        <v>70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58.333333333333336</v>
      </c>
      <c r="U9" s="92">
        <f t="shared" si="10"/>
        <v>11.666666666666668</v>
      </c>
      <c r="V9" s="95">
        <f t="shared" si="0"/>
        <v>58.333333333333336</v>
      </c>
      <c r="W9" s="7">
        <f t="shared" si="0"/>
        <v>11.666666666666668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 t="s">
        <v>64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64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4327.42</v>
      </c>
      <c r="I57" s="109"/>
      <c r="J57" s="109"/>
      <c r="K57" s="11"/>
      <c r="L57" s="12">
        <f t="shared" ref="L57:W57" si="12">+SUBTOTAL(9,L4:L55)</f>
        <v>30</v>
      </c>
      <c r="M57" s="12">
        <f t="shared" si="12"/>
        <v>4297.42</v>
      </c>
      <c r="N57" s="13">
        <f t="shared" si="12"/>
        <v>0</v>
      </c>
      <c r="O57" s="13">
        <f t="shared" si="12"/>
        <v>0</v>
      </c>
      <c r="P57" s="14">
        <f>+SUBTOTAL(9,P4:P55)</f>
        <v>2499.7227722772277</v>
      </c>
      <c r="Q57" s="14">
        <f t="shared" si="12"/>
        <v>24.997227722772273</v>
      </c>
      <c r="R57" s="15">
        <f t="shared" si="12"/>
        <v>1547.9090909090908</v>
      </c>
      <c r="S57" s="15">
        <f t="shared" si="12"/>
        <v>154.79090909090911</v>
      </c>
      <c r="T57" s="16">
        <f t="shared" si="12"/>
        <v>58.333333333333336</v>
      </c>
      <c r="U57" s="16">
        <f t="shared" si="12"/>
        <v>11.666666666666668</v>
      </c>
      <c r="V57" s="12">
        <f t="shared" si="12"/>
        <v>4105.9651965196517</v>
      </c>
      <c r="W57" s="12">
        <f t="shared" si="12"/>
        <v>191.45480348034803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58.333333333333336</v>
      </c>
      <c r="J61" s="24">
        <f t="shared" si="20"/>
        <v>11.666666666666668</v>
      </c>
      <c r="K61" s="24">
        <f t="shared" si="21"/>
        <v>30</v>
      </c>
      <c r="L61" s="25">
        <f t="shared" si="22"/>
        <v>100</v>
      </c>
      <c r="M61" s="113">
        <f>+COUNTIF($D$4:D55,B61)</f>
        <v>1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4327.42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1992.9900990099009</v>
      </c>
      <c r="F63" s="24">
        <f t="shared" si="16"/>
        <v>19.929900990099007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2012.9199999999998</v>
      </c>
      <c r="M63" s="113">
        <f>+COUNTIF($D$4:D57,B63)</f>
        <v>2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-4327.42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506.73267326732673</v>
      </c>
      <c r="F65" s="24">
        <f t="shared" si="16"/>
        <v>5.0673267326732674</v>
      </c>
      <c r="G65" s="24">
        <f t="shared" si="17"/>
        <v>1547.9090909090908</v>
      </c>
      <c r="H65" s="24">
        <f t="shared" si="18"/>
        <v>154.79090909090911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2214.5</v>
      </c>
      <c r="M65" s="113">
        <f>+COUNTIF($D$4:D59,B65)</f>
        <v>3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2499.7227722772277</v>
      </c>
      <c r="F85" s="39">
        <f t="shared" si="23"/>
        <v>24.997227722772273</v>
      </c>
      <c r="G85" s="39">
        <f t="shared" si="23"/>
        <v>1547.9090909090908</v>
      </c>
      <c r="H85" s="39">
        <f t="shared" si="23"/>
        <v>154.79090909090911</v>
      </c>
      <c r="I85" s="39">
        <f t="shared" si="23"/>
        <v>58.333333333333336</v>
      </c>
      <c r="J85" s="39">
        <f t="shared" si="23"/>
        <v>11.666666666666668</v>
      </c>
      <c r="K85" s="40">
        <f t="shared" si="23"/>
        <v>30</v>
      </c>
      <c r="L85" s="40">
        <f>SUM(L60:L82)</f>
        <v>4327.42</v>
      </c>
      <c r="M85" s="114">
        <f>+SUM(M60:M84)</f>
        <v>6</v>
      </c>
      <c r="R85" s="106" t="s">
        <v>658</v>
      </c>
      <c r="S85" s="111">
        <f>+M85</f>
        <v>6</v>
      </c>
      <c r="T85" s="107">
        <f>+K85</f>
        <v>30</v>
      </c>
      <c r="U85" s="107">
        <f>+C85+E85+G85+I85</f>
        <v>4105.9651965196517</v>
      </c>
      <c r="V85" s="107">
        <f>+D85+F85+H85+J85</f>
        <v>191.45480348034803</v>
      </c>
      <c r="W85" s="107">
        <f>+T85+U85+V85</f>
        <v>4327.42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10189.25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4530F0F1-4906-4AD9-97E0-4730B28476E4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8CFE17B5-5312-47B6-9807-F5D15ED5D846}">
          <x14:formula1>
            <xm:f>'VERİ BANKASI'!$F$1:$F$4</xm:f>
          </x14:formula1>
          <xm:sqref>P60</xm:sqref>
        </x14:dataValidation>
        <x14:dataValidation type="list" allowBlank="1" showInputMessage="1" showErrorMessage="1" xr:uid="{723736FC-CE6A-4DB2-88F8-DC1E9427207C}">
          <x14:formula1>
            <xm:f>'VERİ BANKASI'!$E$1:$E$13</xm:f>
          </x14:formula1>
          <xm:sqref>P63</xm:sqref>
        </x14:dataValidation>
        <x14:dataValidation type="list" allowBlank="1" showInputMessage="1" showErrorMessage="1" xr:uid="{549B6187-E878-4E64-8899-A82BA6F1764D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65D8B170-9700-40AE-8270-AD87767D6558}">
          <x14:formula1>
            <xm:f>'VERİ BANKASI'!$G$1:$G$4</xm:f>
          </x14:formula1>
          <xm:sqref>P61</xm:sqref>
        </x14:dataValidation>
        <x14:dataValidation type="list" allowBlank="1" showInputMessage="1" showErrorMessage="1" xr:uid="{0E4758B5-1C49-49AE-8542-3683657750A9}">
          <x14:formula1>
            <xm:f>'VERİ BANKASI'!$C$1:$C$5</xm:f>
          </x14:formula1>
          <xm:sqref>G55</xm:sqref>
        </x14:dataValidation>
        <x14:dataValidation type="list" allowBlank="1" showInputMessage="1" showErrorMessage="1" xr:uid="{93F0BA1F-9B08-4478-A485-DB577DF21EB9}">
          <x14:formula1>
            <xm:f>'VERİ BANKASI'!$N$1:$N$1</xm:f>
          </x14:formula1>
          <xm:sqref>K55</xm:sqref>
        </x14:dataValidation>
        <x14:dataValidation type="list" allowBlank="1" showInputMessage="1" showErrorMessage="1" xr:uid="{C46169F0-8DB9-49B1-A90E-E1D9913B22A9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4F4811C5-6113-48E9-AE8E-9510CB4468D3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564FD41A-3AF2-42F5-A2DF-3577EDAB1C02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368203AC-B43A-4B0B-A5EB-C51165A5E3FC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9F75BC74-29CB-4A62-A739-F11400028E7E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6D3B6C19-1CB2-442B-90F0-0A61DD4CE5DA}">
          <x14:formula1>
            <xm:f>'VERİ BANKASI'!$I$1:$I$36</xm:f>
          </x14:formula1>
          <xm:sqref>P62:R62</xm:sqref>
        </x14:dataValidation>
        <x14:dataValidation type="list" allowBlank="1" showInputMessage="1" showErrorMessage="1" xr:uid="{2CD35C52-00C2-4AA8-8EC0-09F6B055087C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7694-176C-48F1-850D-936DFE002E9A}">
  <sheetPr codeName="Sayfa57">
    <pageSetUpPr fitToPage="1"/>
  </sheetPr>
  <dimension ref="A1:W92"/>
  <sheetViews>
    <sheetView zoomScale="85" zoomScaleNormal="85" workbookViewId="0">
      <selection activeCell="C4" sqref="C4:C12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520052325</v>
      </c>
      <c r="C4" s="100" t="str">
        <f>+VLOOKUP(B4,'VERİ BANKASI'!M:N,2,0)</f>
        <v>ALİ MUHİDDİN HACI BEKİR ŞEKERCİLİK TİC.A.Ş.</v>
      </c>
      <c r="D4" s="54" t="s">
        <v>639</v>
      </c>
      <c r="E4" s="57">
        <v>23</v>
      </c>
      <c r="F4" s="59">
        <v>45334</v>
      </c>
      <c r="G4" s="61">
        <v>10</v>
      </c>
      <c r="H4" s="63">
        <v>118.78</v>
      </c>
      <c r="I4" s="65" t="s">
        <v>122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118.78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107.98181818181817</v>
      </c>
      <c r="S4" s="86">
        <f>+R4*0.1</f>
        <v>10.798181818181817</v>
      </c>
      <c r="T4" s="90">
        <f>+IF(G4=$T$2,M4/1.2,0)</f>
        <v>0</v>
      </c>
      <c r="U4" s="92">
        <f>+T4*0.2</f>
        <v>0</v>
      </c>
      <c r="V4" s="95">
        <f>+N4+P4+R4+T4</f>
        <v>107.98181818181817</v>
      </c>
      <c r="W4" s="7">
        <f>+O4+Q4+S4+U4</f>
        <v>10.798181818181817</v>
      </c>
    </row>
    <row r="5" spans="1:23" s="6" customFormat="1" ht="19.899999999999999" customHeight="1" x14ac:dyDescent="0.2">
      <c r="A5" s="51">
        <v>2</v>
      </c>
      <c r="B5" s="97">
        <v>520052325</v>
      </c>
      <c r="C5" s="100" t="str">
        <f>+VLOOKUP(B5,'VERİ BANKASI'!M:N,2,0)</f>
        <v>ALİ MUHİDDİN HACI BEKİR ŞEKERCİLİK TİC.A.Ş.</v>
      </c>
      <c r="D5" s="54" t="s">
        <v>639</v>
      </c>
      <c r="E5" s="57">
        <v>78</v>
      </c>
      <c r="F5" s="59">
        <v>45341</v>
      </c>
      <c r="G5" s="61">
        <v>1</v>
      </c>
      <c r="H5" s="63">
        <v>332.2</v>
      </c>
      <c r="I5" s="65" t="s">
        <v>122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332.2</v>
      </c>
      <c r="N5" s="69">
        <f>+IF(G5=$N$2,M5,0)</f>
        <v>0</v>
      </c>
      <c r="O5" s="76">
        <f>+N5*0/100</f>
        <v>0</v>
      </c>
      <c r="P5" s="74">
        <f>+IF(G5=$P$2,M5/1.01,0)</f>
        <v>328.91089108910887</v>
      </c>
      <c r="Q5" s="82">
        <f>+P5*0.01</f>
        <v>3.2891089108910889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328.91089108910887</v>
      </c>
      <c r="W5" s="7">
        <f>+O5+Q5+S5+U5</f>
        <v>3.2891089108910889</v>
      </c>
    </row>
    <row r="6" spans="1:23" s="6" customFormat="1" ht="19.899999999999999" customHeight="1" x14ac:dyDescent="0.2">
      <c r="A6" s="51">
        <v>3</v>
      </c>
      <c r="B6" s="97">
        <v>5800808470</v>
      </c>
      <c r="C6" s="100" t="str">
        <f>+VLOOKUP(B6,'VERİ BANKASI'!M:N,2,0)</f>
        <v>KORU UNLU MAMULLERİ GIDA SAN.VE TİC.LTD.ŞTİ.</v>
      </c>
      <c r="D6" s="54" t="s">
        <v>639</v>
      </c>
      <c r="E6" s="57">
        <v>39</v>
      </c>
      <c r="F6" s="59">
        <v>45341</v>
      </c>
      <c r="G6" s="61">
        <v>10</v>
      </c>
      <c r="H6" s="63">
        <v>90</v>
      </c>
      <c r="I6" s="65" t="s">
        <v>122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90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81.818181818181813</v>
      </c>
      <c r="S6" s="86">
        <f>+R6*0.1</f>
        <v>8.1818181818181817</v>
      </c>
      <c r="T6" s="90">
        <f>+IF(G6=$T$2,M6/1.2,0)</f>
        <v>0</v>
      </c>
      <c r="U6" s="92">
        <f>+T6*0.2</f>
        <v>0</v>
      </c>
      <c r="V6" s="95">
        <f t="shared" ref="V6:W22" si="0">+N6+P6+R6+T6</f>
        <v>81.818181818181813</v>
      </c>
      <c r="W6" s="7">
        <f t="shared" si="0"/>
        <v>8.1818181818181817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419</v>
      </c>
      <c r="F7" s="59">
        <v>45335</v>
      </c>
      <c r="G7" s="61">
        <v>20</v>
      </c>
      <c r="H7" s="63">
        <v>100</v>
      </c>
      <c r="I7" s="65" t="s">
        <v>134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30</v>
      </c>
      <c r="M7" s="7">
        <f t="shared" ref="M7:M54" si="2">+H7-L7</f>
        <v>70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58.333333333333336</v>
      </c>
      <c r="U7" s="92">
        <f t="shared" ref="U7:U54" si="10">+T7*0.2</f>
        <v>11.666666666666668</v>
      </c>
      <c r="V7" s="95">
        <f t="shared" si="0"/>
        <v>58.333333333333336</v>
      </c>
      <c r="W7" s="7">
        <f t="shared" si="0"/>
        <v>11.666666666666668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449</v>
      </c>
      <c r="F8" s="59">
        <v>45336</v>
      </c>
      <c r="G8" s="61">
        <v>20</v>
      </c>
      <c r="H8" s="63">
        <v>100</v>
      </c>
      <c r="I8" s="65" t="s">
        <v>134</v>
      </c>
      <c r="J8" s="61" t="s">
        <v>64</v>
      </c>
      <c r="K8" s="65"/>
      <c r="L8" s="67">
        <f t="shared" si="1"/>
        <v>30</v>
      </c>
      <c r="M8" s="7">
        <f t="shared" si="2"/>
        <v>70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58.333333333333336</v>
      </c>
      <c r="U8" s="92">
        <f t="shared" si="10"/>
        <v>11.666666666666668</v>
      </c>
      <c r="V8" s="95">
        <f t="shared" si="0"/>
        <v>58.333333333333336</v>
      </c>
      <c r="W8" s="7">
        <f t="shared" si="0"/>
        <v>11.666666666666668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442</v>
      </c>
      <c r="F9" s="59">
        <v>45334</v>
      </c>
      <c r="G9" s="61">
        <v>20</v>
      </c>
      <c r="H9" s="63">
        <v>100</v>
      </c>
      <c r="I9" s="65" t="s">
        <v>134</v>
      </c>
      <c r="J9" s="61" t="s">
        <v>64</v>
      </c>
      <c r="K9" s="65"/>
      <c r="L9" s="67">
        <f t="shared" si="1"/>
        <v>30</v>
      </c>
      <c r="M9" s="7">
        <f t="shared" si="2"/>
        <v>70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58.333333333333336</v>
      </c>
      <c r="U9" s="92">
        <f t="shared" si="10"/>
        <v>11.666666666666668</v>
      </c>
      <c r="V9" s="95">
        <f t="shared" si="0"/>
        <v>58.333333333333336</v>
      </c>
      <c r="W9" s="7">
        <f t="shared" si="0"/>
        <v>11.666666666666668</v>
      </c>
    </row>
    <row r="10" spans="1:23" s="6" customFormat="1" ht="19.899999999999999" customHeight="1" x14ac:dyDescent="0.2">
      <c r="A10" s="51">
        <v>7</v>
      </c>
      <c r="B10" s="97">
        <v>5260047973</v>
      </c>
      <c r="C10" s="100" t="str">
        <f>+VLOOKUP(B10,'VERİ BANKASI'!M:N,2,0)</f>
        <v>İSTANBUL OTOPARK İŞLETMELERİ A.Ş.(İSPARK)</v>
      </c>
      <c r="D10" s="54" t="s">
        <v>94</v>
      </c>
      <c r="E10" s="57">
        <v>568</v>
      </c>
      <c r="F10" s="59">
        <v>45337</v>
      </c>
      <c r="G10" s="61">
        <v>20</v>
      </c>
      <c r="H10" s="63">
        <v>100</v>
      </c>
      <c r="I10" s="65" t="s">
        <v>134</v>
      </c>
      <c r="J10" s="61" t="s">
        <v>64</v>
      </c>
      <c r="K10" s="65"/>
      <c r="L10" s="67">
        <f t="shared" si="1"/>
        <v>30</v>
      </c>
      <c r="M10" s="7">
        <f t="shared" si="2"/>
        <v>70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58.333333333333336</v>
      </c>
      <c r="U10" s="92">
        <f t="shared" si="10"/>
        <v>11.666666666666668</v>
      </c>
      <c r="V10" s="95">
        <f t="shared" si="0"/>
        <v>58.333333333333336</v>
      </c>
      <c r="W10" s="7">
        <f t="shared" si="0"/>
        <v>11.666666666666668</v>
      </c>
    </row>
    <row r="11" spans="1:23" s="6" customFormat="1" ht="19.899999999999999" customHeight="1" x14ac:dyDescent="0.2">
      <c r="A11" s="51">
        <v>8</v>
      </c>
      <c r="B11" s="97">
        <v>5260047973</v>
      </c>
      <c r="C11" s="100" t="str">
        <f>+VLOOKUP(B11,'VERİ BANKASI'!M:N,2,0)</f>
        <v>İSTANBUL OTOPARK İŞLETMELERİ A.Ş.(İSPARK)</v>
      </c>
      <c r="D11" s="54" t="s">
        <v>94</v>
      </c>
      <c r="E11" s="57">
        <v>393</v>
      </c>
      <c r="F11" s="59">
        <v>45341</v>
      </c>
      <c r="G11" s="61">
        <v>20</v>
      </c>
      <c r="H11" s="63">
        <v>100</v>
      </c>
      <c r="I11" s="65" t="s">
        <v>134</v>
      </c>
      <c r="J11" s="61" t="s">
        <v>64</v>
      </c>
      <c r="K11" s="65"/>
      <c r="L11" s="67">
        <f t="shared" si="1"/>
        <v>30</v>
      </c>
      <c r="M11" s="7">
        <f t="shared" si="2"/>
        <v>70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58.333333333333336</v>
      </c>
      <c r="U11" s="92">
        <f t="shared" si="10"/>
        <v>11.666666666666668</v>
      </c>
      <c r="V11" s="95">
        <f t="shared" si="0"/>
        <v>58.333333333333336</v>
      </c>
      <c r="W11" s="7">
        <f t="shared" si="0"/>
        <v>11.666666666666668</v>
      </c>
    </row>
    <row r="12" spans="1:23" s="6" customFormat="1" ht="19.899999999999999" customHeight="1" x14ac:dyDescent="0.2">
      <c r="A12" s="51">
        <v>9</v>
      </c>
      <c r="B12" s="97">
        <v>4810166671</v>
      </c>
      <c r="C12" s="100" t="str">
        <f>+VLOOKUP(B12,'VERİ BANKASI'!M:N,2,0)</f>
        <v>İTO EĞİTİM VE SOS.HİZ.VAKFI KORU TESİS İŞLETMESİ</v>
      </c>
      <c r="D12" s="54" t="s">
        <v>639</v>
      </c>
      <c r="E12" s="57">
        <v>12</v>
      </c>
      <c r="F12" s="59">
        <v>45335</v>
      </c>
      <c r="G12" s="61">
        <v>10</v>
      </c>
      <c r="H12" s="63">
        <v>455</v>
      </c>
      <c r="I12" s="65" t="s">
        <v>122</v>
      </c>
      <c r="J12" s="61" t="s">
        <v>64</v>
      </c>
      <c r="K12" s="65"/>
      <c r="L12" s="67">
        <f t="shared" si="1"/>
        <v>0</v>
      </c>
      <c r="M12" s="7">
        <f t="shared" si="2"/>
        <v>455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413.63636363636363</v>
      </c>
      <c r="S12" s="86">
        <f t="shared" si="8"/>
        <v>41.363636363636367</v>
      </c>
      <c r="T12" s="90">
        <f t="shared" si="9"/>
        <v>0</v>
      </c>
      <c r="U12" s="92">
        <f t="shared" si="10"/>
        <v>0</v>
      </c>
      <c r="V12" s="95">
        <f t="shared" si="0"/>
        <v>413.63636363636363</v>
      </c>
      <c r="W12" s="7">
        <f t="shared" si="0"/>
        <v>41.363636363636367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1495.98</v>
      </c>
      <c r="I57" s="109"/>
      <c r="J57" s="109"/>
      <c r="K57" s="11"/>
      <c r="L57" s="12">
        <f t="shared" ref="L57:W57" si="12">+SUBTOTAL(9,L4:L55)</f>
        <v>150</v>
      </c>
      <c r="M57" s="12">
        <f t="shared" si="12"/>
        <v>1345.98</v>
      </c>
      <c r="N57" s="13">
        <f t="shared" si="12"/>
        <v>0</v>
      </c>
      <c r="O57" s="13">
        <f t="shared" si="12"/>
        <v>0</v>
      </c>
      <c r="P57" s="14">
        <f>+SUBTOTAL(9,P4:P55)</f>
        <v>328.91089108910887</v>
      </c>
      <c r="Q57" s="14">
        <f t="shared" si="12"/>
        <v>3.2891089108910889</v>
      </c>
      <c r="R57" s="15">
        <f t="shared" si="12"/>
        <v>603.43636363636358</v>
      </c>
      <c r="S57" s="15">
        <f t="shared" si="12"/>
        <v>60.343636363636364</v>
      </c>
      <c r="T57" s="16">
        <f t="shared" si="12"/>
        <v>291.66666666666669</v>
      </c>
      <c r="U57" s="16">
        <f t="shared" si="12"/>
        <v>58.333333333333343</v>
      </c>
      <c r="V57" s="12">
        <f t="shared" si="12"/>
        <v>1224.0139213921393</v>
      </c>
      <c r="W57" s="12">
        <f t="shared" si="12"/>
        <v>121.96607860786079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291.66666666666669</v>
      </c>
      <c r="J61" s="24">
        <f t="shared" si="20"/>
        <v>58.333333333333343</v>
      </c>
      <c r="K61" s="24">
        <f t="shared" si="21"/>
        <v>150</v>
      </c>
      <c r="L61" s="25">
        <f t="shared" si="22"/>
        <v>500</v>
      </c>
      <c r="M61" s="113">
        <f>+COUNTIF($D$4:D55,B61)</f>
        <v>5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1495.98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-1495.98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328.91089108910887</v>
      </c>
      <c r="F65" s="24">
        <f t="shared" si="16"/>
        <v>3.2891089108910889</v>
      </c>
      <c r="G65" s="24">
        <f t="shared" si="17"/>
        <v>603.43636363636358</v>
      </c>
      <c r="H65" s="24">
        <f t="shared" si="18"/>
        <v>60.343636363636364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995.9799999999999</v>
      </c>
      <c r="M65" s="113">
        <f>+COUNTIF($D$4:D59,B65)</f>
        <v>4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328.91089108910887</v>
      </c>
      <c r="F85" s="39">
        <f t="shared" si="23"/>
        <v>3.2891089108910889</v>
      </c>
      <c r="G85" s="39">
        <f t="shared" si="23"/>
        <v>603.43636363636358</v>
      </c>
      <c r="H85" s="39">
        <f t="shared" si="23"/>
        <v>60.343636363636364</v>
      </c>
      <c r="I85" s="39">
        <f t="shared" si="23"/>
        <v>291.66666666666669</v>
      </c>
      <c r="J85" s="39">
        <f t="shared" si="23"/>
        <v>58.333333333333343</v>
      </c>
      <c r="K85" s="40">
        <f t="shared" si="23"/>
        <v>150</v>
      </c>
      <c r="L85" s="40">
        <f>SUM(L60:L82)</f>
        <v>1495.98</v>
      </c>
      <c r="M85" s="114">
        <f>+SUM(M60:M84)</f>
        <v>9</v>
      </c>
      <c r="R85" s="106" t="s">
        <v>658</v>
      </c>
      <c r="S85" s="111">
        <f>+M85</f>
        <v>9</v>
      </c>
      <c r="T85" s="107">
        <f>+K85</f>
        <v>150</v>
      </c>
      <c r="U85" s="107">
        <f>+C85+E85+G85+I85</f>
        <v>1224.0139213921391</v>
      </c>
      <c r="V85" s="107">
        <f>+D85+F85+H85+J85</f>
        <v>121.96607860786079</v>
      </c>
      <c r="W85" s="107">
        <f>+T85+U85+V85</f>
        <v>1495.9799999999998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7357.81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46B82F7C-8B9F-42CD-AE25-7404A3B92819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122817A7-7429-499C-BC5B-D5AEC69C10C5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A524EE7C-94C0-467D-AB1E-279C88FB9D39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3F678DE1-3E88-4950-A703-075D407DF219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44DDEEF3-5C62-423D-8EED-71CE87FEE8FF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6173B1FA-5208-4F97-8645-3225ACBEAB82}">
          <x14:formula1>
            <xm:f>'VERİ BANKASI'!$N$1:$N$1</xm:f>
          </x14:formula1>
          <xm:sqref>K55</xm:sqref>
        </x14:dataValidation>
        <x14:dataValidation type="list" allowBlank="1" showInputMessage="1" showErrorMessage="1" xr:uid="{7BCE0E1F-A7B7-4F4F-8FB1-A4E5F7DD5A18}">
          <x14:formula1>
            <xm:f>'VERİ BANKASI'!$C$1:$C$5</xm:f>
          </x14:formula1>
          <xm:sqref>G55</xm:sqref>
        </x14:dataValidation>
        <x14:dataValidation type="list" allowBlank="1" showInputMessage="1" showErrorMessage="1" xr:uid="{8069E3EC-DD0D-4456-96F2-5A148FA55C69}">
          <x14:formula1>
            <xm:f>'VERİ BANKASI'!$G$1:$G$4</xm:f>
          </x14:formula1>
          <xm:sqref>P61</xm:sqref>
        </x14:dataValidation>
        <x14:dataValidation type="list" allowBlank="1" showInputMessage="1" showErrorMessage="1" xr:uid="{FAE83454-0D39-402F-BB5F-DE4F67600ED5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A907E451-9FB3-4F7A-A5E6-7F8F46450E23}">
          <x14:formula1>
            <xm:f>'VERİ BANKASI'!$E$1:$E$13</xm:f>
          </x14:formula1>
          <xm:sqref>P63</xm:sqref>
        </x14:dataValidation>
        <x14:dataValidation type="list" allowBlank="1" showInputMessage="1" showErrorMessage="1" xr:uid="{A1C48E6B-BD57-40A5-9185-98F34DD9D1EF}">
          <x14:formula1>
            <xm:f>'VERİ BANKASI'!$F$1:$F$4</xm:f>
          </x14:formula1>
          <xm:sqref>P60</xm:sqref>
        </x14:dataValidation>
        <x14:dataValidation type="list" allowBlank="1" showInputMessage="1" showErrorMessage="1" xr:uid="{0521172C-88F6-446C-BF88-26A68891C55D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949FF0A9-B271-4BFA-A796-EB2DE86C3195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22668AEA-9B80-4797-84F4-E56E3F2EDBB3}">
          <x14:formula1>
            <xm:f>'VERİ BANKASI'!$I$1:$I$36</xm:f>
          </x14:formula1>
          <xm:sqref>P62:R62</xm:sqref>
        </x14:dataValidation>
      </x14:dataValidations>
    </ext>
  </extLst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F458-1C41-4C89-BFB0-BD5E26123596}">
  <sheetPr codeName="Sayfa58">
    <pageSetUpPr fitToPage="1"/>
  </sheetPr>
  <dimension ref="A1:W92"/>
  <sheetViews>
    <sheetView zoomScale="85" zoomScaleNormal="85" workbookViewId="0">
      <selection activeCell="F19" sqref="F19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3130551631</v>
      </c>
      <c r="C4" s="100" t="str">
        <f>+VLOOKUP(B4,'VERİ BANKASI'!M:N,2,0)</f>
        <v>DRAGOS REST.SPOR TES.VE TUR.LTD.ŞTİ.</v>
      </c>
      <c r="D4" s="54" t="s">
        <v>639</v>
      </c>
      <c r="E4" s="57">
        <v>46</v>
      </c>
      <c r="F4" s="59">
        <v>45332</v>
      </c>
      <c r="G4" s="61">
        <v>10</v>
      </c>
      <c r="H4" s="63">
        <v>2085</v>
      </c>
      <c r="I4" s="65" t="s">
        <v>122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2085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1895.4545454545453</v>
      </c>
      <c r="S4" s="86">
        <f>+R4*0.1</f>
        <v>189.54545454545453</v>
      </c>
      <c r="T4" s="90">
        <f>+IF(G4=$T$2,M4/1.2,0)</f>
        <v>0</v>
      </c>
      <c r="U4" s="92">
        <f>+T4*0.2</f>
        <v>0</v>
      </c>
      <c r="V4" s="95">
        <f>+N4+P4+R4+T4</f>
        <v>1895.4545454545453</v>
      </c>
      <c r="W4" s="7">
        <f>+O4+Q4+S4+U4</f>
        <v>189.54545454545453</v>
      </c>
    </row>
    <row r="5" spans="1:23" s="6" customFormat="1" ht="19.899999999999999" customHeight="1" x14ac:dyDescent="0.2">
      <c r="A5" s="51">
        <v>2</v>
      </c>
      <c r="B5" s="116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393</v>
      </c>
      <c r="F5" s="59">
        <v>45331</v>
      </c>
      <c r="G5" s="61">
        <v>20</v>
      </c>
      <c r="H5" s="63">
        <v>100</v>
      </c>
      <c r="I5" s="65" t="s">
        <v>134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30</v>
      </c>
      <c r="M5" s="7">
        <f>+H5-L5</f>
        <v>70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58.333333333333336</v>
      </c>
      <c r="U5" s="92">
        <f>+T5*0.2</f>
        <v>11.666666666666668</v>
      </c>
      <c r="V5" s="95">
        <f>+N5+P5+R5+T5</f>
        <v>58.333333333333336</v>
      </c>
      <c r="W5" s="7">
        <f>+O5+Q5+S5+U5</f>
        <v>11.666666666666668</v>
      </c>
    </row>
    <row r="6" spans="1:23" s="6" customFormat="1" ht="19.899999999999999" customHeight="1" x14ac:dyDescent="0.2">
      <c r="A6" s="51">
        <v>3</v>
      </c>
      <c r="B6" s="97"/>
      <c r="C6" s="100" t="e">
        <f>+VLOOKUP(B6,'VERİ BANKASI'!M:N,2,0)</f>
        <v>#N/A</v>
      </c>
      <c r="D6" s="54"/>
      <c r="E6" s="57"/>
      <c r="F6" s="59"/>
      <c r="G6" s="61"/>
      <c r="H6" s="63"/>
      <c r="I6" s="65"/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0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/>
      <c r="C7" s="100" t="e">
        <f>+VLOOKUP(B7,'VERİ BANKASI'!M:N,2,0)</f>
        <v>#N/A</v>
      </c>
      <c r="D7" s="54"/>
      <c r="E7" s="57"/>
      <c r="F7" s="59"/>
      <c r="G7" s="61"/>
      <c r="H7" s="63"/>
      <c r="I7" s="65"/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0</v>
      </c>
      <c r="W7" s="7">
        <f t="shared" si="0"/>
        <v>0</v>
      </c>
    </row>
    <row r="8" spans="1:23" s="6" customFormat="1" ht="19.899999999999999" customHeight="1" x14ac:dyDescent="0.2">
      <c r="A8" s="51">
        <v>5</v>
      </c>
      <c r="B8" s="97"/>
      <c r="C8" s="100" t="e">
        <f>+VLOOKUP(B8,'VERİ BANKASI'!M:N,2,0)</f>
        <v>#N/A</v>
      </c>
      <c r="D8" s="54"/>
      <c r="E8" s="57"/>
      <c r="F8" s="59"/>
      <c r="G8" s="61"/>
      <c r="H8" s="63"/>
      <c r="I8" s="65"/>
      <c r="J8" s="61" t="s">
        <v>64</v>
      </c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0</v>
      </c>
      <c r="W8" s="7">
        <f t="shared" si="0"/>
        <v>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 t="s">
        <v>64</v>
      </c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 t="s">
        <v>64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64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2185</v>
      </c>
      <c r="I57" s="109"/>
      <c r="J57" s="109"/>
      <c r="K57" s="11"/>
      <c r="L57" s="12">
        <f t="shared" ref="L57:W57" si="12">+SUBTOTAL(9,L4:L55)</f>
        <v>30</v>
      </c>
      <c r="M57" s="12">
        <f t="shared" si="12"/>
        <v>2155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1895.4545454545453</v>
      </c>
      <c r="S57" s="15">
        <f t="shared" si="12"/>
        <v>189.54545454545453</v>
      </c>
      <c r="T57" s="16">
        <f t="shared" si="12"/>
        <v>58.333333333333336</v>
      </c>
      <c r="U57" s="16">
        <f t="shared" si="12"/>
        <v>11.666666666666668</v>
      </c>
      <c r="V57" s="12">
        <f t="shared" si="12"/>
        <v>1953.7878787878785</v>
      </c>
      <c r="W57" s="12">
        <f t="shared" si="12"/>
        <v>201.21212121212119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58.333333333333336</v>
      </c>
      <c r="J61" s="24">
        <f t="shared" si="20"/>
        <v>11.666666666666668</v>
      </c>
      <c r="K61" s="24">
        <f t="shared" si="21"/>
        <v>30</v>
      </c>
      <c r="L61" s="25">
        <f t="shared" si="22"/>
        <v>100</v>
      </c>
      <c r="M61" s="113">
        <f>+COUNTIF($D$4:D55,B61)</f>
        <v>1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2184.9999999999995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-2184.9999999999995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1895.4545454545453</v>
      </c>
      <c r="H65" s="24">
        <f t="shared" si="18"/>
        <v>189.54545454545453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2085</v>
      </c>
      <c r="M65" s="113">
        <f>+COUNTIF($D$4:D59,B65)</f>
        <v>1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0</v>
      </c>
      <c r="F85" s="39">
        <f t="shared" si="23"/>
        <v>0</v>
      </c>
      <c r="G85" s="39">
        <f t="shared" si="23"/>
        <v>1895.4545454545453</v>
      </c>
      <c r="H85" s="39">
        <f t="shared" si="23"/>
        <v>189.54545454545453</v>
      </c>
      <c r="I85" s="39">
        <f t="shared" si="23"/>
        <v>58.333333333333336</v>
      </c>
      <c r="J85" s="39">
        <f t="shared" si="23"/>
        <v>11.666666666666668</v>
      </c>
      <c r="K85" s="40">
        <f t="shared" si="23"/>
        <v>30</v>
      </c>
      <c r="L85" s="40">
        <f>SUM(L60:L82)</f>
        <v>2185</v>
      </c>
      <c r="M85" s="114">
        <f>+SUM(M60:M84)</f>
        <v>2</v>
      </c>
      <c r="R85" s="106" t="s">
        <v>658</v>
      </c>
      <c r="S85" s="111">
        <f>+M85</f>
        <v>2</v>
      </c>
      <c r="T85" s="107">
        <f>+K85</f>
        <v>30</v>
      </c>
      <c r="U85" s="107">
        <f>+C85+E85+G85+I85</f>
        <v>1953.7878787878785</v>
      </c>
      <c r="V85" s="107">
        <f>+D85+F85+H85+J85</f>
        <v>201.21212121212119</v>
      </c>
      <c r="W85" s="107">
        <f>+T85+U85+V85</f>
        <v>2184.9999999999995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8046.8300000000008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7CF21B90-57C8-4D21-AE4C-0F3DEB081177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3F0DA4F4-3A8D-4028-936D-24C27EC0B99B}">
          <x14:formula1>
            <xm:f>'VERİ BANKASI'!$F$1:$F$4</xm:f>
          </x14:formula1>
          <xm:sqref>P60</xm:sqref>
        </x14:dataValidation>
        <x14:dataValidation type="list" allowBlank="1" showInputMessage="1" showErrorMessage="1" xr:uid="{8D367D00-4BE8-4C4B-9600-96AD867F9F91}">
          <x14:formula1>
            <xm:f>'VERİ BANKASI'!$E$1:$E$13</xm:f>
          </x14:formula1>
          <xm:sqref>P63</xm:sqref>
        </x14:dataValidation>
        <x14:dataValidation type="list" allowBlank="1" showInputMessage="1" showErrorMessage="1" xr:uid="{79900DCD-ADF1-4383-94DD-75AF588C4ED4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8725FC10-AD58-4092-BC5F-7D4BA43EB07A}">
          <x14:formula1>
            <xm:f>'VERİ BANKASI'!$G$1:$G$4</xm:f>
          </x14:formula1>
          <xm:sqref>P61</xm:sqref>
        </x14:dataValidation>
        <x14:dataValidation type="list" allowBlank="1" showInputMessage="1" showErrorMessage="1" xr:uid="{BA301D70-8D27-4380-8B81-15EEDDB10CC9}">
          <x14:formula1>
            <xm:f>'VERİ BANKASI'!$C$1:$C$5</xm:f>
          </x14:formula1>
          <xm:sqref>G55</xm:sqref>
        </x14:dataValidation>
        <x14:dataValidation type="list" allowBlank="1" showInputMessage="1" showErrorMessage="1" xr:uid="{45E1F830-D933-4005-8801-8FD688CE1751}">
          <x14:formula1>
            <xm:f>'VERİ BANKASI'!$N$1:$N$1</xm:f>
          </x14:formula1>
          <xm:sqref>K55</xm:sqref>
        </x14:dataValidation>
        <x14:dataValidation type="list" allowBlank="1" showInputMessage="1" showErrorMessage="1" xr:uid="{E575086A-C7F4-4665-BDC5-7F9BA624F63A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01793A1C-F8DB-415E-8C81-4B9F784CF0BA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477C737C-8FD9-49C8-BCB7-AEC0F20E59F1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35974677-33E5-4D94-BAEA-7801EC558414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9E466154-5F3B-4B58-BB89-96985259CC21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51F2E494-7037-4D7D-BB4F-45540F2ABC53}">
          <x14:formula1>
            <xm:f>'VERİ BANKASI'!$I$1:$I$36</xm:f>
          </x14:formula1>
          <xm:sqref>P62:R62</xm:sqref>
        </x14:dataValidation>
        <x14:dataValidation type="list" allowBlank="1" showInputMessage="1" showErrorMessage="1" xr:uid="{C6191348-620C-41F6-977D-6D30B1B720AB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237D-2802-4A46-B6AB-A1EA221E3C72}">
  <sheetPr codeName="Sayfa59">
    <pageSetUpPr fitToPage="1"/>
  </sheetPr>
  <dimension ref="A1:W92"/>
  <sheetViews>
    <sheetView zoomScale="85" zoomScaleNormal="85" workbookViewId="0">
      <selection activeCell="D19" sqref="D19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4.140625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6320370766</v>
      </c>
      <c r="C4" s="100" t="str">
        <f>+VLOOKUP(B4,'VERİ BANKASI'!M:N,2,0)</f>
        <v>BEYLERBEYİ PROFİTEROL - PATÜŞA GIDA İMALAT SAN. LTD. ŞTİ.</v>
      </c>
      <c r="D4" s="54" t="s">
        <v>639</v>
      </c>
      <c r="E4" s="57">
        <v>2</v>
      </c>
      <c r="F4" s="59">
        <v>45323</v>
      </c>
      <c r="G4" s="61">
        <v>10</v>
      </c>
      <c r="H4" s="63">
        <v>140</v>
      </c>
      <c r="I4" s="65" t="s">
        <v>122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140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127.27272727272727</v>
      </c>
      <c r="S4" s="86">
        <f>+R4*0.1</f>
        <v>12.727272727272727</v>
      </c>
      <c r="T4" s="90">
        <f>+IF(G4=$T$2,M4/1.2,0)</f>
        <v>0</v>
      </c>
      <c r="U4" s="92">
        <f>+T4*0.2</f>
        <v>0</v>
      </c>
      <c r="V4" s="95">
        <f>+N4+P4+R4+T4</f>
        <v>127.27272727272727</v>
      </c>
      <c r="W4" s="7">
        <f>+O4+Q4+S4+U4</f>
        <v>12.727272727272727</v>
      </c>
    </row>
    <row r="5" spans="1:23" s="6" customFormat="1" ht="19.899999999999999" customHeight="1" x14ac:dyDescent="0.2">
      <c r="A5" s="51">
        <v>2</v>
      </c>
      <c r="B5" s="116">
        <v>1871475930</v>
      </c>
      <c r="C5" s="100" t="str">
        <f>+VLOOKUP(B5,'VERİ BANKASI'!M:N,2,0)</f>
        <v>MAİA CHOCOLATE - BREWJOB KAHVE GIDA A.Ş.</v>
      </c>
      <c r="D5" s="54" t="s">
        <v>639</v>
      </c>
      <c r="E5" s="57">
        <v>6</v>
      </c>
      <c r="F5" s="59">
        <v>45323</v>
      </c>
      <c r="G5" s="61">
        <v>1</v>
      </c>
      <c r="H5" s="63">
        <v>105</v>
      </c>
      <c r="I5" s="65" t="s">
        <v>122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105</v>
      </c>
      <c r="N5" s="69">
        <f>+IF(G5=$N$2,M5,0)</f>
        <v>0</v>
      </c>
      <c r="O5" s="76">
        <f>+N5*0/100</f>
        <v>0</v>
      </c>
      <c r="P5" s="74">
        <f>+IF(G5=$P$2,M5/1.01,0)</f>
        <v>103.96039603960396</v>
      </c>
      <c r="Q5" s="82">
        <f>+P5*0.01</f>
        <v>1.0396039603960396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103.96039603960396</v>
      </c>
      <c r="W5" s="7">
        <f>+O5+Q5+S5+U5</f>
        <v>1.0396039603960396</v>
      </c>
    </row>
    <row r="6" spans="1:23" s="6" customFormat="1" ht="19.899999999999999" customHeight="1" x14ac:dyDescent="0.2">
      <c r="A6" s="51">
        <v>3</v>
      </c>
      <c r="B6" s="97">
        <v>6320370766</v>
      </c>
      <c r="C6" s="100" t="str">
        <f>+VLOOKUP(B6,'VERİ BANKASI'!M:N,2,0)</f>
        <v>BEYLERBEYİ PROFİTEROL - PATÜŞA GIDA İMALAT SAN. LTD. ŞTİ.</v>
      </c>
      <c r="D6" s="54" t="s">
        <v>639</v>
      </c>
      <c r="E6" s="57">
        <v>14</v>
      </c>
      <c r="F6" s="59">
        <v>45323</v>
      </c>
      <c r="G6" s="61">
        <v>10</v>
      </c>
      <c r="H6" s="63">
        <v>160</v>
      </c>
      <c r="I6" s="65" t="s">
        <v>122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160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145.45454545454544</v>
      </c>
      <c r="S6" s="86">
        <f>+R6*0.1</f>
        <v>14.545454545454545</v>
      </c>
      <c r="T6" s="90">
        <f>+IF(G6=$T$2,M6/1.2,0)</f>
        <v>0</v>
      </c>
      <c r="U6" s="92">
        <f>+T6*0.2</f>
        <v>0</v>
      </c>
      <c r="V6" s="95">
        <f t="shared" ref="V6:W22" si="0">+N6+P6+R6+T6</f>
        <v>145.45454545454544</v>
      </c>
      <c r="W6" s="7">
        <f t="shared" si="0"/>
        <v>14.545454545454545</v>
      </c>
    </row>
    <row r="7" spans="1:23" s="6" customFormat="1" ht="19.899999999999999" customHeight="1" x14ac:dyDescent="0.2">
      <c r="A7" s="51">
        <v>4</v>
      </c>
      <c r="B7" s="97">
        <v>8770258265</v>
      </c>
      <c r="C7" s="100" t="str">
        <f>+VLOOKUP(B7,'VERİ BANKASI'!M:N,2,0)</f>
        <v>TÜRKÇE ALMANCA CAFE GIDA TİC.LTD.ŞTİ.</v>
      </c>
      <c r="D7" s="54" t="s">
        <v>639</v>
      </c>
      <c r="E7" s="57">
        <v>64</v>
      </c>
      <c r="F7" s="59">
        <v>45330</v>
      </c>
      <c r="G7" s="61">
        <v>10</v>
      </c>
      <c r="H7" s="63">
        <v>90</v>
      </c>
      <c r="I7" s="65" t="s">
        <v>122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90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81.818181818181813</v>
      </c>
      <c r="S7" s="86">
        <f t="shared" ref="S7:S54" si="8">+R7*0.1</f>
        <v>8.1818181818181817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81.818181818181813</v>
      </c>
      <c r="W7" s="7">
        <f t="shared" si="0"/>
        <v>8.1818181818181817</v>
      </c>
    </row>
    <row r="8" spans="1:23" s="6" customFormat="1" ht="19.899999999999999" customHeight="1" x14ac:dyDescent="0.2">
      <c r="A8" s="51">
        <v>5</v>
      </c>
      <c r="B8" s="97">
        <v>80050303</v>
      </c>
      <c r="C8" s="100" t="str">
        <f>+VLOOKUP(B8,'VERİ BANKASI'!M:N,2,0)</f>
        <v>AFACAN GIDA MAD.SAN.VE TİC.LTD.ŞTİ.</v>
      </c>
      <c r="D8" s="54" t="s">
        <v>639</v>
      </c>
      <c r="E8" s="57">
        <v>73</v>
      </c>
      <c r="F8" s="59">
        <v>45331</v>
      </c>
      <c r="G8" s="61">
        <v>10</v>
      </c>
      <c r="H8" s="63">
        <v>180</v>
      </c>
      <c r="I8" s="65" t="s">
        <v>122</v>
      </c>
      <c r="J8" s="61" t="s">
        <v>64</v>
      </c>
      <c r="K8" s="65"/>
      <c r="L8" s="67">
        <f t="shared" si="1"/>
        <v>0</v>
      </c>
      <c r="M8" s="7">
        <f t="shared" si="2"/>
        <v>180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163.63636363636363</v>
      </c>
      <c r="S8" s="86">
        <f t="shared" si="8"/>
        <v>16.363636363636363</v>
      </c>
      <c r="T8" s="90">
        <f t="shared" si="9"/>
        <v>0</v>
      </c>
      <c r="U8" s="92">
        <f t="shared" si="10"/>
        <v>0</v>
      </c>
      <c r="V8" s="95">
        <f t="shared" si="0"/>
        <v>163.63636363636363</v>
      </c>
      <c r="W8" s="7">
        <f t="shared" si="0"/>
        <v>16.363636363636363</v>
      </c>
    </row>
    <row r="9" spans="1:23" s="6" customFormat="1" ht="19.899999999999999" customHeight="1" x14ac:dyDescent="0.2">
      <c r="A9" s="51">
        <v>6</v>
      </c>
      <c r="B9" s="97">
        <v>8400052427</v>
      </c>
      <c r="C9" s="100" t="str">
        <f>+VLOOKUP(B9,'VERİ BANKASI'!M:N,2,0)</f>
        <v>TEŞVİKİYE SARAY GIDA A.Ş.(SARAY MUHALLEBİCİSİ)</v>
      </c>
      <c r="D9" s="54" t="s">
        <v>639</v>
      </c>
      <c r="E9" s="57">
        <v>188</v>
      </c>
      <c r="F9" s="59">
        <v>45323</v>
      </c>
      <c r="G9" s="61">
        <v>10</v>
      </c>
      <c r="H9" s="63">
        <v>315</v>
      </c>
      <c r="I9" s="65" t="s">
        <v>122</v>
      </c>
      <c r="J9" s="61" t="s">
        <v>64</v>
      </c>
      <c r="K9" s="65"/>
      <c r="L9" s="67">
        <f t="shared" si="1"/>
        <v>0</v>
      </c>
      <c r="M9" s="7">
        <f t="shared" si="2"/>
        <v>315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286.36363636363632</v>
      </c>
      <c r="S9" s="86">
        <f t="shared" si="8"/>
        <v>28.636363636363633</v>
      </c>
      <c r="T9" s="90">
        <f t="shared" si="9"/>
        <v>0</v>
      </c>
      <c r="U9" s="92">
        <f t="shared" si="10"/>
        <v>0</v>
      </c>
      <c r="V9" s="95">
        <f t="shared" si="0"/>
        <v>286.36363636363632</v>
      </c>
      <c r="W9" s="7">
        <f t="shared" si="0"/>
        <v>28.636363636363633</v>
      </c>
    </row>
    <row r="10" spans="1:23" s="6" customFormat="1" ht="19.899999999999999" customHeight="1" x14ac:dyDescent="0.2">
      <c r="A10" s="51">
        <v>7</v>
      </c>
      <c r="B10" s="97">
        <v>6220529513</v>
      </c>
      <c r="C10" s="100" t="str">
        <f>+VLOOKUP(B10,'VERİ BANKASI'!M:N,2,0)</f>
        <v>MİGROS TİCARET A.Ş.</v>
      </c>
      <c r="D10" s="54" t="s">
        <v>639</v>
      </c>
      <c r="E10" s="57">
        <v>230</v>
      </c>
      <c r="F10" s="59">
        <v>45327</v>
      </c>
      <c r="G10" s="61">
        <v>10</v>
      </c>
      <c r="H10" s="63">
        <v>83.9</v>
      </c>
      <c r="I10" s="65" t="s">
        <v>68</v>
      </c>
      <c r="J10" s="61" t="s">
        <v>64</v>
      </c>
      <c r="K10" s="65"/>
      <c r="L10" s="67">
        <f t="shared" si="1"/>
        <v>0</v>
      </c>
      <c r="M10" s="7">
        <f t="shared" si="2"/>
        <v>83.9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76.272727272727266</v>
      </c>
      <c r="S10" s="86">
        <f t="shared" si="8"/>
        <v>7.627272727272727</v>
      </c>
      <c r="T10" s="90">
        <f t="shared" si="9"/>
        <v>0</v>
      </c>
      <c r="U10" s="92">
        <f t="shared" si="10"/>
        <v>0</v>
      </c>
      <c r="V10" s="95">
        <f t="shared" si="0"/>
        <v>76.272727272727266</v>
      </c>
      <c r="W10" s="7">
        <f t="shared" si="0"/>
        <v>7.627272727272727</v>
      </c>
    </row>
    <row r="11" spans="1:23" s="6" customFormat="1" ht="19.899999999999999" customHeight="1" x14ac:dyDescent="0.2">
      <c r="A11" s="51">
        <v>8</v>
      </c>
      <c r="B11" s="97">
        <v>6220529513</v>
      </c>
      <c r="C11" s="100" t="str">
        <f>+VLOOKUP(B11,'VERİ BANKASI'!M:N,2,0)</f>
        <v>MİGROS TİCARET A.Ş.</v>
      </c>
      <c r="D11" s="54" t="s">
        <v>639</v>
      </c>
      <c r="E11" s="57">
        <v>230</v>
      </c>
      <c r="F11" s="59">
        <v>45327</v>
      </c>
      <c r="G11" s="61">
        <v>1</v>
      </c>
      <c r="H11" s="63">
        <v>91.27</v>
      </c>
      <c r="I11" s="65" t="s">
        <v>68</v>
      </c>
      <c r="J11" s="61" t="s">
        <v>64</v>
      </c>
      <c r="K11" s="65"/>
      <c r="L11" s="67">
        <f t="shared" si="1"/>
        <v>0</v>
      </c>
      <c r="M11" s="7">
        <f t="shared" si="2"/>
        <v>91.27</v>
      </c>
      <c r="N11" s="69">
        <f t="shared" si="3"/>
        <v>0</v>
      </c>
      <c r="O11" s="76">
        <f t="shared" si="4"/>
        <v>0</v>
      </c>
      <c r="P11" s="74">
        <f t="shared" si="5"/>
        <v>90.366336633663366</v>
      </c>
      <c r="Q11" s="82">
        <f t="shared" si="6"/>
        <v>0.90366336633663369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90.366336633663366</v>
      </c>
      <c r="W11" s="7">
        <f t="shared" si="0"/>
        <v>0.90366336633663369</v>
      </c>
    </row>
    <row r="12" spans="1:23" s="6" customFormat="1" ht="19.899999999999999" customHeight="1" x14ac:dyDescent="0.2">
      <c r="A12" s="51">
        <v>9</v>
      </c>
      <c r="B12" s="97">
        <v>8400052427</v>
      </c>
      <c r="C12" s="100" t="str">
        <f>+VLOOKUP(B12,'VERİ BANKASI'!M:N,2,0)</f>
        <v>TEŞVİKİYE SARAY GIDA A.Ş.(SARAY MUHALLEBİCİSİ)</v>
      </c>
      <c r="D12" s="54" t="s">
        <v>639</v>
      </c>
      <c r="E12" s="57">
        <v>136</v>
      </c>
      <c r="F12" s="59">
        <v>45327</v>
      </c>
      <c r="G12" s="61">
        <v>10</v>
      </c>
      <c r="H12" s="63">
        <v>260</v>
      </c>
      <c r="I12" s="65" t="s">
        <v>122</v>
      </c>
      <c r="J12" s="61" t="s">
        <v>64</v>
      </c>
      <c r="K12" s="65"/>
      <c r="L12" s="67">
        <f t="shared" si="1"/>
        <v>0</v>
      </c>
      <c r="M12" s="7">
        <f t="shared" si="2"/>
        <v>260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236.36363636363635</v>
      </c>
      <c r="S12" s="86">
        <f t="shared" si="8"/>
        <v>23.636363636363637</v>
      </c>
      <c r="T12" s="90">
        <f t="shared" si="9"/>
        <v>0</v>
      </c>
      <c r="U12" s="92">
        <f t="shared" si="10"/>
        <v>0</v>
      </c>
      <c r="V12" s="95">
        <f t="shared" si="0"/>
        <v>236.36363636363635</v>
      </c>
      <c r="W12" s="7">
        <f t="shared" si="0"/>
        <v>23.636363636363637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1425.17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1425.17</v>
      </c>
      <c r="N57" s="13">
        <f t="shared" si="12"/>
        <v>0</v>
      </c>
      <c r="O57" s="13">
        <f t="shared" si="12"/>
        <v>0</v>
      </c>
      <c r="P57" s="14">
        <f>+SUBTOTAL(9,P4:P55)</f>
        <v>194.32673267326732</v>
      </c>
      <c r="Q57" s="14">
        <f t="shared" si="12"/>
        <v>1.9432673267326734</v>
      </c>
      <c r="R57" s="15">
        <f t="shared" si="12"/>
        <v>1117.181818181818</v>
      </c>
      <c r="S57" s="15">
        <f t="shared" si="12"/>
        <v>111.7181818181818</v>
      </c>
      <c r="T57" s="16">
        <f t="shared" si="12"/>
        <v>0</v>
      </c>
      <c r="U57" s="16">
        <f t="shared" si="12"/>
        <v>0</v>
      </c>
      <c r="V57" s="12">
        <f t="shared" si="12"/>
        <v>1311.5085508550853</v>
      </c>
      <c r="W57" s="12">
        <f t="shared" si="12"/>
        <v>113.66144914491449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1425.1699999999998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-1425.1699999999998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194.32673267326732</v>
      </c>
      <c r="F65" s="24">
        <f t="shared" si="16"/>
        <v>1.9432673267326734</v>
      </c>
      <c r="G65" s="24">
        <f t="shared" si="17"/>
        <v>1117.181818181818</v>
      </c>
      <c r="H65" s="24">
        <f t="shared" si="18"/>
        <v>111.7181818181818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1425.1699999999998</v>
      </c>
      <c r="M65" s="113">
        <f>+COUNTIF($D$4:D59,B65)</f>
        <v>9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194.32673267326732</v>
      </c>
      <c r="F85" s="39">
        <f t="shared" si="23"/>
        <v>1.9432673267326734</v>
      </c>
      <c r="G85" s="39">
        <f t="shared" si="23"/>
        <v>1117.181818181818</v>
      </c>
      <c r="H85" s="39">
        <f t="shared" si="23"/>
        <v>111.7181818181818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1425.1699999999998</v>
      </c>
      <c r="M85" s="114">
        <f>+SUM(M60:M84)</f>
        <v>9</v>
      </c>
      <c r="R85" s="106" t="s">
        <v>658</v>
      </c>
      <c r="S85" s="111">
        <f>+M85</f>
        <v>9</v>
      </c>
      <c r="T85" s="107">
        <f>+K85</f>
        <v>0</v>
      </c>
      <c r="U85" s="107">
        <f>+C85+E85+G85+I85</f>
        <v>1311.5085508550853</v>
      </c>
      <c r="V85" s="107">
        <f>+D85+F85+H85+J85</f>
        <v>113.66144914491449</v>
      </c>
      <c r="W85" s="107">
        <f>+T85+U85+V85</f>
        <v>1425.1699999999998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7287.0000000000009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2686BFC1-D155-41EA-B0F5-7A3AD2CFF2F6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8EAC3405-7645-4979-9640-D40D604D9114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3D9E6F8F-5B0A-43CB-946D-D831C1CE216A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424E450D-193C-459E-8E5C-9027CF295CE8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30C4E00E-0A9D-4835-A021-CC7A795C7F05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9C756149-A8FA-455C-863F-E5248F40A8C2}">
          <x14:formula1>
            <xm:f>'VERİ BANKASI'!$N$1:$N$1</xm:f>
          </x14:formula1>
          <xm:sqref>K55</xm:sqref>
        </x14:dataValidation>
        <x14:dataValidation type="list" allowBlank="1" showInputMessage="1" showErrorMessage="1" xr:uid="{96BB92E1-243F-4409-9C57-2AB738781AF3}">
          <x14:formula1>
            <xm:f>'VERİ BANKASI'!$C$1:$C$5</xm:f>
          </x14:formula1>
          <xm:sqref>G55</xm:sqref>
        </x14:dataValidation>
        <x14:dataValidation type="list" allowBlank="1" showInputMessage="1" showErrorMessage="1" xr:uid="{05E7623B-2423-4E8C-953A-BC61B3D69ECE}">
          <x14:formula1>
            <xm:f>'VERİ BANKASI'!$G$1:$G$4</xm:f>
          </x14:formula1>
          <xm:sqref>P61</xm:sqref>
        </x14:dataValidation>
        <x14:dataValidation type="list" allowBlank="1" showInputMessage="1" showErrorMessage="1" xr:uid="{7F4BAF00-CD78-4940-9DF7-01056412379B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68A7BF05-177F-4EBF-A29A-339C56602617}">
          <x14:formula1>
            <xm:f>'VERİ BANKASI'!$E$1:$E$13</xm:f>
          </x14:formula1>
          <xm:sqref>P63</xm:sqref>
        </x14:dataValidation>
        <x14:dataValidation type="list" allowBlank="1" showInputMessage="1" showErrorMessage="1" xr:uid="{8EFD2424-4399-4A21-BEC2-6FBBBACC7D48}">
          <x14:formula1>
            <xm:f>'VERİ BANKASI'!$F$1:$F$4</xm:f>
          </x14:formula1>
          <xm:sqref>P60</xm:sqref>
        </x14:dataValidation>
        <x14:dataValidation type="list" allowBlank="1" showInputMessage="1" showErrorMessage="1" xr:uid="{5DD6D638-A2C0-4EAB-B7B9-BCCE2177A437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E9D96B25-0FC0-4D3D-B12B-AF58A8ED7E29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A832FAC4-CF29-476C-B245-879039BCF1EF}">
          <x14:formula1>
            <xm:f>'VERİ BANKASI'!$I$1:$I$36</xm:f>
          </x14:formula1>
          <xm:sqref>P62:R62</xm:sqref>
        </x14:dataValidation>
      </x14:dataValidations>
    </ext>
  </extLst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6B46D-70C6-4087-9D3C-E6C912FA1DAB}">
  <sheetPr codeName="Sayfa60">
    <pageSetUpPr fitToPage="1"/>
  </sheetPr>
  <dimension ref="A1:W92"/>
  <sheetViews>
    <sheetView topLeftCell="A55" zoomScale="85" zoomScaleNormal="85" workbookViewId="0">
      <selection activeCell="C70" sqref="C70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8400052427</v>
      </c>
      <c r="C4" s="100" t="str">
        <f>+VLOOKUP(B4,'VERİ BANKASI'!M:N,2,0)</f>
        <v>TEŞVİKİYE SARAY GIDA A.Ş.(SARAY MUHALLEBİCİSİ)</v>
      </c>
      <c r="D4" s="54" t="s">
        <v>639</v>
      </c>
      <c r="E4" s="57">
        <v>529</v>
      </c>
      <c r="F4" s="59">
        <v>45335</v>
      </c>
      <c r="G4" s="61">
        <v>10</v>
      </c>
      <c r="H4" s="63">
        <v>175</v>
      </c>
      <c r="I4" s="65" t="s">
        <v>122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175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159.09090909090907</v>
      </c>
      <c r="S4" s="86">
        <f>+R4*0.1</f>
        <v>15.909090909090907</v>
      </c>
      <c r="T4" s="90">
        <f>+IF(G4=$T$2,M4/1.2,0)</f>
        <v>0</v>
      </c>
      <c r="U4" s="92">
        <f>+T4*0.2</f>
        <v>0</v>
      </c>
      <c r="V4" s="95">
        <f>+N4+P4+R4+T4</f>
        <v>159.09090909090907</v>
      </c>
      <c r="W4" s="7">
        <f>+O4+Q4+S4+U4</f>
        <v>15.909090909090907</v>
      </c>
    </row>
    <row r="5" spans="1:23" s="6" customFormat="1" ht="19.899999999999999" customHeight="1" x14ac:dyDescent="0.2">
      <c r="A5" s="51">
        <v>2</v>
      </c>
      <c r="B5" s="116">
        <v>630236290</v>
      </c>
      <c r="C5" s="100" t="str">
        <f>+VLOOKUP(B5,'VERİ BANKASI'!M:N,2,0)</f>
        <v>ALTINKILIÇLAR KAHVE KAK.ÜR.TİC.VE SAN.A.Ş.( KAHVEDÜNYASI )</v>
      </c>
      <c r="D5" s="54" t="s">
        <v>639</v>
      </c>
      <c r="E5" s="57">
        <v>5</v>
      </c>
      <c r="F5" s="59">
        <v>45341</v>
      </c>
      <c r="G5" s="61">
        <v>10</v>
      </c>
      <c r="H5" s="63">
        <v>545</v>
      </c>
      <c r="I5" s="65" t="s">
        <v>122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545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495.45454545454544</v>
      </c>
      <c r="S5" s="86">
        <f>+R5*0.1</f>
        <v>49.545454545454547</v>
      </c>
      <c r="T5" s="90">
        <f>+IF(G5=$T$2,M5/1.2,0)</f>
        <v>0</v>
      </c>
      <c r="U5" s="92">
        <f>+T5*0.2</f>
        <v>0</v>
      </c>
      <c r="V5" s="95">
        <f>+N5+P5+R5+T5</f>
        <v>495.45454545454544</v>
      </c>
      <c r="W5" s="7">
        <f>+O5+Q5+S5+U5</f>
        <v>49.545454545454547</v>
      </c>
    </row>
    <row r="6" spans="1:23" s="6" customFormat="1" ht="19.899999999999999" customHeight="1" x14ac:dyDescent="0.2">
      <c r="A6" s="51">
        <v>3</v>
      </c>
      <c r="B6" s="97"/>
      <c r="C6" s="100" t="e">
        <f>+VLOOKUP(B6,'VERİ BANKASI'!M:N,2,0)</f>
        <v>#N/A</v>
      </c>
      <c r="D6" s="54"/>
      <c r="E6" s="57"/>
      <c r="F6" s="59"/>
      <c r="G6" s="61"/>
      <c r="H6" s="63"/>
      <c r="I6" s="65"/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0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/>
      <c r="C7" s="100" t="e">
        <f>+VLOOKUP(B7,'VERİ BANKASI'!M:N,2,0)</f>
        <v>#N/A</v>
      </c>
      <c r="D7" s="54"/>
      <c r="E7" s="57"/>
      <c r="F7" s="59"/>
      <c r="G7" s="61"/>
      <c r="H7" s="63"/>
      <c r="I7" s="65"/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0</v>
      </c>
      <c r="W7" s="7">
        <f t="shared" si="0"/>
        <v>0</v>
      </c>
    </row>
    <row r="8" spans="1:23" s="6" customFormat="1" ht="19.899999999999999" customHeight="1" x14ac:dyDescent="0.2">
      <c r="A8" s="51">
        <v>5</v>
      </c>
      <c r="B8" s="97"/>
      <c r="C8" s="100" t="e">
        <f>+VLOOKUP(B8,'VERİ BANKASI'!M:N,2,0)</f>
        <v>#N/A</v>
      </c>
      <c r="D8" s="54"/>
      <c r="E8" s="57"/>
      <c r="F8" s="59"/>
      <c r="G8" s="61"/>
      <c r="H8" s="63"/>
      <c r="I8" s="65"/>
      <c r="J8" s="61" t="s">
        <v>64</v>
      </c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0</v>
      </c>
      <c r="W8" s="7">
        <f t="shared" si="0"/>
        <v>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 t="s">
        <v>64</v>
      </c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 t="s">
        <v>64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64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720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720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654.5454545454545</v>
      </c>
      <c r="S57" s="15">
        <f t="shared" si="12"/>
        <v>65.454545454545453</v>
      </c>
      <c r="T57" s="16">
        <f t="shared" si="12"/>
        <v>0</v>
      </c>
      <c r="U57" s="16">
        <f t="shared" si="12"/>
        <v>0</v>
      </c>
      <c r="V57" s="12">
        <f t="shared" si="12"/>
        <v>654.5454545454545</v>
      </c>
      <c r="W57" s="12">
        <f t="shared" si="12"/>
        <v>65.454545454545453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720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-720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654.5454545454545</v>
      </c>
      <c r="H65" s="24">
        <f t="shared" si="18"/>
        <v>65.454545454545453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720</v>
      </c>
      <c r="M65" s="113">
        <f>+COUNTIF($D$4:D59,B65)</f>
        <v>2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0</v>
      </c>
      <c r="F85" s="39">
        <f t="shared" si="23"/>
        <v>0</v>
      </c>
      <c r="G85" s="39">
        <f t="shared" si="23"/>
        <v>654.5454545454545</v>
      </c>
      <c r="H85" s="39">
        <f t="shared" si="23"/>
        <v>65.454545454545453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720</v>
      </c>
      <c r="M85" s="114">
        <f>+SUM(M60:M84)</f>
        <v>2</v>
      </c>
      <c r="R85" s="106" t="s">
        <v>658</v>
      </c>
      <c r="S85" s="111">
        <f>+M85</f>
        <v>2</v>
      </c>
      <c r="T85" s="107">
        <f>+K85</f>
        <v>0</v>
      </c>
      <c r="U85" s="107">
        <f>+C85+E85+G85+I85</f>
        <v>654.5454545454545</v>
      </c>
      <c r="V85" s="107">
        <f>+D85+F85+H85+J85</f>
        <v>65.454545454545453</v>
      </c>
      <c r="W85" s="107">
        <f>+T85+U85+V85</f>
        <v>720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6581.8300000000008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469ADD0E-DC8C-4CAE-BB02-B8B601BA5002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8FBF20EB-F0FD-45B6-9FDB-43A3F04945D0}">
          <x14:formula1>
            <xm:f>'VERİ BANKASI'!$F$1:$F$4</xm:f>
          </x14:formula1>
          <xm:sqref>P60</xm:sqref>
        </x14:dataValidation>
        <x14:dataValidation type="list" allowBlank="1" showInputMessage="1" showErrorMessage="1" xr:uid="{006F8EE8-C396-406C-8E52-44AFB6FA4ABB}">
          <x14:formula1>
            <xm:f>'VERİ BANKASI'!$E$1:$E$13</xm:f>
          </x14:formula1>
          <xm:sqref>P63</xm:sqref>
        </x14:dataValidation>
        <x14:dataValidation type="list" allowBlank="1" showInputMessage="1" showErrorMessage="1" xr:uid="{47C7C71A-4EC6-41EE-B8AE-D3877AA87511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C366A655-FD86-4A1A-8C43-FD2E7A5CE5C4}">
          <x14:formula1>
            <xm:f>'VERİ BANKASI'!$G$1:$G$4</xm:f>
          </x14:formula1>
          <xm:sqref>P61</xm:sqref>
        </x14:dataValidation>
        <x14:dataValidation type="list" allowBlank="1" showInputMessage="1" showErrorMessage="1" xr:uid="{887EEC9D-CC99-41AB-9DB3-EB5D6B504257}">
          <x14:formula1>
            <xm:f>'VERİ BANKASI'!$C$1:$C$5</xm:f>
          </x14:formula1>
          <xm:sqref>G55</xm:sqref>
        </x14:dataValidation>
        <x14:dataValidation type="list" allowBlank="1" showInputMessage="1" showErrorMessage="1" xr:uid="{0F950463-97A5-40F5-A783-929C7B6C7DC6}">
          <x14:formula1>
            <xm:f>'VERİ BANKASI'!$N$1:$N$1</xm:f>
          </x14:formula1>
          <xm:sqref>K55</xm:sqref>
        </x14:dataValidation>
        <x14:dataValidation type="list" allowBlank="1" showInputMessage="1" showErrorMessage="1" xr:uid="{0DFA204C-7290-448C-B1DF-1B783F0669BD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35B8870B-83C1-4F27-89D9-BAEB1A43149F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BFE6D843-1075-45FA-80EA-DF160E05C9E2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5C44890C-65FA-4558-9F63-D9DE82FB4044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B897B7ED-BCC8-45F6-9E51-E06628090360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3D5FC716-CD6D-4DF9-A65A-15E5F01488F6}">
          <x14:formula1>
            <xm:f>'VERİ BANKASI'!$I$1:$I$36</xm:f>
          </x14:formula1>
          <xm:sqref>P62:R62</xm:sqref>
        </x14:dataValidation>
        <x14:dataValidation type="list" allowBlank="1" showInputMessage="1" showErrorMessage="1" xr:uid="{7413E387-A7AF-4AED-A8C4-08A8B4AB781B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DC02-53E0-4A7F-A50A-6A8AC4C2AAD6}">
  <sheetPr codeName="Sayfa61">
    <pageSetUpPr fitToPage="1"/>
  </sheetPr>
  <dimension ref="A1:W92"/>
  <sheetViews>
    <sheetView topLeftCell="A64" zoomScale="85" zoomScaleNormal="85" workbookViewId="0">
      <selection activeCell="V85" sqref="V8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5260047973</v>
      </c>
      <c r="C4" s="100" t="str">
        <f>+VLOOKUP(B4,'VERİ BANKASI'!M:N,2,0)</f>
        <v>İSTANBUL OTOPARK İŞLETMELERİ A.Ş.(İSPARK)</v>
      </c>
      <c r="D4" s="54" t="s">
        <v>94</v>
      </c>
      <c r="E4" s="57">
        <v>529</v>
      </c>
      <c r="F4" s="59">
        <v>45350</v>
      </c>
      <c r="G4" s="61">
        <v>20</v>
      </c>
      <c r="H4" s="63">
        <v>73</v>
      </c>
      <c r="I4" s="65" t="s">
        <v>122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21.9</v>
      </c>
      <c r="M4" s="7">
        <f>+H4-L4</f>
        <v>51.1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42.583333333333336</v>
      </c>
      <c r="U4" s="92">
        <f>+T4*0.2</f>
        <v>8.5166666666666675</v>
      </c>
      <c r="V4" s="95">
        <f>+N4+P4+R4+T4</f>
        <v>42.583333333333336</v>
      </c>
      <c r="W4" s="7">
        <f>+O4+Q4+S4+U4</f>
        <v>8.5166666666666675</v>
      </c>
    </row>
    <row r="5" spans="1:23" s="6" customFormat="1" ht="19.899999999999999" customHeight="1" x14ac:dyDescent="0.2">
      <c r="A5" s="51">
        <v>2</v>
      </c>
      <c r="B5" s="116">
        <v>3250588660</v>
      </c>
      <c r="C5" s="100" t="str">
        <f>+VLOOKUP(B5,'VERİ BANKASI'!M:N,2,0)</f>
        <v>EGE YAKASI GIDA VE TUR.TİC.LTD.ŞTİ.</v>
      </c>
      <c r="D5" s="54" t="s">
        <v>639</v>
      </c>
      <c r="E5" s="57">
        <v>10</v>
      </c>
      <c r="F5" s="59">
        <v>45351</v>
      </c>
      <c r="G5" s="61">
        <v>10</v>
      </c>
      <c r="H5" s="63">
        <v>296</v>
      </c>
      <c r="I5" s="65" t="s">
        <v>122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296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269.09090909090907</v>
      </c>
      <c r="S5" s="86">
        <f>+R5*0.1</f>
        <v>26.909090909090907</v>
      </c>
      <c r="T5" s="90">
        <f>+IF(G5=$T$2,M5/1.2,0)</f>
        <v>0</v>
      </c>
      <c r="U5" s="92">
        <f>+T5*0.2</f>
        <v>0</v>
      </c>
      <c r="V5" s="95">
        <f>+N5+P5+R5+T5</f>
        <v>269.09090909090907</v>
      </c>
      <c r="W5" s="7">
        <f>+O5+Q5+S5+U5</f>
        <v>26.909090909090907</v>
      </c>
    </row>
    <row r="6" spans="1:23" s="6" customFormat="1" ht="19.899999999999999" customHeight="1" x14ac:dyDescent="0.2">
      <c r="A6" s="51">
        <v>3</v>
      </c>
      <c r="B6" s="97">
        <v>630236290</v>
      </c>
      <c r="C6" s="100" t="str">
        <f>+VLOOKUP(B6,'VERİ BANKASI'!M:N,2,0)</f>
        <v>ALTINKILIÇLAR KAHVE KAK.ÜR.TİC.VE SAN.A.Ş.( KAHVEDÜNYASI )</v>
      </c>
      <c r="D6" s="54" t="s">
        <v>639</v>
      </c>
      <c r="E6" s="57">
        <v>4</v>
      </c>
      <c r="F6" s="59">
        <v>45345</v>
      </c>
      <c r="G6" s="61">
        <v>1</v>
      </c>
      <c r="H6" s="63">
        <v>47.25</v>
      </c>
      <c r="I6" s="65" t="s">
        <v>122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47.25</v>
      </c>
      <c r="N6" s="69">
        <f>+IF(G6=$N$2,M6,0)</f>
        <v>0</v>
      </c>
      <c r="O6" s="76">
        <f>+N6*0/100</f>
        <v>0</v>
      </c>
      <c r="P6" s="74">
        <f>+IF(G6=$P$2,M6/1.01,0)</f>
        <v>46.78217821782178</v>
      </c>
      <c r="Q6" s="82">
        <f>+P6*0.01</f>
        <v>0.46782178217821779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46.78217821782178</v>
      </c>
      <c r="W6" s="7">
        <f t="shared" si="0"/>
        <v>0.46782178217821779</v>
      </c>
    </row>
    <row r="7" spans="1:23" s="6" customFormat="1" ht="19.899999999999999" customHeight="1" x14ac:dyDescent="0.2">
      <c r="A7" s="51">
        <v>4</v>
      </c>
      <c r="B7" s="97">
        <v>630236290</v>
      </c>
      <c r="C7" s="100" t="str">
        <f>+VLOOKUP(B7,'VERİ BANKASI'!M:N,2,0)</f>
        <v>ALTINKILIÇLAR KAHVE KAK.ÜR.TİC.VE SAN.A.Ş.( KAHVEDÜNYASI )</v>
      </c>
      <c r="D7" s="54" t="s">
        <v>639</v>
      </c>
      <c r="E7" s="57">
        <v>4</v>
      </c>
      <c r="F7" s="59">
        <v>45345</v>
      </c>
      <c r="G7" s="61">
        <v>10</v>
      </c>
      <c r="H7" s="63">
        <v>28.7</v>
      </c>
      <c r="I7" s="65" t="s">
        <v>122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28.7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26.090909090909086</v>
      </c>
      <c r="S7" s="86">
        <f t="shared" ref="S7:S54" si="8">+R7*0.1</f>
        <v>2.6090909090909089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26.090909090909086</v>
      </c>
      <c r="W7" s="7">
        <f t="shared" si="0"/>
        <v>2.6090909090909089</v>
      </c>
    </row>
    <row r="8" spans="1:23" s="6" customFormat="1" ht="19.899999999999999" customHeight="1" x14ac:dyDescent="0.2">
      <c r="A8" s="51">
        <v>5</v>
      </c>
      <c r="B8" s="97">
        <v>9970707719</v>
      </c>
      <c r="C8" s="100" t="str">
        <f>+VLOOKUP(B8,'VERİ BANKASI'!M:N,2,0)</f>
        <v>BOLÇİ ÇİKOLATA - ZELİHA KAPLAN - B.MAKBUL KAPLAN</v>
      </c>
      <c r="D8" s="54" t="s">
        <v>639</v>
      </c>
      <c r="E8" s="57">
        <v>80</v>
      </c>
      <c r="F8" s="59">
        <v>45350</v>
      </c>
      <c r="G8" s="61">
        <v>1</v>
      </c>
      <c r="H8" s="63">
        <v>200</v>
      </c>
      <c r="I8" s="65" t="s">
        <v>122</v>
      </c>
      <c r="J8" s="61" t="s">
        <v>64</v>
      </c>
      <c r="K8" s="65"/>
      <c r="L8" s="67">
        <f t="shared" si="1"/>
        <v>0</v>
      </c>
      <c r="M8" s="7">
        <f t="shared" si="2"/>
        <v>200</v>
      </c>
      <c r="N8" s="69">
        <f t="shared" si="3"/>
        <v>0</v>
      </c>
      <c r="O8" s="76">
        <f t="shared" si="4"/>
        <v>0</v>
      </c>
      <c r="P8" s="74">
        <f t="shared" si="5"/>
        <v>198.01980198019803</v>
      </c>
      <c r="Q8" s="82">
        <f t="shared" si="6"/>
        <v>1.9801980198019804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198.01980198019803</v>
      </c>
      <c r="W8" s="7">
        <f t="shared" si="0"/>
        <v>1.9801980198019804</v>
      </c>
    </row>
    <row r="9" spans="1:23" s="6" customFormat="1" ht="19.899999999999999" customHeight="1" x14ac:dyDescent="0.2">
      <c r="A9" s="51">
        <v>6</v>
      </c>
      <c r="B9" s="97">
        <v>4560518374</v>
      </c>
      <c r="C9" s="100" t="str">
        <f>+VLOOKUP(B9,'VERİ BANKASI'!M:N,2,0)</f>
        <v>LA BOMELA GIDA TUR. SAN. TİC. A.Ş.</v>
      </c>
      <c r="D9" s="54" t="s">
        <v>639</v>
      </c>
      <c r="E9" s="57">
        <v>46</v>
      </c>
      <c r="F9" s="59">
        <v>45351</v>
      </c>
      <c r="G9" s="61">
        <v>10</v>
      </c>
      <c r="H9" s="63">
        <v>695</v>
      </c>
      <c r="I9" s="65" t="s">
        <v>122</v>
      </c>
      <c r="J9" s="61" t="s">
        <v>64</v>
      </c>
      <c r="K9" s="65"/>
      <c r="L9" s="67">
        <f t="shared" si="1"/>
        <v>0</v>
      </c>
      <c r="M9" s="7">
        <f t="shared" si="2"/>
        <v>695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631.81818181818176</v>
      </c>
      <c r="S9" s="86">
        <f t="shared" si="8"/>
        <v>63.18181818181818</v>
      </c>
      <c r="T9" s="90">
        <f t="shared" si="9"/>
        <v>0</v>
      </c>
      <c r="U9" s="92">
        <f t="shared" si="10"/>
        <v>0</v>
      </c>
      <c r="V9" s="95">
        <f t="shared" si="0"/>
        <v>631.81818181818176</v>
      </c>
      <c r="W9" s="7">
        <f t="shared" si="0"/>
        <v>63.18181818181818</v>
      </c>
    </row>
    <row r="10" spans="1:23" s="6" customFormat="1" ht="19.899999999999999" customHeight="1" x14ac:dyDescent="0.2">
      <c r="A10" s="51">
        <v>7</v>
      </c>
      <c r="B10" s="97">
        <v>6220529513</v>
      </c>
      <c r="C10" s="100" t="str">
        <f>+VLOOKUP(B10,'VERİ BANKASI'!M:N,2,0)</f>
        <v>MİGROS TİCARET A.Ş.</v>
      </c>
      <c r="D10" s="54" t="s">
        <v>92</v>
      </c>
      <c r="E10" s="57">
        <v>27</v>
      </c>
      <c r="F10" s="59">
        <v>45350</v>
      </c>
      <c r="G10" s="61">
        <v>1</v>
      </c>
      <c r="H10" s="63">
        <v>388.15</v>
      </c>
      <c r="I10" s="65" t="s">
        <v>122</v>
      </c>
      <c r="J10" s="61" t="s">
        <v>64</v>
      </c>
      <c r="K10" s="65"/>
      <c r="L10" s="67">
        <f t="shared" si="1"/>
        <v>0</v>
      </c>
      <c r="M10" s="7">
        <f t="shared" si="2"/>
        <v>388.15</v>
      </c>
      <c r="N10" s="69">
        <f t="shared" si="3"/>
        <v>0</v>
      </c>
      <c r="O10" s="76">
        <f t="shared" si="4"/>
        <v>0</v>
      </c>
      <c r="P10" s="74">
        <f t="shared" si="5"/>
        <v>384.30693069306926</v>
      </c>
      <c r="Q10" s="82">
        <f t="shared" si="6"/>
        <v>3.8430693069306927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384.30693069306926</v>
      </c>
      <c r="W10" s="7">
        <f t="shared" si="0"/>
        <v>3.8430693069306927</v>
      </c>
    </row>
    <row r="11" spans="1:23" s="6" customFormat="1" ht="19.899999999999999" customHeight="1" x14ac:dyDescent="0.2">
      <c r="A11" s="51">
        <v>8</v>
      </c>
      <c r="B11" s="97">
        <v>5260047973</v>
      </c>
      <c r="C11" s="100" t="str">
        <f>+VLOOKUP(B11,'VERİ BANKASI'!M:N,2,0)</f>
        <v>İSTANBUL OTOPARK İŞLETMELERİ A.Ş.(İSPARK)</v>
      </c>
      <c r="D11" s="54" t="s">
        <v>94</v>
      </c>
      <c r="E11" s="57">
        <v>467</v>
      </c>
      <c r="F11" s="59">
        <v>45348</v>
      </c>
      <c r="G11" s="61">
        <v>20</v>
      </c>
      <c r="H11" s="63">
        <v>100</v>
      </c>
      <c r="I11" s="65" t="s">
        <v>134</v>
      </c>
      <c r="J11" s="61" t="s">
        <v>64</v>
      </c>
      <c r="K11" s="65"/>
      <c r="L11" s="67">
        <f t="shared" si="1"/>
        <v>30</v>
      </c>
      <c r="M11" s="7">
        <f t="shared" si="2"/>
        <v>70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58.333333333333336</v>
      </c>
      <c r="U11" s="92">
        <f t="shared" si="10"/>
        <v>11.666666666666668</v>
      </c>
      <c r="V11" s="95">
        <f t="shared" si="0"/>
        <v>58.333333333333336</v>
      </c>
      <c r="W11" s="7">
        <f t="shared" si="0"/>
        <v>11.666666666666668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1828.1</v>
      </c>
      <c r="I57" s="109"/>
      <c r="J57" s="109"/>
      <c r="K57" s="11"/>
      <c r="L57" s="12">
        <f t="shared" ref="L57:W57" si="12">+SUBTOTAL(9,L4:L55)</f>
        <v>51.9</v>
      </c>
      <c r="M57" s="12">
        <f t="shared" si="12"/>
        <v>1776.1999999999998</v>
      </c>
      <c r="N57" s="13">
        <f t="shared" si="12"/>
        <v>0</v>
      </c>
      <c r="O57" s="13">
        <f t="shared" si="12"/>
        <v>0</v>
      </c>
      <c r="P57" s="14">
        <f>+SUBTOTAL(9,P4:P55)</f>
        <v>629.10891089108907</v>
      </c>
      <c r="Q57" s="14">
        <f t="shared" si="12"/>
        <v>6.2910891089108905</v>
      </c>
      <c r="R57" s="15">
        <f t="shared" si="12"/>
        <v>926.99999999999989</v>
      </c>
      <c r="S57" s="15">
        <f t="shared" si="12"/>
        <v>92.699999999999989</v>
      </c>
      <c r="T57" s="16">
        <f t="shared" si="12"/>
        <v>100.91666666666667</v>
      </c>
      <c r="U57" s="16">
        <f t="shared" si="12"/>
        <v>20.183333333333337</v>
      </c>
      <c r="V57" s="12">
        <f t="shared" si="12"/>
        <v>1657.0255775577555</v>
      </c>
      <c r="W57" s="12">
        <f t="shared" si="12"/>
        <v>119.17442244224422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100.91666666666667</v>
      </c>
      <c r="J61" s="24">
        <f t="shared" si="20"/>
        <v>20.183333333333337</v>
      </c>
      <c r="K61" s="24">
        <f t="shared" si="21"/>
        <v>51.9</v>
      </c>
      <c r="L61" s="25">
        <f t="shared" si="22"/>
        <v>173</v>
      </c>
      <c r="M61" s="113">
        <f>+COUNTIF($D$4:D55,B61)</f>
        <v>2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1828.0999999999997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384.30693069306926</v>
      </c>
      <c r="F63" s="24">
        <f t="shared" si="16"/>
        <v>3.8430693069306927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388.15</v>
      </c>
      <c r="M63" s="113">
        <f>+COUNTIF($D$4:D57,B63)</f>
        <v>1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-1828.0999999999997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244.80198019801981</v>
      </c>
      <c r="F65" s="24">
        <f t="shared" si="16"/>
        <v>2.4480198019801982</v>
      </c>
      <c r="G65" s="24">
        <f t="shared" si="17"/>
        <v>926.99999999999989</v>
      </c>
      <c r="H65" s="24">
        <f t="shared" si="18"/>
        <v>92.699999999999989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1266.95</v>
      </c>
      <c r="M65" s="113">
        <f>+COUNTIF($D$4:D59,B65)</f>
        <v>5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629.10891089108907</v>
      </c>
      <c r="F85" s="39">
        <f t="shared" si="23"/>
        <v>6.2910891089108905</v>
      </c>
      <c r="G85" s="39">
        <f t="shared" si="23"/>
        <v>926.99999999999989</v>
      </c>
      <c r="H85" s="39">
        <f t="shared" si="23"/>
        <v>92.699999999999989</v>
      </c>
      <c r="I85" s="39">
        <f t="shared" si="23"/>
        <v>100.91666666666667</v>
      </c>
      <c r="J85" s="39">
        <f t="shared" si="23"/>
        <v>20.183333333333337</v>
      </c>
      <c r="K85" s="40">
        <f t="shared" si="23"/>
        <v>51.9</v>
      </c>
      <c r="L85" s="40">
        <f>SUM(L60:L82)</f>
        <v>1828.1</v>
      </c>
      <c r="M85" s="114">
        <f>+SUM(M60:M84)</f>
        <v>8</v>
      </c>
      <c r="R85" s="106" t="s">
        <v>658</v>
      </c>
      <c r="S85" s="111">
        <f>+M85</f>
        <v>8</v>
      </c>
      <c r="T85" s="107">
        <f>+K85</f>
        <v>51.9</v>
      </c>
      <c r="U85" s="107">
        <f>+C85+E85+G85+I85</f>
        <v>1657.0255775577557</v>
      </c>
      <c r="V85" s="107">
        <f>+D85+F85+H85+J85</f>
        <v>119.17442244224422</v>
      </c>
      <c r="W85" s="107">
        <f>+T85+U85+V85</f>
        <v>1828.1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7689.9300000000012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261C9ADD-C0F5-4BC0-B526-48C623989347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38B37344-22DA-493B-9BD1-67D6BF06A09D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90F0D30F-500C-4D04-A0DF-2D3B0ADA2D34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95E33523-4E86-4D5A-9163-18BE8E409BD1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6685DB99-45DD-4C4F-95DD-A380556566C3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3D001871-4D04-4F60-AAB1-E2C60E57AA63}">
          <x14:formula1>
            <xm:f>'VERİ BANKASI'!$N$1:$N$1</xm:f>
          </x14:formula1>
          <xm:sqref>K55</xm:sqref>
        </x14:dataValidation>
        <x14:dataValidation type="list" allowBlank="1" showInputMessage="1" showErrorMessage="1" xr:uid="{6B488EAE-CF4D-438C-8D51-23231A6AEC7C}">
          <x14:formula1>
            <xm:f>'VERİ BANKASI'!$C$1:$C$5</xm:f>
          </x14:formula1>
          <xm:sqref>G55</xm:sqref>
        </x14:dataValidation>
        <x14:dataValidation type="list" allowBlank="1" showInputMessage="1" showErrorMessage="1" xr:uid="{6E900FED-C6B6-4083-89AB-C05483542CBF}">
          <x14:formula1>
            <xm:f>'VERİ BANKASI'!$G$1:$G$4</xm:f>
          </x14:formula1>
          <xm:sqref>P61</xm:sqref>
        </x14:dataValidation>
        <x14:dataValidation type="list" allowBlank="1" showInputMessage="1" showErrorMessage="1" xr:uid="{86E1BB9D-7B6B-4D3E-A3A8-7C86E5E11C3B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1942D32B-FBDA-4C96-B959-2C41FC7F2FFE}">
          <x14:formula1>
            <xm:f>'VERİ BANKASI'!$E$1:$E$13</xm:f>
          </x14:formula1>
          <xm:sqref>P63</xm:sqref>
        </x14:dataValidation>
        <x14:dataValidation type="list" allowBlank="1" showInputMessage="1" showErrorMessage="1" xr:uid="{80A66CF0-2FBD-4AC4-AA1D-395BEE6D68BE}">
          <x14:formula1>
            <xm:f>'VERİ BANKASI'!$F$1:$F$4</xm:f>
          </x14:formula1>
          <xm:sqref>P60</xm:sqref>
        </x14:dataValidation>
        <x14:dataValidation type="list" allowBlank="1" showInputMessage="1" showErrorMessage="1" xr:uid="{DC63C25C-362A-4AB6-A052-D34AE1C55ECC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F99A54CF-53A0-4AA5-A365-FA189434A7CA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9353EA02-E132-496A-80EB-1848B8F21C23}">
          <x14:formula1>
            <xm:f>'VERİ BANKASI'!$I$1:$I$36</xm:f>
          </x14:formula1>
          <xm:sqref>P62:R62</xm:sqref>
        </x14:dataValidation>
      </x14:dataValidations>
    </ext>
  </extLst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61E54-01BF-46F5-839E-CB3F12FE503D}">
  <sheetPr codeName="Sayfa62">
    <pageSetUpPr fitToPage="1"/>
  </sheetPr>
  <dimension ref="A1:W85"/>
  <sheetViews>
    <sheetView zoomScale="85" zoomScaleNormal="85" workbookViewId="0">
      <selection activeCell="W85" sqref="W8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5260047973</v>
      </c>
      <c r="C4" s="100" t="str">
        <f>+VLOOKUP(B4,'VERİ BANKASI'!M:N,2,0)</f>
        <v>İSTANBUL OTOPARK İŞLETMELERİ A.Ş.(İSPARK)</v>
      </c>
      <c r="D4" s="54" t="s">
        <v>94</v>
      </c>
      <c r="E4" s="57">
        <v>594</v>
      </c>
      <c r="F4" s="59">
        <v>45331</v>
      </c>
      <c r="G4" s="61">
        <v>20</v>
      </c>
      <c r="H4" s="63">
        <v>100</v>
      </c>
      <c r="I4" s="65" t="s">
        <v>640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30</v>
      </c>
      <c r="M4" s="7">
        <f>+H4-L4</f>
        <v>70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58.333333333333336</v>
      </c>
      <c r="U4" s="92">
        <f>+T4*0.2</f>
        <v>11.666666666666668</v>
      </c>
      <c r="V4" s="95">
        <f>+N4+P4+R4+T4</f>
        <v>58.333333333333336</v>
      </c>
      <c r="W4" s="7">
        <f>+O4+Q4+S4+U4</f>
        <v>11.666666666666668</v>
      </c>
    </row>
    <row r="5" spans="1:23" s="6" customFormat="1" ht="19.899999999999999" customHeight="1" x14ac:dyDescent="0.2">
      <c r="A5" s="51">
        <v>2</v>
      </c>
      <c r="B5" s="97">
        <v>52153738194</v>
      </c>
      <c r="C5" s="100" t="str">
        <f>+VLOOKUP(B5,'VERİ BANKASI'!M:N,2,0)</f>
        <v>EROL AŞUT - 34 TCJ 83</v>
      </c>
      <c r="D5" s="54" t="s">
        <v>99</v>
      </c>
      <c r="E5" s="57">
        <v>649851</v>
      </c>
      <c r="F5" s="59">
        <v>45323</v>
      </c>
      <c r="G5" s="61"/>
      <c r="H5" s="63">
        <v>285</v>
      </c>
      <c r="I5" s="65" t="s">
        <v>68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285</v>
      </c>
      <c r="N5" s="69">
        <f>+IF(G5=$N$2,M5,0)</f>
        <v>285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285</v>
      </c>
      <c r="W5" s="7">
        <f>+O5+Q5+S5+U5</f>
        <v>0</v>
      </c>
    </row>
    <row r="6" spans="1:23" s="6" customFormat="1" ht="19.899999999999999" customHeight="1" x14ac:dyDescent="0.2">
      <c r="A6" s="51">
        <v>3</v>
      </c>
      <c r="B6" s="97">
        <v>1870022212</v>
      </c>
      <c r="C6" s="100" t="str">
        <f>+VLOOKUP(B6,'VERİ BANKASI'!M:N,2,0)</f>
        <v>BP PETROLLERİ A.Ş.</v>
      </c>
      <c r="D6" s="54" t="s">
        <v>639</v>
      </c>
      <c r="E6" s="57">
        <v>228</v>
      </c>
      <c r="F6" s="59">
        <v>45331</v>
      </c>
      <c r="G6" s="61">
        <v>10</v>
      </c>
      <c r="H6" s="63">
        <v>49</v>
      </c>
      <c r="I6" s="65" t="s">
        <v>640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49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44.54545454545454</v>
      </c>
      <c r="S6" s="86">
        <f>+R6*0.1</f>
        <v>4.4545454545454541</v>
      </c>
      <c r="T6" s="90">
        <f>+IF(G6=$T$2,M6/1.2,0)</f>
        <v>0</v>
      </c>
      <c r="U6" s="92">
        <f>+T6*0.2</f>
        <v>0</v>
      </c>
      <c r="V6" s="95">
        <f t="shared" ref="V6:W22" si="0">+N6+P6+R6+T6</f>
        <v>44.54545454545454</v>
      </c>
      <c r="W6" s="7">
        <f t="shared" si="0"/>
        <v>4.4545454545454541</v>
      </c>
    </row>
    <row r="7" spans="1:23" s="6" customFormat="1" ht="19.899999999999999" customHeight="1" x14ac:dyDescent="0.2">
      <c r="A7" s="51">
        <v>4</v>
      </c>
      <c r="B7" s="97">
        <v>18989759512</v>
      </c>
      <c r="C7" s="100" t="str">
        <f>+VLOOKUP(B7,'VERİ BANKASI'!M:N,2,0)</f>
        <v>MEŞHUR BEYOĞLU ÇİKOLATACISI MUZAFFER BÜFE - ALİ İHSAN BATUR</v>
      </c>
      <c r="D7" s="54" t="s">
        <v>639</v>
      </c>
      <c r="E7" s="57">
        <v>96</v>
      </c>
      <c r="F7" s="59">
        <v>45330</v>
      </c>
      <c r="G7" s="61">
        <v>1</v>
      </c>
      <c r="H7" s="63">
        <v>130</v>
      </c>
      <c r="I7" s="65" t="s">
        <v>68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130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128.71287128712871</v>
      </c>
      <c r="Q7" s="82">
        <f t="shared" ref="Q7:Q54" si="6">+P7*0.01</f>
        <v>1.2871287128712872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128.71287128712871</v>
      </c>
      <c r="W7" s="7">
        <f t="shared" si="0"/>
        <v>1.2871287128712872</v>
      </c>
    </row>
    <row r="8" spans="1:23" s="6" customFormat="1" ht="19.899999999999999" customHeight="1" x14ac:dyDescent="0.2">
      <c r="A8" s="51">
        <v>5</v>
      </c>
      <c r="B8" s="97">
        <v>3240134465</v>
      </c>
      <c r="C8" s="100" t="str">
        <f>+VLOOKUP(B8,'VERİ BANKASI'!M:N,2,0)</f>
        <v>ECEM GIDA İNŞ. TURZ. OTO. LTD. ŞTİ.</v>
      </c>
      <c r="D8" s="54" t="s">
        <v>639</v>
      </c>
      <c r="E8" s="57">
        <v>32</v>
      </c>
      <c r="F8" s="59">
        <v>45330</v>
      </c>
      <c r="G8" s="61">
        <v>10</v>
      </c>
      <c r="H8" s="63">
        <v>40</v>
      </c>
      <c r="I8" s="65" t="s">
        <v>68</v>
      </c>
      <c r="J8" s="61" t="s">
        <v>65</v>
      </c>
      <c r="K8" s="65"/>
      <c r="L8" s="67">
        <f t="shared" si="1"/>
        <v>0</v>
      </c>
      <c r="M8" s="7">
        <f t="shared" si="2"/>
        <v>40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36.36363636363636</v>
      </c>
      <c r="S8" s="86">
        <f t="shared" si="8"/>
        <v>3.6363636363636362</v>
      </c>
      <c r="T8" s="90">
        <f t="shared" si="9"/>
        <v>0</v>
      </c>
      <c r="U8" s="92">
        <f t="shared" si="10"/>
        <v>0</v>
      </c>
      <c r="V8" s="95">
        <f t="shared" si="0"/>
        <v>36.36363636363636</v>
      </c>
      <c r="W8" s="7">
        <f t="shared" si="0"/>
        <v>3.6363636363636362</v>
      </c>
    </row>
    <row r="9" spans="1:23" s="6" customFormat="1" ht="19.899999999999999" customHeight="1" x14ac:dyDescent="0.2">
      <c r="A9" s="51">
        <v>6</v>
      </c>
      <c r="B9" s="97">
        <v>3961594087</v>
      </c>
      <c r="C9" s="100" t="str">
        <f>+VLOOKUP(B9,'VERİ BANKASI'!M:N,2,0)</f>
        <v>GİZEM DONDURMA LTD. ŞTİ.</v>
      </c>
      <c r="D9" s="54" t="s">
        <v>639</v>
      </c>
      <c r="E9" s="57">
        <v>3</v>
      </c>
      <c r="F9" s="59">
        <v>45328</v>
      </c>
      <c r="G9" s="61">
        <v>10</v>
      </c>
      <c r="H9" s="63">
        <v>100</v>
      </c>
      <c r="I9" s="65" t="s">
        <v>640</v>
      </c>
      <c r="J9" s="61" t="s">
        <v>65</v>
      </c>
      <c r="K9" s="65"/>
      <c r="L9" s="67">
        <f t="shared" si="1"/>
        <v>0</v>
      </c>
      <c r="M9" s="7">
        <f t="shared" si="2"/>
        <v>100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90.909090909090907</v>
      </c>
      <c r="S9" s="86">
        <f t="shared" si="8"/>
        <v>9.0909090909090917</v>
      </c>
      <c r="T9" s="90">
        <f t="shared" si="9"/>
        <v>0</v>
      </c>
      <c r="U9" s="92">
        <f t="shared" si="10"/>
        <v>0</v>
      </c>
      <c r="V9" s="95">
        <f t="shared" si="0"/>
        <v>90.909090909090907</v>
      </c>
      <c r="W9" s="7">
        <f t="shared" si="0"/>
        <v>9.0909090909090917</v>
      </c>
    </row>
    <row r="10" spans="1:23" s="6" customFormat="1" ht="19.899999999999999" customHeight="1" x14ac:dyDescent="0.2">
      <c r="A10" s="51">
        <v>7</v>
      </c>
      <c r="B10" s="97">
        <v>2030348177</v>
      </c>
      <c r="C10" s="100" t="str">
        <f>+VLOOKUP(B10,'VERİ BANKASI'!M:N,2,0)</f>
        <v>CC GLOBAL GİRİŞİM GIDA SAN DIŞ TİC A.Ş.</v>
      </c>
      <c r="D10" s="54" t="s">
        <v>639</v>
      </c>
      <c r="E10" s="57">
        <v>35</v>
      </c>
      <c r="F10" s="59">
        <v>45329</v>
      </c>
      <c r="G10" s="61">
        <v>10</v>
      </c>
      <c r="H10" s="63">
        <v>140</v>
      </c>
      <c r="I10" s="65" t="s">
        <v>640</v>
      </c>
      <c r="J10" s="61" t="s">
        <v>65</v>
      </c>
      <c r="K10" s="65"/>
      <c r="L10" s="67">
        <f t="shared" si="1"/>
        <v>0</v>
      </c>
      <c r="M10" s="7">
        <f t="shared" si="2"/>
        <v>140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127.27272727272727</v>
      </c>
      <c r="S10" s="86">
        <f t="shared" si="8"/>
        <v>12.727272727272727</v>
      </c>
      <c r="T10" s="90">
        <f t="shared" si="9"/>
        <v>0</v>
      </c>
      <c r="U10" s="92">
        <f t="shared" si="10"/>
        <v>0</v>
      </c>
      <c r="V10" s="95">
        <f t="shared" si="0"/>
        <v>127.27272727272727</v>
      </c>
      <c r="W10" s="7">
        <f t="shared" si="0"/>
        <v>12.727272727272727</v>
      </c>
    </row>
    <row r="11" spans="1:23" s="6" customFormat="1" ht="19.899999999999999" customHeight="1" x14ac:dyDescent="0.2">
      <c r="A11" s="51">
        <v>8</v>
      </c>
      <c r="B11" s="97">
        <v>3240134465</v>
      </c>
      <c r="C11" s="100" t="str">
        <f>+VLOOKUP(B11,'VERİ BANKASI'!M:N,2,0)</f>
        <v>ECEM GIDA İNŞ. TURZ. OTO. LTD. ŞTİ.</v>
      </c>
      <c r="D11" s="54" t="s">
        <v>639</v>
      </c>
      <c r="E11" s="57">
        <v>45</v>
      </c>
      <c r="F11" s="59">
        <v>45328</v>
      </c>
      <c r="G11" s="61">
        <v>10</v>
      </c>
      <c r="H11" s="63">
        <v>100</v>
      </c>
      <c r="I11" s="65" t="s">
        <v>640</v>
      </c>
      <c r="J11" s="61" t="s">
        <v>65</v>
      </c>
      <c r="K11" s="65"/>
      <c r="L11" s="67">
        <f t="shared" si="1"/>
        <v>0</v>
      </c>
      <c r="M11" s="7">
        <f t="shared" si="2"/>
        <v>100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90.909090909090907</v>
      </c>
      <c r="S11" s="86">
        <f t="shared" si="8"/>
        <v>9.0909090909090917</v>
      </c>
      <c r="T11" s="90">
        <f t="shared" si="9"/>
        <v>0</v>
      </c>
      <c r="U11" s="92">
        <f t="shared" si="10"/>
        <v>0</v>
      </c>
      <c r="V11" s="95">
        <f t="shared" si="0"/>
        <v>90.909090909090907</v>
      </c>
      <c r="W11" s="7">
        <f t="shared" si="0"/>
        <v>9.0909090909090917</v>
      </c>
    </row>
    <row r="12" spans="1:23" s="6" customFormat="1" ht="19.899999999999999" customHeight="1" x14ac:dyDescent="0.2">
      <c r="A12" s="51">
        <v>9</v>
      </c>
      <c r="B12" s="97">
        <v>3240134465</v>
      </c>
      <c r="C12" s="100" t="str">
        <f>+VLOOKUP(B12,'VERİ BANKASI'!M:N,2,0)</f>
        <v>ECEM GIDA İNŞ. TURZ. OTO. LTD. ŞTİ.</v>
      </c>
      <c r="D12" s="54" t="s">
        <v>639</v>
      </c>
      <c r="E12" s="57">
        <v>41</v>
      </c>
      <c r="F12" s="59">
        <v>45324</v>
      </c>
      <c r="G12" s="61">
        <v>10</v>
      </c>
      <c r="H12" s="63">
        <v>40</v>
      </c>
      <c r="I12" s="65" t="s">
        <v>643</v>
      </c>
      <c r="J12" s="61" t="s">
        <v>65</v>
      </c>
      <c r="K12" s="65"/>
      <c r="L12" s="67">
        <f t="shared" si="1"/>
        <v>0</v>
      </c>
      <c r="M12" s="7">
        <f t="shared" si="2"/>
        <v>40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36.36363636363636</v>
      </c>
      <c r="S12" s="86">
        <f t="shared" si="8"/>
        <v>3.6363636363636362</v>
      </c>
      <c r="T12" s="90">
        <f t="shared" si="9"/>
        <v>0</v>
      </c>
      <c r="U12" s="92">
        <f t="shared" si="10"/>
        <v>0</v>
      </c>
      <c r="V12" s="95">
        <f t="shared" si="0"/>
        <v>36.36363636363636</v>
      </c>
      <c r="W12" s="7">
        <f t="shared" si="0"/>
        <v>3.6363636363636362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984</v>
      </c>
      <c r="I57" s="109"/>
      <c r="J57" s="109"/>
      <c r="K57" s="11"/>
      <c r="L57" s="12">
        <f t="shared" ref="L57:W57" si="12">+SUBTOTAL(9,L4:L55)</f>
        <v>30</v>
      </c>
      <c r="M57" s="12">
        <f t="shared" si="12"/>
        <v>954</v>
      </c>
      <c r="N57" s="13">
        <f t="shared" si="12"/>
        <v>285</v>
      </c>
      <c r="O57" s="13">
        <f t="shared" si="12"/>
        <v>0</v>
      </c>
      <c r="P57" s="14">
        <f>+SUBTOTAL(9,P4:P55)</f>
        <v>128.71287128712871</v>
      </c>
      <c r="Q57" s="14">
        <f t="shared" si="12"/>
        <v>1.2871287128712872</v>
      </c>
      <c r="R57" s="15">
        <f t="shared" si="12"/>
        <v>426.36363636363637</v>
      </c>
      <c r="S57" s="15">
        <f t="shared" si="12"/>
        <v>42.636363636363633</v>
      </c>
      <c r="T57" s="16">
        <f t="shared" si="12"/>
        <v>58.333333333333336</v>
      </c>
      <c r="U57" s="16">
        <f t="shared" si="12"/>
        <v>11.666666666666668</v>
      </c>
      <c r="V57" s="12">
        <f t="shared" si="12"/>
        <v>898.40984098409831</v>
      </c>
      <c r="W57" s="12">
        <f t="shared" si="12"/>
        <v>55.590159015901591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58.333333333333336</v>
      </c>
      <c r="J61" s="24">
        <f t="shared" si="20"/>
        <v>11.666666666666668</v>
      </c>
      <c r="K61" s="24">
        <f t="shared" si="21"/>
        <v>30</v>
      </c>
      <c r="L61" s="25">
        <f t="shared" si="22"/>
        <v>100</v>
      </c>
      <c r="M61" s="113">
        <f>+COUNTIF($D$4:D55,B61)</f>
        <v>1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983.99999999999989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-983.99999999999989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128.71287128712871</v>
      </c>
      <c r="F65" s="24">
        <f t="shared" si="16"/>
        <v>1.2871287128712872</v>
      </c>
      <c r="G65" s="24">
        <f t="shared" si="17"/>
        <v>426.36363636363637</v>
      </c>
      <c r="H65" s="24">
        <f t="shared" si="18"/>
        <v>42.636363636363633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599</v>
      </c>
      <c r="M65" s="113">
        <f>+COUNTIF($D$4:D59,B65)</f>
        <v>7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285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285</v>
      </c>
      <c r="M70" s="113">
        <f>+COUNTIF($D$4:D64,B70)</f>
        <v>1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285</v>
      </c>
      <c r="D85" s="39">
        <f t="shared" si="23"/>
        <v>0</v>
      </c>
      <c r="E85" s="39">
        <f t="shared" si="23"/>
        <v>128.71287128712871</v>
      </c>
      <c r="F85" s="39">
        <f t="shared" si="23"/>
        <v>1.2871287128712872</v>
      </c>
      <c r="G85" s="39">
        <f t="shared" si="23"/>
        <v>426.36363636363637</v>
      </c>
      <c r="H85" s="39">
        <f t="shared" si="23"/>
        <v>42.636363636363633</v>
      </c>
      <c r="I85" s="39">
        <f t="shared" si="23"/>
        <v>58.333333333333336</v>
      </c>
      <c r="J85" s="39">
        <f t="shared" si="23"/>
        <v>11.666666666666668</v>
      </c>
      <c r="K85" s="40">
        <f t="shared" si="23"/>
        <v>30</v>
      </c>
      <c r="L85" s="40">
        <f>SUM(L60:L82)</f>
        <v>984</v>
      </c>
      <c r="M85" s="114">
        <f>+SUM(M60:M84)</f>
        <v>9</v>
      </c>
      <c r="R85" s="106" t="s">
        <v>658</v>
      </c>
      <c r="S85" s="111">
        <f>+M85</f>
        <v>9</v>
      </c>
      <c r="T85" s="107">
        <f>+K85</f>
        <v>30</v>
      </c>
      <c r="U85" s="107">
        <f>+C85+E85+G85+I85</f>
        <v>898.40984098409842</v>
      </c>
      <c r="V85" s="107">
        <f>+D85+F85+H85+J85</f>
        <v>55.590159015901591</v>
      </c>
      <c r="W85" s="107">
        <f>+T85+U85+V85</f>
        <v>984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5FF53A75-898C-4123-977B-0FE65C084935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F1F6CA0F-D66D-469E-864B-6520D2644682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7266A903-08AD-43B3-813F-38B11C734661}">
          <x14:formula1>
            <xm:f>'VERİ BANKASI'!$F$1:$F$4</xm:f>
          </x14:formula1>
          <xm:sqref>P60</xm:sqref>
        </x14:dataValidation>
        <x14:dataValidation type="list" allowBlank="1" showInputMessage="1" showErrorMessage="1" xr:uid="{43F7434D-D731-4079-8E9A-3A849E3F2B08}">
          <x14:formula1>
            <xm:f>'VERİ BANKASI'!$E$1:$E$13</xm:f>
          </x14:formula1>
          <xm:sqref>P63</xm:sqref>
        </x14:dataValidation>
        <x14:dataValidation type="list" allowBlank="1" showInputMessage="1" showErrorMessage="1" xr:uid="{452CE1A7-094E-4C3A-90C3-900D161FBBE7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F5A1A6E2-61F7-4106-AAA4-2F772E389B08}">
          <x14:formula1>
            <xm:f>'VERİ BANKASI'!$G$1:$G$4</xm:f>
          </x14:formula1>
          <xm:sqref>P61</xm:sqref>
        </x14:dataValidation>
        <x14:dataValidation type="list" allowBlank="1" showInputMessage="1" showErrorMessage="1" xr:uid="{5952E913-480E-4A20-BBA9-47EE61B9CBA9}">
          <x14:formula1>
            <xm:f>'VERİ BANKASI'!$C$1:$C$5</xm:f>
          </x14:formula1>
          <xm:sqref>G55</xm:sqref>
        </x14:dataValidation>
        <x14:dataValidation type="list" allowBlank="1" showInputMessage="1" showErrorMessage="1" xr:uid="{B91F5BBD-7850-4797-A313-748154E33799}">
          <x14:formula1>
            <xm:f>'VERİ BANKASI'!$N$1:$N$1</xm:f>
          </x14:formula1>
          <xm:sqref>K55</xm:sqref>
        </x14:dataValidation>
        <x14:dataValidation type="list" allowBlank="1" showInputMessage="1" showErrorMessage="1" xr:uid="{05FD96C9-DA0F-4405-ACDE-02C998B1264E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CBC23CB3-C774-4262-AB50-A495D971EECB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139ADAA8-2B42-4D65-AFC1-FBE803AD87D8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D30E68DD-B55A-413F-B1A5-22D15E3BE1B6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6BCE6371-AF99-440A-8D5D-2C5710BAFA2C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771B15BC-3174-49F9-B4F9-D8BDB2C777EB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F83B0-96E5-47F9-8996-572BAC620358}">
  <sheetPr codeName="Sayfa63">
    <pageSetUpPr fitToPage="1"/>
  </sheetPr>
  <dimension ref="A1:W85"/>
  <sheetViews>
    <sheetView zoomScale="85" zoomScaleNormal="85" workbookViewId="0">
      <selection activeCell="C11" sqref="C11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5260047973</v>
      </c>
      <c r="C4" s="100" t="str">
        <f>+VLOOKUP(B4,'VERİ BANKASI'!M:N,2,0)</f>
        <v>İSTANBUL OTOPARK İŞLETMELERİ A.Ş.(İSPARK)</v>
      </c>
      <c r="D4" s="54" t="s">
        <v>94</v>
      </c>
      <c r="E4" s="57">
        <v>685</v>
      </c>
      <c r="F4" s="59">
        <v>45342</v>
      </c>
      <c r="G4" s="61">
        <v>20</v>
      </c>
      <c r="H4" s="63">
        <v>100</v>
      </c>
      <c r="I4" s="65" t="s">
        <v>640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30</v>
      </c>
      <c r="M4" s="7">
        <f>+H4-L4</f>
        <v>70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58.333333333333336</v>
      </c>
      <c r="U4" s="92">
        <f>+T4*0.2</f>
        <v>11.666666666666668</v>
      </c>
      <c r="V4" s="95">
        <f>+N4+P4+R4+T4</f>
        <v>58.333333333333336</v>
      </c>
      <c r="W4" s="7">
        <f>+O4+Q4+S4+U4</f>
        <v>11.666666666666668</v>
      </c>
    </row>
    <row r="5" spans="1:23" s="6" customFormat="1" ht="19.899999999999999" customHeight="1" x14ac:dyDescent="0.2">
      <c r="A5" s="51">
        <v>2</v>
      </c>
      <c r="B5" s="97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629</v>
      </c>
      <c r="F5" s="59">
        <v>45341</v>
      </c>
      <c r="G5" s="61">
        <v>20</v>
      </c>
      <c r="H5" s="63">
        <v>134</v>
      </c>
      <c r="I5" s="65" t="s">
        <v>640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40.200000000000003</v>
      </c>
      <c r="M5" s="7">
        <f>+H5-L5</f>
        <v>93.8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78.166666666666671</v>
      </c>
      <c r="U5" s="92">
        <f>+T5*0.2</f>
        <v>15.633333333333335</v>
      </c>
      <c r="V5" s="95">
        <f>+N5+P5+R5+T5</f>
        <v>78.166666666666671</v>
      </c>
      <c r="W5" s="7">
        <f>+O5+Q5+S5+U5</f>
        <v>15.633333333333335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121</v>
      </c>
      <c r="F6" s="59">
        <v>45339</v>
      </c>
      <c r="G6" s="61">
        <v>20</v>
      </c>
      <c r="H6" s="63">
        <v>134</v>
      </c>
      <c r="I6" s="65" t="s">
        <v>640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40.200000000000003</v>
      </c>
      <c r="M6" s="7">
        <f>+H6-L6</f>
        <v>93.8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78.166666666666671</v>
      </c>
      <c r="U6" s="92">
        <f>+T6*0.2</f>
        <v>15.633333333333335</v>
      </c>
      <c r="V6" s="95">
        <f t="shared" ref="V6:W22" si="0">+N6+P6+R6+T6</f>
        <v>78.166666666666671</v>
      </c>
      <c r="W6" s="7">
        <f t="shared" si="0"/>
        <v>15.633333333333335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346</v>
      </c>
      <c r="F7" s="59">
        <v>45335</v>
      </c>
      <c r="G7" s="61">
        <v>20</v>
      </c>
      <c r="H7" s="63">
        <v>73</v>
      </c>
      <c r="I7" s="65" t="s">
        <v>640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21.9</v>
      </c>
      <c r="M7" s="7">
        <f t="shared" ref="M7:M54" si="2">+H7-L7</f>
        <v>51.1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42.583333333333336</v>
      </c>
      <c r="U7" s="92">
        <f t="shared" ref="U7:U54" si="10">+T7*0.2</f>
        <v>8.5166666666666675</v>
      </c>
      <c r="V7" s="95">
        <f t="shared" si="0"/>
        <v>42.583333333333336</v>
      </c>
      <c r="W7" s="7">
        <f t="shared" si="0"/>
        <v>8.5166666666666675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634</v>
      </c>
      <c r="F8" s="59">
        <v>45335</v>
      </c>
      <c r="G8" s="61">
        <v>20</v>
      </c>
      <c r="H8" s="63">
        <v>73</v>
      </c>
      <c r="I8" s="65" t="s">
        <v>640</v>
      </c>
      <c r="J8" s="61" t="s">
        <v>65</v>
      </c>
      <c r="K8" s="65"/>
      <c r="L8" s="67">
        <f t="shared" si="1"/>
        <v>21.9</v>
      </c>
      <c r="M8" s="7">
        <f t="shared" si="2"/>
        <v>51.1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42.583333333333336</v>
      </c>
      <c r="U8" s="92">
        <f t="shared" si="10"/>
        <v>8.5166666666666675</v>
      </c>
      <c r="V8" s="95">
        <f t="shared" si="0"/>
        <v>42.583333333333336</v>
      </c>
      <c r="W8" s="7">
        <f t="shared" si="0"/>
        <v>8.5166666666666675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44</v>
      </c>
      <c r="F9" s="59">
        <v>45335</v>
      </c>
      <c r="G9" s="61">
        <v>20</v>
      </c>
      <c r="H9" s="63">
        <v>200</v>
      </c>
      <c r="I9" s="65" t="s">
        <v>640</v>
      </c>
      <c r="J9" s="61" t="s">
        <v>65</v>
      </c>
      <c r="K9" s="65"/>
      <c r="L9" s="67">
        <f t="shared" si="1"/>
        <v>60</v>
      </c>
      <c r="M9" s="7">
        <f t="shared" si="2"/>
        <v>140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116.66666666666667</v>
      </c>
      <c r="U9" s="92">
        <f t="shared" si="10"/>
        <v>23.333333333333336</v>
      </c>
      <c r="V9" s="95">
        <f t="shared" si="0"/>
        <v>116.66666666666667</v>
      </c>
      <c r="W9" s="7">
        <f t="shared" si="0"/>
        <v>23.333333333333336</v>
      </c>
    </row>
    <row r="10" spans="1:23" s="6" customFormat="1" ht="19.899999999999999" customHeight="1" x14ac:dyDescent="0.2">
      <c r="A10" s="51">
        <v>7</v>
      </c>
      <c r="B10" s="97">
        <v>5260047973</v>
      </c>
      <c r="C10" s="100" t="str">
        <f>+VLOOKUP(B10,'VERİ BANKASI'!M:N,2,0)</f>
        <v>İSTANBUL OTOPARK İŞLETMELERİ A.Ş.(İSPARK)</v>
      </c>
      <c r="D10" s="54" t="s">
        <v>94</v>
      </c>
      <c r="E10" s="57">
        <v>586</v>
      </c>
      <c r="F10" s="59">
        <v>45336</v>
      </c>
      <c r="G10" s="61">
        <v>20</v>
      </c>
      <c r="H10" s="63">
        <v>100</v>
      </c>
      <c r="I10" s="65" t="s">
        <v>640</v>
      </c>
      <c r="J10" s="61" t="s">
        <v>65</v>
      </c>
      <c r="K10" s="65"/>
      <c r="L10" s="67">
        <f t="shared" si="1"/>
        <v>30</v>
      </c>
      <c r="M10" s="7">
        <f t="shared" si="2"/>
        <v>70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58.333333333333336</v>
      </c>
      <c r="U10" s="92">
        <f t="shared" si="10"/>
        <v>11.666666666666668</v>
      </c>
      <c r="V10" s="95">
        <f t="shared" si="0"/>
        <v>58.333333333333336</v>
      </c>
      <c r="W10" s="7">
        <f t="shared" si="0"/>
        <v>11.666666666666668</v>
      </c>
    </row>
    <row r="11" spans="1:23" s="6" customFormat="1" ht="19.899999999999999" customHeight="1" x14ac:dyDescent="0.2">
      <c r="A11" s="51">
        <v>8</v>
      </c>
      <c r="B11" s="97">
        <v>5260047973</v>
      </c>
      <c r="C11" s="100" t="str">
        <f>+VLOOKUP(B11,'VERİ BANKASI'!M:N,2,0)</f>
        <v>İSTANBUL OTOPARK İŞLETMELERİ A.Ş.(İSPARK)</v>
      </c>
      <c r="D11" s="54" t="s">
        <v>94</v>
      </c>
      <c r="E11" s="57">
        <v>581</v>
      </c>
      <c r="F11" s="59">
        <v>45337</v>
      </c>
      <c r="G11" s="61">
        <v>20</v>
      </c>
      <c r="H11" s="63">
        <v>73</v>
      </c>
      <c r="I11" s="65" t="s">
        <v>640</v>
      </c>
      <c r="J11" s="61" t="s">
        <v>65</v>
      </c>
      <c r="K11" s="65"/>
      <c r="L11" s="67">
        <f t="shared" si="1"/>
        <v>21.9</v>
      </c>
      <c r="M11" s="7">
        <f t="shared" si="2"/>
        <v>51.1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42.583333333333336</v>
      </c>
      <c r="U11" s="92">
        <f t="shared" si="10"/>
        <v>8.5166666666666675</v>
      </c>
      <c r="V11" s="95">
        <f t="shared" si="0"/>
        <v>42.583333333333336</v>
      </c>
      <c r="W11" s="7">
        <f t="shared" si="0"/>
        <v>8.5166666666666675</v>
      </c>
    </row>
    <row r="12" spans="1:23" s="6" customFormat="1" ht="19.899999999999999" customHeight="1" x14ac:dyDescent="0.2">
      <c r="A12" s="51">
        <v>9</v>
      </c>
      <c r="B12" s="97">
        <v>1870022212</v>
      </c>
      <c r="C12" s="100" t="str">
        <f>+VLOOKUP(B12,'VERİ BANKASI'!M:N,2,0)</f>
        <v>BP PETROLLERİ A.Ş.</v>
      </c>
      <c r="D12" s="54" t="s">
        <v>639</v>
      </c>
      <c r="E12" s="57">
        <v>47</v>
      </c>
      <c r="F12" s="59">
        <v>45339</v>
      </c>
      <c r="G12" s="61">
        <v>1</v>
      </c>
      <c r="H12" s="63">
        <v>50</v>
      </c>
      <c r="I12" s="65" t="s">
        <v>640</v>
      </c>
      <c r="J12" s="61" t="s">
        <v>65</v>
      </c>
      <c r="K12" s="65"/>
      <c r="L12" s="67">
        <f t="shared" si="1"/>
        <v>0</v>
      </c>
      <c r="M12" s="7">
        <f t="shared" si="2"/>
        <v>50</v>
      </c>
      <c r="N12" s="69">
        <f t="shared" si="3"/>
        <v>0</v>
      </c>
      <c r="O12" s="76">
        <f t="shared" si="4"/>
        <v>0</v>
      </c>
      <c r="P12" s="74">
        <f t="shared" si="5"/>
        <v>49.504950495049506</v>
      </c>
      <c r="Q12" s="82">
        <f t="shared" si="6"/>
        <v>0.4950495049504951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49.504950495049506</v>
      </c>
      <c r="W12" s="7">
        <f t="shared" si="0"/>
        <v>0.4950495049504951</v>
      </c>
    </row>
    <row r="13" spans="1:23" s="6" customFormat="1" ht="19.899999999999999" customHeight="1" x14ac:dyDescent="0.2">
      <c r="A13" s="51">
        <v>10</v>
      </c>
      <c r="B13" s="97">
        <v>200529023</v>
      </c>
      <c r="C13" s="100" t="str">
        <f>+VLOOKUP(B13,'VERİ BANKASI'!M:N,2,0)</f>
        <v>AKDEMİR REST.PETR.GID.TUR.SAN.VE TİC.LTD.ŞTİ.</v>
      </c>
      <c r="D13" s="54" t="s">
        <v>639</v>
      </c>
      <c r="E13" s="57">
        <v>359</v>
      </c>
      <c r="F13" s="59">
        <v>45342</v>
      </c>
      <c r="G13" s="61">
        <v>1</v>
      </c>
      <c r="H13" s="63">
        <v>80</v>
      </c>
      <c r="I13" s="65" t="s">
        <v>68</v>
      </c>
      <c r="J13" s="61" t="s">
        <v>65</v>
      </c>
      <c r="K13" s="65"/>
      <c r="L13" s="67">
        <f t="shared" si="1"/>
        <v>0</v>
      </c>
      <c r="M13" s="7">
        <f t="shared" si="2"/>
        <v>80</v>
      </c>
      <c r="N13" s="69">
        <f t="shared" si="3"/>
        <v>0</v>
      </c>
      <c r="O13" s="76">
        <f t="shared" si="4"/>
        <v>0</v>
      </c>
      <c r="P13" s="74">
        <f t="shared" si="5"/>
        <v>79.207920792079207</v>
      </c>
      <c r="Q13" s="82">
        <f t="shared" si="6"/>
        <v>0.79207920792079212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79.207920792079207</v>
      </c>
      <c r="W13" s="7">
        <f t="shared" si="0"/>
        <v>0.79207920792079212</v>
      </c>
    </row>
    <row r="14" spans="1:23" s="6" customFormat="1" ht="19.899999999999999" customHeight="1" x14ac:dyDescent="0.2">
      <c r="A14" s="51">
        <v>11</v>
      </c>
      <c r="B14" s="97">
        <v>7640790180</v>
      </c>
      <c r="C14" s="100" t="str">
        <f>+VLOOKUP(B14,'VERİ BANKASI'!M:N,2,0)</f>
        <v>SEVEN OTO KOZ. TURZ. İNŞ. LTD. ŞTİ.</v>
      </c>
      <c r="D14" s="54" t="s">
        <v>94</v>
      </c>
      <c r="E14" s="57">
        <v>19</v>
      </c>
      <c r="F14" s="59">
        <v>45335</v>
      </c>
      <c r="G14" s="61">
        <v>20</v>
      </c>
      <c r="H14" s="63">
        <v>150</v>
      </c>
      <c r="I14" s="65" t="s">
        <v>68</v>
      </c>
      <c r="J14" s="61" t="s">
        <v>65</v>
      </c>
      <c r="K14" s="65"/>
      <c r="L14" s="67">
        <f t="shared" si="1"/>
        <v>45</v>
      </c>
      <c r="M14" s="7">
        <f t="shared" si="2"/>
        <v>105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87.5</v>
      </c>
      <c r="U14" s="92">
        <f t="shared" si="10"/>
        <v>17.5</v>
      </c>
      <c r="V14" s="95">
        <f t="shared" si="0"/>
        <v>87.5</v>
      </c>
      <c r="W14" s="7">
        <f t="shared" si="0"/>
        <v>17.5</v>
      </c>
    </row>
    <row r="15" spans="1:23" s="6" customFormat="1" ht="19.899999999999999" customHeight="1" x14ac:dyDescent="0.2">
      <c r="A15" s="51">
        <v>12</v>
      </c>
      <c r="B15" s="97">
        <v>7640790180</v>
      </c>
      <c r="C15" s="100" t="str">
        <f>+VLOOKUP(B15,'VERİ BANKASI'!M:N,2,0)</f>
        <v>SEVEN OTO KOZ. TURZ. İNŞ. LTD. ŞTİ.</v>
      </c>
      <c r="D15" s="54" t="s">
        <v>94</v>
      </c>
      <c r="E15" s="57">
        <v>10</v>
      </c>
      <c r="F15" s="59">
        <v>45335</v>
      </c>
      <c r="G15" s="61">
        <v>20</v>
      </c>
      <c r="H15" s="63">
        <v>150</v>
      </c>
      <c r="I15" s="65" t="s">
        <v>68</v>
      </c>
      <c r="J15" s="61" t="s">
        <v>65</v>
      </c>
      <c r="K15" s="65"/>
      <c r="L15" s="67">
        <f t="shared" si="1"/>
        <v>45</v>
      </c>
      <c r="M15" s="7">
        <f t="shared" si="2"/>
        <v>105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87.5</v>
      </c>
      <c r="U15" s="92">
        <f t="shared" si="10"/>
        <v>17.5</v>
      </c>
      <c r="V15" s="95">
        <f t="shared" si="0"/>
        <v>87.5</v>
      </c>
      <c r="W15" s="7">
        <f t="shared" si="0"/>
        <v>17.5</v>
      </c>
    </row>
    <row r="16" spans="1:23" s="6" customFormat="1" ht="19.899999999999999" customHeight="1" x14ac:dyDescent="0.2">
      <c r="A16" s="51">
        <v>13</v>
      </c>
      <c r="B16" s="97">
        <v>49039679658</v>
      </c>
      <c r="C16" s="100" t="str">
        <f>+VLOOKUP(B16,'VERİ BANKASI'!M:N,2,0)</f>
        <v>PİZZA LAZZA - BETÜL SAVRIM</v>
      </c>
      <c r="D16" s="54" t="s">
        <v>639</v>
      </c>
      <c r="E16" s="57">
        <v>4</v>
      </c>
      <c r="F16" s="59">
        <v>45342</v>
      </c>
      <c r="G16" s="61">
        <v>10</v>
      </c>
      <c r="H16" s="63">
        <v>105</v>
      </c>
      <c r="I16" s="65" t="s">
        <v>68</v>
      </c>
      <c r="J16" s="61" t="s">
        <v>65</v>
      </c>
      <c r="K16" s="65"/>
      <c r="L16" s="67">
        <f t="shared" si="1"/>
        <v>0</v>
      </c>
      <c r="M16" s="7">
        <f t="shared" si="2"/>
        <v>105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95.454545454545453</v>
      </c>
      <c r="S16" s="86">
        <f t="shared" si="8"/>
        <v>9.545454545454545</v>
      </c>
      <c r="T16" s="90">
        <f t="shared" si="9"/>
        <v>0</v>
      </c>
      <c r="U16" s="92">
        <f t="shared" si="10"/>
        <v>0</v>
      </c>
      <c r="V16" s="95">
        <f t="shared" si="0"/>
        <v>95.454545454545453</v>
      </c>
      <c r="W16" s="7">
        <f t="shared" si="0"/>
        <v>9.545454545454545</v>
      </c>
    </row>
    <row r="17" spans="1:23" s="6" customFormat="1" ht="19.899999999999999" customHeight="1" x14ac:dyDescent="0.2">
      <c r="A17" s="51">
        <v>14</v>
      </c>
      <c r="B17" s="97">
        <v>6131640626</v>
      </c>
      <c r="C17" s="100" t="str">
        <f>+VLOOKUP(B17,'VERİ BANKASI'!M:N,2,0)</f>
        <v>MASALİ GIDA LTD. ŞTİ.</v>
      </c>
      <c r="D17" s="54" t="s">
        <v>639</v>
      </c>
      <c r="E17" s="57">
        <v>3</v>
      </c>
      <c r="F17" s="59">
        <v>45338</v>
      </c>
      <c r="G17" s="61">
        <v>1</v>
      </c>
      <c r="H17" s="63">
        <v>20</v>
      </c>
      <c r="I17" s="65" t="s">
        <v>68</v>
      </c>
      <c r="J17" s="61" t="s">
        <v>65</v>
      </c>
      <c r="K17" s="65"/>
      <c r="L17" s="67">
        <f t="shared" si="1"/>
        <v>0</v>
      </c>
      <c r="M17" s="7">
        <f t="shared" si="2"/>
        <v>20</v>
      </c>
      <c r="N17" s="69">
        <f t="shared" si="3"/>
        <v>0</v>
      </c>
      <c r="O17" s="76">
        <f t="shared" si="4"/>
        <v>0</v>
      </c>
      <c r="P17" s="74">
        <f t="shared" si="5"/>
        <v>19.801980198019802</v>
      </c>
      <c r="Q17" s="82">
        <f t="shared" si="6"/>
        <v>0.19801980198019803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19.801980198019802</v>
      </c>
      <c r="W17" s="7">
        <f t="shared" si="0"/>
        <v>0.19801980198019803</v>
      </c>
    </row>
    <row r="18" spans="1:23" s="6" customFormat="1" ht="19.899999999999999" customHeight="1" x14ac:dyDescent="0.2">
      <c r="A18" s="51">
        <v>15</v>
      </c>
      <c r="B18" s="97">
        <v>1630054745</v>
      </c>
      <c r="C18" s="100" t="str">
        <f>+VLOOKUP(B18,'VERİ BANKASI'!M:N,2,0)</f>
        <v>HALİÇ MİNİ BELTUR A.Ş.</v>
      </c>
      <c r="D18" s="54" t="s">
        <v>639</v>
      </c>
      <c r="E18" s="57">
        <v>192</v>
      </c>
      <c r="F18" s="59">
        <v>45340</v>
      </c>
      <c r="G18" s="61">
        <v>10</v>
      </c>
      <c r="H18" s="63">
        <v>110</v>
      </c>
      <c r="I18" s="65" t="s">
        <v>68</v>
      </c>
      <c r="J18" s="61" t="s">
        <v>65</v>
      </c>
      <c r="K18" s="65"/>
      <c r="L18" s="67">
        <f t="shared" si="1"/>
        <v>0</v>
      </c>
      <c r="M18" s="7">
        <f t="shared" si="2"/>
        <v>110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99.999999999999986</v>
      </c>
      <c r="S18" s="86">
        <f t="shared" si="8"/>
        <v>10</v>
      </c>
      <c r="T18" s="90">
        <f t="shared" si="9"/>
        <v>0</v>
      </c>
      <c r="U18" s="92">
        <f t="shared" si="10"/>
        <v>0</v>
      </c>
      <c r="V18" s="95">
        <f t="shared" si="0"/>
        <v>99.999999999999986</v>
      </c>
      <c r="W18" s="7">
        <f t="shared" si="0"/>
        <v>10</v>
      </c>
    </row>
    <row r="19" spans="1:23" s="6" customFormat="1" ht="19.899999999999999" customHeight="1" x14ac:dyDescent="0.2">
      <c r="A19" s="51">
        <v>16</v>
      </c>
      <c r="B19" s="97">
        <v>1630054745</v>
      </c>
      <c r="C19" s="100" t="str">
        <f>+VLOOKUP(B19,'VERİ BANKASI'!M:N,2,0)</f>
        <v>HALİÇ MİNİ BELTUR A.Ş.</v>
      </c>
      <c r="D19" s="54" t="s">
        <v>639</v>
      </c>
      <c r="E19" s="57">
        <v>181</v>
      </c>
      <c r="F19" s="59">
        <v>45340</v>
      </c>
      <c r="G19" s="61">
        <v>10</v>
      </c>
      <c r="H19" s="63">
        <v>155</v>
      </c>
      <c r="I19" s="65" t="s">
        <v>68</v>
      </c>
      <c r="J19" s="61" t="s">
        <v>65</v>
      </c>
      <c r="K19" s="65"/>
      <c r="L19" s="67">
        <f t="shared" si="1"/>
        <v>0</v>
      </c>
      <c r="M19" s="7">
        <f t="shared" si="2"/>
        <v>155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140.90909090909091</v>
      </c>
      <c r="S19" s="86">
        <f t="shared" si="8"/>
        <v>14.090909090909092</v>
      </c>
      <c r="T19" s="90">
        <f t="shared" si="9"/>
        <v>0</v>
      </c>
      <c r="U19" s="92">
        <f t="shared" si="10"/>
        <v>0</v>
      </c>
      <c r="V19" s="95">
        <f t="shared" si="0"/>
        <v>140.90909090909091</v>
      </c>
      <c r="W19" s="7">
        <f t="shared" si="0"/>
        <v>14.090909090909092</v>
      </c>
    </row>
    <row r="20" spans="1:23" s="6" customFormat="1" ht="19.899999999999999" customHeight="1" x14ac:dyDescent="0.2">
      <c r="A20" s="51">
        <v>17</v>
      </c>
      <c r="B20" s="97">
        <v>1630054745</v>
      </c>
      <c r="C20" s="100" t="str">
        <f>+VLOOKUP(B20,'VERİ BANKASI'!M:N,2,0)</f>
        <v>HALİÇ MİNİ BELTUR A.Ş.</v>
      </c>
      <c r="D20" s="54" t="s">
        <v>639</v>
      </c>
      <c r="E20" s="57">
        <v>181</v>
      </c>
      <c r="F20" s="59">
        <v>45340</v>
      </c>
      <c r="G20" s="61">
        <v>1</v>
      </c>
      <c r="H20" s="63">
        <v>8</v>
      </c>
      <c r="I20" s="65" t="s">
        <v>68</v>
      </c>
      <c r="J20" s="61" t="s">
        <v>65</v>
      </c>
      <c r="K20" s="65"/>
      <c r="L20" s="67">
        <f t="shared" si="1"/>
        <v>0</v>
      </c>
      <c r="M20" s="7">
        <f t="shared" si="2"/>
        <v>8</v>
      </c>
      <c r="N20" s="69">
        <f t="shared" si="3"/>
        <v>0</v>
      </c>
      <c r="O20" s="76">
        <f t="shared" si="4"/>
        <v>0</v>
      </c>
      <c r="P20" s="74">
        <f t="shared" si="5"/>
        <v>7.9207920792079207</v>
      </c>
      <c r="Q20" s="82">
        <f t="shared" si="6"/>
        <v>7.9207920792079209E-2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7.9207920792079207</v>
      </c>
      <c r="W20" s="7">
        <f t="shared" si="0"/>
        <v>7.9207920792079209E-2</v>
      </c>
    </row>
    <row r="21" spans="1:23" s="6" customFormat="1" ht="19.899999999999999" customHeight="1" x14ac:dyDescent="0.2">
      <c r="A21" s="51">
        <v>18</v>
      </c>
      <c r="B21" s="97">
        <v>8920722590</v>
      </c>
      <c r="C21" s="100" t="str">
        <f>+VLOOKUP(B21,'VERİ BANKASI'!M:N,2,0)</f>
        <v>UNİVERSAL BOĞA KARDEŞLER GID.TUR.İNŞ.VE OTO.TİC.LTD.ŞTİ.(BULVAR BÜFE)</v>
      </c>
      <c r="D21" s="54" t="s">
        <v>639</v>
      </c>
      <c r="E21" s="57">
        <v>3</v>
      </c>
      <c r="F21" s="59">
        <v>45341</v>
      </c>
      <c r="G21" s="61">
        <v>10</v>
      </c>
      <c r="H21" s="63">
        <v>150</v>
      </c>
      <c r="I21" s="65" t="s">
        <v>68</v>
      </c>
      <c r="J21" s="61" t="s">
        <v>65</v>
      </c>
      <c r="K21" s="65"/>
      <c r="L21" s="67">
        <f t="shared" si="1"/>
        <v>0</v>
      </c>
      <c r="M21" s="7">
        <f t="shared" si="2"/>
        <v>150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136.36363636363635</v>
      </c>
      <c r="S21" s="86">
        <f t="shared" si="8"/>
        <v>13.636363636363635</v>
      </c>
      <c r="T21" s="90">
        <f t="shared" si="9"/>
        <v>0</v>
      </c>
      <c r="U21" s="92">
        <f t="shared" si="10"/>
        <v>0</v>
      </c>
      <c r="V21" s="95">
        <f t="shared" si="0"/>
        <v>136.36363636363635</v>
      </c>
      <c r="W21" s="7">
        <f t="shared" si="0"/>
        <v>13.636363636363635</v>
      </c>
    </row>
    <row r="22" spans="1:23" s="6" customFormat="1" ht="19.899999999999999" customHeight="1" x14ac:dyDescent="0.2">
      <c r="A22" s="51">
        <v>19</v>
      </c>
      <c r="B22" s="97">
        <v>1870022212</v>
      </c>
      <c r="C22" s="100" t="str">
        <f>+VLOOKUP(B22,'VERİ BANKASI'!M:N,2,0)</f>
        <v>BP PETROLLERİ A.Ş.</v>
      </c>
      <c r="D22" s="54" t="s">
        <v>639</v>
      </c>
      <c r="E22" s="57">
        <v>173</v>
      </c>
      <c r="F22" s="59">
        <v>45337</v>
      </c>
      <c r="G22" s="61">
        <v>10</v>
      </c>
      <c r="H22" s="63">
        <v>49</v>
      </c>
      <c r="I22" s="65" t="s">
        <v>640</v>
      </c>
      <c r="J22" s="61" t="s">
        <v>65</v>
      </c>
      <c r="K22" s="65"/>
      <c r="L22" s="67">
        <f t="shared" si="1"/>
        <v>0</v>
      </c>
      <c r="M22" s="7">
        <f t="shared" si="2"/>
        <v>49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44.54545454545454</v>
      </c>
      <c r="S22" s="86">
        <f t="shared" si="8"/>
        <v>4.4545454545454541</v>
      </c>
      <c r="T22" s="90">
        <f t="shared" si="9"/>
        <v>0</v>
      </c>
      <c r="U22" s="92">
        <f t="shared" si="10"/>
        <v>0</v>
      </c>
      <c r="V22" s="95">
        <f t="shared" si="0"/>
        <v>44.54545454545454</v>
      </c>
      <c r="W22" s="7">
        <f t="shared" si="0"/>
        <v>4.4545454545454541</v>
      </c>
    </row>
    <row r="23" spans="1:23" s="6" customFormat="1" ht="19.899999999999999" customHeight="1" x14ac:dyDescent="0.2">
      <c r="A23" s="51">
        <v>20</v>
      </c>
      <c r="B23" s="97">
        <v>7030711260</v>
      </c>
      <c r="C23" s="100" t="str">
        <f>+VLOOKUP(B23,'VERİ BANKASI'!M:N,2,0)</f>
        <v>ZİYAFE KAYSERİ MUTFAĞI - ÖZMERİÇ GIDA A.Ş.</v>
      </c>
      <c r="D23" s="54" t="s">
        <v>639</v>
      </c>
      <c r="E23" s="57">
        <v>143</v>
      </c>
      <c r="F23" s="59">
        <v>45333</v>
      </c>
      <c r="G23" s="61">
        <v>10</v>
      </c>
      <c r="H23" s="63">
        <v>50</v>
      </c>
      <c r="I23" s="65" t="s">
        <v>640</v>
      </c>
      <c r="J23" s="61" t="s">
        <v>65</v>
      </c>
      <c r="K23" s="65"/>
      <c r="L23" s="67">
        <f t="shared" si="1"/>
        <v>0</v>
      </c>
      <c r="M23" s="7">
        <f t="shared" si="2"/>
        <v>50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45.454545454545453</v>
      </c>
      <c r="S23" s="86">
        <f t="shared" si="8"/>
        <v>4.5454545454545459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45.454545454545453</v>
      </c>
      <c r="W23" s="7">
        <f t="shared" si="11"/>
        <v>4.5454545454545459</v>
      </c>
    </row>
    <row r="24" spans="1:23" s="6" customFormat="1" ht="19.899999999999999" customHeight="1" x14ac:dyDescent="0.2">
      <c r="A24" s="51">
        <v>21</v>
      </c>
      <c r="B24" s="97">
        <v>7030711260</v>
      </c>
      <c r="C24" s="100" t="str">
        <f>+VLOOKUP(B24,'VERİ BANKASI'!M:N,2,0)</f>
        <v>ZİYAFE KAYSERİ MUTFAĞI - ÖZMERİÇ GIDA A.Ş.</v>
      </c>
      <c r="D24" s="54" t="s">
        <v>639</v>
      </c>
      <c r="E24" s="57">
        <v>142</v>
      </c>
      <c r="F24" s="59">
        <v>45333</v>
      </c>
      <c r="G24" s="61">
        <v>10</v>
      </c>
      <c r="H24" s="63">
        <v>100</v>
      </c>
      <c r="I24" s="65" t="s">
        <v>640</v>
      </c>
      <c r="J24" s="61" t="s">
        <v>65</v>
      </c>
      <c r="K24" s="65"/>
      <c r="L24" s="67">
        <f t="shared" si="1"/>
        <v>0</v>
      </c>
      <c r="M24" s="7">
        <f t="shared" si="2"/>
        <v>100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90.909090909090907</v>
      </c>
      <c r="S24" s="86">
        <f t="shared" si="8"/>
        <v>9.0909090909090917</v>
      </c>
      <c r="T24" s="90">
        <f t="shared" si="9"/>
        <v>0</v>
      </c>
      <c r="U24" s="92">
        <f t="shared" si="10"/>
        <v>0</v>
      </c>
      <c r="V24" s="95">
        <f t="shared" si="11"/>
        <v>90.909090909090907</v>
      </c>
      <c r="W24" s="7">
        <f t="shared" si="11"/>
        <v>9.0909090909090917</v>
      </c>
    </row>
    <row r="25" spans="1:23" s="6" customFormat="1" ht="19.899999999999999" customHeight="1" x14ac:dyDescent="0.2">
      <c r="A25" s="51">
        <v>22</v>
      </c>
      <c r="B25" s="97">
        <v>8920722590</v>
      </c>
      <c r="C25" s="100" t="str">
        <f>+VLOOKUP(B25,'VERİ BANKASI'!M:N,2,0)</f>
        <v>UNİVERSAL BOĞA KARDEŞLER GID.TUR.İNŞ.VE OTO.TİC.LTD.ŞTİ.(BULVAR BÜFE)</v>
      </c>
      <c r="D25" s="54" t="s">
        <v>639</v>
      </c>
      <c r="E25" s="57">
        <v>2</v>
      </c>
      <c r="F25" s="59">
        <v>45335</v>
      </c>
      <c r="G25" s="61">
        <v>10</v>
      </c>
      <c r="H25" s="63">
        <v>62</v>
      </c>
      <c r="I25" s="65" t="s">
        <v>640</v>
      </c>
      <c r="J25" s="61" t="s">
        <v>65</v>
      </c>
      <c r="K25" s="65"/>
      <c r="L25" s="67">
        <f t="shared" si="1"/>
        <v>0</v>
      </c>
      <c r="M25" s="7">
        <f t="shared" si="2"/>
        <v>62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56.36363636363636</v>
      </c>
      <c r="S25" s="86">
        <f t="shared" si="8"/>
        <v>5.6363636363636367</v>
      </c>
      <c r="T25" s="90">
        <f t="shared" si="9"/>
        <v>0</v>
      </c>
      <c r="U25" s="92">
        <f t="shared" si="10"/>
        <v>0</v>
      </c>
      <c r="V25" s="95">
        <f t="shared" si="11"/>
        <v>56.36363636363636</v>
      </c>
      <c r="W25" s="7">
        <f t="shared" si="11"/>
        <v>5.6363636363636367</v>
      </c>
    </row>
    <row r="26" spans="1:23" s="6" customFormat="1" ht="19.899999999999999" customHeight="1" x14ac:dyDescent="0.2">
      <c r="A26" s="51">
        <v>23</v>
      </c>
      <c r="B26" s="97">
        <v>8920722590</v>
      </c>
      <c r="C26" s="100" t="str">
        <f>+VLOOKUP(B26,'VERİ BANKASI'!M:N,2,0)</f>
        <v>UNİVERSAL BOĞA KARDEŞLER GID.TUR.İNŞ.VE OTO.TİC.LTD.ŞTİ.(BULVAR BÜFE)</v>
      </c>
      <c r="D26" s="54" t="s">
        <v>639</v>
      </c>
      <c r="E26" s="57">
        <v>7</v>
      </c>
      <c r="F26" s="59">
        <v>45336</v>
      </c>
      <c r="G26" s="61">
        <v>10</v>
      </c>
      <c r="H26" s="63">
        <v>80</v>
      </c>
      <c r="I26" s="65" t="s">
        <v>68</v>
      </c>
      <c r="J26" s="61" t="s">
        <v>65</v>
      </c>
      <c r="K26" s="65"/>
      <c r="L26" s="67">
        <f t="shared" si="1"/>
        <v>0</v>
      </c>
      <c r="M26" s="7">
        <f t="shared" si="2"/>
        <v>80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72.72727272727272</v>
      </c>
      <c r="S26" s="86">
        <f t="shared" si="8"/>
        <v>7.2727272727272725</v>
      </c>
      <c r="T26" s="90">
        <f t="shared" si="9"/>
        <v>0</v>
      </c>
      <c r="U26" s="92">
        <f t="shared" si="10"/>
        <v>0</v>
      </c>
      <c r="V26" s="95">
        <f t="shared" si="11"/>
        <v>72.72727272727272</v>
      </c>
      <c r="W26" s="7">
        <f t="shared" si="11"/>
        <v>7.2727272727272725</v>
      </c>
    </row>
    <row r="27" spans="1:23" s="6" customFormat="1" ht="19.899999999999999" customHeight="1" x14ac:dyDescent="0.2">
      <c r="A27" s="51">
        <v>24</v>
      </c>
      <c r="B27" s="97">
        <v>8920722590</v>
      </c>
      <c r="C27" s="100" t="str">
        <f>+VLOOKUP(B27,'VERİ BANKASI'!M:N,2,0)</f>
        <v>UNİVERSAL BOĞA KARDEŞLER GID.TUR.İNŞ.VE OTO.TİC.LTD.ŞTİ.(BULVAR BÜFE)</v>
      </c>
      <c r="D27" s="54" t="s">
        <v>639</v>
      </c>
      <c r="E27" s="57">
        <v>6</v>
      </c>
      <c r="F27" s="59">
        <v>45336</v>
      </c>
      <c r="G27" s="61">
        <v>10</v>
      </c>
      <c r="H27" s="63">
        <v>62</v>
      </c>
      <c r="I27" s="65" t="s">
        <v>640</v>
      </c>
      <c r="J27" s="61" t="s">
        <v>65</v>
      </c>
      <c r="K27" s="65"/>
      <c r="L27" s="67">
        <f t="shared" si="1"/>
        <v>0</v>
      </c>
      <c r="M27" s="7">
        <f t="shared" si="2"/>
        <v>62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56.36363636363636</v>
      </c>
      <c r="S27" s="86">
        <f t="shared" si="8"/>
        <v>5.6363636363636367</v>
      </c>
      <c r="T27" s="90">
        <f t="shared" si="9"/>
        <v>0</v>
      </c>
      <c r="U27" s="92">
        <f t="shared" si="10"/>
        <v>0</v>
      </c>
      <c r="V27" s="95">
        <f t="shared" si="11"/>
        <v>56.36363636363636</v>
      </c>
      <c r="W27" s="7">
        <f t="shared" si="11"/>
        <v>5.6363636363636367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2268</v>
      </c>
      <c r="I57" s="109"/>
      <c r="J57" s="109"/>
      <c r="K57" s="11"/>
      <c r="L57" s="12">
        <f t="shared" ref="L57:W57" si="12">+SUBTOTAL(9,L4:L55)</f>
        <v>356.1</v>
      </c>
      <c r="M57" s="12">
        <f t="shared" si="12"/>
        <v>1911.9</v>
      </c>
      <c r="N57" s="13">
        <f t="shared" si="12"/>
        <v>0</v>
      </c>
      <c r="O57" s="13">
        <f t="shared" si="12"/>
        <v>0</v>
      </c>
      <c r="P57" s="14">
        <f>+SUBTOTAL(9,P4:P55)</f>
        <v>156.43564356435644</v>
      </c>
      <c r="Q57" s="14">
        <f t="shared" si="12"/>
        <v>1.5643564356435644</v>
      </c>
      <c r="R57" s="15">
        <f t="shared" si="12"/>
        <v>839.09090909090912</v>
      </c>
      <c r="S57" s="15">
        <f t="shared" si="12"/>
        <v>83.909090909090907</v>
      </c>
      <c r="T57" s="16">
        <f t="shared" si="12"/>
        <v>692.41666666666663</v>
      </c>
      <c r="U57" s="16">
        <f t="shared" si="12"/>
        <v>138.48333333333335</v>
      </c>
      <c r="V57" s="12">
        <f t="shared" si="12"/>
        <v>1687.943219321932</v>
      </c>
      <c r="W57" s="12">
        <f t="shared" si="12"/>
        <v>223.95678067806779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692.41666666666663</v>
      </c>
      <c r="J61" s="24">
        <f t="shared" si="20"/>
        <v>138.48333333333335</v>
      </c>
      <c r="K61" s="24">
        <f t="shared" si="21"/>
        <v>356.1</v>
      </c>
      <c r="L61" s="25">
        <f t="shared" si="22"/>
        <v>1187</v>
      </c>
      <c r="M61" s="113">
        <f>+COUNTIF($D$4:D55,B61)</f>
        <v>10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2268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-2268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156.43564356435644</v>
      </c>
      <c r="F65" s="24">
        <f t="shared" si="16"/>
        <v>1.5643564356435644</v>
      </c>
      <c r="G65" s="24">
        <f t="shared" si="17"/>
        <v>839.09090909090912</v>
      </c>
      <c r="H65" s="24">
        <f t="shared" si="18"/>
        <v>83.909090909090907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1081</v>
      </c>
      <c r="M65" s="113">
        <f>+COUNTIF($D$4:D59,B65)</f>
        <v>14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156.43564356435644</v>
      </c>
      <c r="F85" s="39">
        <f t="shared" si="23"/>
        <v>1.5643564356435644</v>
      </c>
      <c r="G85" s="39">
        <f t="shared" si="23"/>
        <v>839.09090909090912</v>
      </c>
      <c r="H85" s="39">
        <f t="shared" si="23"/>
        <v>83.909090909090907</v>
      </c>
      <c r="I85" s="39">
        <f t="shared" si="23"/>
        <v>692.41666666666663</v>
      </c>
      <c r="J85" s="39">
        <f t="shared" si="23"/>
        <v>138.48333333333335</v>
      </c>
      <c r="K85" s="40">
        <f t="shared" si="23"/>
        <v>356.1</v>
      </c>
      <c r="L85" s="40">
        <f>SUM(L60:L82)</f>
        <v>2268</v>
      </c>
      <c r="M85" s="114">
        <f>+SUM(M60:M84)</f>
        <v>24</v>
      </c>
      <c r="R85" s="106" t="s">
        <v>658</v>
      </c>
      <c r="S85" s="111">
        <f>+M85</f>
        <v>24</v>
      </c>
      <c r="T85" s="107">
        <f>+K85</f>
        <v>356.1</v>
      </c>
      <c r="U85" s="107">
        <f>+C85+E85+G85+I85</f>
        <v>1687.9432193219322</v>
      </c>
      <c r="V85" s="107">
        <f>+D85+F85+H85+J85</f>
        <v>223.95678067806782</v>
      </c>
      <c r="W85" s="107">
        <f>+T85+U85+V85</f>
        <v>2268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AA2A1221-1662-48C1-AB88-5B95A564DD1D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B3678F7E-637E-4E43-AD66-168CE0837B8A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DA9C224E-4C91-4168-AC2D-709E400ACDAE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4927FE05-239A-4DA7-AE30-ED43DAF8F194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F3DD59CD-E87D-42EA-905D-4CED03EE0044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DA0653E6-08D5-49D4-91D1-5FF299F0BC74}">
          <x14:formula1>
            <xm:f>'VERİ BANKASI'!$N$1:$N$1</xm:f>
          </x14:formula1>
          <xm:sqref>K55</xm:sqref>
        </x14:dataValidation>
        <x14:dataValidation type="list" allowBlank="1" showInputMessage="1" showErrorMessage="1" xr:uid="{BAE05B75-2562-429F-8AB7-B3808FB29BAF}">
          <x14:formula1>
            <xm:f>'VERİ BANKASI'!$C$1:$C$5</xm:f>
          </x14:formula1>
          <xm:sqref>G55</xm:sqref>
        </x14:dataValidation>
        <x14:dataValidation type="list" allowBlank="1" showInputMessage="1" showErrorMessage="1" xr:uid="{452AB2E7-431A-403D-B858-EF7110F7B140}">
          <x14:formula1>
            <xm:f>'VERİ BANKASI'!$G$1:$G$4</xm:f>
          </x14:formula1>
          <xm:sqref>P61</xm:sqref>
        </x14:dataValidation>
        <x14:dataValidation type="list" allowBlank="1" showInputMessage="1" showErrorMessage="1" xr:uid="{8F9DA084-41A8-4086-B401-F789F5CFBB9B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985955E3-6F53-4D31-B5CE-1EF9C4FC3119}">
          <x14:formula1>
            <xm:f>'VERİ BANKASI'!$E$1:$E$13</xm:f>
          </x14:formula1>
          <xm:sqref>P63</xm:sqref>
        </x14:dataValidation>
        <x14:dataValidation type="list" allowBlank="1" showInputMessage="1" showErrorMessage="1" xr:uid="{D9900F29-97DC-4C1F-ADFE-BBF87946AC5A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457D0CFD-E580-45B8-99B0-DC2CFF68D80C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DA259C43-7416-421F-A823-5E7BD0C6DFF8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44D39D29-DB7A-4EE5-B4E1-DA06BFFE0695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DE48-2C31-422E-A920-6A0383283CA6}">
  <sheetPr codeName="Sayfa64">
    <pageSetUpPr fitToPage="1"/>
  </sheetPr>
  <dimension ref="A1:W85"/>
  <sheetViews>
    <sheetView zoomScale="85" zoomScaleNormal="85" workbookViewId="0">
      <selection activeCell="F77" sqref="F77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5260047973</v>
      </c>
      <c r="C4" s="100" t="str">
        <f>+VLOOKUP(B4,'VERİ BANKASI'!M:N,2,0)</f>
        <v>İSTANBUL OTOPARK İŞLETMELERİ A.Ş.(İSPARK)</v>
      </c>
      <c r="D4" s="54" t="s">
        <v>94</v>
      </c>
      <c r="E4" s="57">
        <v>604</v>
      </c>
      <c r="F4" s="59">
        <v>45343</v>
      </c>
      <c r="G4" s="61">
        <v>20</v>
      </c>
      <c r="H4" s="63">
        <v>100</v>
      </c>
      <c r="I4" s="65" t="s">
        <v>640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30</v>
      </c>
      <c r="M4" s="7">
        <f>+H4-L4</f>
        <v>70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58.333333333333336</v>
      </c>
      <c r="U4" s="92">
        <f>+T4*0.2</f>
        <v>11.666666666666668</v>
      </c>
      <c r="V4" s="95">
        <f>+N4+P4+R4+T4</f>
        <v>58.333333333333336</v>
      </c>
      <c r="W4" s="7">
        <f>+O4+Q4+S4+U4</f>
        <v>11.666666666666668</v>
      </c>
    </row>
    <row r="5" spans="1:23" s="6" customFormat="1" ht="19.899999999999999" customHeight="1" x14ac:dyDescent="0.2">
      <c r="A5" s="51">
        <v>2</v>
      </c>
      <c r="B5" s="97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567</v>
      </c>
      <c r="F5" s="59">
        <v>45344</v>
      </c>
      <c r="G5" s="61">
        <v>20</v>
      </c>
      <c r="H5" s="63">
        <v>100</v>
      </c>
      <c r="I5" s="65" t="s">
        <v>640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30</v>
      </c>
      <c r="M5" s="7">
        <f>+H5-L5</f>
        <v>70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58.333333333333336</v>
      </c>
      <c r="U5" s="92">
        <f>+T5*0.2</f>
        <v>11.666666666666668</v>
      </c>
      <c r="V5" s="95">
        <f>+N5+P5+R5+T5</f>
        <v>58.333333333333336</v>
      </c>
      <c r="W5" s="7">
        <f>+O5+Q5+S5+U5</f>
        <v>11.666666666666668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533</v>
      </c>
      <c r="F6" s="59">
        <v>45345</v>
      </c>
      <c r="G6" s="61">
        <v>20</v>
      </c>
      <c r="H6" s="63">
        <v>100</v>
      </c>
      <c r="I6" s="65" t="s">
        <v>640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30</v>
      </c>
      <c r="M6" s="7">
        <f>+H6-L6</f>
        <v>70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58.333333333333336</v>
      </c>
      <c r="U6" s="92">
        <f>+T6*0.2</f>
        <v>11.666666666666668</v>
      </c>
      <c r="V6" s="95">
        <f t="shared" ref="V6:W22" si="0">+N6+P6+R6+T6</f>
        <v>58.333333333333336</v>
      </c>
      <c r="W6" s="7">
        <f t="shared" si="0"/>
        <v>11.666666666666668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707</v>
      </c>
      <c r="F7" s="59">
        <v>45348</v>
      </c>
      <c r="G7" s="61">
        <v>20</v>
      </c>
      <c r="H7" s="63">
        <v>134</v>
      </c>
      <c r="I7" s="65" t="s">
        <v>640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40.200000000000003</v>
      </c>
      <c r="M7" s="7">
        <f t="shared" ref="M7:M54" si="2">+H7-L7</f>
        <v>93.8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78.166666666666671</v>
      </c>
      <c r="U7" s="92">
        <f t="shared" ref="U7:U54" si="10">+T7*0.2</f>
        <v>15.633333333333335</v>
      </c>
      <c r="V7" s="95">
        <f t="shared" si="0"/>
        <v>78.166666666666671</v>
      </c>
      <c r="W7" s="7">
        <f t="shared" si="0"/>
        <v>15.633333333333335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793</v>
      </c>
      <c r="F8" s="59">
        <v>45349</v>
      </c>
      <c r="G8" s="61">
        <v>20</v>
      </c>
      <c r="H8" s="63">
        <v>134</v>
      </c>
      <c r="I8" s="65" t="s">
        <v>640</v>
      </c>
      <c r="J8" s="61" t="s">
        <v>65</v>
      </c>
      <c r="K8" s="65"/>
      <c r="L8" s="67">
        <f t="shared" si="1"/>
        <v>40.200000000000003</v>
      </c>
      <c r="M8" s="7">
        <f t="shared" si="2"/>
        <v>93.8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78.166666666666671</v>
      </c>
      <c r="U8" s="92">
        <f t="shared" si="10"/>
        <v>15.633333333333335</v>
      </c>
      <c r="V8" s="95">
        <f t="shared" si="0"/>
        <v>78.166666666666671</v>
      </c>
      <c r="W8" s="7">
        <f t="shared" si="0"/>
        <v>15.633333333333335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731</v>
      </c>
      <c r="F9" s="59">
        <v>45350</v>
      </c>
      <c r="G9" s="61">
        <v>20</v>
      </c>
      <c r="H9" s="63">
        <v>100</v>
      </c>
      <c r="I9" s="65" t="s">
        <v>640</v>
      </c>
      <c r="J9" s="61" t="s">
        <v>65</v>
      </c>
      <c r="K9" s="65"/>
      <c r="L9" s="67">
        <f t="shared" si="1"/>
        <v>30</v>
      </c>
      <c r="M9" s="7">
        <f t="shared" si="2"/>
        <v>70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58.333333333333336</v>
      </c>
      <c r="U9" s="92">
        <f t="shared" si="10"/>
        <v>11.666666666666668</v>
      </c>
      <c r="V9" s="95">
        <f t="shared" si="0"/>
        <v>58.333333333333336</v>
      </c>
      <c r="W9" s="7">
        <f t="shared" si="0"/>
        <v>11.666666666666668</v>
      </c>
    </row>
    <row r="10" spans="1:23" s="6" customFormat="1" ht="19.899999999999999" customHeight="1" x14ac:dyDescent="0.2">
      <c r="A10" s="51">
        <v>7</v>
      </c>
      <c r="B10" s="97">
        <v>5260047973</v>
      </c>
      <c r="C10" s="100" t="str">
        <f>+VLOOKUP(B10,'VERİ BANKASI'!M:N,2,0)</f>
        <v>İSTANBUL OTOPARK İŞLETMELERİ A.Ş.(İSPARK)</v>
      </c>
      <c r="D10" s="54" t="s">
        <v>94</v>
      </c>
      <c r="E10" s="57">
        <v>578</v>
      </c>
      <c r="F10" s="59">
        <v>45351</v>
      </c>
      <c r="G10" s="61">
        <v>20</v>
      </c>
      <c r="H10" s="63">
        <v>100</v>
      </c>
      <c r="I10" s="65" t="s">
        <v>640</v>
      </c>
      <c r="J10" s="61" t="s">
        <v>65</v>
      </c>
      <c r="K10" s="65"/>
      <c r="L10" s="67">
        <f t="shared" si="1"/>
        <v>30</v>
      </c>
      <c r="M10" s="7">
        <f t="shared" si="2"/>
        <v>70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58.333333333333336</v>
      </c>
      <c r="U10" s="92">
        <f t="shared" si="10"/>
        <v>11.666666666666668</v>
      </c>
      <c r="V10" s="95">
        <f t="shared" si="0"/>
        <v>58.333333333333336</v>
      </c>
      <c r="W10" s="7">
        <f t="shared" si="0"/>
        <v>11.666666666666668</v>
      </c>
    </row>
    <row r="11" spans="1:23" s="6" customFormat="1" ht="19.899999999999999" customHeight="1" x14ac:dyDescent="0.2">
      <c r="A11" s="51">
        <v>8</v>
      </c>
      <c r="B11" s="97">
        <v>1870022212</v>
      </c>
      <c r="C11" s="100" t="str">
        <f>+VLOOKUP(B11,'VERİ BANKASI'!M:N,2,0)</f>
        <v>BP PETROLLERİ A.Ş.</v>
      </c>
      <c r="D11" s="54" t="s">
        <v>639</v>
      </c>
      <c r="E11" s="57">
        <v>236</v>
      </c>
      <c r="F11" s="59">
        <v>45351</v>
      </c>
      <c r="G11" s="61">
        <v>20</v>
      </c>
      <c r="H11" s="63">
        <v>79</v>
      </c>
      <c r="I11" s="65" t="s">
        <v>640</v>
      </c>
      <c r="J11" s="61" t="s">
        <v>65</v>
      </c>
      <c r="K11" s="65"/>
      <c r="L11" s="67">
        <f t="shared" si="1"/>
        <v>0</v>
      </c>
      <c r="M11" s="7">
        <f t="shared" si="2"/>
        <v>79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65.833333333333343</v>
      </c>
      <c r="U11" s="92">
        <f t="shared" si="10"/>
        <v>13.16666666666667</v>
      </c>
      <c r="V11" s="95">
        <f t="shared" si="0"/>
        <v>65.833333333333343</v>
      </c>
      <c r="W11" s="7">
        <f t="shared" si="0"/>
        <v>13.16666666666667</v>
      </c>
    </row>
    <row r="12" spans="1:23" s="6" customFormat="1" ht="19.899999999999999" customHeight="1" x14ac:dyDescent="0.2">
      <c r="A12" s="51">
        <v>9</v>
      </c>
      <c r="B12" s="97">
        <v>1870022212</v>
      </c>
      <c r="C12" s="100" t="str">
        <f>+VLOOKUP(B12,'VERİ BANKASI'!M:N,2,0)</f>
        <v>BP PETROLLERİ A.Ş.</v>
      </c>
      <c r="D12" s="54" t="s">
        <v>639</v>
      </c>
      <c r="E12" s="57">
        <v>222</v>
      </c>
      <c r="F12" s="59">
        <v>45344</v>
      </c>
      <c r="G12" s="61">
        <v>10</v>
      </c>
      <c r="H12" s="63">
        <v>56</v>
      </c>
      <c r="I12" s="65" t="s">
        <v>640</v>
      </c>
      <c r="J12" s="61" t="s">
        <v>65</v>
      </c>
      <c r="K12" s="65"/>
      <c r="L12" s="67">
        <f t="shared" si="1"/>
        <v>0</v>
      </c>
      <c r="M12" s="7">
        <f t="shared" si="2"/>
        <v>56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50.909090909090907</v>
      </c>
      <c r="S12" s="86">
        <f t="shared" si="8"/>
        <v>5.0909090909090908</v>
      </c>
      <c r="T12" s="90">
        <f t="shared" si="9"/>
        <v>0</v>
      </c>
      <c r="U12" s="92">
        <f t="shared" si="10"/>
        <v>0</v>
      </c>
      <c r="V12" s="95">
        <f t="shared" si="0"/>
        <v>50.909090909090907</v>
      </c>
      <c r="W12" s="7">
        <f t="shared" si="0"/>
        <v>5.0909090909090908</v>
      </c>
    </row>
    <row r="13" spans="1:23" s="6" customFormat="1" ht="19.899999999999999" customHeight="1" x14ac:dyDescent="0.2">
      <c r="A13" s="51">
        <v>10</v>
      </c>
      <c r="B13" s="97">
        <v>1870022212</v>
      </c>
      <c r="C13" s="100" t="str">
        <f>+VLOOKUP(B13,'VERİ BANKASI'!M:N,2,0)</f>
        <v>BP PETROLLERİ A.Ş.</v>
      </c>
      <c r="D13" s="54" t="s">
        <v>639</v>
      </c>
      <c r="E13" s="57">
        <v>277</v>
      </c>
      <c r="F13" s="59">
        <v>45345</v>
      </c>
      <c r="G13" s="61">
        <v>10</v>
      </c>
      <c r="H13" s="63">
        <v>56</v>
      </c>
      <c r="I13" s="65" t="s">
        <v>640</v>
      </c>
      <c r="J13" s="61" t="s">
        <v>65</v>
      </c>
      <c r="K13" s="65"/>
      <c r="L13" s="67">
        <f t="shared" si="1"/>
        <v>0</v>
      </c>
      <c r="M13" s="7">
        <f t="shared" si="2"/>
        <v>56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50.909090909090907</v>
      </c>
      <c r="S13" s="86">
        <f t="shared" si="8"/>
        <v>5.0909090909090908</v>
      </c>
      <c r="T13" s="90">
        <f t="shared" si="9"/>
        <v>0</v>
      </c>
      <c r="U13" s="92">
        <f t="shared" si="10"/>
        <v>0</v>
      </c>
      <c r="V13" s="95">
        <f t="shared" si="0"/>
        <v>50.909090909090907</v>
      </c>
      <c r="W13" s="7">
        <f t="shared" si="0"/>
        <v>5.0909090909090908</v>
      </c>
    </row>
    <row r="14" spans="1:23" s="6" customFormat="1" ht="19.899999999999999" customHeight="1" x14ac:dyDescent="0.2">
      <c r="A14" s="51">
        <v>11</v>
      </c>
      <c r="B14" s="97">
        <v>48241279748</v>
      </c>
      <c r="C14" s="100" t="str">
        <f>+VLOOKUP(B14,'VERİ BANKASI'!M:N,2,0)</f>
        <v>ŞELALE KIRTASİYE - MURAT SEZER</v>
      </c>
      <c r="D14" s="54" t="s">
        <v>89</v>
      </c>
      <c r="E14" s="57">
        <v>9</v>
      </c>
      <c r="F14" s="59">
        <v>45344</v>
      </c>
      <c r="G14" s="61">
        <v>10</v>
      </c>
      <c r="H14" s="63">
        <v>133</v>
      </c>
      <c r="I14" s="65" t="s">
        <v>640</v>
      </c>
      <c r="J14" s="61" t="s">
        <v>65</v>
      </c>
      <c r="K14" s="65"/>
      <c r="L14" s="67">
        <f t="shared" si="1"/>
        <v>0</v>
      </c>
      <c r="M14" s="7">
        <f t="shared" si="2"/>
        <v>133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120.90909090909089</v>
      </c>
      <c r="S14" s="86">
        <f t="shared" si="8"/>
        <v>12.09090909090909</v>
      </c>
      <c r="T14" s="90">
        <f t="shared" si="9"/>
        <v>0</v>
      </c>
      <c r="U14" s="92">
        <f t="shared" si="10"/>
        <v>0</v>
      </c>
      <c r="V14" s="95">
        <f t="shared" si="0"/>
        <v>120.90909090909089</v>
      </c>
      <c r="W14" s="7">
        <f t="shared" si="0"/>
        <v>12.09090909090909</v>
      </c>
    </row>
    <row r="15" spans="1:23" s="6" customFormat="1" ht="19.899999999999999" customHeight="1" x14ac:dyDescent="0.2">
      <c r="A15" s="51">
        <v>12</v>
      </c>
      <c r="B15" s="97">
        <v>9250840940</v>
      </c>
      <c r="C15" s="100" t="str">
        <f>+VLOOKUP(B15,'VERİ BANKASI'!M:N,2,0)</f>
        <v>LİLLO - VİYA DENİZ ÜRÜNLERİ LTD. ŞTİ.</v>
      </c>
      <c r="D15" s="54" t="s">
        <v>639</v>
      </c>
      <c r="E15" s="57">
        <v>78</v>
      </c>
      <c r="F15" s="59">
        <v>45347</v>
      </c>
      <c r="G15" s="61">
        <v>10</v>
      </c>
      <c r="H15" s="63">
        <v>320</v>
      </c>
      <c r="I15" s="65" t="s">
        <v>640</v>
      </c>
      <c r="J15" s="61" t="s">
        <v>65</v>
      </c>
      <c r="K15" s="65"/>
      <c r="L15" s="67">
        <f t="shared" si="1"/>
        <v>0</v>
      </c>
      <c r="M15" s="7">
        <f t="shared" si="2"/>
        <v>320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290.90909090909088</v>
      </c>
      <c r="S15" s="86">
        <f t="shared" si="8"/>
        <v>29.09090909090909</v>
      </c>
      <c r="T15" s="90">
        <f t="shared" si="9"/>
        <v>0</v>
      </c>
      <c r="U15" s="92">
        <f t="shared" si="10"/>
        <v>0</v>
      </c>
      <c r="V15" s="95">
        <f t="shared" si="0"/>
        <v>290.90909090909088</v>
      </c>
      <c r="W15" s="7">
        <f t="shared" si="0"/>
        <v>29.09090909090909</v>
      </c>
    </row>
    <row r="16" spans="1:23" s="6" customFormat="1" ht="19.899999999999999" customHeight="1" x14ac:dyDescent="0.2">
      <c r="A16" s="51">
        <v>13</v>
      </c>
      <c r="B16" s="97">
        <v>3850430195</v>
      </c>
      <c r="C16" s="100" t="str">
        <f>+VLOOKUP(B16,'VERİ BANKASI'!M:N,2,0)</f>
        <v>FATİH DİLEK GIDA SAN.VE TİC.A.Ş.</v>
      </c>
      <c r="D16" s="54" t="s">
        <v>639</v>
      </c>
      <c r="E16" s="57">
        <v>42</v>
      </c>
      <c r="F16" s="59">
        <v>45345</v>
      </c>
      <c r="G16" s="61">
        <v>10</v>
      </c>
      <c r="H16" s="63">
        <v>362</v>
      </c>
      <c r="I16" s="65" t="s">
        <v>640</v>
      </c>
      <c r="J16" s="61" t="s">
        <v>65</v>
      </c>
      <c r="K16" s="65"/>
      <c r="L16" s="67">
        <f t="shared" si="1"/>
        <v>0</v>
      </c>
      <c r="M16" s="7">
        <f t="shared" si="2"/>
        <v>362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329.09090909090907</v>
      </c>
      <c r="S16" s="86">
        <f t="shared" si="8"/>
        <v>32.909090909090907</v>
      </c>
      <c r="T16" s="90">
        <f t="shared" si="9"/>
        <v>0</v>
      </c>
      <c r="U16" s="92">
        <f t="shared" si="10"/>
        <v>0</v>
      </c>
      <c r="V16" s="95">
        <f t="shared" si="0"/>
        <v>329.09090909090907</v>
      </c>
      <c r="W16" s="7">
        <f t="shared" si="0"/>
        <v>32.909090909090907</v>
      </c>
    </row>
    <row r="17" spans="1:23" s="6" customFormat="1" ht="19.899999999999999" customHeight="1" x14ac:dyDescent="0.2">
      <c r="A17" s="51">
        <v>14</v>
      </c>
      <c r="B17" s="97">
        <v>2911768928</v>
      </c>
      <c r="C17" s="100" t="str">
        <f>+VLOOKUP(B17,'VERİ BANKASI'!M:N,2,0)</f>
        <v>DENİZ POLAT TUR.VE EĞ.HİZ.TİC.LTD.ŞTİ.</v>
      </c>
      <c r="D17" s="54" t="s">
        <v>639</v>
      </c>
      <c r="E17" s="57">
        <v>3</v>
      </c>
      <c r="F17" s="59">
        <v>45351</v>
      </c>
      <c r="G17" s="61">
        <v>10</v>
      </c>
      <c r="H17" s="63">
        <v>550</v>
      </c>
      <c r="I17" s="65" t="s">
        <v>640</v>
      </c>
      <c r="J17" s="61" t="s">
        <v>65</v>
      </c>
      <c r="K17" s="65"/>
      <c r="L17" s="67">
        <f t="shared" si="1"/>
        <v>0</v>
      </c>
      <c r="M17" s="7">
        <f t="shared" si="2"/>
        <v>550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499.99999999999994</v>
      </c>
      <c r="S17" s="86">
        <f t="shared" si="8"/>
        <v>50</v>
      </c>
      <c r="T17" s="90">
        <f t="shared" si="9"/>
        <v>0</v>
      </c>
      <c r="U17" s="92">
        <f t="shared" si="10"/>
        <v>0</v>
      </c>
      <c r="V17" s="95">
        <f t="shared" si="0"/>
        <v>499.99999999999994</v>
      </c>
      <c r="W17" s="7">
        <f t="shared" si="0"/>
        <v>50</v>
      </c>
    </row>
    <row r="18" spans="1:23" s="6" customFormat="1" ht="19.899999999999999" customHeight="1" x14ac:dyDescent="0.2">
      <c r="A18" s="51">
        <v>15</v>
      </c>
      <c r="B18" s="97">
        <v>6370192467</v>
      </c>
      <c r="C18" s="100" t="str">
        <f>+VLOOKUP(B18,'VERİ BANKASI'!M:N,2,0)</f>
        <v>OKAY GİYİM İNŞ.GIDA SAN.TİC.LTD.ŞTİ.</v>
      </c>
      <c r="D18" s="54" t="s">
        <v>639</v>
      </c>
      <c r="E18" s="57">
        <v>129</v>
      </c>
      <c r="F18" s="59">
        <v>45350</v>
      </c>
      <c r="G18" s="61">
        <v>10</v>
      </c>
      <c r="H18" s="63">
        <v>200</v>
      </c>
      <c r="I18" s="65" t="s">
        <v>640</v>
      </c>
      <c r="J18" s="61" t="s">
        <v>65</v>
      </c>
      <c r="K18" s="65"/>
      <c r="L18" s="67">
        <f t="shared" si="1"/>
        <v>0</v>
      </c>
      <c r="M18" s="7">
        <f t="shared" si="2"/>
        <v>200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181.81818181818181</v>
      </c>
      <c r="S18" s="86">
        <f t="shared" si="8"/>
        <v>18.181818181818183</v>
      </c>
      <c r="T18" s="90">
        <f t="shared" si="9"/>
        <v>0</v>
      </c>
      <c r="U18" s="92">
        <f t="shared" si="10"/>
        <v>0</v>
      </c>
      <c r="V18" s="95">
        <f t="shared" si="0"/>
        <v>181.81818181818181</v>
      </c>
      <c r="W18" s="7">
        <f t="shared" si="0"/>
        <v>18.181818181818183</v>
      </c>
    </row>
    <row r="19" spans="1:23" s="6" customFormat="1" ht="19.899999999999999" customHeight="1" x14ac:dyDescent="0.2">
      <c r="A19" s="51">
        <v>16</v>
      </c>
      <c r="B19" s="97">
        <v>8400052427</v>
      </c>
      <c r="C19" s="100" t="str">
        <f>+VLOOKUP(B19,'VERİ BANKASI'!M:N,2,0)</f>
        <v>TEŞVİKİYE SARAY GIDA A.Ş.(SARAY MUHALLEBİCİSİ)</v>
      </c>
      <c r="D19" s="54" t="s">
        <v>639</v>
      </c>
      <c r="E19" s="57">
        <v>8</v>
      </c>
      <c r="F19" s="59">
        <v>45349</v>
      </c>
      <c r="G19" s="61">
        <v>10</v>
      </c>
      <c r="H19" s="63">
        <v>380</v>
      </c>
      <c r="I19" s="65" t="s">
        <v>640</v>
      </c>
      <c r="J19" s="61" t="s">
        <v>65</v>
      </c>
      <c r="K19" s="65"/>
      <c r="L19" s="67">
        <f t="shared" si="1"/>
        <v>0</v>
      </c>
      <c r="M19" s="7">
        <f t="shared" si="2"/>
        <v>380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345.45454545454544</v>
      </c>
      <c r="S19" s="86">
        <f t="shared" si="8"/>
        <v>34.545454545454547</v>
      </c>
      <c r="T19" s="90">
        <f t="shared" si="9"/>
        <v>0</v>
      </c>
      <c r="U19" s="92">
        <f t="shared" si="10"/>
        <v>0</v>
      </c>
      <c r="V19" s="95">
        <f t="shared" si="0"/>
        <v>345.45454545454544</v>
      </c>
      <c r="W19" s="7">
        <f t="shared" si="0"/>
        <v>34.545454545454547</v>
      </c>
    </row>
    <row r="20" spans="1:23" s="6" customFormat="1" ht="19.899999999999999" customHeight="1" x14ac:dyDescent="0.2">
      <c r="A20" s="51">
        <v>17</v>
      </c>
      <c r="B20" s="97">
        <v>8920722590</v>
      </c>
      <c r="C20" s="100" t="str">
        <f>+VLOOKUP(B20,'VERİ BANKASI'!M:N,2,0)</f>
        <v>UNİVERSAL BOĞA KARDEŞLER GID.TUR.İNŞ.VE OTO.TİC.LTD.ŞTİ.(BULVAR BÜFE)</v>
      </c>
      <c r="D20" s="54" t="s">
        <v>639</v>
      </c>
      <c r="E20" s="57">
        <v>6</v>
      </c>
      <c r="F20" s="59">
        <v>45348</v>
      </c>
      <c r="G20" s="61">
        <v>10</v>
      </c>
      <c r="H20" s="63">
        <v>62</v>
      </c>
      <c r="I20" s="65" t="s">
        <v>640</v>
      </c>
      <c r="J20" s="61" t="s">
        <v>65</v>
      </c>
      <c r="K20" s="65"/>
      <c r="L20" s="67">
        <f t="shared" si="1"/>
        <v>0</v>
      </c>
      <c r="M20" s="7">
        <f t="shared" si="2"/>
        <v>62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56.36363636363636</v>
      </c>
      <c r="S20" s="86">
        <f t="shared" si="8"/>
        <v>5.6363636363636367</v>
      </c>
      <c r="T20" s="90">
        <f t="shared" si="9"/>
        <v>0</v>
      </c>
      <c r="U20" s="92">
        <f t="shared" si="10"/>
        <v>0</v>
      </c>
      <c r="V20" s="95">
        <f t="shared" si="0"/>
        <v>56.36363636363636</v>
      </c>
      <c r="W20" s="7">
        <f t="shared" si="0"/>
        <v>5.6363636363636367</v>
      </c>
    </row>
    <row r="21" spans="1:23" s="6" customFormat="1" ht="19.899999999999999" customHeight="1" x14ac:dyDescent="0.2">
      <c r="A21" s="51">
        <v>18</v>
      </c>
      <c r="B21" s="97">
        <v>8920722590</v>
      </c>
      <c r="C21" s="100" t="str">
        <f>+VLOOKUP(B21,'VERİ BANKASI'!M:N,2,0)</f>
        <v>UNİVERSAL BOĞA KARDEŞLER GID.TUR.İNŞ.VE OTO.TİC.LTD.ŞTİ.(BULVAR BÜFE)</v>
      </c>
      <c r="D21" s="54" t="s">
        <v>639</v>
      </c>
      <c r="E21" s="57">
        <v>5</v>
      </c>
      <c r="F21" s="59">
        <v>45350</v>
      </c>
      <c r="G21" s="61">
        <v>10</v>
      </c>
      <c r="H21" s="63">
        <v>62</v>
      </c>
      <c r="I21" s="65" t="s">
        <v>640</v>
      </c>
      <c r="J21" s="61" t="s">
        <v>65</v>
      </c>
      <c r="K21" s="65"/>
      <c r="L21" s="67">
        <f t="shared" si="1"/>
        <v>0</v>
      </c>
      <c r="M21" s="7">
        <f t="shared" si="2"/>
        <v>62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56.36363636363636</v>
      </c>
      <c r="S21" s="86">
        <f t="shared" si="8"/>
        <v>5.6363636363636367</v>
      </c>
      <c r="T21" s="90">
        <f t="shared" si="9"/>
        <v>0</v>
      </c>
      <c r="U21" s="92">
        <f t="shared" si="10"/>
        <v>0</v>
      </c>
      <c r="V21" s="95">
        <f t="shared" si="0"/>
        <v>56.36363636363636</v>
      </c>
      <c r="W21" s="7">
        <f t="shared" si="0"/>
        <v>5.6363636363636367</v>
      </c>
    </row>
    <row r="22" spans="1:23" s="6" customFormat="1" ht="19.899999999999999" customHeight="1" x14ac:dyDescent="0.2">
      <c r="A22" s="51">
        <v>19</v>
      </c>
      <c r="B22" s="97">
        <v>8920722590</v>
      </c>
      <c r="C22" s="100" t="str">
        <f>+VLOOKUP(B22,'VERİ BANKASI'!M:N,2,0)</f>
        <v>UNİVERSAL BOĞA KARDEŞLER GID.TUR.İNŞ.VE OTO.TİC.LTD.ŞTİ.(BULVAR BÜFE)</v>
      </c>
      <c r="D22" s="54" t="s">
        <v>639</v>
      </c>
      <c r="E22" s="57">
        <v>6</v>
      </c>
      <c r="F22" s="59">
        <v>45350</v>
      </c>
      <c r="G22" s="61">
        <v>10</v>
      </c>
      <c r="H22" s="63">
        <v>150</v>
      </c>
      <c r="I22" s="65" t="s">
        <v>68</v>
      </c>
      <c r="J22" s="61" t="s">
        <v>65</v>
      </c>
      <c r="K22" s="65"/>
      <c r="L22" s="67">
        <f t="shared" si="1"/>
        <v>0</v>
      </c>
      <c r="M22" s="7">
        <f t="shared" si="2"/>
        <v>150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136.36363636363635</v>
      </c>
      <c r="S22" s="86">
        <f t="shared" si="8"/>
        <v>13.636363636363635</v>
      </c>
      <c r="T22" s="90">
        <f t="shared" si="9"/>
        <v>0</v>
      </c>
      <c r="U22" s="92">
        <f t="shared" si="10"/>
        <v>0</v>
      </c>
      <c r="V22" s="95">
        <f t="shared" si="0"/>
        <v>136.36363636363635</v>
      </c>
      <c r="W22" s="7">
        <f t="shared" si="0"/>
        <v>13.636363636363635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3178</v>
      </c>
      <c r="I57" s="109"/>
      <c r="J57" s="109"/>
      <c r="K57" s="11"/>
      <c r="L57" s="12">
        <f t="shared" ref="L57:W57" si="12">+SUBTOTAL(9,L4:L55)</f>
        <v>230.39999999999998</v>
      </c>
      <c r="M57" s="12">
        <f t="shared" si="12"/>
        <v>2947.6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2119.0909090909086</v>
      </c>
      <c r="S57" s="15">
        <f t="shared" si="12"/>
        <v>211.90909090909088</v>
      </c>
      <c r="T57" s="16">
        <f t="shared" si="12"/>
        <v>513.83333333333337</v>
      </c>
      <c r="U57" s="16">
        <f t="shared" si="12"/>
        <v>102.76666666666668</v>
      </c>
      <c r="V57" s="12">
        <f t="shared" si="12"/>
        <v>2632.9242424242425</v>
      </c>
      <c r="W57" s="12">
        <f t="shared" si="12"/>
        <v>314.67575757575759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448</v>
      </c>
      <c r="J61" s="24">
        <f t="shared" si="20"/>
        <v>89.600000000000009</v>
      </c>
      <c r="K61" s="24">
        <f t="shared" si="21"/>
        <v>230.39999999999998</v>
      </c>
      <c r="L61" s="25">
        <f t="shared" si="22"/>
        <v>768</v>
      </c>
      <c r="M61" s="113">
        <f>+COUNTIF($D$4:D55,B61)</f>
        <v>7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3178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12</v>
      </c>
      <c r="Q63" s="198"/>
      <c r="R63" s="198"/>
      <c r="S63" s="26"/>
      <c r="T63" s="199" t="s">
        <v>8</v>
      </c>
      <c r="U63" s="200"/>
      <c r="V63" s="201"/>
      <c r="W63" s="28">
        <f>+W59-W61</f>
        <v>-3178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1998.1818181818178</v>
      </c>
      <c r="H65" s="24">
        <f t="shared" si="18"/>
        <v>199.81818181818181</v>
      </c>
      <c r="I65" s="24">
        <f t="shared" si="19"/>
        <v>65.833333333333343</v>
      </c>
      <c r="J65" s="24">
        <f t="shared" si="20"/>
        <v>13.16666666666667</v>
      </c>
      <c r="K65" s="24">
        <f t="shared" si="21"/>
        <v>0</v>
      </c>
      <c r="L65" s="25">
        <f t="shared" si="22"/>
        <v>2276.9999999999995</v>
      </c>
      <c r="M65" s="113">
        <f>+COUNTIF($D$4:D59,B65)</f>
        <v>11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120.90909090909089</v>
      </c>
      <c r="H69" s="24">
        <f t="shared" si="18"/>
        <v>12.09090909090909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132.99999999999997</v>
      </c>
      <c r="M69" s="113">
        <f>+COUNTIF($D$4:D63,B69)</f>
        <v>1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0</v>
      </c>
      <c r="F85" s="39">
        <f t="shared" si="23"/>
        <v>0</v>
      </c>
      <c r="G85" s="39">
        <f t="shared" si="23"/>
        <v>2119.0909090909086</v>
      </c>
      <c r="H85" s="39">
        <f t="shared" si="23"/>
        <v>211.90909090909091</v>
      </c>
      <c r="I85" s="39">
        <f t="shared" si="23"/>
        <v>513.83333333333337</v>
      </c>
      <c r="J85" s="39">
        <f t="shared" si="23"/>
        <v>102.76666666666668</v>
      </c>
      <c r="K85" s="40">
        <f t="shared" si="23"/>
        <v>230.39999999999998</v>
      </c>
      <c r="L85" s="40">
        <f>SUM(L60:L82)</f>
        <v>3177.9999999999995</v>
      </c>
      <c r="M85" s="114">
        <f>+SUM(M60:M84)</f>
        <v>19</v>
      </c>
      <c r="R85" s="106" t="s">
        <v>658</v>
      </c>
      <c r="S85" s="111">
        <f>+M85</f>
        <v>19</v>
      </c>
      <c r="T85" s="107">
        <f>+K85</f>
        <v>230.39999999999998</v>
      </c>
      <c r="U85" s="107">
        <f>+C85+E85+G85+I85</f>
        <v>2632.924242424242</v>
      </c>
      <c r="V85" s="107">
        <f>+D85+F85+H85+J85</f>
        <v>314.67575757575759</v>
      </c>
      <c r="W85" s="107">
        <f>+T85+U85+V85</f>
        <v>3177.9999999999995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F245896D-1A9E-4B6D-805A-A2B699351E2A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C76C0A3F-67F5-4482-8BAB-C923908B346A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A4BD42E3-4A96-4C87-81B9-31F64FF991E8}">
          <x14:formula1>
            <xm:f>'VERİ BANKASI'!$F$1:$F$4</xm:f>
          </x14:formula1>
          <xm:sqref>P60</xm:sqref>
        </x14:dataValidation>
        <x14:dataValidation type="list" allowBlank="1" showInputMessage="1" showErrorMessage="1" xr:uid="{6AE54A93-53FC-426B-8805-CB7E03FE19E9}">
          <x14:formula1>
            <xm:f>'VERİ BANKASI'!$E$1:$E$13</xm:f>
          </x14:formula1>
          <xm:sqref>P63</xm:sqref>
        </x14:dataValidation>
        <x14:dataValidation type="list" allowBlank="1" showInputMessage="1" showErrorMessage="1" xr:uid="{CEFA48C8-05D6-4CCB-AB56-D4B08DC1C5B3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84AF8197-EE08-48C5-BAC2-C8A0DFDAFB1E}">
          <x14:formula1>
            <xm:f>'VERİ BANKASI'!$G$1:$G$4</xm:f>
          </x14:formula1>
          <xm:sqref>P61</xm:sqref>
        </x14:dataValidation>
        <x14:dataValidation type="list" allowBlank="1" showInputMessage="1" showErrorMessage="1" xr:uid="{FF68596A-FDF1-48F5-88E1-95B634D99BA9}">
          <x14:formula1>
            <xm:f>'VERİ BANKASI'!$C$1:$C$5</xm:f>
          </x14:formula1>
          <xm:sqref>G55</xm:sqref>
        </x14:dataValidation>
        <x14:dataValidation type="list" allowBlank="1" showInputMessage="1" showErrorMessage="1" xr:uid="{D0E46EA7-F8DE-4CB4-92EF-2B0D0A01E2A3}">
          <x14:formula1>
            <xm:f>'VERİ BANKASI'!$N$1:$N$1</xm:f>
          </x14:formula1>
          <xm:sqref>K55</xm:sqref>
        </x14:dataValidation>
        <x14:dataValidation type="list" allowBlank="1" showInputMessage="1" showErrorMessage="1" xr:uid="{D3BCC116-E1AF-47F0-9237-D156FA3ADD2D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546B5575-C261-4A2D-84E6-87B34DB7CB19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CD0DCDB0-0A55-407C-946D-4B27C8B8DCA4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ABD2F0FC-5424-4BB1-B287-78AF55889DB9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A1D73040-5671-4B9B-85A4-590D182B4DDD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EEB5A86E-0CA2-4672-9DC6-CA4FC60E7417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0036-8B92-4F75-9A87-BCF87FA32034}">
  <sheetPr codeName="Sayfa65">
    <pageSetUpPr fitToPage="1"/>
  </sheetPr>
  <dimension ref="A1:W92"/>
  <sheetViews>
    <sheetView topLeftCell="A73" zoomScale="85" zoomScaleNormal="85" workbookViewId="0">
      <selection activeCell="A65" sqref="A65:XFD6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2030017071</v>
      </c>
      <c r="C4" s="100" t="str">
        <f>+VLOOKUP(B4,'VERİ BANKASI'!M:N,2,0)</f>
        <v>CARREFOURSA SABANCI TİC.MRK.A.Ş.</v>
      </c>
      <c r="D4" s="54" t="s">
        <v>92</v>
      </c>
      <c r="E4" s="57">
        <v>217</v>
      </c>
      <c r="F4" s="59">
        <v>45292</v>
      </c>
      <c r="G4" s="61">
        <v>1</v>
      </c>
      <c r="H4" s="63">
        <v>229.43</v>
      </c>
      <c r="I4" s="65" t="s">
        <v>640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229.43</v>
      </c>
      <c r="N4" s="69">
        <f>+IF(G4=$N$2,M4,0)</f>
        <v>0</v>
      </c>
      <c r="O4" s="76">
        <f>+N4*0/100</f>
        <v>0</v>
      </c>
      <c r="P4" s="74">
        <f>+IF(G4=$P$2,M4/1.01,0)</f>
        <v>227.15841584158417</v>
      </c>
      <c r="Q4" s="82">
        <f>+P4*0.01</f>
        <v>2.2715841584158416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227.15841584158417</v>
      </c>
      <c r="W4" s="7">
        <f>+O4+Q4+S4+U4</f>
        <v>2.2715841584158416</v>
      </c>
    </row>
    <row r="5" spans="1:23" s="6" customFormat="1" ht="19.899999999999999" customHeight="1" x14ac:dyDescent="0.2">
      <c r="A5" s="51">
        <v>2</v>
      </c>
      <c r="B5" s="97">
        <v>2030017071</v>
      </c>
      <c r="C5" s="100" t="str">
        <f>+VLOOKUP(B5,'VERİ BANKASI'!M:N,2,0)</f>
        <v>CARREFOURSA SABANCI TİC.MRK.A.Ş.</v>
      </c>
      <c r="D5" s="54" t="s">
        <v>92</v>
      </c>
      <c r="E5" s="57">
        <v>215</v>
      </c>
      <c r="F5" s="59">
        <v>45292</v>
      </c>
      <c r="G5" s="61">
        <v>1</v>
      </c>
      <c r="H5" s="63">
        <v>89.25</v>
      </c>
      <c r="I5" s="65" t="s">
        <v>121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89.25</v>
      </c>
      <c r="N5" s="69">
        <f>+IF(G5=$N$2,M5,0)</f>
        <v>0</v>
      </c>
      <c r="O5" s="76">
        <f>+N5*0/100</f>
        <v>0</v>
      </c>
      <c r="P5" s="74">
        <f>+IF(G5=$P$2,M5/1.01,0)</f>
        <v>88.366336633663366</v>
      </c>
      <c r="Q5" s="82">
        <f>+P5*0.01</f>
        <v>0.88366336633663367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88.366336633663366</v>
      </c>
      <c r="W5" s="7">
        <f>+O5+Q5+S5+U5</f>
        <v>0.88366336633663367</v>
      </c>
    </row>
    <row r="6" spans="1:23" s="6" customFormat="1" ht="19.899999999999999" customHeight="1" x14ac:dyDescent="0.2">
      <c r="A6" s="51">
        <v>3</v>
      </c>
      <c r="B6" s="97">
        <v>6220529513</v>
      </c>
      <c r="C6" s="100" t="str">
        <f>+VLOOKUP(B6,'VERİ BANKASI'!M:N,2,0)</f>
        <v>MİGROS TİCARET A.Ş.</v>
      </c>
      <c r="D6" s="54" t="s">
        <v>92</v>
      </c>
      <c r="E6" s="57">
        <v>144</v>
      </c>
      <c r="F6" s="59">
        <v>45297</v>
      </c>
      <c r="G6" s="61">
        <v>1</v>
      </c>
      <c r="H6" s="63">
        <v>586.37</v>
      </c>
      <c r="I6" s="65" t="s">
        <v>640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586.37</v>
      </c>
      <c r="N6" s="69">
        <f>+IF(G6=$N$2,M6,0)</f>
        <v>0</v>
      </c>
      <c r="O6" s="76">
        <f>+N6*0/100</f>
        <v>0</v>
      </c>
      <c r="P6" s="74">
        <f>+IF(G6=$P$2,M6/1.01,0)</f>
        <v>580.56435643564362</v>
      </c>
      <c r="Q6" s="82">
        <f>+P6*0.01</f>
        <v>5.8056435643564361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580.56435643564362</v>
      </c>
      <c r="W6" s="7">
        <f t="shared" si="0"/>
        <v>5.8056435643564361</v>
      </c>
    </row>
    <row r="7" spans="1:23" s="6" customFormat="1" ht="19.899999999999999" customHeight="1" x14ac:dyDescent="0.2">
      <c r="A7" s="51">
        <v>4</v>
      </c>
      <c r="B7" s="97">
        <v>41695147052</v>
      </c>
      <c r="C7" s="100" t="str">
        <f>+VLOOKUP(B7,'VERİ BANKASI'!M:N,2,0)</f>
        <v>İÇER ET - ÜNAL TOSUN</v>
      </c>
      <c r="D7" s="54" t="s">
        <v>92</v>
      </c>
      <c r="E7" s="57">
        <v>29</v>
      </c>
      <c r="F7" s="59">
        <v>45292</v>
      </c>
      <c r="G7" s="61">
        <v>1</v>
      </c>
      <c r="H7" s="63">
        <v>4000</v>
      </c>
      <c r="I7" s="65" t="s">
        <v>640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4000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3960.3960396039602</v>
      </c>
      <c r="Q7" s="82">
        <f t="shared" ref="Q7:Q54" si="6">+P7*0.01</f>
        <v>39.603960396039604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3960.3960396039602</v>
      </c>
      <c r="W7" s="7">
        <f t="shared" si="0"/>
        <v>39.603960396039604</v>
      </c>
    </row>
    <row r="8" spans="1:23" s="6" customFormat="1" ht="19.899999999999999" customHeight="1" x14ac:dyDescent="0.2">
      <c r="A8" s="51">
        <v>5</v>
      </c>
      <c r="B8" s="97">
        <v>2330258257</v>
      </c>
      <c r="C8" s="100" t="str">
        <f>+VLOOKUP(B8,'VERİ BANKASI'!M:N,2,0)</f>
        <v>CEM SULTAN ÇEBİ</v>
      </c>
      <c r="D8" s="54" t="s">
        <v>639</v>
      </c>
      <c r="E8" s="57">
        <v>24</v>
      </c>
      <c r="F8" s="59">
        <v>45292</v>
      </c>
      <c r="G8" s="61">
        <v>1</v>
      </c>
      <c r="H8" s="63">
        <v>45</v>
      </c>
      <c r="I8" s="65" t="s">
        <v>68</v>
      </c>
      <c r="J8" s="61" t="s">
        <v>65</v>
      </c>
      <c r="K8" s="65"/>
      <c r="L8" s="67">
        <f t="shared" si="1"/>
        <v>0</v>
      </c>
      <c r="M8" s="7">
        <f t="shared" si="2"/>
        <v>45</v>
      </c>
      <c r="N8" s="69">
        <f t="shared" si="3"/>
        <v>0</v>
      </c>
      <c r="O8" s="76">
        <f t="shared" si="4"/>
        <v>0</v>
      </c>
      <c r="P8" s="74">
        <f t="shared" si="5"/>
        <v>44.554455445544555</v>
      </c>
      <c r="Q8" s="82">
        <f t="shared" si="6"/>
        <v>0.44554455445544555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44.554455445544555</v>
      </c>
      <c r="W8" s="7">
        <f t="shared" si="0"/>
        <v>0.44554455445544555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/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4950.05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4950.05</v>
      </c>
      <c r="N57" s="13">
        <f t="shared" si="12"/>
        <v>0</v>
      </c>
      <c r="O57" s="13">
        <f t="shared" si="12"/>
        <v>0</v>
      </c>
      <c r="P57" s="14">
        <f>+SUBTOTAL(9,P4:P55)</f>
        <v>4901.0396039603957</v>
      </c>
      <c r="Q57" s="14">
        <f t="shared" si="12"/>
        <v>49.010396039603961</v>
      </c>
      <c r="R57" s="15">
        <f t="shared" si="12"/>
        <v>0</v>
      </c>
      <c r="S57" s="15">
        <f t="shared" si="12"/>
        <v>0</v>
      </c>
      <c r="T57" s="16">
        <f t="shared" si="12"/>
        <v>0</v>
      </c>
      <c r="U57" s="16">
        <f t="shared" si="12"/>
        <v>0</v>
      </c>
      <c r="V57" s="12">
        <f t="shared" si="12"/>
        <v>4901.0396039603957</v>
      </c>
      <c r="W57" s="12">
        <f t="shared" si="12"/>
        <v>49.010396039603961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40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4950.0499999999993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4856.4851485148511</v>
      </c>
      <c r="F63" s="24">
        <f t="shared" si="16"/>
        <v>48.564851485148516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4905.0499999999993</v>
      </c>
      <c r="M63" s="113">
        <f>+COUNTIF($D$4:D57,B63)</f>
        <v>4</v>
      </c>
      <c r="N63" s="26"/>
      <c r="O63" s="2" t="s">
        <v>74</v>
      </c>
      <c r="P63" s="198" t="s">
        <v>10</v>
      </c>
      <c r="Q63" s="198"/>
      <c r="R63" s="198"/>
      <c r="S63" s="26"/>
      <c r="T63" s="199" t="s">
        <v>8</v>
      </c>
      <c r="U63" s="200"/>
      <c r="V63" s="201"/>
      <c r="W63" s="28">
        <f>+W59-W61</f>
        <v>-4950.0499999999993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44.554455445544555</v>
      </c>
      <c r="F65" s="24">
        <f t="shared" si="16"/>
        <v>0.44554455445544555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45</v>
      </c>
      <c r="M65" s="113">
        <f>+COUNTIF($D$4:D59,B65)</f>
        <v>1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MESUT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4901.0396039603957</v>
      </c>
      <c r="F85" s="39">
        <f t="shared" si="23"/>
        <v>49.010396039603961</v>
      </c>
      <c r="G85" s="39">
        <f t="shared" si="23"/>
        <v>0</v>
      </c>
      <c r="H85" s="39">
        <f t="shared" si="23"/>
        <v>0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4950.0499999999993</v>
      </c>
      <c r="M85" s="114">
        <f>+SUM(M60:M84)</f>
        <v>5</v>
      </c>
      <c r="R85" s="106" t="s">
        <v>658</v>
      </c>
      <c r="S85" s="111">
        <f>+M85</f>
        <v>5</v>
      </c>
      <c r="T85" s="107">
        <f>+K85</f>
        <v>0</v>
      </c>
      <c r="U85" s="107">
        <f>+C85+E85+G85+I85</f>
        <v>4901.0396039603957</v>
      </c>
      <c r="V85" s="107">
        <f>+D85+F85+H85+J85</f>
        <v>49.010396039603961</v>
      </c>
      <c r="W85" s="107">
        <f>+T85+U85+V85</f>
        <v>4950.0499999999993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10811.88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18AEFC72-3BEF-4EE1-9925-2532DE14C968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1A77BD1E-88ED-4DA1-8117-BD2931921B4C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72740021-1386-4953-A3A3-E1D9F825DDA9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640351F9-B11E-4D4A-A1B0-DAABF7782CFA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A76FD471-19D9-4CDC-8E8C-3DF0C2B622F1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526227D0-A3E4-4490-9AA2-E6041046BB3E}">
          <x14:formula1>
            <xm:f>'VERİ BANKASI'!$N$1:$N$1</xm:f>
          </x14:formula1>
          <xm:sqref>K55</xm:sqref>
        </x14:dataValidation>
        <x14:dataValidation type="list" allowBlank="1" showInputMessage="1" showErrorMessage="1" xr:uid="{5161671D-2471-4983-B33B-9704C0B21240}">
          <x14:formula1>
            <xm:f>'VERİ BANKASI'!$C$1:$C$5</xm:f>
          </x14:formula1>
          <xm:sqref>G55</xm:sqref>
        </x14:dataValidation>
        <x14:dataValidation type="list" allowBlank="1" showInputMessage="1" showErrorMessage="1" xr:uid="{FA6B6C7B-769C-455B-B464-0283B8C96C0C}">
          <x14:formula1>
            <xm:f>'VERİ BANKASI'!$G$1:$G$4</xm:f>
          </x14:formula1>
          <xm:sqref>P61</xm:sqref>
        </x14:dataValidation>
        <x14:dataValidation type="list" allowBlank="1" showInputMessage="1" showErrorMessage="1" xr:uid="{60AAE2AC-8689-4810-88C3-25B1DA8D6D9F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A911CC06-B6CF-4EDE-9DB0-316B8E1DBEB4}">
          <x14:formula1>
            <xm:f>'VERİ BANKASI'!$E$1:$E$13</xm:f>
          </x14:formula1>
          <xm:sqref>P63</xm:sqref>
        </x14:dataValidation>
        <x14:dataValidation type="list" allowBlank="1" showInputMessage="1" showErrorMessage="1" xr:uid="{E57C1F42-0360-43B4-8172-D253EEE2116E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44EB2F45-59F7-4555-8DCE-5B4017BA9CEC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4CF20037-1860-4436-8FC9-9A98C27BE18A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95AED600-FAD9-43DD-A45C-F85B1D59DAF8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1038-FAB3-44DE-9D70-EA2AF9572575}">
  <sheetPr codeName="Sayfa66">
    <pageSetUpPr fitToPage="1"/>
  </sheetPr>
  <dimension ref="A1:W92"/>
  <sheetViews>
    <sheetView zoomScale="85" zoomScaleNormal="85" workbookViewId="0">
      <selection activeCell="D13" sqref="D13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41.2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6220529513</v>
      </c>
      <c r="C4" s="100" t="str">
        <f>+VLOOKUP(B4,'VERİ BANKASI'!M:N,2,0)</f>
        <v>MİGROS TİCARET A.Ş.</v>
      </c>
      <c r="D4" s="54" t="s">
        <v>92</v>
      </c>
      <c r="E4" s="57">
        <v>194</v>
      </c>
      <c r="F4" s="59">
        <v>45303</v>
      </c>
      <c r="G4" s="61">
        <v>1</v>
      </c>
      <c r="H4" s="63">
        <v>84.25</v>
      </c>
      <c r="I4" s="65" t="s">
        <v>752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84.25</v>
      </c>
      <c r="N4" s="69">
        <f>+IF(G4=$N$2,M4,0)</f>
        <v>0</v>
      </c>
      <c r="O4" s="76">
        <f>+N4*0/100</f>
        <v>0</v>
      </c>
      <c r="P4" s="74">
        <f>+IF(G4=$P$2,M4/1.01,0)</f>
        <v>83.415841584158414</v>
      </c>
      <c r="Q4" s="82">
        <f>+P4*0.01</f>
        <v>0.83415841584158412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83.415841584158414</v>
      </c>
      <c r="W4" s="7">
        <f>+O4+Q4+S4+U4</f>
        <v>0.83415841584158412</v>
      </c>
    </row>
    <row r="5" spans="1:23" s="6" customFormat="1" ht="19.899999999999999" customHeight="1" x14ac:dyDescent="0.2">
      <c r="A5" s="51">
        <v>2</v>
      </c>
      <c r="B5" s="97">
        <v>6220529513</v>
      </c>
      <c r="C5" s="100" t="str">
        <f>+VLOOKUP(B5,'VERİ BANKASI'!M:N,2,0)</f>
        <v>MİGROS TİCARET A.Ş.</v>
      </c>
      <c r="D5" s="54" t="s">
        <v>92</v>
      </c>
      <c r="E5" s="57">
        <v>211</v>
      </c>
      <c r="F5" s="59">
        <v>45308</v>
      </c>
      <c r="G5" s="61">
        <v>1</v>
      </c>
      <c r="H5" s="63">
        <v>66.7</v>
      </c>
      <c r="I5" s="65" t="s">
        <v>643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66.7</v>
      </c>
      <c r="N5" s="69">
        <f>+IF(G5=$N$2,M5,0)</f>
        <v>0</v>
      </c>
      <c r="O5" s="76">
        <f>+N5*0/100</f>
        <v>0</v>
      </c>
      <c r="P5" s="74">
        <f>+IF(G5=$P$2,M5/1.01,0)</f>
        <v>66.039603960396036</v>
      </c>
      <c r="Q5" s="82">
        <f>+P5*0.01</f>
        <v>0.66039603960396043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66.039603960396036</v>
      </c>
      <c r="W5" s="7">
        <f>+O5+Q5+S5+U5</f>
        <v>0.66039603960396043</v>
      </c>
    </row>
    <row r="6" spans="1:23" s="6" customFormat="1" ht="19.899999999999999" customHeight="1" x14ac:dyDescent="0.2">
      <c r="A6" s="51">
        <v>3</v>
      </c>
      <c r="B6" s="97">
        <v>24926545872</v>
      </c>
      <c r="C6" s="100" t="str">
        <f>+VLOOKUP(B6,'VERİ BANKASI'!M:N,2,0)</f>
        <v>QFİT MARKET -ENGİN ŞAHİN</v>
      </c>
      <c r="D6" s="54" t="s">
        <v>92</v>
      </c>
      <c r="E6" s="57">
        <v>39</v>
      </c>
      <c r="F6" s="59">
        <v>45309</v>
      </c>
      <c r="G6" s="61">
        <v>1</v>
      </c>
      <c r="H6" s="63">
        <v>76.75</v>
      </c>
      <c r="I6" s="65" t="s">
        <v>643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76.75</v>
      </c>
      <c r="N6" s="69">
        <f>+IF(G6=$N$2,M6,0)</f>
        <v>0</v>
      </c>
      <c r="O6" s="76">
        <f>+N6*0/100</f>
        <v>0</v>
      </c>
      <c r="P6" s="74">
        <f>+IF(G6=$P$2,M6/1.01,0)</f>
        <v>75.990099009900987</v>
      </c>
      <c r="Q6" s="82">
        <f>+P6*0.01</f>
        <v>0.75990099009900991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75.990099009900987</v>
      </c>
      <c r="W6" s="7">
        <f t="shared" si="0"/>
        <v>0.75990099009900991</v>
      </c>
    </row>
    <row r="7" spans="1:23" s="6" customFormat="1" ht="19.899999999999999" customHeight="1" x14ac:dyDescent="0.2">
      <c r="A7" s="51">
        <v>4</v>
      </c>
      <c r="B7" s="97">
        <v>24926545872</v>
      </c>
      <c r="C7" s="100" t="str">
        <f>+VLOOKUP(B7,'VERİ BANKASI'!M:N,2,0)</f>
        <v>QFİT MARKET -ENGİN ŞAHİN</v>
      </c>
      <c r="D7" s="54" t="s">
        <v>92</v>
      </c>
      <c r="E7" s="57">
        <v>48</v>
      </c>
      <c r="F7" s="59">
        <v>45305</v>
      </c>
      <c r="G7" s="61">
        <v>1</v>
      </c>
      <c r="H7" s="63">
        <v>33</v>
      </c>
      <c r="I7" s="65" t="s">
        <v>640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33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32.67326732673267</v>
      </c>
      <c r="Q7" s="82">
        <f t="shared" ref="Q7:Q54" si="6">+P7*0.01</f>
        <v>0.32673267326732669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32.67326732673267</v>
      </c>
      <c r="W7" s="7">
        <f t="shared" si="0"/>
        <v>0.32673267326732669</v>
      </c>
    </row>
    <row r="8" spans="1:23" s="6" customFormat="1" ht="19.899999999999999" customHeight="1" x14ac:dyDescent="0.2">
      <c r="A8" s="51">
        <v>5</v>
      </c>
      <c r="B8" s="97">
        <v>24926545872</v>
      </c>
      <c r="C8" s="100" t="str">
        <f>+VLOOKUP(B8,'VERİ BANKASI'!M:N,2,0)</f>
        <v>QFİT MARKET -ENGİN ŞAHİN</v>
      </c>
      <c r="D8" s="54" t="s">
        <v>92</v>
      </c>
      <c r="E8" s="57">
        <v>2</v>
      </c>
      <c r="F8" s="59">
        <v>45308</v>
      </c>
      <c r="G8" s="61">
        <v>1</v>
      </c>
      <c r="H8" s="63">
        <v>15.5</v>
      </c>
      <c r="I8" s="65" t="s">
        <v>640</v>
      </c>
      <c r="J8" s="61" t="s">
        <v>65</v>
      </c>
      <c r="K8" s="65"/>
      <c r="L8" s="67">
        <f t="shared" si="1"/>
        <v>0</v>
      </c>
      <c r="M8" s="7">
        <f t="shared" si="2"/>
        <v>15.5</v>
      </c>
      <c r="N8" s="69">
        <f t="shared" si="3"/>
        <v>0</v>
      </c>
      <c r="O8" s="76">
        <f t="shared" si="4"/>
        <v>0</v>
      </c>
      <c r="P8" s="74">
        <f t="shared" si="5"/>
        <v>15.346534653465346</v>
      </c>
      <c r="Q8" s="82">
        <f t="shared" si="6"/>
        <v>0.15346534653465346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15.346534653465346</v>
      </c>
      <c r="W8" s="7">
        <f t="shared" si="0"/>
        <v>0.15346534653465346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/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276.2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276.2</v>
      </c>
      <c r="N57" s="13">
        <f t="shared" si="12"/>
        <v>0</v>
      </c>
      <c r="O57" s="13">
        <f t="shared" si="12"/>
        <v>0</v>
      </c>
      <c r="P57" s="14">
        <f>+SUBTOTAL(9,P4:P55)</f>
        <v>273.46534653465346</v>
      </c>
      <c r="Q57" s="14">
        <f t="shared" si="12"/>
        <v>2.7346534653465344</v>
      </c>
      <c r="R57" s="15">
        <f t="shared" si="12"/>
        <v>0</v>
      </c>
      <c r="S57" s="15">
        <f t="shared" si="12"/>
        <v>0</v>
      </c>
      <c r="T57" s="16">
        <f t="shared" si="12"/>
        <v>0</v>
      </c>
      <c r="U57" s="16">
        <f t="shared" si="12"/>
        <v>0</v>
      </c>
      <c r="V57" s="12">
        <f t="shared" si="12"/>
        <v>273.46534653465346</v>
      </c>
      <c r="W57" s="12">
        <f t="shared" si="12"/>
        <v>2.7346534653465344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40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276.2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273.46534653465346</v>
      </c>
      <c r="F63" s="24">
        <f t="shared" si="16"/>
        <v>2.7346534653465344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276.2</v>
      </c>
      <c r="M63" s="113">
        <f>+COUNTIF($D$4:D57,B63)</f>
        <v>5</v>
      </c>
      <c r="N63" s="26"/>
      <c r="O63" s="2" t="s">
        <v>74</v>
      </c>
      <c r="P63" s="198" t="s">
        <v>10</v>
      </c>
      <c r="Q63" s="198"/>
      <c r="R63" s="198"/>
      <c r="S63" s="26"/>
      <c r="T63" s="199" t="s">
        <v>8</v>
      </c>
      <c r="U63" s="200"/>
      <c r="V63" s="201"/>
      <c r="W63" s="28">
        <f>+W59-W61</f>
        <v>-276.2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76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MESUT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273.46534653465346</v>
      </c>
      <c r="F85" s="39">
        <f t="shared" si="23"/>
        <v>2.7346534653465344</v>
      </c>
      <c r="G85" s="39">
        <f t="shared" si="23"/>
        <v>0</v>
      </c>
      <c r="H85" s="39">
        <f t="shared" si="23"/>
        <v>0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276.2</v>
      </c>
      <c r="M85" s="114">
        <f>+SUM(M60:M84)</f>
        <v>5</v>
      </c>
      <c r="R85" s="106" t="s">
        <v>658</v>
      </c>
      <c r="S85" s="111">
        <f>+M85</f>
        <v>5</v>
      </c>
      <c r="T85" s="107">
        <f>+K85</f>
        <v>0</v>
      </c>
      <c r="U85" s="107">
        <f>+C85+E85+G85+I85</f>
        <v>273.46534653465346</v>
      </c>
      <c r="V85" s="107">
        <f>+D85+F85+H85+J85</f>
        <v>2.7346534653465344</v>
      </c>
      <c r="W85" s="107">
        <f>+T85+U85+V85</f>
        <v>276.2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6138.0300000000007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36DC041E-31CD-46EA-AE6F-EC7F8088D3ED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promptTitle="YILLAR" xr:uid="{769BAC11-0794-4940-8291-E3BC3606E15B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87AF2502-F4BD-4D17-B2D7-D2086EFAED84}">
          <x14:formula1>
            <xm:f>'VERİ BANKASI'!$F$1:$F$4</xm:f>
          </x14:formula1>
          <xm:sqref>P60</xm:sqref>
        </x14:dataValidation>
        <x14:dataValidation type="list" allowBlank="1" showInputMessage="1" showErrorMessage="1" xr:uid="{2A6B7A01-387D-4F83-86B2-43B7C9A28440}">
          <x14:formula1>
            <xm:f>'VERİ BANKASI'!$E$1:$E$13</xm:f>
          </x14:formula1>
          <xm:sqref>P63</xm:sqref>
        </x14:dataValidation>
        <x14:dataValidation type="list" allowBlank="1" showInputMessage="1" showErrorMessage="1" xr:uid="{2845AF03-9C93-4EDF-B0E7-DDA767D4DDEB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6E3055DC-B102-4095-9DA5-5E74C22EB773}">
          <x14:formula1>
            <xm:f>'VERİ BANKASI'!$G$1:$G$4</xm:f>
          </x14:formula1>
          <xm:sqref>P61</xm:sqref>
        </x14:dataValidation>
        <x14:dataValidation type="list" allowBlank="1" showInputMessage="1" showErrorMessage="1" xr:uid="{7EF5B7AA-DEC8-46CB-8A0D-17F01CF7FD4D}">
          <x14:formula1>
            <xm:f>'VERİ BANKASI'!$C$1:$C$5</xm:f>
          </x14:formula1>
          <xm:sqref>G55</xm:sqref>
        </x14:dataValidation>
        <x14:dataValidation type="list" allowBlank="1" showInputMessage="1" showErrorMessage="1" xr:uid="{CA8FB15F-2A05-4581-AFE1-D2E93CBDDAAF}">
          <x14:formula1>
            <xm:f>'VERİ BANKASI'!$N$1:$N$1</xm:f>
          </x14:formula1>
          <xm:sqref>K55</xm:sqref>
        </x14:dataValidation>
        <x14:dataValidation type="list" allowBlank="1" showInputMessage="1" showErrorMessage="1" xr:uid="{CD41A018-4079-4E4C-9D82-10A66923C43F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A19BCAD0-18E3-4290-A51B-21245A7CF066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319AF30C-3EF5-429D-BBAB-A2DBB0CF8666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A3D50E29-6D94-4DE9-B762-B57556D5B600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7496720C-0525-41FB-B42C-97AF02410B53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E009B61A-F3CC-4B3B-9566-4F037D1F979C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703A-AC46-4515-9976-81C66D115D10}">
  <sheetPr codeName="Sayfa67">
    <pageSetUpPr fitToPage="1"/>
  </sheetPr>
  <dimension ref="A1:W92"/>
  <sheetViews>
    <sheetView topLeftCell="A67" zoomScale="85" zoomScaleNormal="85" workbookViewId="0">
      <selection activeCell="A65" activeCellId="1" sqref="A63:XFD63 A65:XFD6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41.2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6220529513</v>
      </c>
      <c r="C4" s="100" t="str">
        <f>+VLOOKUP(B4,'VERİ BANKASI'!M:N,2,0)</f>
        <v>MİGROS TİCARET A.Ş.</v>
      </c>
      <c r="D4" s="54" t="s">
        <v>92</v>
      </c>
      <c r="E4" s="57">
        <v>72</v>
      </c>
      <c r="F4" s="59">
        <v>45315</v>
      </c>
      <c r="G4" s="61">
        <v>1</v>
      </c>
      <c r="H4" s="63">
        <v>203.58</v>
      </c>
      <c r="I4" s="65" t="s">
        <v>640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203.58</v>
      </c>
      <c r="N4" s="69">
        <f>+IF(G4=$N$2,M4,0)</f>
        <v>0</v>
      </c>
      <c r="O4" s="76">
        <f>+N4*0/100</f>
        <v>0</v>
      </c>
      <c r="P4" s="74">
        <f>+IF(G4=$P$2,M4/1.01,0)</f>
        <v>201.56435643564359</v>
      </c>
      <c r="Q4" s="82">
        <f>+P4*0.01</f>
        <v>2.0156435643564361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201.56435643564359</v>
      </c>
      <c r="W4" s="7">
        <f>+O4+Q4+S4+U4</f>
        <v>2.0156435643564361</v>
      </c>
    </row>
    <row r="5" spans="1:23" s="6" customFormat="1" ht="19.899999999999999" customHeight="1" x14ac:dyDescent="0.2">
      <c r="A5" s="51">
        <v>2</v>
      </c>
      <c r="B5" s="97">
        <v>6220529513</v>
      </c>
      <c r="C5" s="100" t="str">
        <f>+VLOOKUP(B5,'VERİ BANKASI'!M:N,2,0)</f>
        <v>MİGROS TİCARET A.Ş.</v>
      </c>
      <c r="D5" s="54" t="s">
        <v>92</v>
      </c>
      <c r="E5" s="57">
        <v>172</v>
      </c>
      <c r="F5" s="59">
        <v>45322</v>
      </c>
      <c r="G5" s="61">
        <v>1</v>
      </c>
      <c r="H5" s="63">
        <v>79.95</v>
      </c>
      <c r="I5" s="65" t="s">
        <v>643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79.95</v>
      </c>
      <c r="N5" s="69">
        <f>+IF(G5=$N$2,M5,0)</f>
        <v>0</v>
      </c>
      <c r="O5" s="76">
        <f>+N5*0/100</f>
        <v>0</v>
      </c>
      <c r="P5" s="74">
        <f>+IF(G5=$P$2,M5/1.01,0)</f>
        <v>79.158415841584159</v>
      </c>
      <c r="Q5" s="82">
        <f>+P5*0.01</f>
        <v>0.79158415841584162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79.158415841584159</v>
      </c>
      <c r="W5" s="7">
        <f>+O5+Q5+S5+U5</f>
        <v>0.79158415841584162</v>
      </c>
    </row>
    <row r="6" spans="1:23" s="6" customFormat="1" ht="19.899999999999999" customHeight="1" x14ac:dyDescent="0.2">
      <c r="A6" s="51">
        <v>3</v>
      </c>
      <c r="B6" s="97">
        <v>6290448539</v>
      </c>
      <c r="C6" s="100" t="str">
        <f>+VLOOKUP(B6,'VERİ BANKASI'!M:N,2,0)</f>
        <v>NAMLI GIDA HİZ. SAN. VE TİC. A.Ş.</v>
      </c>
      <c r="D6" s="54" t="s">
        <v>92</v>
      </c>
      <c r="E6" s="57">
        <v>131</v>
      </c>
      <c r="F6" s="59">
        <v>45312</v>
      </c>
      <c r="G6" s="61">
        <v>1</v>
      </c>
      <c r="H6" s="63">
        <v>2421.96</v>
      </c>
      <c r="I6" s="65" t="s">
        <v>640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2421.96</v>
      </c>
      <c r="N6" s="69">
        <f>+IF(G6=$N$2,M6,0)</f>
        <v>0</v>
      </c>
      <c r="O6" s="76">
        <f>+N6*0/100</f>
        <v>0</v>
      </c>
      <c r="P6" s="74">
        <f>+IF(G6=$P$2,M6/1.01,0)</f>
        <v>2397.9801980198022</v>
      </c>
      <c r="Q6" s="82">
        <f>+P6*0.01</f>
        <v>23.979801980198022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2397.9801980198022</v>
      </c>
      <c r="W6" s="7">
        <f t="shared" si="0"/>
        <v>23.979801980198022</v>
      </c>
    </row>
    <row r="7" spans="1:23" s="6" customFormat="1" ht="19.899999999999999" customHeight="1" x14ac:dyDescent="0.2">
      <c r="A7" s="51">
        <v>4</v>
      </c>
      <c r="B7" s="97">
        <v>24926545872</v>
      </c>
      <c r="C7" s="100" t="str">
        <f>+VLOOKUP(B7,'VERİ BANKASI'!M:N,2,0)</f>
        <v>QFİT MARKET -ENGİN ŞAHİN</v>
      </c>
      <c r="D7" s="54" t="s">
        <v>92</v>
      </c>
      <c r="E7" s="57">
        <v>51</v>
      </c>
      <c r="F7" s="59">
        <v>45312</v>
      </c>
      <c r="G7" s="61">
        <v>1</v>
      </c>
      <c r="H7" s="63">
        <v>41.5</v>
      </c>
      <c r="I7" s="65" t="s">
        <v>643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41.5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41.089108910891092</v>
      </c>
      <c r="Q7" s="82">
        <f t="shared" ref="Q7:Q54" si="6">+P7*0.01</f>
        <v>0.41089108910891092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41.089108910891092</v>
      </c>
      <c r="W7" s="7">
        <f t="shared" si="0"/>
        <v>0.41089108910891092</v>
      </c>
    </row>
    <row r="8" spans="1:23" s="6" customFormat="1" ht="19.899999999999999" customHeight="1" x14ac:dyDescent="0.2">
      <c r="A8" s="51">
        <v>5</v>
      </c>
      <c r="B8" s="97">
        <v>24926545872</v>
      </c>
      <c r="C8" s="100" t="str">
        <f>+VLOOKUP(B8,'VERİ BANKASI'!M:N,2,0)</f>
        <v>QFİT MARKET -ENGİN ŞAHİN</v>
      </c>
      <c r="D8" s="54" t="s">
        <v>92</v>
      </c>
      <c r="E8" s="57">
        <v>68</v>
      </c>
      <c r="F8" s="59">
        <v>45320</v>
      </c>
      <c r="G8" s="61">
        <v>1</v>
      </c>
      <c r="H8" s="63">
        <v>52.5</v>
      </c>
      <c r="I8" s="65" t="s">
        <v>643</v>
      </c>
      <c r="J8" s="61" t="s">
        <v>65</v>
      </c>
      <c r="K8" s="65"/>
      <c r="L8" s="67">
        <f t="shared" si="1"/>
        <v>0</v>
      </c>
      <c r="M8" s="7">
        <f t="shared" si="2"/>
        <v>52.5</v>
      </c>
      <c r="N8" s="69">
        <f t="shared" si="3"/>
        <v>0</v>
      </c>
      <c r="O8" s="76">
        <f t="shared" si="4"/>
        <v>0</v>
      </c>
      <c r="P8" s="74">
        <f t="shared" si="5"/>
        <v>51.980198019801982</v>
      </c>
      <c r="Q8" s="82">
        <f t="shared" si="6"/>
        <v>0.51980198019801982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51.980198019801982</v>
      </c>
      <c r="W8" s="7">
        <f t="shared" si="0"/>
        <v>0.51980198019801982</v>
      </c>
    </row>
    <row r="9" spans="1:23" s="6" customFormat="1" ht="19.899999999999999" customHeight="1" x14ac:dyDescent="0.2">
      <c r="A9" s="51">
        <v>6</v>
      </c>
      <c r="B9" s="97">
        <v>6050009918</v>
      </c>
      <c r="C9" s="100" t="str">
        <f>+VLOOKUP(B9,'VERİ BANKASI'!M:N,2,0)</f>
        <v>KÜÇÜKSU UN VE UNLU MAM.SAN.VE TİC.LTD.ŞTİ.</v>
      </c>
      <c r="D9" s="54" t="s">
        <v>92</v>
      </c>
      <c r="E9" s="57">
        <v>74</v>
      </c>
      <c r="F9" s="59">
        <v>45315</v>
      </c>
      <c r="G9" s="61">
        <v>1</v>
      </c>
      <c r="H9" s="63">
        <v>25</v>
      </c>
      <c r="I9" s="65" t="s">
        <v>643</v>
      </c>
      <c r="J9" s="61" t="s">
        <v>65</v>
      </c>
      <c r="K9" s="65"/>
      <c r="L9" s="67">
        <f t="shared" si="1"/>
        <v>0</v>
      </c>
      <c r="M9" s="7">
        <f t="shared" si="2"/>
        <v>25</v>
      </c>
      <c r="N9" s="69">
        <f t="shared" si="3"/>
        <v>0</v>
      </c>
      <c r="O9" s="76">
        <f t="shared" si="4"/>
        <v>0</v>
      </c>
      <c r="P9" s="74">
        <f t="shared" si="5"/>
        <v>24.752475247524753</v>
      </c>
      <c r="Q9" s="82">
        <f t="shared" si="6"/>
        <v>0.24752475247524755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24.752475247524753</v>
      </c>
      <c r="W9" s="7">
        <f t="shared" si="0"/>
        <v>0.24752475247524755</v>
      </c>
    </row>
    <row r="10" spans="1:23" s="6" customFormat="1" ht="19.899999999999999" customHeight="1" x14ac:dyDescent="0.2">
      <c r="A10" s="51">
        <v>7</v>
      </c>
      <c r="B10" s="97">
        <v>3670151796</v>
      </c>
      <c r="C10" s="100" t="str">
        <f>+VLOOKUP(B10,'VERİ BANKASI'!M:N,2,0)</f>
        <v>SAKARYA TATLICISI - CİHAN EROL VE ORT.</v>
      </c>
      <c r="D10" s="54" t="s">
        <v>639</v>
      </c>
      <c r="E10" s="57">
        <v>34</v>
      </c>
      <c r="F10" s="59">
        <v>45317</v>
      </c>
      <c r="G10" s="61">
        <v>1</v>
      </c>
      <c r="H10" s="63">
        <v>100</v>
      </c>
      <c r="I10" s="65" t="s">
        <v>122</v>
      </c>
      <c r="J10" s="61" t="s">
        <v>65</v>
      </c>
      <c r="K10" s="65"/>
      <c r="L10" s="67">
        <f t="shared" si="1"/>
        <v>0</v>
      </c>
      <c r="M10" s="7">
        <f t="shared" si="2"/>
        <v>100</v>
      </c>
      <c r="N10" s="69">
        <f t="shared" si="3"/>
        <v>0</v>
      </c>
      <c r="O10" s="76">
        <f t="shared" si="4"/>
        <v>0</v>
      </c>
      <c r="P10" s="74">
        <f t="shared" si="5"/>
        <v>99.009900990099013</v>
      </c>
      <c r="Q10" s="82">
        <f t="shared" si="6"/>
        <v>0.9900990099009902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99.009900990099013</v>
      </c>
      <c r="W10" s="7">
        <f t="shared" si="0"/>
        <v>0.9900990099009902</v>
      </c>
    </row>
    <row r="11" spans="1:23" s="6" customFormat="1" ht="19.899999999999999" customHeight="1" x14ac:dyDescent="0.2">
      <c r="A11" s="51">
        <v>8</v>
      </c>
      <c r="B11" s="97">
        <v>6050009918</v>
      </c>
      <c r="C11" s="100" t="str">
        <f>+VLOOKUP(B11,'VERİ BANKASI'!M:N,2,0)</f>
        <v>KÜÇÜKSU UN VE UNLU MAM.SAN.VE TİC.LTD.ŞTİ.</v>
      </c>
      <c r="D11" s="54" t="s">
        <v>92</v>
      </c>
      <c r="E11" s="57">
        <v>80</v>
      </c>
      <c r="F11" s="59">
        <v>45317</v>
      </c>
      <c r="G11" s="61">
        <v>1</v>
      </c>
      <c r="H11" s="63">
        <v>25</v>
      </c>
      <c r="I11" s="65" t="s">
        <v>643</v>
      </c>
      <c r="J11" s="61" t="s">
        <v>65</v>
      </c>
      <c r="K11" s="65"/>
      <c r="L11" s="67">
        <f t="shared" si="1"/>
        <v>0</v>
      </c>
      <c r="M11" s="7">
        <f t="shared" si="2"/>
        <v>25</v>
      </c>
      <c r="N11" s="69">
        <f t="shared" si="3"/>
        <v>0</v>
      </c>
      <c r="O11" s="76">
        <f t="shared" si="4"/>
        <v>0</v>
      </c>
      <c r="P11" s="74">
        <f t="shared" si="5"/>
        <v>24.752475247524753</v>
      </c>
      <c r="Q11" s="82">
        <f t="shared" si="6"/>
        <v>0.24752475247524755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24.752475247524753</v>
      </c>
      <c r="W11" s="7">
        <f t="shared" si="0"/>
        <v>0.24752475247524755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2949.4900000000002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2949.4900000000002</v>
      </c>
      <c r="N57" s="13">
        <f t="shared" si="12"/>
        <v>0</v>
      </c>
      <c r="O57" s="13">
        <f t="shared" si="12"/>
        <v>0</v>
      </c>
      <c r="P57" s="14">
        <f>+SUBTOTAL(9,P4:P55)</f>
        <v>2920.2871287128714</v>
      </c>
      <c r="Q57" s="14">
        <f t="shared" si="12"/>
        <v>29.202871287128719</v>
      </c>
      <c r="R57" s="15">
        <f t="shared" si="12"/>
        <v>0</v>
      </c>
      <c r="S57" s="15">
        <f t="shared" si="12"/>
        <v>0</v>
      </c>
      <c r="T57" s="16">
        <f t="shared" si="12"/>
        <v>0</v>
      </c>
      <c r="U57" s="16">
        <f t="shared" si="12"/>
        <v>0</v>
      </c>
      <c r="V57" s="12">
        <f t="shared" si="12"/>
        <v>2920.2871287128714</v>
      </c>
      <c r="W57" s="12">
        <f t="shared" si="12"/>
        <v>29.202871287128719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40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2949.4900000000002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205">
        <v>2024</v>
      </c>
      <c r="Q62" s="206"/>
      <c r="R62" s="207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2821.2772277227723</v>
      </c>
      <c r="F63" s="24">
        <f t="shared" si="16"/>
        <v>28.212772277227728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2849.4900000000002</v>
      </c>
      <c r="M63" s="113">
        <f>+COUNTIF($D$4:D57,B63)</f>
        <v>7</v>
      </c>
      <c r="N63" s="26"/>
      <c r="O63" s="2" t="s">
        <v>74</v>
      </c>
      <c r="P63" s="198" t="s">
        <v>10</v>
      </c>
      <c r="Q63" s="198"/>
      <c r="R63" s="198"/>
      <c r="S63" s="26"/>
      <c r="T63" s="199" t="s">
        <v>8</v>
      </c>
      <c r="U63" s="200"/>
      <c r="V63" s="201"/>
      <c r="W63" s="28">
        <f>+W59-W61</f>
        <v>-2949.4900000000002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99.009900990099013</v>
      </c>
      <c r="F65" s="24">
        <f t="shared" si="16"/>
        <v>0.9900990099009902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100</v>
      </c>
      <c r="M65" s="113">
        <f>+COUNTIF($D$4:D59,B65)</f>
        <v>1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MESUT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2920.2871287128714</v>
      </c>
      <c r="F85" s="39">
        <f t="shared" si="23"/>
        <v>29.202871287128719</v>
      </c>
      <c r="G85" s="39">
        <f t="shared" si="23"/>
        <v>0</v>
      </c>
      <c r="H85" s="39">
        <f t="shared" si="23"/>
        <v>0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2949.4900000000002</v>
      </c>
      <c r="M85" s="114">
        <f>+SUM(M60:M84)</f>
        <v>8</v>
      </c>
      <c r="R85" s="106" t="s">
        <v>658</v>
      </c>
      <c r="S85" s="111">
        <f>+M85</f>
        <v>8</v>
      </c>
      <c r="T85" s="107">
        <f>+K85</f>
        <v>0</v>
      </c>
      <c r="U85" s="107">
        <f>+C85+E85+G85+I85</f>
        <v>2920.2871287128714</v>
      </c>
      <c r="V85" s="107">
        <f>+D85+F85+H85+J85</f>
        <v>29.202871287128719</v>
      </c>
      <c r="W85" s="107">
        <f>+T85+U85+V85</f>
        <v>2949.4900000000002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8811.32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3A7492C8-153F-447A-8B24-BEA5AEF9D98F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D63C3ADF-9372-4512-AB27-1DFD554AA7B9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4AD71B2D-DA43-47A0-9540-AD14BE601B84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3EA843BC-7FF4-4D55-AB75-D414235561FF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1C4C4D39-FE5F-4239-A9D8-533054ADAF6D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D301F5F4-34FC-4F20-BA43-A27D7CA22F95}">
          <x14:formula1>
            <xm:f>'VERİ BANKASI'!$N$1:$N$1</xm:f>
          </x14:formula1>
          <xm:sqref>K55</xm:sqref>
        </x14:dataValidation>
        <x14:dataValidation type="list" allowBlank="1" showInputMessage="1" showErrorMessage="1" xr:uid="{D47EEAEA-EABD-4ABB-BC63-05BB5ECA7BDD}">
          <x14:formula1>
            <xm:f>'VERİ BANKASI'!$C$1:$C$5</xm:f>
          </x14:formula1>
          <xm:sqref>G55</xm:sqref>
        </x14:dataValidation>
        <x14:dataValidation type="list" allowBlank="1" showInputMessage="1" showErrorMessage="1" xr:uid="{B3EDFEA0-F139-4392-A983-25FE0FD94CEA}">
          <x14:formula1>
            <xm:f>'VERİ BANKASI'!$G$1:$G$4</xm:f>
          </x14:formula1>
          <xm:sqref>P61</xm:sqref>
        </x14:dataValidation>
        <x14:dataValidation type="list" allowBlank="1" showInputMessage="1" showErrorMessage="1" xr:uid="{F38C4A34-4126-445B-A319-933A45EB65F7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13DBB358-21B6-499F-AEED-491BD1E27CEC}">
          <x14:formula1>
            <xm:f>'VERİ BANKASI'!$E$1:$E$13</xm:f>
          </x14:formula1>
          <xm:sqref>P63</xm:sqref>
        </x14:dataValidation>
        <x14:dataValidation type="list" allowBlank="1" showInputMessage="1" showErrorMessage="1" xr:uid="{7200E746-4257-42C4-9F89-6F90A7BAC1D5}">
          <x14:formula1>
            <xm:f>'VERİ BANKASI'!$F$1:$F$4</xm:f>
          </x14:formula1>
          <xm:sqref>P60</xm:sqref>
        </x14:dataValidation>
        <x14:dataValidation type="list" allowBlank="1" showInputMessage="1" showErrorMessage="1" promptTitle="YILLAR" xr:uid="{9BA9179D-AA5D-4BBC-9111-26A4D862C424}">
          <x14:formula1>
            <xm:f>'VERİ BANKASI'!$D$1:$D$19</xm:f>
          </x14:formula1>
          <xm:sqref>P62:R62</xm:sqref>
        </x14:dataValidation>
        <x14:dataValidation type="list" allowBlank="1" showInputMessage="1" showErrorMessage="1" xr:uid="{BC4D45F4-0B37-4BCB-BB5A-185A047F174B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A7900A46-E2B3-4AB1-8178-5FBF1E147B88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D56E4-4C71-4270-8313-6FA5C9888A27}">
  <sheetPr codeName="Sayfa68">
    <pageSetUpPr fitToPage="1"/>
  </sheetPr>
  <dimension ref="A1:W92"/>
  <sheetViews>
    <sheetView zoomScale="85" zoomScaleNormal="85" workbookViewId="0">
      <selection activeCell="D7" sqref="D7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38371250212</v>
      </c>
      <c r="C4" s="100" t="str">
        <f>+VLOOKUP(B4,'VERİ BANKASI'!M:N,2,0)</f>
        <v>SUSAM SOKAĞI - MÜJDAT BULUT</v>
      </c>
      <c r="D4" s="54" t="s">
        <v>92</v>
      </c>
      <c r="E4" s="57">
        <v>13</v>
      </c>
      <c r="F4" s="59">
        <v>45294</v>
      </c>
      <c r="G4" s="61">
        <v>1</v>
      </c>
      <c r="H4" s="63">
        <v>107.5</v>
      </c>
      <c r="I4" s="65" t="s">
        <v>68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107.5</v>
      </c>
      <c r="N4" s="69">
        <f>+IF(G4=$N$2,M4,0)</f>
        <v>0</v>
      </c>
      <c r="O4" s="76">
        <f>+N4*0/100</f>
        <v>0</v>
      </c>
      <c r="P4" s="74">
        <f>+IF(G4=$P$2,M4/1.01,0)</f>
        <v>106.43564356435644</v>
      </c>
      <c r="Q4" s="82">
        <f>+P4*0.01</f>
        <v>1.0643564356435644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106.43564356435644</v>
      </c>
      <c r="W4" s="7">
        <f>+O4+Q4+S4+U4</f>
        <v>1.0643564356435644</v>
      </c>
    </row>
    <row r="5" spans="1:23" s="6" customFormat="1" ht="19.899999999999999" customHeight="1" x14ac:dyDescent="0.2">
      <c r="A5" s="51">
        <v>2</v>
      </c>
      <c r="B5" s="97">
        <v>8280687700</v>
      </c>
      <c r="C5" s="100" t="str">
        <f>+VLOOKUP(B5,'VERİ BANKASI'!M:N,2,0)</f>
        <v>TAŞFIRIN ORGANİK EKMEK UNL.MAM.GIDA.SAN.LTD.</v>
      </c>
      <c r="D5" s="54" t="s">
        <v>92</v>
      </c>
      <c r="E5" s="57">
        <v>67</v>
      </c>
      <c r="F5" s="59">
        <v>45302</v>
      </c>
      <c r="G5" s="61">
        <v>1</v>
      </c>
      <c r="H5" s="63">
        <v>240</v>
      </c>
      <c r="I5" s="65" t="s">
        <v>666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240</v>
      </c>
      <c r="N5" s="69">
        <f>+IF(G5=$N$2,M5,0)</f>
        <v>0</v>
      </c>
      <c r="O5" s="76">
        <f>+N5*0/100</f>
        <v>0</v>
      </c>
      <c r="P5" s="74">
        <f>+IF(G5=$P$2,M5/1.01,0)</f>
        <v>237.62376237623764</v>
      </c>
      <c r="Q5" s="82">
        <f>+P5*0.01</f>
        <v>2.3762376237623766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237.62376237623764</v>
      </c>
      <c r="W5" s="7">
        <f>+O5+Q5+S5+U5</f>
        <v>2.3762376237623766</v>
      </c>
    </row>
    <row r="6" spans="1:23" s="6" customFormat="1" ht="19.899999999999999" customHeight="1" x14ac:dyDescent="0.2">
      <c r="A6" s="51">
        <v>3</v>
      </c>
      <c r="B6" s="97">
        <v>33895973456</v>
      </c>
      <c r="C6" s="100" t="str">
        <f>+VLOOKUP(B6,'VERİ BANKASI'!M:N,2,0)</f>
        <v>OTO YILMAZ - YILMAZ TOKERİM</v>
      </c>
      <c r="D6" s="54" t="s">
        <v>93</v>
      </c>
      <c r="E6" s="57">
        <v>33</v>
      </c>
      <c r="F6" s="59">
        <v>45302</v>
      </c>
      <c r="G6" s="61">
        <v>20</v>
      </c>
      <c r="H6" s="63">
        <v>180</v>
      </c>
      <c r="I6" s="65" t="s">
        <v>666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54</v>
      </c>
      <c r="M6" s="7">
        <f>+H6-L6</f>
        <v>126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105</v>
      </c>
      <c r="U6" s="92">
        <f>+T6*0.2</f>
        <v>21</v>
      </c>
      <c r="V6" s="95">
        <f t="shared" ref="V6:W22" si="0">+N6+P6+R6+T6</f>
        <v>105</v>
      </c>
      <c r="W6" s="7">
        <f t="shared" si="0"/>
        <v>21</v>
      </c>
    </row>
    <row r="7" spans="1:23" s="6" customFormat="1" ht="19.899999999999999" customHeight="1" x14ac:dyDescent="0.2">
      <c r="A7" s="51">
        <v>4</v>
      </c>
      <c r="B7" s="97">
        <v>6220529513</v>
      </c>
      <c r="C7" s="100" t="str">
        <f>+VLOOKUP(B7,'VERİ BANKASI'!M:N,2,0)</f>
        <v>MİGROS TİCARET A.Ş.</v>
      </c>
      <c r="D7" s="54" t="s">
        <v>93</v>
      </c>
      <c r="E7" s="57">
        <v>113</v>
      </c>
      <c r="F7" s="59">
        <v>45303</v>
      </c>
      <c r="G7" s="61">
        <v>20</v>
      </c>
      <c r="H7" s="63">
        <v>159.80000000000001</v>
      </c>
      <c r="I7" s="65" t="s">
        <v>666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47.94</v>
      </c>
      <c r="M7" s="7">
        <f t="shared" ref="M7:M54" si="2">+H7-L7</f>
        <v>111.86000000000001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93.216666666666683</v>
      </c>
      <c r="U7" s="92">
        <f t="shared" ref="U7:U54" si="10">+T7*0.2</f>
        <v>18.643333333333338</v>
      </c>
      <c r="V7" s="95">
        <f t="shared" si="0"/>
        <v>93.216666666666683</v>
      </c>
      <c r="W7" s="7">
        <f t="shared" si="0"/>
        <v>18.643333333333338</v>
      </c>
    </row>
    <row r="8" spans="1:23" s="6" customFormat="1" ht="19.899999999999999" customHeight="1" x14ac:dyDescent="0.2">
      <c r="A8" s="51">
        <v>5</v>
      </c>
      <c r="B8" s="97">
        <v>6220529513</v>
      </c>
      <c r="C8" s="100" t="str">
        <f>+VLOOKUP(B8,'VERİ BANKASI'!M:N,2,0)</f>
        <v>MİGROS TİCARET A.Ş.</v>
      </c>
      <c r="D8" s="54" t="s">
        <v>97</v>
      </c>
      <c r="E8" s="57">
        <v>113</v>
      </c>
      <c r="F8" s="59">
        <v>45303</v>
      </c>
      <c r="G8" s="61">
        <v>20</v>
      </c>
      <c r="H8" s="63">
        <v>564.9</v>
      </c>
      <c r="I8" s="65" t="s">
        <v>666</v>
      </c>
      <c r="J8" s="61" t="s">
        <v>64</v>
      </c>
      <c r="K8" s="65"/>
      <c r="L8" s="67">
        <f t="shared" si="1"/>
        <v>0</v>
      </c>
      <c r="M8" s="7">
        <f t="shared" si="2"/>
        <v>564.9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470.75</v>
      </c>
      <c r="U8" s="92">
        <f t="shared" si="10"/>
        <v>94.15</v>
      </c>
      <c r="V8" s="95">
        <f t="shared" si="0"/>
        <v>470.75</v>
      </c>
      <c r="W8" s="7">
        <f t="shared" si="0"/>
        <v>94.15</v>
      </c>
    </row>
    <row r="9" spans="1:23" s="6" customFormat="1" ht="19.899999999999999" customHeight="1" x14ac:dyDescent="0.2">
      <c r="A9" s="51">
        <v>6</v>
      </c>
      <c r="B9" s="97">
        <v>61645108438</v>
      </c>
      <c r="C9" s="100" t="str">
        <f>+VLOOKUP(B9,'VERİ BANKASI'!M:N,2,0)</f>
        <v>GAZİANTEP ET LOKANTASI - MURAT METER</v>
      </c>
      <c r="D9" s="54" t="s">
        <v>639</v>
      </c>
      <c r="E9" s="57">
        <v>7</v>
      </c>
      <c r="F9" s="59">
        <v>45308</v>
      </c>
      <c r="G9" s="61">
        <v>10</v>
      </c>
      <c r="H9" s="63">
        <v>230</v>
      </c>
      <c r="I9" s="65" t="s">
        <v>666</v>
      </c>
      <c r="J9" s="61" t="s">
        <v>64</v>
      </c>
      <c r="K9" s="65"/>
      <c r="L9" s="67">
        <f t="shared" si="1"/>
        <v>0</v>
      </c>
      <c r="M9" s="7">
        <f t="shared" si="2"/>
        <v>230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209.09090909090907</v>
      </c>
      <c r="S9" s="86">
        <f t="shared" si="8"/>
        <v>20.909090909090907</v>
      </c>
      <c r="T9" s="90">
        <f t="shared" si="9"/>
        <v>0</v>
      </c>
      <c r="U9" s="92">
        <f t="shared" si="10"/>
        <v>0</v>
      </c>
      <c r="V9" s="95">
        <f t="shared" si="0"/>
        <v>209.09090909090907</v>
      </c>
      <c r="W9" s="7">
        <f t="shared" si="0"/>
        <v>20.909090909090907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 t="s">
        <v>64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64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1482.1999999999998</v>
      </c>
      <c r="I57" s="109"/>
      <c r="J57" s="109"/>
      <c r="K57" s="11"/>
      <c r="L57" s="12">
        <f t="shared" ref="L57:W57" si="12">+SUBTOTAL(9,L4:L55)</f>
        <v>101.94</v>
      </c>
      <c r="M57" s="12">
        <f t="shared" si="12"/>
        <v>1380.26</v>
      </c>
      <c r="N57" s="13">
        <f t="shared" si="12"/>
        <v>0</v>
      </c>
      <c r="O57" s="13">
        <f t="shared" si="12"/>
        <v>0</v>
      </c>
      <c r="P57" s="14">
        <f>+SUBTOTAL(9,P4:P55)</f>
        <v>344.05940594059405</v>
      </c>
      <c r="Q57" s="14">
        <f t="shared" si="12"/>
        <v>3.440594059405941</v>
      </c>
      <c r="R57" s="15">
        <f t="shared" si="12"/>
        <v>209.09090909090907</v>
      </c>
      <c r="S57" s="15">
        <f t="shared" si="12"/>
        <v>20.909090909090907</v>
      </c>
      <c r="T57" s="16">
        <f t="shared" si="12"/>
        <v>668.9666666666667</v>
      </c>
      <c r="U57" s="16">
        <f t="shared" si="12"/>
        <v>133.79333333333335</v>
      </c>
      <c r="V57" s="12">
        <f t="shared" si="12"/>
        <v>1222.1169816981699</v>
      </c>
      <c r="W57" s="12">
        <f t="shared" si="12"/>
        <v>158.14301830183021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1482.2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198.2166666666667</v>
      </c>
      <c r="J62" s="24">
        <f t="shared" si="20"/>
        <v>39.643333333333338</v>
      </c>
      <c r="K62" s="24">
        <f t="shared" si="21"/>
        <v>101.94</v>
      </c>
      <c r="L62" s="25">
        <f t="shared" si="22"/>
        <v>339.80000000000007</v>
      </c>
      <c r="M62" s="113">
        <f>+COUNTIF($D$4:D56,B62)</f>
        <v>2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344.05940594059405</v>
      </c>
      <c r="F63" s="24">
        <f t="shared" si="16"/>
        <v>3.440594059405941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347.5</v>
      </c>
      <c r="M63" s="113">
        <f>+COUNTIF($D$4:D57,B63)</f>
        <v>2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-1482.2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209.09090909090907</v>
      </c>
      <c r="H65" s="24">
        <f t="shared" si="18"/>
        <v>20.909090909090907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229.99999999999997</v>
      </c>
      <c r="M65" s="113">
        <f>+COUNTIF($D$4:D59,B65)</f>
        <v>1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470.75</v>
      </c>
      <c r="J73" s="24">
        <f t="shared" si="20"/>
        <v>94.15</v>
      </c>
      <c r="K73" s="24">
        <f t="shared" si="21"/>
        <v>0</v>
      </c>
      <c r="L73" s="25">
        <f t="shared" si="22"/>
        <v>564.9</v>
      </c>
      <c r="M73" s="113">
        <f>+COUNTIF($D$4:D67,B73)</f>
        <v>1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344.05940594059405</v>
      </c>
      <c r="F85" s="39">
        <f t="shared" si="23"/>
        <v>3.440594059405941</v>
      </c>
      <c r="G85" s="39">
        <f t="shared" si="23"/>
        <v>209.09090909090907</v>
      </c>
      <c r="H85" s="39">
        <f t="shared" si="23"/>
        <v>20.909090909090907</v>
      </c>
      <c r="I85" s="39">
        <f t="shared" si="23"/>
        <v>668.9666666666667</v>
      </c>
      <c r="J85" s="39">
        <f t="shared" si="23"/>
        <v>133.79333333333335</v>
      </c>
      <c r="K85" s="40">
        <f t="shared" si="23"/>
        <v>101.94</v>
      </c>
      <c r="L85" s="40">
        <f>SUM(L60:L82)</f>
        <v>1482.2</v>
      </c>
      <c r="M85" s="114">
        <f>+SUM(M60:M84)</f>
        <v>6</v>
      </c>
      <c r="R85" s="106" t="s">
        <v>658</v>
      </c>
      <c r="S85" s="111">
        <f>+M85</f>
        <v>6</v>
      </c>
      <c r="T85" s="107">
        <f>+K85</f>
        <v>101.94</v>
      </c>
      <c r="U85" s="107">
        <f>+C85+E85+G85+I85</f>
        <v>1222.1169816981699</v>
      </c>
      <c r="V85" s="107">
        <f>+D85+F85+H85+J85</f>
        <v>158.14301830183021</v>
      </c>
      <c r="W85" s="107">
        <f>+T85+U85+V85</f>
        <v>1482.2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7344.0300000000007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EEE0572E-F9B8-47FE-B7D3-D25CD399A3EF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B2526010-7E32-483C-9C2B-3BFE4A90A902}">
          <x14:formula1>
            <xm:f>'VERİ BANKASI'!$F$1:$F$4</xm:f>
          </x14:formula1>
          <xm:sqref>P60</xm:sqref>
        </x14:dataValidation>
        <x14:dataValidation type="list" allowBlank="1" showInputMessage="1" showErrorMessage="1" xr:uid="{2639110C-EC83-4800-85AA-7B568AC2DC20}">
          <x14:formula1>
            <xm:f>'VERİ BANKASI'!$E$1:$E$13</xm:f>
          </x14:formula1>
          <xm:sqref>P63</xm:sqref>
        </x14:dataValidation>
        <x14:dataValidation type="list" allowBlank="1" showInputMessage="1" showErrorMessage="1" xr:uid="{CB72B9A7-42D0-48DA-9AEB-B21433F91DFA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628AD9CE-9129-4F34-B857-B67B86F8992C}">
          <x14:formula1>
            <xm:f>'VERİ BANKASI'!$G$1:$G$4</xm:f>
          </x14:formula1>
          <xm:sqref>P61</xm:sqref>
        </x14:dataValidation>
        <x14:dataValidation type="list" allowBlank="1" showInputMessage="1" showErrorMessage="1" xr:uid="{D29744CF-7D69-4BFA-8A05-CAFBE6D08327}">
          <x14:formula1>
            <xm:f>'VERİ BANKASI'!$C$1:$C$5</xm:f>
          </x14:formula1>
          <xm:sqref>G55</xm:sqref>
        </x14:dataValidation>
        <x14:dataValidation type="list" allowBlank="1" showInputMessage="1" showErrorMessage="1" xr:uid="{4294DF83-2586-46CF-ACD3-9E8D3778BDEA}">
          <x14:formula1>
            <xm:f>'VERİ BANKASI'!$N$1:$N$1</xm:f>
          </x14:formula1>
          <xm:sqref>K55</xm:sqref>
        </x14:dataValidation>
        <x14:dataValidation type="list" allowBlank="1" showInputMessage="1" showErrorMessage="1" xr:uid="{B6F9D970-DDF0-4DE5-BAD0-BD2E0596A8E4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D72F5776-CA11-427C-BAC1-C2C9F8109FE0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488DCDFC-A65F-42A6-BBC8-E8CDB35DC96A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BF649FA2-9972-42B5-B18A-E9C76E3F8DE2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F413E037-D4B1-4B2D-926B-C6C57C8B11A9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A5E6FF59-8358-4AFD-91A0-BE54FB184554}">
          <x14:formula1>
            <xm:f>'VERİ BANKASI'!$I$1:$I$36</xm:f>
          </x14:formula1>
          <xm:sqref>P62:R62</xm:sqref>
        </x14:dataValidation>
        <x14:dataValidation type="list" allowBlank="1" showInputMessage="1" showErrorMessage="1" xr:uid="{039985FF-D1D3-44A9-8D6A-4D934B58F61C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E7D0-C5E9-4EF8-BF97-A844EA08E6FC}">
  <sheetPr codeName="Sayfa69">
    <pageSetUpPr fitToPage="1"/>
  </sheetPr>
  <dimension ref="A1:W92"/>
  <sheetViews>
    <sheetView topLeftCell="H43" zoomScale="85" zoomScaleNormal="85" workbookViewId="0">
      <selection activeCell="P62" sqref="P62:R62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32801009654</v>
      </c>
      <c r="C4" s="100" t="str">
        <f>+VLOOKUP(B4,'VERİ BANKASI'!M:N,2,0)</f>
        <v>KOKOREÇCİ SERKAN - ASIM SERKAN BELHİOĞLU</v>
      </c>
      <c r="D4" s="54" t="s">
        <v>639</v>
      </c>
      <c r="E4" s="57">
        <v>54</v>
      </c>
      <c r="F4" s="59">
        <v>45310</v>
      </c>
      <c r="G4" s="61">
        <v>10</v>
      </c>
      <c r="H4" s="63">
        <v>120</v>
      </c>
      <c r="I4" s="65" t="s">
        <v>134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120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109.09090909090908</v>
      </c>
      <c r="S4" s="86">
        <f>+R4*0.1</f>
        <v>10.909090909090908</v>
      </c>
      <c r="T4" s="90">
        <f>+IF(G4=$T$2,M4/1.2,0)</f>
        <v>0</v>
      </c>
      <c r="U4" s="92">
        <f>+T4*0.2</f>
        <v>0</v>
      </c>
      <c r="V4" s="95">
        <f>+N4+P4+R4+T4</f>
        <v>109.09090909090908</v>
      </c>
      <c r="W4" s="7">
        <f>+O4+Q4+S4+U4</f>
        <v>10.909090909090908</v>
      </c>
    </row>
    <row r="5" spans="1:23" s="6" customFormat="1" ht="19.899999999999999" customHeight="1" x14ac:dyDescent="0.2">
      <c r="A5" s="51">
        <v>2</v>
      </c>
      <c r="B5" s="116">
        <v>7850565678</v>
      </c>
      <c r="C5" s="100" t="str">
        <f>+VLOOKUP(B5,'VERİ BANKASI'!M:N,2,0)</f>
        <v>SÜMELA PARK DİNLENME TESİS A.Ş.</v>
      </c>
      <c r="D5" s="54" t="s">
        <v>639</v>
      </c>
      <c r="E5" s="57">
        <v>53</v>
      </c>
      <c r="F5" s="59">
        <v>45308</v>
      </c>
      <c r="G5" s="61">
        <v>10</v>
      </c>
      <c r="H5" s="63">
        <v>130</v>
      </c>
      <c r="I5" s="65" t="s">
        <v>134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130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118.18181818181817</v>
      </c>
      <c r="S5" s="86">
        <f>+R5*0.1</f>
        <v>11.818181818181818</v>
      </c>
      <c r="T5" s="90">
        <f>+IF(G5=$T$2,M5/1.2,0)</f>
        <v>0</v>
      </c>
      <c r="U5" s="92">
        <f>+T5*0.2</f>
        <v>0</v>
      </c>
      <c r="V5" s="95">
        <f>+N5+P5+R5+T5</f>
        <v>118.18181818181817</v>
      </c>
      <c r="W5" s="7">
        <f>+O5+Q5+S5+U5</f>
        <v>11.818181818181818</v>
      </c>
    </row>
    <row r="6" spans="1:23" s="6" customFormat="1" ht="19.899999999999999" customHeight="1" x14ac:dyDescent="0.2">
      <c r="A6" s="51">
        <v>3</v>
      </c>
      <c r="B6" s="97">
        <v>32801009654</v>
      </c>
      <c r="C6" s="100" t="str">
        <f>+VLOOKUP(B6,'VERİ BANKASI'!M:N,2,0)</f>
        <v>KOKOREÇCİ SERKAN - ASIM SERKAN BELHİOĞLU</v>
      </c>
      <c r="D6" s="54" t="s">
        <v>639</v>
      </c>
      <c r="E6" s="57">
        <v>32</v>
      </c>
      <c r="F6" s="59">
        <v>45310</v>
      </c>
      <c r="G6" s="61">
        <v>10</v>
      </c>
      <c r="H6" s="63">
        <v>80</v>
      </c>
      <c r="I6" s="65" t="s">
        <v>134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80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72.72727272727272</v>
      </c>
      <c r="S6" s="86">
        <f>+R6*0.1</f>
        <v>7.2727272727272725</v>
      </c>
      <c r="T6" s="90">
        <f>+IF(G6=$T$2,M6/1.2,0)</f>
        <v>0</v>
      </c>
      <c r="U6" s="92">
        <f>+T6*0.2</f>
        <v>0</v>
      </c>
      <c r="V6" s="95">
        <f t="shared" ref="V6:W22" si="0">+N6+P6+R6+T6</f>
        <v>72.72727272727272</v>
      </c>
      <c r="W6" s="7">
        <f t="shared" si="0"/>
        <v>7.2727272727272725</v>
      </c>
    </row>
    <row r="7" spans="1:23" s="6" customFormat="1" ht="19.899999999999999" customHeight="1" x14ac:dyDescent="0.2">
      <c r="A7" s="51">
        <v>4</v>
      </c>
      <c r="B7" s="97">
        <v>1660060521</v>
      </c>
      <c r="C7" s="100" t="str">
        <f>+VLOOKUP(B7,'VERİ BANKASI'!M:N,2,0)</f>
        <v>BESLER SÜT ÜR.SAN.TİC.LTD.ŞTİ.</v>
      </c>
      <c r="D7" s="54" t="s">
        <v>639</v>
      </c>
      <c r="E7" s="57">
        <v>7</v>
      </c>
      <c r="F7" s="59">
        <v>45310</v>
      </c>
      <c r="G7" s="61">
        <v>1</v>
      </c>
      <c r="H7" s="63">
        <v>215</v>
      </c>
      <c r="I7" s="65" t="s">
        <v>134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215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212.87128712871288</v>
      </c>
      <c r="Q7" s="82">
        <f t="shared" ref="Q7:Q54" si="6">+P7*0.01</f>
        <v>2.1287128712871288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212.87128712871288</v>
      </c>
      <c r="W7" s="7">
        <f t="shared" si="0"/>
        <v>2.1287128712871288</v>
      </c>
    </row>
    <row r="8" spans="1:23" s="6" customFormat="1" ht="19.899999999999999" customHeight="1" x14ac:dyDescent="0.2">
      <c r="A8" s="51">
        <v>5</v>
      </c>
      <c r="B8" s="97">
        <v>3680195906</v>
      </c>
      <c r="C8" s="100" t="str">
        <f>+VLOOKUP(B8,'VERİ BANKASI'!M:N,2,0)</f>
        <v>ERSAN ALIŞVERİŞ HIZ.VE GIDA SAN.TİC.A.Ş.(KİM MARKET)</v>
      </c>
      <c r="D8" s="54" t="s">
        <v>92</v>
      </c>
      <c r="E8" s="57">
        <v>262</v>
      </c>
      <c r="F8" s="59">
        <v>45304</v>
      </c>
      <c r="G8" s="61">
        <v>1</v>
      </c>
      <c r="H8" s="63">
        <v>74.53</v>
      </c>
      <c r="I8" s="65" t="s">
        <v>134</v>
      </c>
      <c r="J8" s="61" t="s">
        <v>64</v>
      </c>
      <c r="K8" s="65"/>
      <c r="L8" s="67">
        <f t="shared" si="1"/>
        <v>0</v>
      </c>
      <c r="M8" s="7">
        <f t="shared" si="2"/>
        <v>74.53</v>
      </c>
      <c r="N8" s="69">
        <f t="shared" si="3"/>
        <v>0</v>
      </c>
      <c r="O8" s="76">
        <f t="shared" si="4"/>
        <v>0</v>
      </c>
      <c r="P8" s="74">
        <f t="shared" si="5"/>
        <v>73.792079207920793</v>
      </c>
      <c r="Q8" s="82">
        <f t="shared" si="6"/>
        <v>0.73792079207920791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73.792079207920793</v>
      </c>
      <c r="W8" s="7">
        <f t="shared" si="0"/>
        <v>0.73792079207920791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/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619.53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619.53</v>
      </c>
      <c r="N57" s="13">
        <f t="shared" si="12"/>
        <v>0</v>
      </c>
      <c r="O57" s="13">
        <f t="shared" si="12"/>
        <v>0</v>
      </c>
      <c r="P57" s="14">
        <f>+SUBTOTAL(9,P4:P55)</f>
        <v>286.66336633663366</v>
      </c>
      <c r="Q57" s="14">
        <f t="shared" si="12"/>
        <v>2.8666336633663367</v>
      </c>
      <c r="R57" s="15">
        <f t="shared" si="12"/>
        <v>300</v>
      </c>
      <c r="S57" s="15">
        <f t="shared" si="12"/>
        <v>30</v>
      </c>
      <c r="T57" s="16">
        <f t="shared" si="12"/>
        <v>0</v>
      </c>
      <c r="U57" s="16">
        <f t="shared" si="12"/>
        <v>0</v>
      </c>
      <c r="V57" s="12">
        <f t="shared" si="12"/>
        <v>586.66336633663366</v>
      </c>
      <c r="W57" s="12">
        <f t="shared" si="12"/>
        <v>32.866633663366336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619.53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73.792079207920793</v>
      </c>
      <c r="F63" s="24">
        <f t="shared" si="16"/>
        <v>0.73792079207920791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74.53</v>
      </c>
      <c r="M63" s="113">
        <f>+COUNTIF($D$4:D57,B63)</f>
        <v>1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-619.53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212.87128712871288</v>
      </c>
      <c r="F65" s="24">
        <f t="shared" si="16"/>
        <v>2.1287128712871288</v>
      </c>
      <c r="G65" s="24">
        <f t="shared" si="17"/>
        <v>300</v>
      </c>
      <c r="H65" s="24">
        <f t="shared" si="18"/>
        <v>30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545</v>
      </c>
      <c r="M65" s="113">
        <f>+COUNTIF($D$4:D59,B65)</f>
        <v>4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286.66336633663366</v>
      </c>
      <c r="F85" s="39">
        <f t="shared" si="23"/>
        <v>2.8666336633663367</v>
      </c>
      <c r="G85" s="39">
        <f t="shared" si="23"/>
        <v>300</v>
      </c>
      <c r="H85" s="39">
        <f t="shared" si="23"/>
        <v>30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619.53</v>
      </c>
      <c r="M85" s="114">
        <f>+SUM(M60:M84)</f>
        <v>5</v>
      </c>
      <c r="R85" s="106" t="s">
        <v>658</v>
      </c>
      <c r="S85" s="111">
        <f>+M85</f>
        <v>5</v>
      </c>
      <c r="T85" s="107">
        <f>+K85</f>
        <v>0</v>
      </c>
      <c r="U85" s="107">
        <f>+C85+E85+G85+I85</f>
        <v>586.66336633663366</v>
      </c>
      <c r="V85" s="107">
        <f>+D85+F85+H85+J85</f>
        <v>32.866633663366336</v>
      </c>
      <c r="W85" s="107">
        <f>+T85+U85+V85</f>
        <v>619.53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6481.3600000000006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32BECEBC-C27A-48E0-9552-26F6DA91FE2B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E7F58B8C-0346-4968-A4F1-132868F03432}">
          <x14:formula1>
            <xm:f>'VERİ BANKASI'!$F$1:$F$4</xm:f>
          </x14:formula1>
          <xm:sqref>P60</xm:sqref>
        </x14:dataValidation>
        <x14:dataValidation type="list" allowBlank="1" showInputMessage="1" showErrorMessage="1" xr:uid="{758D8C94-E9B6-485F-A94F-659CEC1F1F6F}">
          <x14:formula1>
            <xm:f>'VERİ BANKASI'!$E$1:$E$13</xm:f>
          </x14:formula1>
          <xm:sqref>P63</xm:sqref>
        </x14:dataValidation>
        <x14:dataValidation type="list" allowBlank="1" showInputMessage="1" showErrorMessage="1" xr:uid="{1BF36DA5-E618-465D-BE6D-6A920928155A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00D09A7E-1581-4F36-90F0-6809A0512C20}">
          <x14:formula1>
            <xm:f>'VERİ BANKASI'!$G$1:$G$4</xm:f>
          </x14:formula1>
          <xm:sqref>P61</xm:sqref>
        </x14:dataValidation>
        <x14:dataValidation type="list" allowBlank="1" showInputMessage="1" showErrorMessage="1" xr:uid="{251AE87F-2D51-470E-B378-ACF342B932B9}">
          <x14:formula1>
            <xm:f>'VERİ BANKASI'!$C$1:$C$5</xm:f>
          </x14:formula1>
          <xm:sqref>G55</xm:sqref>
        </x14:dataValidation>
        <x14:dataValidation type="list" allowBlank="1" showInputMessage="1" showErrorMessage="1" xr:uid="{74038E02-9A7B-4810-8D86-848A83D05F4C}">
          <x14:formula1>
            <xm:f>'VERİ BANKASI'!$N$1:$N$1</xm:f>
          </x14:formula1>
          <xm:sqref>K55</xm:sqref>
        </x14:dataValidation>
        <x14:dataValidation type="list" allowBlank="1" showInputMessage="1" showErrorMessage="1" xr:uid="{466B0D7D-E655-460F-A59D-4879853ADBC2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C4E85C08-7ECC-4F66-87C6-3B280407AC11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1E51CBC8-54C3-4E06-AB4D-07B51190A537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D4739608-1BDC-452C-9FEF-26936870365C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02A4EC62-1FBB-46D2-A70F-75EBEE18FF8E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2E77FE79-1F72-4722-B9E0-18E1FB9C8F6B}">
          <x14:formula1>
            <xm:f>'VERİ BANKASI'!$I$1:$I$36</xm:f>
          </x14:formula1>
          <xm:sqref>P62:R62</xm:sqref>
        </x14:dataValidation>
        <x14:dataValidation type="list" allowBlank="1" showInputMessage="1" showErrorMessage="1" xr:uid="{68EAB9F5-DD0A-4C27-A57B-CFCA6CCBE0F2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2B5B-EA80-4E1A-BD28-41422A840D9A}">
  <sheetPr codeName="Sayfa70">
    <pageSetUpPr fitToPage="1"/>
  </sheetPr>
  <dimension ref="A1:W85"/>
  <sheetViews>
    <sheetView topLeftCell="A70" zoomScale="85" zoomScaleNormal="85" workbookViewId="0">
      <selection activeCell="E91" sqref="E91:E93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5260047973</v>
      </c>
      <c r="C4" s="100" t="str">
        <f>+VLOOKUP(B4,'VERİ BANKASI'!M:N,2,0)</f>
        <v>İSTANBUL OTOPARK İŞLETMELERİ A.Ş.(İSPARK)</v>
      </c>
      <c r="D4" s="54" t="s">
        <v>94</v>
      </c>
      <c r="E4" s="57">
        <v>484</v>
      </c>
      <c r="F4" s="59">
        <v>45322</v>
      </c>
      <c r="G4" s="61">
        <v>20</v>
      </c>
      <c r="H4" s="63">
        <v>100</v>
      </c>
      <c r="I4" s="65" t="s">
        <v>134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30</v>
      </c>
      <c r="M4" s="7">
        <f>+H4-L4</f>
        <v>70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58.333333333333336</v>
      </c>
      <c r="U4" s="92">
        <f>+T4*0.2</f>
        <v>11.666666666666668</v>
      </c>
      <c r="V4" s="95">
        <f>+N4+P4+R4+T4</f>
        <v>58.333333333333336</v>
      </c>
      <c r="W4" s="7">
        <f>+O4+Q4+S4+U4</f>
        <v>11.666666666666668</v>
      </c>
    </row>
    <row r="5" spans="1:23" s="6" customFormat="1" ht="19.899999999999999" customHeight="1" x14ac:dyDescent="0.2">
      <c r="A5" s="51">
        <v>2</v>
      </c>
      <c r="B5" s="97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567</v>
      </c>
      <c r="F5" s="59">
        <v>45321</v>
      </c>
      <c r="G5" s="61">
        <v>20</v>
      </c>
      <c r="H5" s="63">
        <v>100</v>
      </c>
      <c r="I5" s="65" t="s">
        <v>134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30</v>
      </c>
      <c r="M5" s="7">
        <f>+H5-L5</f>
        <v>70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58.333333333333336</v>
      </c>
      <c r="U5" s="92">
        <f>+T5*0.2</f>
        <v>11.666666666666668</v>
      </c>
      <c r="V5" s="95">
        <f>+N5+P5+R5+T5</f>
        <v>58.333333333333336</v>
      </c>
      <c r="W5" s="7">
        <f>+O5+Q5+S5+U5</f>
        <v>11.666666666666668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510</v>
      </c>
      <c r="F6" s="59">
        <v>45320</v>
      </c>
      <c r="G6" s="61">
        <v>20</v>
      </c>
      <c r="H6" s="63">
        <v>100</v>
      </c>
      <c r="I6" s="65" t="s">
        <v>134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30</v>
      </c>
      <c r="M6" s="7">
        <f>+H6-L6</f>
        <v>70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58.333333333333336</v>
      </c>
      <c r="U6" s="92">
        <f>+T6*0.2</f>
        <v>11.666666666666668</v>
      </c>
      <c r="V6" s="95">
        <f t="shared" ref="V6:W22" si="0">+N6+P6+R6+T6</f>
        <v>58.333333333333336</v>
      </c>
      <c r="W6" s="7">
        <f t="shared" si="0"/>
        <v>11.666666666666668</v>
      </c>
    </row>
    <row r="7" spans="1:23" s="6" customFormat="1" ht="19.899999999999999" customHeight="1" x14ac:dyDescent="0.2">
      <c r="A7" s="51">
        <v>4</v>
      </c>
      <c r="B7" s="97">
        <v>3930573071</v>
      </c>
      <c r="C7" s="100" t="str">
        <f>+VLOOKUP(B7,'VERİ BANKASI'!M:N,2,0)</f>
        <v>GENÇÖMÜR GIDA İNŞ.TUR.TEKS.SAN.VE TİC.LTD.ŞTİ.</v>
      </c>
      <c r="D7" s="54" t="s">
        <v>639</v>
      </c>
      <c r="E7" s="57">
        <v>71</v>
      </c>
      <c r="F7" s="59">
        <v>45317</v>
      </c>
      <c r="G7" s="61">
        <v>10</v>
      </c>
      <c r="H7" s="63">
        <v>100</v>
      </c>
      <c r="I7" s="65" t="s">
        <v>134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100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90.909090909090907</v>
      </c>
      <c r="S7" s="86">
        <f t="shared" ref="S7:S54" si="8">+R7*0.1</f>
        <v>9.0909090909090917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90.909090909090907</v>
      </c>
      <c r="W7" s="7">
        <f t="shared" si="0"/>
        <v>9.0909090909090917</v>
      </c>
    </row>
    <row r="8" spans="1:23" s="6" customFormat="1" ht="19.899999999999999" customHeight="1" x14ac:dyDescent="0.2">
      <c r="A8" s="51">
        <v>5</v>
      </c>
      <c r="B8" s="97">
        <v>40849741894</v>
      </c>
      <c r="C8" s="100" t="str">
        <f>+VLOOKUP(B8,'VERİ BANKASI'!M:N,2,0)</f>
        <v>TÜRK MUTFAĞI - NECATİ AKAR</v>
      </c>
      <c r="D8" s="54" t="s">
        <v>639</v>
      </c>
      <c r="E8" s="57">
        <v>40</v>
      </c>
      <c r="F8" s="59">
        <v>45317</v>
      </c>
      <c r="G8" s="61">
        <v>10</v>
      </c>
      <c r="H8" s="63">
        <v>130</v>
      </c>
      <c r="I8" s="65" t="s">
        <v>134</v>
      </c>
      <c r="J8" s="61" t="s">
        <v>64</v>
      </c>
      <c r="K8" s="65"/>
      <c r="L8" s="67">
        <f t="shared" si="1"/>
        <v>0</v>
      </c>
      <c r="M8" s="7">
        <f t="shared" si="2"/>
        <v>130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118.18181818181817</v>
      </c>
      <c r="S8" s="86">
        <f t="shared" si="8"/>
        <v>11.818181818181818</v>
      </c>
      <c r="T8" s="90">
        <f t="shared" si="9"/>
        <v>0</v>
      </c>
      <c r="U8" s="92">
        <f t="shared" si="10"/>
        <v>0</v>
      </c>
      <c r="V8" s="95">
        <f t="shared" si="0"/>
        <v>118.18181818181817</v>
      </c>
      <c r="W8" s="7">
        <f t="shared" si="0"/>
        <v>11.818181818181818</v>
      </c>
    </row>
    <row r="9" spans="1:23" s="6" customFormat="1" ht="19.899999999999999" customHeight="1" x14ac:dyDescent="0.2">
      <c r="A9" s="51">
        <v>6</v>
      </c>
      <c r="B9" s="97">
        <v>6070380156</v>
      </c>
      <c r="C9" s="100" t="str">
        <f>+VLOOKUP(B9,'VERİ BANKASI'!M:N,2,0)</f>
        <v>KÜTAHYA EFE İNŞ.TAAH.SAN.TİC.LTD.ŞTİ.(CARREFOURSA)</v>
      </c>
      <c r="D9" s="54" t="s">
        <v>92</v>
      </c>
      <c r="E9" s="57">
        <v>29</v>
      </c>
      <c r="F9" s="59">
        <v>45312</v>
      </c>
      <c r="G9" s="61">
        <v>1</v>
      </c>
      <c r="H9" s="63">
        <v>24.9</v>
      </c>
      <c r="I9" s="65" t="s">
        <v>134</v>
      </c>
      <c r="J9" s="61" t="s">
        <v>64</v>
      </c>
      <c r="K9" s="65"/>
      <c r="L9" s="67">
        <f t="shared" si="1"/>
        <v>0</v>
      </c>
      <c r="M9" s="7">
        <f t="shared" si="2"/>
        <v>24.9</v>
      </c>
      <c r="N9" s="69">
        <f t="shared" si="3"/>
        <v>0</v>
      </c>
      <c r="O9" s="76">
        <f t="shared" si="4"/>
        <v>0</v>
      </c>
      <c r="P9" s="74">
        <f t="shared" si="5"/>
        <v>24.653465346534652</v>
      </c>
      <c r="Q9" s="82">
        <f t="shared" si="6"/>
        <v>0.24653465346534653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24.653465346534652</v>
      </c>
      <c r="W9" s="7">
        <f t="shared" si="0"/>
        <v>0.24653465346534653</v>
      </c>
    </row>
    <row r="10" spans="1:23" s="6" customFormat="1" ht="19.899999999999999" customHeight="1" x14ac:dyDescent="0.2">
      <c r="A10" s="51">
        <v>7</v>
      </c>
      <c r="B10" s="97">
        <v>3950200136</v>
      </c>
      <c r="C10" s="100" t="str">
        <f>+VLOOKUP(B10,'VERİ BANKASI'!M:N,2,0)</f>
        <v>HÜNKAR EV YEMEKLERİ - NİZAMETTİN GEZGİN</v>
      </c>
      <c r="D10" s="54" t="s">
        <v>639</v>
      </c>
      <c r="E10" s="57">
        <v>298</v>
      </c>
      <c r="F10" s="59">
        <v>45316</v>
      </c>
      <c r="G10" s="61">
        <v>10</v>
      </c>
      <c r="H10" s="63">
        <v>120</v>
      </c>
      <c r="I10" s="65" t="s">
        <v>134</v>
      </c>
      <c r="J10" s="61" t="s">
        <v>64</v>
      </c>
      <c r="K10" s="65"/>
      <c r="L10" s="67">
        <f t="shared" si="1"/>
        <v>0</v>
      </c>
      <c r="M10" s="7">
        <f t="shared" si="2"/>
        <v>120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109.09090909090908</v>
      </c>
      <c r="S10" s="86">
        <f t="shared" si="8"/>
        <v>10.909090909090908</v>
      </c>
      <c r="T10" s="90">
        <f t="shared" si="9"/>
        <v>0</v>
      </c>
      <c r="U10" s="92">
        <f t="shared" si="10"/>
        <v>0</v>
      </c>
      <c r="V10" s="95">
        <f t="shared" si="0"/>
        <v>109.09090909090908</v>
      </c>
      <c r="W10" s="7">
        <f t="shared" si="0"/>
        <v>10.909090909090908</v>
      </c>
    </row>
    <row r="11" spans="1:23" s="6" customFormat="1" ht="19.899999999999999" customHeight="1" x14ac:dyDescent="0.2">
      <c r="A11" s="51">
        <v>8</v>
      </c>
      <c r="B11" s="97">
        <v>3950200136</v>
      </c>
      <c r="C11" s="100" t="str">
        <f>+VLOOKUP(B11,'VERİ BANKASI'!M:N,2,0)</f>
        <v>HÜNKAR EV YEMEKLERİ - NİZAMETTİN GEZGİN</v>
      </c>
      <c r="D11" s="54" t="s">
        <v>639</v>
      </c>
      <c r="E11" s="57">
        <v>291</v>
      </c>
      <c r="F11" s="59">
        <v>45314</v>
      </c>
      <c r="G11" s="61">
        <v>10</v>
      </c>
      <c r="H11" s="63">
        <v>75</v>
      </c>
      <c r="I11" s="65" t="s">
        <v>134</v>
      </c>
      <c r="J11" s="61" t="s">
        <v>64</v>
      </c>
      <c r="K11" s="65"/>
      <c r="L11" s="67">
        <f t="shared" si="1"/>
        <v>0</v>
      </c>
      <c r="M11" s="7">
        <f t="shared" si="2"/>
        <v>75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68.181818181818173</v>
      </c>
      <c r="S11" s="86">
        <f t="shared" si="8"/>
        <v>6.8181818181818175</v>
      </c>
      <c r="T11" s="90">
        <f t="shared" si="9"/>
        <v>0</v>
      </c>
      <c r="U11" s="92">
        <f t="shared" si="10"/>
        <v>0</v>
      </c>
      <c r="V11" s="95">
        <f t="shared" si="0"/>
        <v>68.181818181818173</v>
      </c>
      <c r="W11" s="7">
        <f t="shared" si="0"/>
        <v>6.8181818181818175</v>
      </c>
    </row>
    <row r="12" spans="1:23" s="6" customFormat="1" ht="19.899999999999999" customHeight="1" x14ac:dyDescent="0.2">
      <c r="A12" s="51">
        <v>9</v>
      </c>
      <c r="B12" s="97">
        <v>3950200136</v>
      </c>
      <c r="C12" s="100" t="str">
        <f>+VLOOKUP(B12,'VERİ BANKASI'!M:N,2,0)</f>
        <v>HÜNKAR EV YEMEKLERİ - NİZAMETTİN GEZGİN</v>
      </c>
      <c r="D12" s="54" t="s">
        <v>639</v>
      </c>
      <c r="E12" s="57">
        <v>318</v>
      </c>
      <c r="F12" s="59">
        <v>45315</v>
      </c>
      <c r="G12" s="61">
        <v>10</v>
      </c>
      <c r="H12" s="63">
        <v>110</v>
      </c>
      <c r="I12" s="65" t="s">
        <v>134</v>
      </c>
      <c r="J12" s="61" t="s">
        <v>64</v>
      </c>
      <c r="K12" s="65"/>
      <c r="L12" s="67">
        <f t="shared" si="1"/>
        <v>0</v>
      </c>
      <c r="M12" s="7">
        <f t="shared" si="2"/>
        <v>110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99.999999999999986</v>
      </c>
      <c r="S12" s="86">
        <f t="shared" si="8"/>
        <v>10</v>
      </c>
      <c r="T12" s="90">
        <f t="shared" si="9"/>
        <v>0</v>
      </c>
      <c r="U12" s="92">
        <f t="shared" si="10"/>
        <v>0</v>
      </c>
      <c r="V12" s="95">
        <f t="shared" si="0"/>
        <v>99.999999999999986</v>
      </c>
      <c r="W12" s="7">
        <f t="shared" si="0"/>
        <v>10</v>
      </c>
    </row>
    <row r="13" spans="1:23" s="6" customFormat="1" ht="19.899999999999999" customHeight="1" x14ac:dyDescent="0.2">
      <c r="A13" s="51">
        <v>10</v>
      </c>
      <c r="B13" s="97">
        <v>3950200136</v>
      </c>
      <c r="C13" s="100" t="str">
        <f>+VLOOKUP(B13,'VERİ BANKASI'!M:N,2,0)</f>
        <v>HÜNKAR EV YEMEKLERİ - NİZAMETTİN GEZGİN</v>
      </c>
      <c r="D13" s="54" t="s">
        <v>639</v>
      </c>
      <c r="E13" s="57">
        <v>259</v>
      </c>
      <c r="F13" s="59">
        <v>45313</v>
      </c>
      <c r="G13" s="61">
        <v>10</v>
      </c>
      <c r="H13" s="63">
        <v>80</v>
      </c>
      <c r="I13" s="65" t="s">
        <v>134</v>
      </c>
      <c r="J13" s="61" t="s">
        <v>64</v>
      </c>
      <c r="K13" s="65"/>
      <c r="L13" s="67">
        <f t="shared" si="1"/>
        <v>0</v>
      </c>
      <c r="M13" s="7">
        <f t="shared" si="2"/>
        <v>80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72.72727272727272</v>
      </c>
      <c r="S13" s="86">
        <f t="shared" si="8"/>
        <v>7.2727272727272725</v>
      </c>
      <c r="T13" s="90">
        <f t="shared" si="9"/>
        <v>0</v>
      </c>
      <c r="U13" s="92">
        <f t="shared" si="10"/>
        <v>0</v>
      </c>
      <c r="V13" s="95">
        <f t="shared" si="0"/>
        <v>72.72727272727272</v>
      </c>
      <c r="W13" s="7">
        <f t="shared" si="0"/>
        <v>7.2727272727272725</v>
      </c>
    </row>
    <row r="14" spans="1:23" s="6" customFormat="1" ht="19.899999999999999" customHeight="1" x14ac:dyDescent="0.2">
      <c r="A14" s="51">
        <v>11</v>
      </c>
      <c r="B14" s="97">
        <v>7820467755</v>
      </c>
      <c r="C14" s="100" t="str">
        <f>+VLOOKUP(B14,'VERİ BANKASI'!M:N,2,0)</f>
        <v>SULTAN TURİZM NAK.GIDA HİZ.SAN.VE TİC.LTD.ŞTİ.</v>
      </c>
      <c r="D14" s="54" t="s">
        <v>639</v>
      </c>
      <c r="E14" s="57">
        <v>86</v>
      </c>
      <c r="F14" s="59">
        <v>45312</v>
      </c>
      <c r="G14" s="61">
        <v>10</v>
      </c>
      <c r="H14" s="63">
        <v>230</v>
      </c>
      <c r="I14" s="65" t="s">
        <v>134</v>
      </c>
      <c r="J14" s="61" t="s">
        <v>64</v>
      </c>
      <c r="K14" s="65"/>
      <c r="L14" s="67">
        <f t="shared" si="1"/>
        <v>0</v>
      </c>
      <c r="M14" s="7">
        <f t="shared" si="2"/>
        <v>230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209.09090909090907</v>
      </c>
      <c r="S14" s="86">
        <f t="shared" si="8"/>
        <v>20.909090909090907</v>
      </c>
      <c r="T14" s="90">
        <f t="shared" si="9"/>
        <v>0</v>
      </c>
      <c r="U14" s="92">
        <f t="shared" si="10"/>
        <v>0</v>
      </c>
      <c r="V14" s="95">
        <f t="shared" si="0"/>
        <v>209.09090909090907</v>
      </c>
      <c r="W14" s="7">
        <f t="shared" si="0"/>
        <v>20.909090909090907</v>
      </c>
    </row>
    <row r="15" spans="1:23" s="6" customFormat="1" ht="19.899999999999999" customHeight="1" x14ac:dyDescent="0.2">
      <c r="A15" s="51">
        <v>12</v>
      </c>
      <c r="B15" s="97">
        <v>4690354728</v>
      </c>
      <c r="C15" s="100" t="str">
        <f>+VLOOKUP(B15,'VERİ BANKASI'!M:N,2,0)</f>
        <v>İÇER ET - BEKİR İÇER</v>
      </c>
      <c r="D15" s="54" t="s">
        <v>92</v>
      </c>
      <c r="E15" s="57">
        <v>109</v>
      </c>
      <c r="F15" s="59">
        <v>45318</v>
      </c>
      <c r="G15" s="61">
        <v>1</v>
      </c>
      <c r="H15" s="63">
        <v>260</v>
      </c>
      <c r="I15" s="65" t="s">
        <v>134</v>
      </c>
      <c r="J15" s="61" t="s">
        <v>64</v>
      </c>
      <c r="K15" s="65"/>
      <c r="L15" s="67">
        <f t="shared" si="1"/>
        <v>0</v>
      </c>
      <c r="M15" s="7">
        <f t="shared" si="2"/>
        <v>260</v>
      </c>
      <c r="N15" s="69">
        <f t="shared" si="3"/>
        <v>0</v>
      </c>
      <c r="O15" s="76">
        <f t="shared" si="4"/>
        <v>0</v>
      </c>
      <c r="P15" s="74">
        <f t="shared" si="5"/>
        <v>257.42574257425741</v>
      </c>
      <c r="Q15" s="82">
        <f t="shared" si="6"/>
        <v>2.5742574257425743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257.42574257425741</v>
      </c>
      <c r="W15" s="7">
        <f t="shared" si="0"/>
        <v>2.5742574257425743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1429.9</v>
      </c>
      <c r="I57" s="109"/>
      <c r="J57" s="109"/>
      <c r="K57" s="11"/>
      <c r="L57" s="12">
        <f t="shared" ref="L57:W57" si="12">+SUBTOTAL(9,L4:L55)</f>
        <v>90</v>
      </c>
      <c r="M57" s="12">
        <f t="shared" si="12"/>
        <v>1339.9</v>
      </c>
      <c r="N57" s="13">
        <f t="shared" si="12"/>
        <v>0</v>
      </c>
      <c r="O57" s="13">
        <f t="shared" si="12"/>
        <v>0</v>
      </c>
      <c r="P57" s="14">
        <f>+SUBTOTAL(9,P4:P55)</f>
        <v>282.07920792079204</v>
      </c>
      <c r="Q57" s="14">
        <f t="shared" si="12"/>
        <v>2.8207920792079211</v>
      </c>
      <c r="R57" s="15">
        <f t="shared" si="12"/>
        <v>768.18181818181802</v>
      </c>
      <c r="S57" s="15">
        <f t="shared" si="12"/>
        <v>76.818181818181813</v>
      </c>
      <c r="T57" s="16">
        <f t="shared" si="12"/>
        <v>175</v>
      </c>
      <c r="U57" s="16">
        <f t="shared" si="12"/>
        <v>35</v>
      </c>
      <c r="V57" s="12">
        <f t="shared" si="12"/>
        <v>1225.26102610261</v>
      </c>
      <c r="W57" s="12">
        <f t="shared" si="12"/>
        <v>114.63897389738973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175</v>
      </c>
      <c r="J61" s="24">
        <f t="shared" si="20"/>
        <v>35</v>
      </c>
      <c r="K61" s="24">
        <f t="shared" si="21"/>
        <v>90</v>
      </c>
      <c r="L61" s="25">
        <f t="shared" si="22"/>
        <v>300</v>
      </c>
      <c r="M61" s="113">
        <f>+COUNTIF($D$4:D55,B61)</f>
        <v>3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1429.8999999999996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282.07920792079204</v>
      </c>
      <c r="F63" s="24">
        <f t="shared" si="16"/>
        <v>2.8207920792079211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284.89999999999998</v>
      </c>
      <c r="M63" s="113">
        <f>+COUNTIF($D$4:D57,B63)</f>
        <v>2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-1429.8999999999996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768.18181818181802</v>
      </c>
      <c r="H65" s="24">
        <f t="shared" si="18"/>
        <v>76.818181818181813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844.99999999999977</v>
      </c>
      <c r="M65" s="113">
        <f>+COUNTIF($D$4:D59,B65)</f>
        <v>7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282.07920792079204</v>
      </c>
      <c r="F85" s="39">
        <f t="shared" si="23"/>
        <v>2.8207920792079211</v>
      </c>
      <c r="G85" s="39">
        <f t="shared" si="23"/>
        <v>768.18181818181802</v>
      </c>
      <c r="H85" s="39">
        <f t="shared" si="23"/>
        <v>76.818181818181813</v>
      </c>
      <c r="I85" s="39">
        <f t="shared" si="23"/>
        <v>175</v>
      </c>
      <c r="J85" s="39">
        <f t="shared" si="23"/>
        <v>35</v>
      </c>
      <c r="K85" s="40">
        <f t="shared" si="23"/>
        <v>90</v>
      </c>
      <c r="L85" s="40">
        <f>SUM(L60:L82)</f>
        <v>1429.8999999999996</v>
      </c>
      <c r="M85" s="114">
        <f>+SUM(M60:M84)</f>
        <v>12</v>
      </c>
      <c r="R85" s="106" t="s">
        <v>658</v>
      </c>
      <c r="S85" s="111">
        <f>+M85</f>
        <v>12</v>
      </c>
      <c r="T85" s="107">
        <f>+K85</f>
        <v>90</v>
      </c>
      <c r="U85" s="107">
        <f>+C85+E85+G85+I85</f>
        <v>1225.26102610261</v>
      </c>
      <c r="V85" s="107">
        <f>+D85+F85+H85+J85</f>
        <v>114.63897389738973</v>
      </c>
      <c r="W85" s="107">
        <f>+T85+U85+V85</f>
        <v>1429.8999999999996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A2C9F9CC-0529-4509-B634-8137211162C9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DBD87411-0C9E-4272-AA38-C9CACF21A63C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509787A7-AA19-4A2A-B010-F22350383B3E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ED5E188F-E1E2-466E-8708-270CA8F87BCE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E88ADB36-21F8-4376-A138-E4A86D7DC808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2D73AC49-6F36-4D6E-87DD-ABC8B950997E}">
          <x14:formula1>
            <xm:f>'VERİ BANKASI'!$N$1:$N$1</xm:f>
          </x14:formula1>
          <xm:sqref>K55</xm:sqref>
        </x14:dataValidation>
        <x14:dataValidation type="list" allowBlank="1" showInputMessage="1" showErrorMessage="1" xr:uid="{1B823718-BE95-42EA-AC75-62A3490540BA}">
          <x14:formula1>
            <xm:f>'VERİ BANKASI'!$C$1:$C$5</xm:f>
          </x14:formula1>
          <xm:sqref>G55</xm:sqref>
        </x14:dataValidation>
        <x14:dataValidation type="list" allowBlank="1" showInputMessage="1" showErrorMessage="1" xr:uid="{FF30EF2C-8FAE-43CA-94D2-389E2AE32B95}">
          <x14:formula1>
            <xm:f>'VERİ BANKASI'!$G$1:$G$4</xm:f>
          </x14:formula1>
          <xm:sqref>P61</xm:sqref>
        </x14:dataValidation>
        <x14:dataValidation type="list" allowBlank="1" showInputMessage="1" showErrorMessage="1" xr:uid="{E6F62C5D-C5B8-4D3F-A28C-07734F8C42A8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E8AF9CE7-8D88-4771-B2C5-81724C157A1E}">
          <x14:formula1>
            <xm:f>'VERİ BANKASI'!$E$1:$E$13</xm:f>
          </x14:formula1>
          <xm:sqref>P63</xm:sqref>
        </x14:dataValidation>
        <x14:dataValidation type="list" allowBlank="1" showInputMessage="1" showErrorMessage="1" xr:uid="{B4CA967B-D30E-452C-9069-D16D9975AEDB}">
          <x14:formula1>
            <xm:f>'VERİ BANKASI'!$F$1:$F$4</xm:f>
          </x14:formula1>
          <xm:sqref>P60</xm:sqref>
        </x14:dataValidation>
        <x14:dataValidation type="list" allowBlank="1" showInputMessage="1" showErrorMessage="1" xr:uid="{76329F99-5464-4B08-8FB7-0CC7910C8B45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55AACEF3-1690-4323-8BDF-844103156C1B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570ACF8E-B532-4C86-9D72-2DC6E7692262}">
          <x14:formula1>
            <xm:f>'VERİ BANKASI'!$I$1:$I$36</xm:f>
          </x14:formula1>
          <xm:sqref>P62:R62</xm:sqref>
        </x14:dataValidation>
      </x14:dataValidations>
    </ext>
  </extLst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14E4E-DD9F-4646-87D1-3146AD85AE16}">
  <sheetPr codeName="Sayfa71">
    <pageSetUpPr fitToPage="1"/>
  </sheetPr>
  <dimension ref="A1:W92"/>
  <sheetViews>
    <sheetView topLeftCell="A67" zoomScale="85" zoomScaleNormal="85" workbookViewId="0">
      <selection activeCell="A65" sqref="A65:XFD6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3850449960</v>
      </c>
      <c r="C4" s="100" t="str">
        <f>+VLOOKUP(B4,'VERİ BANKASI'!M:N,2,0)</f>
        <v>FICCIN REST GIDA İŞL.TURZ.VE REKLAM LTD.ŞTİ.</v>
      </c>
      <c r="D4" s="54" t="s">
        <v>639</v>
      </c>
      <c r="E4" s="57">
        <v>46</v>
      </c>
      <c r="F4" s="59">
        <v>45309</v>
      </c>
      <c r="G4" s="61">
        <v>10</v>
      </c>
      <c r="H4" s="63">
        <v>145</v>
      </c>
      <c r="I4" s="65" t="s">
        <v>752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145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131.81818181818181</v>
      </c>
      <c r="S4" s="86">
        <f>+R4*0.1</f>
        <v>13.181818181818182</v>
      </c>
      <c r="T4" s="90">
        <f>+IF(G4=$T$2,M4/1.2,0)</f>
        <v>0</v>
      </c>
      <c r="U4" s="92">
        <f>+T4*0.2</f>
        <v>0</v>
      </c>
      <c r="V4" s="95">
        <f>+N4+P4+R4+T4</f>
        <v>131.81818181818181</v>
      </c>
      <c r="W4" s="7">
        <f>+O4+Q4+S4+U4</f>
        <v>13.181818181818182</v>
      </c>
    </row>
    <row r="5" spans="1:23" s="6" customFormat="1" ht="19.899999999999999" customHeight="1" x14ac:dyDescent="0.2">
      <c r="A5" s="51">
        <v>2</v>
      </c>
      <c r="B5" s="116">
        <v>1681092251</v>
      </c>
      <c r="C5" s="100" t="str">
        <f>+VLOOKUP(B5,'VERİ BANKASI'!M:N,2,0)</f>
        <v>BEYOĞLU GALATA GIDA TUR. İŞL. SAN. VE TİC. LTD. ŞTİ.</v>
      </c>
      <c r="D5" s="54" t="s">
        <v>639</v>
      </c>
      <c r="E5" s="57">
        <v>3</v>
      </c>
      <c r="F5" s="59">
        <v>45294</v>
      </c>
      <c r="G5" s="61">
        <v>10</v>
      </c>
      <c r="H5" s="63">
        <v>300</v>
      </c>
      <c r="I5" s="65" t="s">
        <v>752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300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272.72727272727269</v>
      </c>
      <c r="S5" s="86">
        <f>+R5*0.1</f>
        <v>27.27272727272727</v>
      </c>
      <c r="T5" s="90">
        <f>+IF(G5=$T$2,M5/1.2,0)</f>
        <v>0</v>
      </c>
      <c r="U5" s="92">
        <f>+T5*0.2</f>
        <v>0</v>
      </c>
      <c r="V5" s="95">
        <f>+N5+P5+R5+T5</f>
        <v>272.72727272727269</v>
      </c>
      <c r="W5" s="7">
        <f>+O5+Q5+S5+U5</f>
        <v>27.27272727272727</v>
      </c>
    </row>
    <row r="6" spans="1:23" s="6" customFormat="1" ht="19.899999999999999" customHeight="1" x14ac:dyDescent="0.2">
      <c r="A6" s="51">
        <v>3</v>
      </c>
      <c r="B6" s="97">
        <v>3850430195</v>
      </c>
      <c r="C6" s="100" t="str">
        <f>+VLOOKUP(B6,'VERİ BANKASI'!M:N,2,0)</f>
        <v>FATİH DİLEK GIDA SAN.VE TİC.A.Ş.</v>
      </c>
      <c r="D6" s="54" t="s">
        <v>639</v>
      </c>
      <c r="E6" s="57">
        <v>37</v>
      </c>
      <c r="F6" s="59">
        <v>45301</v>
      </c>
      <c r="G6" s="61">
        <v>10</v>
      </c>
      <c r="H6" s="63">
        <v>211</v>
      </c>
      <c r="I6" s="65" t="s">
        <v>752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211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191.81818181818181</v>
      </c>
      <c r="S6" s="86">
        <f>+R6*0.1</f>
        <v>19.181818181818183</v>
      </c>
      <c r="T6" s="90">
        <f>+IF(G6=$T$2,M6/1.2,0)</f>
        <v>0</v>
      </c>
      <c r="U6" s="92">
        <f>+T6*0.2</f>
        <v>0</v>
      </c>
      <c r="V6" s="95">
        <f t="shared" ref="V6:W22" si="0">+N6+P6+R6+T6</f>
        <v>191.81818181818181</v>
      </c>
      <c r="W6" s="7">
        <f t="shared" si="0"/>
        <v>19.181818181818183</v>
      </c>
    </row>
    <row r="7" spans="1:23" s="6" customFormat="1" ht="19.899999999999999" customHeight="1" x14ac:dyDescent="0.2">
      <c r="A7" s="51">
        <v>4</v>
      </c>
      <c r="B7" s="97">
        <v>6220529513</v>
      </c>
      <c r="C7" s="100" t="str">
        <f>+VLOOKUP(B7,'VERİ BANKASI'!M:N,2,0)</f>
        <v>MİGROS TİCARET A.Ş.</v>
      </c>
      <c r="D7" s="54" t="s">
        <v>92</v>
      </c>
      <c r="E7" s="57">
        <v>24</v>
      </c>
      <c r="F7" s="59">
        <v>45315</v>
      </c>
      <c r="G7" s="61">
        <v>1</v>
      </c>
      <c r="H7" s="63">
        <v>146.9</v>
      </c>
      <c r="I7" s="65" t="s">
        <v>752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146.9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145.44554455445544</v>
      </c>
      <c r="Q7" s="82">
        <f t="shared" ref="Q7:Q54" si="6">+P7*0.01</f>
        <v>1.4544554455445544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145.44554455445544</v>
      </c>
      <c r="W7" s="7">
        <f t="shared" si="0"/>
        <v>1.4544554455445544</v>
      </c>
    </row>
    <row r="8" spans="1:23" s="6" customFormat="1" ht="19.899999999999999" customHeight="1" x14ac:dyDescent="0.2">
      <c r="A8" s="51">
        <v>5</v>
      </c>
      <c r="B8" s="97">
        <v>6220529513</v>
      </c>
      <c r="C8" s="100" t="str">
        <f>+VLOOKUP(B8,'VERİ BANKASI'!M:N,2,0)</f>
        <v>MİGROS TİCARET A.Ş.</v>
      </c>
      <c r="D8" s="54" t="s">
        <v>92</v>
      </c>
      <c r="E8" s="57">
        <v>330</v>
      </c>
      <c r="F8" s="59">
        <v>45299</v>
      </c>
      <c r="G8" s="61">
        <v>1</v>
      </c>
      <c r="H8" s="63">
        <v>330.62</v>
      </c>
      <c r="I8" s="65" t="s">
        <v>752</v>
      </c>
      <c r="J8" s="61" t="s">
        <v>64</v>
      </c>
      <c r="K8" s="65"/>
      <c r="L8" s="67">
        <f t="shared" si="1"/>
        <v>0</v>
      </c>
      <c r="M8" s="7">
        <f t="shared" si="2"/>
        <v>330.62</v>
      </c>
      <c r="N8" s="69">
        <f t="shared" si="3"/>
        <v>0</v>
      </c>
      <c r="O8" s="76">
        <f t="shared" si="4"/>
        <v>0</v>
      </c>
      <c r="P8" s="74">
        <f t="shared" si="5"/>
        <v>327.34653465346537</v>
      </c>
      <c r="Q8" s="82">
        <f t="shared" si="6"/>
        <v>3.2734653465346537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327.34653465346537</v>
      </c>
      <c r="W8" s="7">
        <f t="shared" si="0"/>
        <v>3.2734653465346537</v>
      </c>
    </row>
    <row r="9" spans="1:23" s="6" customFormat="1" ht="19.899999999999999" customHeight="1" x14ac:dyDescent="0.2">
      <c r="A9" s="51">
        <v>6</v>
      </c>
      <c r="B9" s="97">
        <v>1960719372</v>
      </c>
      <c r="C9" s="100" t="str">
        <f>+VLOOKUP(B9,'VERİ BANKASI'!M:N,2,0)</f>
        <v>CAFE NERO GIDA ÜRÜNLERİ A.Ş.</v>
      </c>
      <c r="D9" s="54" t="s">
        <v>92</v>
      </c>
      <c r="E9" s="57">
        <v>127</v>
      </c>
      <c r="F9" s="59">
        <v>45315</v>
      </c>
      <c r="G9" s="61">
        <v>1</v>
      </c>
      <c r="H9" s="63">
        <v>195</v>
      </c>
      <c r="I9" s="65" t="s">
        <v>124</v>
      </c>
      <c r="J9" s="61" t="s">
        <v>64</v>
      </c>
      <c r="K9" s="65"/>
      <c r="L9" s="67">
        <f t="shared" si="1"/>
        <v>0</v>
      </c>
      <c r="M9" s="7">
        <f t="shared" si="2"/>
        <v>195</v>
      </c>
      <c r="N9" s="69">
        <f t="shared" si="3"/>
        <v>0</v>
      </c>
      <c r="O9" s="76">
        <f t="shared" si="4"/>
        <v>0</v>
      </c>
      <c r="P9" s="74">
        <f t="shared" si="5"/>
        <v>193.06930693069307</v>
      </c>
      <c r="Q9" s="82">
        <f t="shared" si="6"/>
        <v>1.9306930693069309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193.06930693069307</v>
      </c>
      <c r="W9" s="7">
        <f t="shared" si="0"/>
        <v>1.9306930693069309</v>
      </c>
    </row>
    <row r="10" spans="1:23" s="6" customFormat="1" ht="19.899999999999999" customHeight="1" x14ac:dyDescent="0.2">
      <c r="A10" s="51">
        <v>7</v>
      </c>
      <c r="B10" s="97">
        <v>3850449960</v>
      </c>
      <c r="C10" s="100" t="str">
        <f>+VLOOKUP(B10,'VERİ BANKASI'!M:N,2,0)</f>
        <v>FICCIN REST GIDA İŞL.TURZ.VE REKLAM LTD.ŞTİ.</v>
      </c>
      <c r="D10" s="54" t="s">
        <v>639</v>
      </c>
      <c r="E10" s="57">
        <v>58</v>
      </c>
      <c r="F10" s="59">
        <v>45310</v>
      </c>
      <c r="G10" s="61">
        <v>10</v>
      </c>
      <c r="H10" s="63">
        <v>100</v>
      </c>
      <c r="I10" s="65" t="s">
        <v>752</v>
      </c>
      <c r="J10" s="61" t="s">
        <v>64</v>
      </c>
      <c r="K10" s="65"/>
      <c r="L10" s="67">
        <f t="shared" si="1"/>
        <v>0</v>
      </c>
      <c r="M10" s="7">
        <f t="shared" si="2"/>
        <v>100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90.909090909090907</v>
      </c>
      <c r="S10" s="86">
        <f t="shared" si="8"/>
        <v>9.0909090909090917</v>
      </c>
      <c r="T10" s="90">
        <f t="shared" si="9"/>
        <v>0</v>
      </c>
      <c r="U10" s="92">
        <f t="shared" si="10"/>
        <v>0</v>
      </c>
      <c r="V10" s="95">
        <f t="shared" si="0"/>
        <v>90.909090909090907</v>
      </c>
      <c r="W10" s="7">
        <f t="shared" si="0"/>
        <v>9.0909090909090917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64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1428.52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1428.52</v>
      </c>
      <c r="N57" s="13">
        <f t="shared" si="12"/>
        <v>0</v>
      </c>
      <c r="O57" s="13">
        <f t="shared" si="12"/>
        <v>0</v>
      </c>
      <c r="P57" s="14">
        <f>+SUBTOTAL(9,P4:P55)</f>
        <v>665.86138613861385</v>
      </c>
      <c r="Q57" s="14">
        <f t="shared" si="12"/>
        <v>6.6586138613861392</v>
      </c>
      <c r="R57" s="15">
        <f t="shared" si="12"/>
        <v>687.27272727272714</v>
      </c>
      <c r="S57" s="15">
        <f t="shared" si="12"/>
        <v>68.727272727272734</v>
      </c>
      <c r="T57" s="16">
        <f t="shared" si="12"/>
        <v>0</v>
      </c>
      <c r="U57" s="16">
        <f t="shared" si="12"/>
        <v>0</v>
      </c>
      <c r="V57" s="12">
        <f t="shared" si="12"/>
        <v>1353.1341134113411</v>
      </c>
      <c r="W57" s="12">
        <f t="shared" si="12"/>
        <v>75.385886588658863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1428.52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665.86138613861385</v>
      </c>
      <c r="F63" s="24">
        <f t="shared" si="16"/>
        <v>6.6586138613861392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672.52</v>
      </c>
      <c r="M63" s="113">
        <f>+COUNTIF($D$4:D57,B63)</f>
        <v>3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-1428.52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687.27272727272714</v>
      </c>
      <c r="H65" s="24">
        <f t="shared" si="18"/>
        <v>68.727272727272734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755.99999999999989</v>
      </c>
      <c r="M65" s="113">
        <f>+COUNTIF($D$4:D59,B65)</f>
        <v>4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665.86138613861385</v>
      </c>
      <c r="F85" s="39">
        <f t="shared" si="23"/>
        <v>6.6586138613861392</v>
      </c>
      <c r="G85" s="39">
        <f t="shared" si="23"/>
        <v>687.27272727272714</v>
      </c>
      <c r="H85" s="39">
        <f t="shared" si="23"/>
        <v>68.727272727272734</v>
      </c>
      <c r="I85" s="39">
        <f t="shared" si="23"/>
        <v>0</v>
      </c>
      <c r="J85" s="39">
        <f t="shared" si="23"/>
        <v>0</v>
      </c>
      <c r="K85" s="40">
        <f t="shared" si="23"/>
        <v>0</v>
      </c>
      <c r="L85" s="40">
        <f>SUM(L60:L82)</f>
        <v>1428.52</v>
      </c>
      <c r="M85" s="114">
        <f>+SUM(M60:M84)</f>
        <v>7</v>
      </c>
      <c r="R85" s="106" t="s">
        <v>658</v>
      </c>
      <c r="S85" s="111">
        <f>+M85</f>
        <v>7</v>
      </c>
      <c r="T85" s="107">
        <f>+K85</f>
        <v>0</v>
      </c>
      <c r="U85" s="107">
        <f>+C85+E85+G85+I85</f>
        <v>1353.1341134113409</v>
      </c>
      <c r="V85" s="107">
        <f>+D85+F85+H85+J85</f>
        <v>75.385886588658877</v>
      </c>
      <c r="W85" s="107">
        <f>+T85+U85+V85</f>
        <v>1428.5199999999998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7290.3500000000013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9E3794AF-7799-402C-BD27-9D9485C58DA0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CC506109-E9EA-4ED4-AE3B-CF2F36D45B9B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D478B59C-A62D-4B1A-A809-A9B6E976B1D5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AA4749FF-AC5D-43C7-A0B6-01F0A444F462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EA2CC12D-09F1-4CC7-9410-DD6DC8DE42AF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F05B80BA-55A6-4CCE-B468-BC8BD0AEF08B}">
          <x14:formula1>
            <xm:f>'VERİ BANKASI'!$N$1:$N$1</xm:f>
          </x14:formula1>
          <xm:sqref>K55</xm:sqref>
        </x14:dataValidation>
        <x14:dataValidation type="list" allowBlank="1" showInputMessage="1" showErrorMessage="1" xr:uid="{C78D954D-A045-4D75-AED0-1C58D6754D90}">
          <x14:formula1>
            <xm:f>'VERİ BANKASI'!$C$1:$C$5</xm:f>
          </x14:formula1>
          <xm:sqref>G55</xm:sqref>
        </x14:dataValidation>
        <x14:dataValidation type="list" allowBlank="1" showInputMessage="1" showErrorMessage="1" xr:uid="{17E73580-2641-43AF-AF04-A7B9CAA34339}">
          <x14:formula1>
            <xm:f>'VERİ BANKASI'!$G$1:$G$4</xm:f>
          </x14:formula1>
          <xm:sqref>P61</xm:sqref>
        </x14:dataValidation>
        <x14:dataValidation type="list" allowBlank="1" showInputMessage="1" showErrorMessage="1" xr:uid="{649B38FB-AD79-47EC-A8C3-72540D6C540C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99594E75-235F-441C-B3A2-0AC7237ED36B}">
          <x14:formula1>
            <xm:f>'VERİ BANKASI'!$E$1:$E$13</xm:f>
          </x14:formula1>
          <xm:sqref>P63</xm:sqref>
        </x14:dataValidation>
        <x14:dataValidation type="list" allowBlank="1" showInputMessage="1" showErrorMessage="1" xr:uid="{81989995-03CE-41A6-AC70-DB6E1E300E64}">
          <x14:formula1>
            <xm:f>'VERİ BANKASI'!$F$1:$F$4</xm:f>
          </x14:formula1>
          <xm:sqref>P60</xm:sqref>
        </x14:dataValidation>
        <x14:dataValidation type="list" allowBlank="1" showInputMessage="1" showErrorMessage="1" xr:uid="{D3F54061-077F-4D4F-AF78-7750D32E9AC4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39655A4D-769B-48F5-8941-A02C27FF1B8B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8B96E421-9323-49B3-88EB-67345F4B1010}">
          <x14:formula1>
            <xm:f>'VERİ BANKASI'!$I$1:$I$36</xm:f>
          </x14:formula1>
          <xm:sqref>P62:R62</xm:sqref>
        </x14:dataValidation>
      </x14:dataValidations>
    </ext>
  </extLst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A1F8A-EA32-4E70-BC5D-D9118F23DD25}">
  <sheetPr codeName="Sayfa72">
    <pageSetUpPr fitToPage="1"/>
  </sheetPr>
  <dimension ref="A1:W92"/>
  <sheetViews>
    <sheetView topLeftCell="A67" zoomScale="85" zoomScaleNormal="85" workbookViewId="0">
      <selection activeCell="A70" sqref="A70:XFD70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29960094188</v>
      </c>
      <c r="C4" s="100" t="str">
        <f>+VLOOKUP(B4,'VERİ BANKASI'!M:N,2,0)</f>
        <v>SEMİH BALCI</v>
      </c>
      <c r="D4" s="54" t="s">
        <v>99</v>
      </c>
      <c r="E4" s="57">
        <v>551044</v>
      </c>
      <c r="F4" s="59">
        <v>45295</v>
      </c>
      <c r="G4" s="61"/>
      <c r="H4" s="63">
        <v>110</v>
      </c>
      <c r="I4" s="65" t="s">
        <v>68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110</v>
      </c>
      <c r="N4" s="69">
        <f>+IF(G4=$N$2,M4,0)</f>
        <v>110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110</v>
      </c>
      <c r="W4" s="7">
        <f>+O4+Q4+S4+U4</f>
        <v>0</v>
      </c>
    </row>
    <row r="5" spans="1:23" s="6" customFormat="1" ht="19.899999999999999" customHeight="1" x14ac:dyDescent="0.2">
      <c r="A5" s="51">
        <v>2</v>
      </c>
      <c r="B5" s="116" t="s">
        <v>783</v>
      </c>
      <c r="C5" s="100" t="str">
        <f>+VLOOKUP(B5,'VERİ BANKASI'!M:N,2,0)</f>
        <v>MEHMET ALTIKARDEŞ</v>
      </c>
      <c r="D5" s="54" t="s">
        <v>99</v>
      </c>
      <c r="E5" s="57">
        <v>107532</v>
      </c>
      <c r="F5" s="59">
        <v>45299</v>
      </c>
      <c r="G5" s="61"/>
      <c r="H5" s="63">
        <v>120</v>
      </c>
      <c r="I5" s="65" t="s">
        <v>68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120</v>
      </c>
      <c r="N5" s="69">
        <f>+IF(G5=$N$2,M5,0)</f>
        <v>120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120</v>
      </c>
      <c r="W5" s="7">
        <f>+O5+Q5+S5+U5</f>
        <v>0</v>
      </c>
    </row>
    <row r="6" spans="1:23" s="6" customFormat="1" ht="19.899999999999999" customHeight="1" x14ac:dyDescent="0.2">
      <c r="A6" s="51">
        <v>3</v>
      </c>
      <c r="B6" s="97">
        <v>42094581676</v>
      </c>
      <c r="C6" s="100" t="str">
        <f>+VLOOKUP(B6,'VERİ BANKASI'!M:N,2,0)</f>
        <v>İRFAN GENÇ</v>
      </c>
      <c r="D6" s="54" t="s">
        <v>99</v>
      </c>
      <c r="E6" s="57">
        <v>916573</v>
      </c>
      <c r="F6" s="59">
        <v>45296</v>
      </c>
      <c r="G6" s="61"/>
      <c r="H6" s="63">
        <v>120</v>
      </c>
      <c r="I6" s="65" t="s">
        <v>68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120</v>
      </c>
      <c r="N6" s="69">
        <f>+IF(G6=$N$2,M6,0)</f>
        <v>120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120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>
        <v>39523498148</v>
      </c>
      <c r="C7" s="100" t="str">
        <f>+VLOOKUP(B7,'VERİ BANKASI'!M:N,2,0)</f>
        <v>FATİH ARSLAN</v>
      </c>
      <c r="D7" s="54" t="s">
        <v>99</v>
      </c>
      <c r="E7" s="57">
        <v>288624</v>
      </c>
      <c r="F7" s="59">
        <v>45293</v>
      </c>
      <c r="G7" s="61"/>
      <c r="H7" s="63">
        <v>110</v>
      </c>
      <c r="I7" s="65" t="s">
        <v>68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110</v>
      </c>
      <c r="N7" s="69">
        <f t="shared" ref="N7:N54" si="3">+IF(G7=$N$2,M7,0)</f>
        <v>110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110</v>
      </c>
      <c r="W7" s="7">
        <f t="shared" si="0"/>
        <v>0</v>
      </c>
    </row>
    <row r="8" spans="1:23" s="6" customFormat="1" ht="19.899999999999999" customHeight="1" x14ac:dyDescent="0.2">
      <c r="A8" s="51">
        <v>5</v>
      </c>
      <c r="B8" s="97">
        <v>6220529513</v>
      </c>
      <c r="C8" s="100" t="str">
        <f>+VLOOKUP(B8,'VERİ BANKASI'!M:N,2,0)</f>
        <v>MİGROS TİCARET A.Ş.</v>
      </c>
      <c r="D8" s="54" t="s">
        <v>92</v>
      </c>
      <c r="E8" s="57">
        <v>538</v>
      </c>
      <c r="F8" s="59">
        <v>45293</v>
      </c>
      <c r="G8" s="61">
        <v>1</v>
      </c>
      <c r="H8" s="63">
        <v>123.67</v>
      </c>
      <c r="I8" s="65" t="s">
        <v>122</v>
      </c>
      <c r="J8" s="61" t="s">
        <v>64</v>
      </c>
      <c r="K8" s="65"/>
      <c r="L8" s="67">
        <f t="shared" si="1"/>
        <v>0</v>
      </c>
      <c r="M8" s="7">
        <f t="shared" si="2"/>
        <v>123.67</v>
      </c>
      <c r="N8" s="69">
        <f t="shared" si="3"/>
        <v>0</v>
      </c>
      <c r="O8" s="76">
        <f t="shared" si="4"/>
        <v>0</v>
      </c>
      <c r="P8" s="74">
        <f t="shared" si="5"/>
        <v>122.44554455445545</v>
      </c>
      <c r="Q8" s="82">
        <f t="shared" si="6"/>
        <v>1.2244554455445547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0"/>
        <v>122.44554455445545</v>
      </c>
      <c r="W8" s="7">
        <f t="shared" si="0"/>
        <v>1.2244554455445547</v>
      </c>
    </row>
    <row r="9" spans="1:23" s="6" customFormat="1" ht="19.899999999999999" customHeight="1" x14ac:dyDescent="0.2">
      <c r="A9" s="51">
        <v>6</v>
      </c>
      <c r="B9" s="97">
        <v>3850449960</v>
      </c>
      <c r="C9" s="100" t="str">
        <f>+VLOOKUP(B9,'VERİ BANKASI'!M:N,2,0)</f>
        <v>FICCIN REST GIDA İŞL.TURZ.VE REKLAM LTD.ŞTİ.</v>
      </c>
      <c r="D9" s="54" t="s">
        <v>639</v>
      </c>
      <c r="E9" s="57">
        <v>46</v>
      </c>
      <c r="F9" s="59">
        <v>45296</v>
      </c>
      <c r="G9" s="61">
        <v>10</v>
      </c>
      <c r="H9" s="63">
        <v>40</v>
      </c>
      <c r="I9" s="65" t="s">
        <v>122</v>
      </c>
      <c r="J9" s="61" t="s">
        <v>64</v>
      </c>
      <c r="K9" s="65"/>
      <c r="L9" s="67">
        <f t="shared" si="1"/>
        <v>0</v>
      </c>
      <c r="M9" s="7">
        <f t="shared" si="2"/>
        <v>40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36.36363636363636</v>
      </c>
      <c r="S9" s="86">
        <f t="shared" si="8"/>
        <v>3.6363636363636362</v>
      </c>
      <c r="T9" s="90">
        <f t="shared" si="9"/>
        <v>0</v>
      </c>
      <c r="U9" s="92">
        <f t="shared" si="10"/>
        <v>0</v>
      </c>
      <c r="V9" s="95">
        <f t="shared" si="0"/>
        <v>36.36363636363636</v>
      </c>
      <c r="W9" s="7">
        <f t="shared" si="0"/>
        <v>3.6363636363636362</v>
      </c>
    </row>
    <row r="10" spans="1:23" s="6" customFormat="1" ht="19.899999999999999" customHeight="1" x14ac:dyDescent="0.2">
      <c r="A10" s="51">
        <v>7</v>
      </c>
      <c r="B10" s="97">
        <v>17380955592</v>
      </c>
      <c r="C10" s="100" t="str">
        <f>+VLOOKUP(B10,'VERİ BANKASI'!M:N,2,0)</f>
        <v>BOLULU HASAN USTA SÜT TAT - SEMİH ÖZKAN</v>
      </c>
      <c r="D10" s="54" t="s">
        <v>639</v>
      </c>
      <c r="E10" s="57">
        <v>45</v>
      </c>
      <c r="F10" s="59">
        <v>45297</v>
      </c>
      <c r="G10" s="61">
        <v>10</v>
      </c>
      <c r="H10" s="63">
        <v>170</v>
      </c>
      <c r="I10" s="65" t="s">
        <v>122</v>
      </c>
      <c r="J10" s="61" t="s">
        <v>64</v>
      </c>
      <c r="K10" s="65"/>
      <c r="L10" s="67">
        <f t="shared" si="1"/>
        <v>0</v>
      </c>
      <c r="M10" s="7">
        <f t="shared" si="2"/>
        <v>170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154.54545454545453</v>
      </c>
      <c r="S10" s="86">
        <f t="shared" si="8"/>
        <v>15.454545454545453</v>
      </c>
      <c r="T10" s="90">
        <f t="shared" si="9"/>
        <v>0</v>
      </c>
      <c r="U10" s="92">
        <f t="shared" si="10"/>
        <v>0</v>
      </c>
      <c r="V10" s="95">
        <f t="shared" si="0"/>
        <v>154.54545454545453</v>
      </c>
      <c r="W10" s="7">
        <f t="shared" si="0"/>
        <v>15.454545454545453</v>
      </c>
    </row>
    <row r="11" spans="1:23" s="6" customFormat="1" ht="19.899999999999999" customHeight="1" x14ac:dyDescent="0.2">
      <c r="A11" s="51">
        <v>8</v>
      </c>
      <c r="B11" s="97">
        <v>7670626101</v>
      </c>
      <c r="C11" s="100" t="str">
        <f>+VLOOKUP(B11,'VERİ BANKASI'!M:N,2,0)</f>
        <v>SEYRAN PASTACILIK SAN VE TİC.A.Ş.</v>
      </c>
      <c r="D11" s="54" t="s">
        <v>639</v>
      </c>
      <c r="E11" s="57">
        <v>123</v>
      </c>
      <c r="F11" s="59">
        <v>45295</v>
      </c>
      <c r="G11" s="61">
        <v>10</v>
      </c>
      <c r="H11" s="63">
        <v>166</v>
      </c>
      <c r="I11" s="65" t="s">
        <v>122</v>
      </c>
      <c r="J11" s="61" t="s">
        <v>64</v>
      </c>
      <c r="K11" s="65"/>
      <c r="L11" s="67">
        <f t="shared" si="1"/>
        <v>0</v>
      </c>
      <c r="M11" s="7">
        <f t="shared" si="2"/>
        <v>166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150.90909090909091</v>
      </c>
      <c r="S11" s="86">
        <f t="shared" si="8"/>
        <v>15.090909090909092</v>
      </c>
      <c r="T11" s="90">
        <f t="shared" si="9"/>
        <v>0</v>
      </c>
      <c r="U11" s="92">
        <f t="shared" si="10"/>
        <v>0</v>
      </c>
      <c r="V11" s="95">
        <f t="shared" si="0"/>
        <v>150.90909090909091</v>
      </c>
      <c r="W11" s="7">
        <f t="shared" si="0"/>
        <v>15.090909090909092</v>
      </c>
    </row>
    <row r="12" spans="1:23" s="6" customFormat="1" ht="19.899999999999999" customHeight="1" x14ac:dyDescent="0.2">
      <c r="A12" s="51">
        <v>9</v>
      </c>
      <c r="B12" s="97">
        <v>2421104998</v>
      </c>
      <c r="C12" s="100" t="str">
        <f>+VLOOKUP(B12,'VERİ BANKASI'!M:N,2,0)</f>
        <v>FARUK GÜLLÜOĞLU ÇEMBERLİTAŞ LEZZET GIDA LTD. ŞTİ.</v>
      </c>
      <c r="D12" s="54" t="s">
        <v>639</v>
      </c>
      <c r="E12" s="57">
        <v>32</v>
      </c>
      <c r="F12" s="59">
        <v>45297</v>
      </c>
      <c r="G12" s="61">
        <v>1</v>
      </c>
      <c r="H12" s="63">
        <v>375</v>
      </c>
      <c r="I12" s="65" t="s">
        <v>122</v>
      </c>
      <c r="J12" s="61" t="s">
        <v>64</v>
      </c>
      <c r="K12" s="65"/>
      <c r="L12" s="67">
        <f t="shared" si="1"/>
        <v>0</v>
      </c>
      <c r="M12" s="7">
        <f t="shared" si="2"/>
        <v>375</v>
      </c>
      <c r="N12" s="69">
        <f t="shared" si="3"/>
        <v>0</v>
      </c>
      <c r="O12" s="76">
        <f t="shared" si="4"/>
        <v>0</v>
      </c>
      <c r="P12" s="74">
        <f t="shared" si="5"/>
        <v>371.28712871287127</v>
      </c>
      <c r="Q12" s="82">
        <f t="shared" si="6"/>
        <v>3.7128712871287126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371.28712871287127</v>
      </c>
      <c r="W12" s="7">
        <f t="shared" si="0"/>
        <v>3.7128712871287126</v>
      </c>
    </row>
    <row r="13" spans="1:23" s="6" customFormat="1" ht="19.899999999999999" customHeight="1" x14ac:dyDescent="0.2">
      <c r="A13" s="51">
        <v>10</v>
      </c>
      <c r="B13" s="97">
        <v>1290377436</v>
      </c>
      <c r="C13" s="100" t="str">
        <f>+VLOOKUP(B13,'VERİ BANKASI'!M:N,2,0)</f>
        <v>BADEMLER GIDA İNŞ. LTD. ŞTİ.</v>
      </c>
      <c r="D13" s="54" t="s">
        <v>639</v>
      </c>
      <c r="E13" s="57">
        <v>74</v>
      </c>
      <c r="F13" s="59">
        <v>45298</v>
      </c>
      <c r="G13" s="61">
        <v>1</v>
      </c>
      <c r="H13" s="63">
        <v>134.85</v>
      </c>
      <c r="I13" s="65" t="s">
        <v>122</v>
      </c>
      <c r="J13" s="61" t="s">
        <v>64</v>
      </c>
      <c r="K13" s="65"/>
      <c r="L13" s="67">
        <f t="shared" si="1"/>
        <v>0</v>
      </c>
      <c r="M13" s="7">
        <f t="shared" si="2"/>
        <v>134.85</v>
      </c>
      <c r="N13" s="69">
        <f t="shared" si="3"/>
        <v>0</v>
      </c>
      <c r="O13" s="76">
        <f t="shared" si="4"/>
        <v>0</v>
      </c>
      <c r="P13" s="74">
        <f t="shared" si="5"/>
        <v>133.51485148514851</v>
      </c>
      <c r="Q13" s="82">
        <f t="shared" si="6"/>
        <v>1.3351485148514852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133.51485148514851</v>
      </c>
      <c r="W13" s="7">
        <f t="shared" si="0"/>
        <v>1.3351485148514852</v>
      </c>
    </row>
    <row r="14" spans="1:23" s="6" customFormat="1" ht="19.899999999999999" customHeight="1" x14ac:dyDescent="0.2">
      <c r="A14" s="51">
        <v>11</v>
      </c>
      <c r="B14" s="97">
        <v>3850430195</v>
      </c>
      <c r="C14" s="100" t="str">
        <f>+VLOOKUP(B14,'VERİ BANKASI'!M:N,2,0)</f>
        <v>FATİH DİLEK GIDA SAN.VE TİC.A.Ş.</v>
      </c>
      <c r="D14" s="54" t="s">
        <v>639</v>
      </c>
      <c r="E14" s="57">
        <v>55</v>
      </c>
      <c r="F14" s="59">
        <v>45299</v>
      </c>
      <c r="G14" s="61">
        <v>10</v>
      </c>
      <c r="H14" s="63">
        <v>260</v>
      </c>
      <c r="I14" s="65" t="s">
        <v>122</v>
      </c>
      <c r="J14" s="61" t="s">
        <v>64</v>
      </c>
      <c r="K14" s="65"/>
      <c r="L14" s="67">
        <f t="shared" si="1"/>
        <v>0</v>
      </c>
      <c r="M14" s="7">
        <f t="shared" si="2"/>
        <v>260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236.36363636363635</v>
      </c>
      <c r="S14" s="86">
        <f t="shared" si="8"/>
        <v>23.636363636363637</v>
      </c>
      <c r="T14" s="90">
        <f t="shared" si="9"/>
        <v>0</v>
      </c>
      <c r="U14" s="92">
        <f t="shared" si="10"/>
        <v>0</v>
      </c>
      <c r="V14" s="95">
        <f t="shared" si="0"/>
        <v>236.36363636363635</v>
      </c>
      <c r="W14" s="7">
        <f t="shared" si="0"/>
        <v>23.636363636363637</v>
      </c>
    </row>
    <row r="15" spans="1:23" s="6" customFormat="1" ht="19.899999999999999" customHeight="1" x14ac:dyDescent="0.2">
      <c r="A15" s="51">
        <v>12</v>
      </c>
      <c r="B15" s="97">
        <v>33094269770</v>
      </c>
      <c r="C15" s="100" t="str">
        <f>+VLOOKUP(B15,'VERİ BANKASI'!M:N,2,0)</f>
        <v>KANARYA KURUYEMİŞ -ERDAL DOĞAN</v>
      </c>
      <c r="D15" s="54" t="s">
        <v>92</v>
      </c>
      <c r="E15" s="57">
        <v>37</v>
      </c>
      <c r="F15" s="59">
        <v>45299</v>
      </c>
      <c r="G15" s="61">
        <v>1</v>
      </c>
      <c r="H15" s="63">
        <v>50</v>
      </c>
      <c r="I15" s="65" t="s">
        <v>122</v>
      </c>
      <c r="J15" s="61" t="s">
        <v>64</v>
      </c>
      <c r="K15" s="65"/>
      <c r="L15" s="67">
        <f t="shared" si="1"/>
        <v>0</v>
      </c>
      <c r="M15" s="7">
        <f t="shared" si="2"/>
        <v>50</v>
      </c>
      <c r="N15" s="69">
        <f t="shared" si="3"/>
        <v>0</v>
      </c>
      <c r="O15" s="76">
        <f t="shared" si="4"/>
        <v>0</v>
      </c>
      <c r="P15" s="74">
        <f t="shared" si="5"/>
        <v>49.504950495049506</v>
      </c>
      <c r="Q15" s="82">
        <f t="shared" si="6"/>
        <v>0.4950495049504951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49.504950495049506</v>
      </c>
      <c r="W15" s="7">
        <f t="shared" si="0"/>
        <v>0.4950495049504951</v>
      </c>
    </row>
    <row r="16" spans="1:23" s="6" customFormat="1" ht="19.899999999999999" customHeight="1" x14ac:dyDescent="0.2">
      <c r="A16" s="51">
        <v>13</v>
      </c>
      <c r="B16" s="97">
        <v>5260047973</v>
      </c>
      <c r="C16" s="100" t="str">
        <f>+VLOOKUP(B16,'VERİ BANKASI'!M:N,2,0)</f>
        <v>İSTANBUL OTOPARK İŞLETMELERİ A.Ş.(İSPARK)</v>
      </c>
      <c r="D16" s="54" t="s">
        <v>94</v>
      </c>
      <c r="E16" s="57">
        <v>451</v>
      </c>
      <c r="F16" s="59">
        <v>45293</v>
      </c>
      <c r="G16" s="61">
        <v>20</v>
      </c>
      <c r="H16" s="63">
        <v>100</v>
      </c>
      <c r="I16" s="65" t="s">
        <v>134</v>
      </c>
      <c r="J16" s="61" t="s">
        <v>64</v>
      </c>
      <c r="K16" s="65"/>
      <c r="L16" s="67">
        <f t="shared" si="1"/>
        <v>30</v>
      </c>
      <c r="M16" s="7">
        <f t="shared" si="2"/>
        <v>70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58.333333333333336</v>
      </c>
      <c r="U16" s="92">
        <f t="shared" si="10"/>
        <v>11.666666666666668</v>
      </c>
      <c r="V16" s="95">
        <f t="shared" si="0"/>
        <v>58.333333333333336</v>
      </c>
      <c r="W16" s="7">
        <f t="shared" si="0"/>
        <v>11.666666666666668</v>
      </c>
    </row>
    <row r="17" spans="1:23" s="6" customFormat="1" ht="19.899999999999999" customHeight="1" x14ac:dyDescent="0.2">
      <c r="A17" s="51">
        <v>14</v>
      </c>
      <c r="B17" s="97">
        <v>5260047973</v>
      </c>
      <c r="C17" s="100" t="str">
        <f>+VLOOKUP(B17,'VERİ BANKASI'!M:N,2,0)</f>
        <v>İSTANBUL OTOPARK İŞLETMELERİ A.Ş.(İSPARK)</v>
      </c>
      <c r="D17" s="54" t="s">
        <v>94</v>
      </c>
      <c r="E17" s="57">
        <v>182</v>
      </c>
      <c r="F17" s="59">
        <v>45301</v>
      </c>
      <c r="G17" s="61">
        <v>20</v>
      </c>
      <c r="H17" s="63">
        <v>73</v>
      </c>
      <c r="I17" s="65" t="s">
        <v>134</v>
      </c>
      <c r="J17" s="61" t="s">
        <v>64</v>
      </c>
      <c r="K17" s="65"/>
      <c r="L17" s="67">
        <f t="shared" si="1"/>
        <v>21.9</v>
      </c>
      <c r="M17" s="7">
        <f t="shared" si="2"/>
        <v>51.1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42.583333333333336</v>
      </c>
      <c r="U17" s="92">
        <f t="shared" si="10"/>
        <v>8.5166666666666675</v>
      </c>
      <c r="V17" s="95">
        <f t="shared" si="0"/>
        <v>42.583333333333336</v>
      </c>
      <c r="W17" s="7">
        <f t="shared" si="0"/>
        <v>8.5166666666666675</v>
      </c>
    </row>
    <row r="18" spans="1:23" s="6" customFormat="1" ht="19.899999999999999" customHeight="1" x14ac:dyDescent="0.2">
      <c r="A18" s="51">
        <v>15</v>
      </c>
      <c r="B18" s="97">
        <v>5260047973</v>
      </c>
      <c r="C18" s="100" t="str">
        <f>+VLOOKUP(B18,'VERİ BANKASI'!M:N,2,0)</f>
        <v>İSTANBUL OTOPARK İŞLETMELERİ A.Ş.(İSPARK)</v>
      </c>
      <c r="D18" s="54" t="s">
        <v>94</v>
      </c>
      <c r="E18" s="57">
        <v>431</v>
      </c>
      <c r="F18" s="59">
        <v>45300</v>
      </c>
      <c r="G18" s="61">
        <v>20</v>
      </c>
      <c r="H18" s="63">
        <v>100</v>
      </c>
      <c r="I18" s="65" t="s">
        <v>134</v>
      </c>
      <c r="J18" s="61" t="s">
        <v>64</v>
      </c>
      <c r="K18" s="65"/>
      <c r="L18" s="67">
        <f t="shared" si="1"/>
        <v>30</v>
      </c>
      <c r="M18" s="7">
        <f t="shared" si="2"/>
        <v>70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58.333333333333336</v>
      </c>
      <c r="U18" s="92">
        <f t="shared" si="10"/>
        <v>11.666666666666668</v>
      </c>
      <c r="V18" s="95">
        <f t="shared" si="0"/>
        <v>58.333333333333336</v>
      </c>
      <c r="W18" s="7">
        <f t="shared" si="0"/>
        <v>11.666666666666668</v>
      </c>
    </row>
    <row r="19" spans="1:23" s="6" customFormat="1" ht="19.899999999999999" customHeight="1" x14ac:dyDescent="0.2">
      <c r="A19" s="51">
        <v>16</v>
      </c>
      <c r="B19" s="97">
        <v>8140131899</v>
      </c>
      <c r="C19" s="100" t="str">
        <f>+VLOOKUP(B19,'VERİ BANKASI'!M:N,2,0)</f>
        <v>ŞOK MARKETLER TİC.A.Ş.</v>
      </c>
      <c r="D19" s="54" t="s">
        <v>92</v>
      </c>
      <c r="E19" s="57">
        <v>200</v>
      </c>
      <c r="F19" s="59">
        <v>45298</v>
      </c>
      <c r="G19" s="61">
        <v>1</v>
      </c>
      <c r="H19" s="63">
        <v>190</v>
      </c>
      <c r="I19" s="65" t="s">
        <v>68</v>
      </c>
      <c r="J19" s="61" t="s">
        <v>64</v>
      </c>
      <c r="K19" s="65"/>
      <c r="L19" s="67">
        <f t="shared" si="1"/>
        <v>0</v>
      </c>
      <c r="M19" s="7">
        <f t="shared" si="2"/>
        <v>190</v>
      </c>
      <c r="N19" s="69">
        <f t="shared" si="3"/>
        <v>0</v>
      </c>
      <c r="O19" s="76">
        <f t="shared" si="4"/>
        <v>0</v>
      </c>
      <c r="P19" s="74">
        <f t="shared" si="5"/>
        <v>188.11881188118812</v>
      </c>
      <c r="Q19" s="82">
        <f t="shared" si="6"/>
        <v>1.8811881188118813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188.11881188118812</v>
      </c>
      <c r="W19" s="7">
        <f t="shared" si="0"/>
        <v>1.8811881188118813</v>
      </c>
    </row>
    <row r="20" spans="1:23" s="6" customFormat="1" ht="19.899999999999999" customHeight="1" x14ac:dyDescent="0.2">
      <c r="A20" s="51">
        <v>17</v>
      </c>
      <c r="B20" s="97">
        <v>8140131899</v>
      </c>
      <c r="C20" s="100" t="str">
        <f>+VLOOKUP(B20,'VERİ BANKASI'!M:N,2,0)</f>
        <v>ŞOK MARKETLER TİC.A.Ş.</v>
      </c>
      <c r="D20" s="54" t="s">
        <v>92</v>
      </c>
      <c r="E20" s="57">
        <v>200</v>
      </c>
      <c r="F20" s="59">
        <v>45298</v>
      </c>
      <c r="G20" s="61">
        <v>20</v>
      </c>
      <c r="H20" s="63">
        <v>174.1</v>
      </c>
      <c r="I20" s="65" t="s">
        <v>68</v>
      </c>
      <c r="J20" s="61" t="s">
        <v>64</v>
      </c>
      <c r="K20" s="65"/>
      <c r="L20" s="67">
        <f t="shared" si="1"/>
        <v>0</v>
      </c>
      <c r="M20" s="7">
        <f t="shared" si="2"/>
        <v>174.1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145.08333333333334</v>
      </c>
      <c r="U20" s="92">
        <f t="shared" si="10"/>
        <v>29.016666666666669</v>
      </c>
      <c r="V20" s="95">
        <f t="shared" si="0"/>
        <v>145.08333333333334</v>
      </c>
      <c r="W20" s="7">
        <f t="shared" si="0"/>
        <v>29.016666666666669</v>
      </c>
    </row>
    <row r="21" spans="1:23" s="6" customFormat="1" ht="19.899999999999999" customHeight="1" x14ac:dyDescent="0.2">
      <c r="A21" s="51">
        <v>18</v>
      </c>
      <c r="B21" s="97">
        <v>1750051846</v>
      </c>
      <c r="C21" s="100" t="str">
        <f>+VLOOKUP(B21,'VERİ BANKASI'!M:N,2,0)</f>
        <v>BİM BİRLEŞİK MAĞAZACILIK A.Ş.</v>
      </c>
      <c r="D21" s="54" t="s">
        <v>92</v>
      </c>
      <c r="E21" s="57">
        <v>361</v>
      </c>
      <c r="F21" s="59">
        <v>45298</v>
      </c>
      <c r="G21" s="61">
        <v>1</v>
      </c>
      <c r="H21" s="63">
        <v>37</v>
      </c>
      <c r="I21" s="65" t="s">
        <v>68</v>
      </c>
      <c r="J21" s="61" t="s">
        <v>64</v>
      </c>
      <c r="K21" s="65"/>
      <c r="L21" s="67">
        <f t="shared" si="1"/>
        <v>0</v>
      </c>
      <c r="M21" s="7">
        <f t="shared" si="2"/>
        <v>37</v>
      </c>
      <c r="N21" s="69">
        <f t="shared" si="3"/>
        <v>0</v>
      </c>
      <c r="O21" s="76">
        <f t="shared" si="4"/>
        <v>0</v>
      </c>
      <c r="P21" s="74">
        <f t="shared" si="5"/>
        <v>36.633663366336634</v>
      </c>
      <c r="Q21" s="82">
        <f t="shared" si="6"/>
        <v>0.36633663366336633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36.633663366336634</v>
      </c>
      <c r="W21" s="7">
        <f t="shared" si="0"/>
        <v>0.36633663366336633</v>
      </c>
    </row>
    <row r="22" spans="1:23" s="6" customFormat="1" ht="19.899999999999999" customHeight="1" x14ac:dyDescent="0.2">
      <c r="A22" s="51">
        <v>19</v>
      </c>
      <c r="B22" s="97">
        <v>7670626101</v>
      </c>
      <c r="C22" s="100" t="str">
        <f>+VLOOKUP(B22,'VERİ BANKASI'!M:N,2,0)</f>
        <v>SEYRAN PASTACILIK SAN VE TİC.A.Ş.</v>
      </c>
      <c r="D22" s="54" t="s">
        <v>639</v>
      </c>
      <c r="E22" s="57">
        <v>14</v>
      </c>
      <c r="F22" s="59">
        <v>45292</v>
      </c>
      <c r="G22" s="61">
        <v>1</v>
      </c>
      <c r="H22" s="63">
        <v>104</v>
      </c>
      <c r="I22" s="65" t="s">
        <v>122</v>
      </c>
      <c r="J22" s="61" t="s">
        <v>64</v>
      </c>
      <c r="K22" s="65"/>
      <c r="L22" s="67">
        <f t="shared" si="1"/>
        <v>0</v>
      </c>
      <c r="M22" s="7">
        <f t="shared" si="2"/>
        <v>104</v>
      </c>
      <c r="N22" s="69">
        <f t="shared" si="3"/>
        <v>0</v>
      </c>
      <c r="O22" s="76">
        <f t="shared" si="4"/>
        <v>0</v>
      </c>
      <c r="P22" s="74">
        <f t="shared" si="5"/>
        <v>102.97029702970298</v>
      </c>
      <c r="Q22" s="82">
        <f t="shared" si="6"/>
        <v>1.0297029702970297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102.97029702970298</v>
      </c>
      <c r="W22" s="7">
        <f t="shared" si="0"/>
        <v>1.0297029702970297</v>
      </c>
    </row>
    <row r="23" spans="1:23" s="6" customFormat="1" ht="19.899999999999999" customHeight="1" x14ac:dyDescent="0.2">
      <c r="A23" s="51">
        <v>20</v>
      </c>
      <c r="B23" s="97">
        <v>3850449960</v>
      </c>
      <c r="C23" s="100" t="str">
        <f>+VLOOKUP(B23,'VERİ BANKASI'!M:N,2,0)</f>
        <v>FICCIN REST GIDA İŞL.TURZ.VE REKLAM LTD.ŞTİ.</v>
      </c>
      <c r="D23" s="54" t="s">
        <v>639</v>
      </c>
      <c r="E23" s="57">
        <v>55</v>
      </c>
      <c r="F23" s="59">
        <v>45293</v>
      </c>
      <c r="G23" s="61">
        <v>10</v>
      </c>
      <c r="H23" s="63">
        <v>40</v>
      </c>
      <c r="I23" s="65" t="s">
        <v>136</v>
      </c>
      <c r="J23" s="61" t="s">
        <v>64</v>
      </c>
      <c r="K23" s="65"/>
      <c r="L23" s="67">
        <f t="shared" si="1"/>
        <v>0</v>
      </c>
      <c r="M23" s="7">
        <f t="shared" si="2"/>
        <v>40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36.36363636363636</v>
      </c>
      <c r="S23" s="86">
        <f t="shared" si="8"/>
        <v>3.6363636363636362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36.36363636363636</v>
      </c>
      <c r="W23" s="7">
        <f t="shared" si="11"/>
        <v>3.6363636363636362</v>
      </c>
    </row>
    <row r="24" spans="1:23" s="6" customFormat="1" ht="19.899999999999999" customHeight="1" x14ac:dyDescent="0.2">
      <c r="A24" s="51">
        <v>21</v>
      </c>
      <c r="B24" s="97">
        <v>3930573071</v>
      </c>
      <c r="C24" s="100" t="str">
        <f>+VLOOKUP(B24,'VERİ BANKASI'!M:N,2,0)</f>
        <v>GENÇÖMÜR GIDA İNŞ.TUR.TEKS.SAN.VE TİC.LTD.ŞTİ.</v>
      </c>
      <c r="D24" s="54" t="s">
        <v>639</v>
      </c>
      <c r="E24" s="57">
        <v>7</v>
      </c>
      <c r="F24" s="59">
        <v>45301</v>
      </c>
      <c r="G24" s="61">
        <v>10</v>
      </c>
      <c r="H24" s="63">
        <v>290</v>
      </c>
      <c r="I24" s="65" t="s">
        <v>134</v>
      </c>
      <c r="J24" s="61" t="s">
        <v>64</v>
      </c>
      <c r="K24" s="65"/>
      <c r="L24" s="67">
        <f t="shared" si="1"/>
        <v>0</v>
      </c>
      <c r="M24" s="7">
        <f t="shared" si="2"/>
        <v>290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263.63636363636363</v>
      </c>
      <c r="S24" s="86">
        <f t="shared" si="8"/>
        <v>26.363636363636363</v>
      </c>
      <c r="T24" s="90">
        <f t="shared" si="9"/>
        <v>0</v>
      </c>
      <c r="U24" s="92">
        <f t="shared" si="10"/>
        <v>0</v>
      </c>
      <c r="V24" s="95">
        <f t="shared" si="11"/>
        <v>263.63636363636363</v>
      </c>
      <c r="W24" s="7">
        <f t="shared" si="11"/>
        <v>26.363636363636363</v>
      </c>
    </row>
    <row r="25" spans="1:23" s="6" customFormat="1" ht="19.899999999999999" customHeight="1" x14ac:dyDescent="0.2">
      <c r="A25" s="51">
        <v>22</v>
      </c>
      <c r="B25" s="97">
        <v>860528120</v>
      </c>
      <c r="C25" s="100" t="str">
        <f>+VLOOKUP(B25,'VERİ BANKASI'!M:N,2,0)</f>
        <v>ASKEROĞLU TUR.GID.SAN.VE TİC.LTD.ŞTİ.</v>
      </c>
      <c r="D25" s="54" t="s">
        <v>92</v>
      </c>
      <c r="E25" s="57">
        <v>77</v>
      </c>
      <c r="F25" s="59">
        <v>45292</v>
      </c>
      <c r="G25" s="61">
        <v>1</v>
      </c>
      <c r="H25" s="63">
        <v>80</v>
      </c>
      <c r="I25" s="65" t="s">
        <v>134</v>
      </c>
      <c r="J25" s="61" t="s">
        <v>64</v>
      </c>
      <c r="K25" s="65"/>
      <c r="L25" s="67">
        <f t="shared" si="1"/>
        <v>0</v>
      </c>
      <c r="M25" s="7">
        <f t="shared" si="2"/>
        <v>80</v>
      </c>
      <c r="N25" s="69">
        <f t="shared" si="3"/>
        <v>0</v>
      </c>
      <c r="O25" s="76">
        <f t="shared" si="4"/>
        <v>0</v>
      </c>
      <c r="P25" s="74">
        <f t="shared" si="5"/>
        <v>79.207920792079207</v>
      </c>
      <c r="Q25" s="82">
        <f t="shared" si="6"/>
        <v>0.79207920792079212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79.207920792079207</v>
      </c>
      <c r="W25" s="7">
        <f t="shared" si="11"/>
        <v>0.79207920792079212</v>
      </c>
    </row>
    <row r="26" spans="1:23" s="6" customFormat="1" ht="19.899999999999999" customHeight="1" x14ac:dyDescent="0.2">
      <c r="A26" s="51">
        <v>23</v>
      </c>
      <c r="B26" s="97">
        <v>19588239870</v>
      </c>
      <c r="C26" s="100" t="str">
        <f>+VLOOKUP(B26,'VERİ BANKASI'!M:N,2,0)</f>
        <v>EFEOĞLU BAKLAVA - MEVLÜT EFE</v>
      </c>
      <c r="D26" s="54" t="s">
        <v>639</v>
      </c>
      <c r="E26" s="57">
        <v>3</v>
      </c>
      <c r="F26" s="59">
        <v>45295</v>
      </c>
      <c r="G26" s="61">
        <v>1</v>
      </c>
      <c r="H26" s="63">
        <v>275</v>
      </c>
      <c r="I26" s="65" t="s">
        <v>134</v>
      </c>
      <c r="J26" s="61" t="s">
        <v>64</v>
      </c>
      <c r="K26" s="65"/>
      <c r="L26" s="67">
        <f t="shared" si="1"/>
        <v>0</v>
      </c>
      <c r="M26" s="7">
        <f t="shared" si="2"/>
        <v>275</v>
      </c>
      <c r="N26" s="69">
        <f t="shared" si="3"/>
        <v>0</v>
      </c>
      <c r="O26" s="76">
        <f t="shared" si="4"/>
        <v>0</v>
      </c>
      <c r="P26" s="74">
        <f t="shared" si="5"/>
        <v>272.2772277227723</v>
      </c>
      <c r="Q26" s="82">
        <f t="shared" si="6"/>
        <v>2.722772277227723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272.2772277227723</v>
      </c>
      <c r="W26" s="7">
        <f t="shared" si="11"/>
        <v>2.722772277227723</v>
      </c>
    </row>
    <row r="27" spans="1:23" s="6" customFormat="1" ht="19.899999999999999" customHeight="1" x14ac:dyDescent="0.2">
      <c r="A27" s="51">
        <v>24</v>
      </c>
      <c r="B27" s="97">
        <v>6220429602</v>
      </c>
      <c r="C27" s="100" t="str">
        <f>+VLOOKUP(B27,'VERİ BANKASI'!M:N,2,0)</f>
        <v>MOPAŞ MARKETÇİLİK GIDA SAN.VE TİC.A.Ş.</v>
      </c>
      <c r="D27" s="54" t="s">
        <v>92</v>
      </c>
      <c r="E27" s="57">
        <v>90</v>
      </c>
      <c r="F27" s="59">
        <v>45292</v>
      </c>
      <c r="G27" s="61">
        <v>1</v>
      </c>
      <c r="H27" s="63">
        <v>174.76</v>
      </c>
      <c r="I27" s="65" t="s">
        <v>134</v>
      </c>
      <c r="J27" s="61" t="s">
        <v>64</v>
      </c>
      <c r="K27" s="65"/>
      <c r="L27" s="67">
        <f t="shared" si="1"/>
        <v>0</v>
      </c>
      <c r="M27" s="7">
        <f t="shared" si="2"/>
        <v>174.76</v>
      </c>
      <c r="N27" s="69">
        <f t="shared" si="3"/>
        <v>0</v>
      </c>
      <c r="O27" s="76">
        <f t="shared" si="4"/>
        <v>0</v>
      </c>
      <c r="P27" s="74">
        <f t="shared" si="5"/>
        <v>173.02970297029702</v>
      </c>
      <c r="Q27" s="82">
        <f t="shared" si="6"/>
        <v>1.7302970297029703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173.02970297029702</v>
      </c>
      <c r="W27" s="7">
        <f t="shared" si="11"/>
        <v>1.7302970297029703</v>
      </c>
    </row>
    <row r="28" spans="1:23" s="6" customFormat="1" ht="19.899999999999999" customHeight="1" x14ac:dyDescent="0.2">
      <c r="A28" s="51">
        <v>25</v>
      </c>
      <c r="B28" s="97">
        <v>860528120</v>
      </c>
      <c r="C28" s="100" t="str">
        <f>+VLOOKUP(B28,'VERİ BANKASI'!M:N,2,0)</f>
        <v>ASKEROĞLU TUR.GID.SAN.VE TİC.LTD.ŞTİ.</v>
      </c>
      <c r="D28" s="54" t="s">
        <v>92</v>
      </c>
      <c r="E28" s="57">
        <v>128</v>
      </c>
      <c r="F28" s="59">
        <v>45298</v>
      </c>
      <c r="G28" s="61">
        <v>1</v>
      </c>
      <c r="H28" s="63">
        <v>15</v>
      </c>
      <c r="I28" s="65" t="s">
        <v>134</v>
      </c>
      <c r="J28" s="61" t="s">
        <v>64</v>
      </c>
      <c r="K28" s="65"/>
      <c r="L28" s="67">
        <f t="shared" si="1"/>
        <v>0</v>
      </c>
      <c r="M28" s="7">
        <f t="shared" si="2"/>
        <v>15</v>
      </c>
      <c r="N28" s="69">
        <f t="shared" si="3"/>
        <v>0</v>
      </c>
      <c r="O28" s="76">
        <f t="shared" si="4"/>
        <v>0</v>
      </c>
      <c r="P28" s="74">
        <f t="shared" si="5"/>
        <v>14.851485148514852</v>
      </c>
      <c r="Q28" s="82">
        <f t="shared" si="6"/>
        <v>0.14851485148514854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14.851485148514852</v>
      </c>
      <c r="W28" s="7">
        <f t="shared" si="11"/>
        <v>0.14851485148514854</v>
      </c>
    </row>
    <row r="29" spans="1:23" s="6" customFormat="1" ht="19.899999999999999" customHeight="1" x14ac:dyDescent="0.2">
      <c r="A29" s="51">
        <v>26</v>
      </c>
      <c r="B29" s="97">
        <v>1671280815</v>
      </c>
      <c r="C29" s="100" t="str">
        <f>+VLOOKUP(B29,'VERİ BANKASI'!M:N,2,0)</f>
        <v>BEYKOZ BELEDİYESİ İKT.VE SOS.TES.İŞL.</v>
      </c>
      <c r="D29" s="54" t="s">
        <v>639</v>
      </c>
      <c r="E29" s="57">
        <v>159</v>
      </c>
      <c r="F29" s="59">
        <v>45297</v>
      </c>
      <c r="G29" s="61">
        <v>10</v>
      </c>
      <c r="H29" s="63">
        <v>160</v>
      </c>
      <c r="I29" s="65" t="s">
        <v>134</v>
      </c>
      <c r="J29" s="61" t="s">
        <v>64</v>
      </c>
      <c r="K29" s="65"/>
      <c r="L29" s="67">
        <f t="shared" si="1"/>
        <v>0</v>
      </c>
      <c r="M29" s="7">
        <f t="shared" si="2"/>
        <v>160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145.45454545454544</v>
      </c>
      <c r="S29" s="86">
        <f t="shared" si="8"/>
        <v>14.545454545454545</v>
      </c>
      <c r="T29" s="90">
        <f t="shared" si="9"/>
        <v>0</v>
      </c>
      <c r="U29" s="92">
        <f t="shared" si="10"/>
        <v>0</v>
      </c>
      <c r="V29" s="95">
        <f t="shared" si="11"/>
        <v>145.45454545454544</v>
      </c>
      <c r="W29" s="7">
        <f t="shared" si="11"/>
        <v>14.545454545454545</v>
      </c>
    </row>
    <row r="30" spans="1:23" s="6" customFormat="1" ht="19.899999999999999" customHeight="1" x14ac:dyDescent="0.2">
      <c r="A30" s="51">
        <v>27</v>
      </c>
      <c r="B30" s="97">
        <v>9240031342</v>
      </c>
      <c r="C30" s="100" t="str">
        <f>+VLOOKUP(B30,'VERİ BANKASI'!M:N,2,0)</f>
        <v>VEFA BOZACISI BOZA SİRKE ŞIRA GIDA MAD.A.Ş.</v>
      </c>
      <c r="D30" s="54" t="s">
        <v>639</v>
      </c>
      <c r="E30" s="57">
        <v>675</v>
      </c>
      <c r="F30" s="59">
        <v>45298</v>
      </c>
      <c r="G30" s="61">
        <v>10</v>
      </c>
      <c r="H30" s="63">
        <v>150</v>
      </c>
      <c r="I30" s="65" t="s">
        <v>134</v>
      </c>
      <c r="J30" s="61" t="s">
        <v>64</v>
      </c>
      <c r="K30" s="65"/>
      <c r="L30" s="67">
        <f t="shared" si="1"/>
        <v>0</v>
      </c>
      <c r="M30" s="7">
        <f t="shared" si="2"/>
        <v>150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136.36363636363635</v>
      </c>
      <c r="S30" s="86">
        <f t="shared" si="8"/>
        <v>13.636363636363635</v>
      </c>
      <c r="T30" s="90">
        <f t="shared" si="9"/>
        <v>0</v>
      </c>
      <c r="U30" s="92">
        <f t="shared" si="10"/>
        <v>0</v>
      </c>
      <c r="V30" s="95">
        <f t="shared" si="11"/>
        <v>136.36363636363635</v>
      </c>
      <c r="W30" s="7">
        <f t="shared" si="11"/>
        <v>13.636363636363635</v>
      </c>
    </row>
    <row r="31" spans="1:23" s="6" customFormat="1" ht="19.899999999999999" customHeight="1" x14ac:dyDescent="0.2">
      <c r="A31" s="51">
        <v>28</v>
      </c>
      <c r="B31" s="97">
        <v>6220429602</v>
      </c>
      <c r="C31" s="100" t="str">
        <f>+VLOOKUP(B31,'VERİ BANKASI'!M:N,2,0)</f>
        <v>MOPAŞ MARKETÇİLİK GIDA SAN.VE TİC.A.Ş.</v>
      </c>
      <c r="D31" s="54" t="s">
        <v>92</v>
      </c>
      <c r="E31" s="57">
        <v>67</v>
      </c>
      <c r="F31" s="59">
        <v>45298</v>
      </c>
      <c r="G31" s="61">
        <v>1</v>
      </c>
      <c r="H31" s="63">
        <v>60.77</v>
      </c>
      <c r="I31" s="65" t="s">
        <v>134</v>
      </c>
      <c r="J31" s="61" t="s">
        <v>64</v>
      </c>
      <c r="K31" s="65"/>
      <c r="L31" s="67">
        <f t="shared" si="1"/>
        <v>0</v>
      </c>
      <c r="M31" s="7">
        <f t="shared" si="2"/>
        <v>60.77</v>
      </c>
      <c r="N31" s="69">
        <f t="shared" si="3"/>
        <v>0</v>
      </c>
      <c r="O31" s="76">
        <f t="shared" si="4"/>
        <v>0</v>
      </c>
      <c r="P31" s="74">
        <f t="shared" si="5"/>
        <v>60.168316831683171</v>
      </c>
      <c r="Q31" s="82">
        <f t="shared" si="6"/>
        <v>0.60168316831683177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60.168316831683171</v>
      </c>
      <c r="W31" s="7">
        <f t="shared" si="11"/>
        <v>0.60168316831683177</v>
      </c>
    </row>
    <row r="32" spans="1:23" s="6" customFormat="1" ht="19.899999999999999" customHeight="1" x14ac:dyDescent="0.2">
      <c r="A32" s="51">
        <v>29</v>
      </c>
      <c r="B32" s="97">
        <v>5260047973</v>
      </c>
      <c r="C32" s="100" t="str">
        <f>+VLOOKUP(B32,'VERİ BANKASI'!M:N,2,0)</f>
        <v>İSTANBUL OTOPARK İŞLETMELERİ A.Ş.(İSPARK)</v>
      </c>
      <c r="D32" s="54" t="s">
        <v>94</v>
      </c>
      <c r="E32" s="57">
        <v>420</v>
      </c>
      <c r="F32" s="59">
        <v>45299</v>
      </c>
      <c r="G32" s="61">
        <v>20</v>
      </c>
      <c r="H32" s="63">
        <v>100</v>
      </c>
      <c r="I32" s="65" t="s">
        <v>134</v>
      </c>
      <c r="J32" s="61" t="s">
        <v>64</v>
      </c>
      <c r="K32" s="65"/>
      <c r="L32" s="67">
        <f t="shared" si="1"/>
        <v>30</v>
      </c>
      <c r="M32" s="7">
        <f t="shared" si="2"/>
        <v>70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58.333333333333336</v>
      </c>
      <c r="U32" s="92">
        <f t="shared" si="10"/>
        <v>11.666666666666668</v>
      </c>
      <c r="V32" s="95">
        <f t="shared" si="11"/>
        <v>58.333333333333336</v>
      </c>
      <c r="W32" s="7">
        <f t="shared" si="11"/>
        <v>11.666666666666668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3903.15</v>
      </c>
      <c r="I57" s="109"/>
      <c r="J57" s="109"/>
      <c r="K57" s="11"/>
      <c r="L57" s="12">
        <f t="shared" ref="L57:W57" si="12">+SUBTOTAL(9,L4:L55)</f>
        <v>111.9</v>
      </c>
      <c r="M57" s="12">
        <f t="shared" si="12"/>
        <v>3791.2499999999995</v>
      </c>
      <c r="N57" s="13">
        <f t="shared" si="12"/>
        <v>460</v>
      </c>
      <c r="O57" s="13">
        <f t="shared" si="12"/>
        <v>0</v>
      </c>
      <c r="P57" s="14">
        <f>+SUBTOTAL(9,P4:P55)</f>
        <v>1604.0099009900989</v>
      </c>
      <c r="Q57" s="14">
        <f t="shared" si="12"/>
        <v>16.040099009900988</v>
      </c>
      <c r="R57" s="15">
        <f t="shared" si="12"/>
        <v>1159.9999999999998</v>
      </c>
      <c r="S57" s="15">
        <f t="shared" si="12"/>
        <v>116</v>
      </c>
      <c r="T57" s="16">
        <f t="shared" si="12"/>
        <v>362.66666666666669</v>
      </c>
      <c r="U57" s="16">
        <f t="shared" si="12"/>
        <v>72.533333333333346</v>
      </c>
      <c r="V57" s="12">
        <f t="shared" si="12"/>
        <v>3586.6765676567657</v>
      </c>
      <c r="W57" s="12">
        <f t="shared" si="12"/>
        <v>204.57343234323429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217.58333333333334</v>
      </c>
      <c r="J61" s="24">
        <f t="shared" si="20"/>
        <v>43.516666666666673</v>
      </c>
      <c r="K61" s="24">
        <f t="shared" si="21"/>
        <v>111.9</v>
      </c>
      <c r="L61" s="25">
        <f t="shared" si="22"/>
        <v>373</v>
      </c>
      <c r="M61" s="113">
        <f>+COUNTIF($D$4:D55,B61)</f>
        <v>4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3903.15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723.96039603960389</v>
      </c>
      <c r="F63" s="24">
        <f t="shared" si="16"/>
        <v>7.2396039603960398</v>
      </c>
      <c r="G63" s="24">
        <f t="shared" si="17"/>
        <v>0</v>
      </c>
      <c r="H63" s="24">
        <f t="shared" si="18"/>
        <v>0</v>
      </c>
      <c r="I63" s="24">
        <f t="shared" si="19"/>
        <v>145.08333333333334</v>
      </c>
      <c r="J63" s="24">
        <f t="shared" si="20"/>
        <v>29.016666666666669</v>
      </c>
      <c r="K63" s="24">
        <f t="shared" si="21"/>
        <v>0</v>
      </c>
      <c r="L63" s="25">
        <f t="shared" si="22"/>
        <v>905.3</v>
      </c>
      <c r="M63" s="113">
        <f>+COUNTIF($D$4:D57,B63)</f>
        <v>9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-3903.15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880.04950495049502</v>
      </c>
      <c r="F65" s="24">
        <f t="shared" si="16"/>
        <v>8.800495049504951</v>
      </c>
      <c r="G65" s="24">
        <f t="shared" si="17"/>
        <v>1159.9999999999998</v>
      </c>
      <c r="H65" s="24">
        <f t="shared" si="18"/>
        <v>116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2164.85</v>
      </c>
      <c r="M65" s="113">
        <f>+COUNTIF($D$4:D59,B65)</f>
        <v>12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460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460</v>
      </c>
      <c r="M70" s="113">
        <f>+COUNTIF($D$4:D64,B70)</f>
        <v>4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460</v>
      </c>
      <c r="D85" s="39">
        <f t="shared" si="23"/>
        <v>0</v>
      </c>
      <c r="E85" s="39">
        <f t="shared" si="23"/>
        <v>1604.0099009900989</v>
      </c>
      <c r="F85" s="39">
        <f t="shared" si="23"/>
        <v>16.040099009900992</v>
      </c>
      <c r="G85" s="39">
        <f t="shared" si="23"/>
        <v>1159.9999999999998</v>
      </c>
      <c r="H85" s="39">
        <f t="shared" si="23"/>
        <v>116</v>
      </c>
      <c r="I85" s="39">
        <f t="shared" si="23"/>
        <v>362.66666666666669</v>
      </c>
      <c r="J85" s="39">
        <f t="shared" si="23"/>
        <v>72.533333333333346</v>
      </c>
      <c r="K85" s="40">
        <f t="shared" si="23"/>
        <v>111.9</v>
      </c>
      <c r="L85" s="40">
        <f>SUM(L60:L82)</f>
        <v>3903.1499999999996</v>
      </c>
      <c r="M85" s="114">
        <f>+SUM(M60:M84)</f>
        <v>29</v>
      </c>
      <c r="R85" s="106" t="s">
        <v>658</v>
      </c>
      <c r="S85" s="111">
        <f>+M85</f>
        <v>29</v>
      </c>
      <c r="T85" s="107">
        <f>+K85</f>
        <v>111.9</v>
      </c>
      <c r="U85" s="107">
        <f>+C85+E85+G85+I85</f>
        <v>3586.6765676567652</v>
      </c>
      <c r="V85" s="107">
        <f>+D85+F85+H85+J85</f>
        <v>204.57343234323434</v>
      </c>
      <c r="W85" s="107">
        <f>+T85+U85+V85</f>
        <v>3903.1499999999996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9764.98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7EC21FB8-28F9-4A06-ABE0-EDFE09721792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7A0ABD6F-7EEE-4D4D-92D4-B5BC43FB75B5}">
          <x14:formula1>
            <xm:f>'VERİ BANKASI'!$F$1:$F$4</xm:f>
          </x14:formula1>
          <xm:sqref>P60</xm:sqref>
        </x14:dataValidation>
        <x14:dataValidation type="list" allowBlank="1" showInputMessage="1" showErrorMessage="1" xr:uid="{1D3BD7F5-E13F-4907-AE01-D918AFDF7053}">
          <x14:formula1>
            <xm:f>'VERİ BANKASI'!$E$1:$E$13</xm:f>
          </x14:formula1>
          <xm:sqref>P63</xm:sqref>
        </x14:dataValidation>
        <x14:dataValidation type="list" allowBlank="1" showInputMessage="1" showErrorMessage="1" xr:uid="{C5B00E06-9636-452F-A00C-0CC5BE740A2E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291B9AE5-22B4-470D-A504-C28B2A5B03D3}">
          <x14:formula1>
            <xm:f>'VERİ BANKASI'!$G$1:$G$4</xm:f>
          </x14:formula1>
          <xm:sqref>P61</xm:sqref>
        </x14:dataValidation>
        <x14:dataValidation type="list" allowBlank="1" showInputMessage="1" showErrorMessage="1" xr:uid="{F3DE51F8-6A31-4002-B964-61185FD25B9A}">
          <x14:formula1>
            <xm:f>'VERİ BANKASI'!$C$1:$C$5</xm:f>
          </x14:formula1>
          <xm:sqref>G55</xm:sqref>
        </x14:dataValidation>
        <x14:dataValidation type="list" allowBlank="1" showInputMessage="1" showErrorMessage="1" xr:uid="{C0C1858B-8175-40F9-A59A-A8B7623CD2EF}">
          <x14:formula1>
            <xm:f>'VERİ BANKASI'!$N$1:$N$1</xm:f>
          </x14:formula1>
          <xm:sqref>K55</xm:sqref>
        </x14:dataValidation>
        <x14:dataValidation type="list" allowBlank="1" showInputMessage="1" showErrorMessage="1" xr:uid="{AC1D4228-77D4-4125-9B95-1806D74A62D7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9245CC4B-E39C-4CAF-B512-D52DB3AE8779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BB8A9E62-86AE-4283-B4C0-A729290A592F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67416483-9B26-4893-B074-E7943B720325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A3674DE9-BBC1-4E5A-BE08-4D30B056DF9A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0465690C-ED05-4586-B558-4CFDB511F1B9}">
          <x14:formula1>
            <xm:f>'VERİ BANKASI'!$I$1:$I$36</xm:f>
          </x14:formula1>
          <xm:sqref>P62:R62</xm:sqref>
        </x14:dataValidation>
        <x14:dataValidation type="list" allowBlank="1" showInputMessage="1" showErrorMessage="1" xr:uid="{5676E3BC-C328-4844-99AB-AACBB29A8048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82A2C-B7FF-4846-86AB-1EAF58F40607}">
  <sheetPr codeName="Sayfa73">
    <pageSetUpPr fitToPage="1"/>
  </sheetPr>
  <dimension ref="A1:W92"/>
  <sheetViews>
    <sheetView topLeftCell="A61" zoomScale="85" zoomScaleNormal="85" workbookViewId="0">
      <selection activeCell="E82" sqref="E82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4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33094269770</v>
      </c>
      <c r="C4" s="100" t="str">
        <f>+VLOOKUP(B4,'VERİ BANKASI'!M:N,2,0)</f>
        <v>KANARYA KURUYEMİŞ -ERDAL DOĞAN</v>
      </c>
      <c r="D4" s="54" t="s">
        <v>92</v>
      </c>
      <c r="E4" s="57">
        <v>42</v>
      </c>
      <c r="F4" s="59">
        <v>45302</v>
      </c>
      <c r="G4" s="61">
        <v>1</v>
      </c>
      <c r="H4" s="63">
        <v>100</v>
      </c>
      <c r="I4" s="65" t="s">
        <v>136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100</v>
      </c>
      <c r="N4" s="69">
        <f>+IF(G4=$N$2,M4,0)</f>
        <v>0</v>
      </c>
      <c r="O4" s="76">
        <f>+N4*0/100</f>
        <v>0</v>
      </c>
      <c r="P4" s="74">
        <f>+IF(G4=$P$2,M4/1.01,0)</f>
        <v>99.009900990099013</v>
      </c>
      <c r="Q4" s="82">
        <f>+P4*0.01</f>
        <v>0.9900990099009902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99.009900990099013</v>
      </c>
      <c r="W4" s="7">
        <f>+O4+Q4+S4+U4</f>
        <v>0.9900990099009902</v>
      </c>
    </row>
    <row r="5" spans="1:23" s="6" customFormat="1" ht="19.899999999999999" customHeight="1" x14ac:dyDescent="0.2">
      <c r="A5" s="51">
        <v>2</v>
      </c>
      <c r="B5" s="116">
        <v>7340383541</v>
      </c>
      <c r="C5" s="100" t="str">
        <f>+VLOOKUP(B5,'VERİ BANKASI'!M:N,2,0)</f>
        <v>RAMİ KARADAĞLAR GID.VE İNŞ.TAR.VE HAY.LTD.ŞTİ</v>
      </c>
      <c r="D5" s="54" t="s">
        <v>92</v>
      </c>
      <c r="E5" s="57">
        <v>1</v>
      </c>
      <c r="F5" s="59">
        <v>45302</v>
      </c>
      <c r="G5" s="61">
        <v>1</v>
      </c>
      <c r="H5" s="63">
        <v>60.85</v>
      </c>
      <c r="I5" s="65" t="s">
        <v>136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60.85</v>
      </c>
      <c r="N5" s="69">
        <f>+IF(G5=$N$2,M5,0)</f>
        <v>0</v>
      </c>
      <c r="O5" s="76">
        <f>+N5*0/100</f>
        <v>0</v>
      </c>
      <c r="P5" s="74">
        <f>+IF(G5=$P$2,M5/1.01,0)</f>
        <v>60.24752475247525</v>
      </c>
      <c r="Q5" s="82">
        <f>+P5*0.01</f>
        <v>0.60247524752475257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60.24752475247525</v>
      </c>
      <c r="W5" s="7">
        <f>+O5+Q5+S5+U5</f>
        <v>0.60247524752475257</v>
      </c>
    </row>
    <row r="6" spans="1:23" s="6" customFormat="1" ht="19.899999999999999" customHeight="1" x14ac:dyDescent="0.2">
      <c r="A6" s="51">
        <v>3</v>
      </c>
      <c r="B6" s="116">
        <v>7340383541</v>
      </c>
      <c r="C6" s="100" t="str">
        <f>+VLOOKUP(B6,'VERİ BANKASI'!M:N,2,0)</f>
        <v>RAMİ KARADAĞLAR GID.VE İNŞ.TAR.VE HAY.LTD.ŞTİ</v>
      </c>
      <c r="D6" s="54" t="s">
        <v>92</v>
      </c>
      <c r="E6" s="57">
        <v>1</v>
      </c>
      <c r="F6" s="59">
        <v>45302</v>
      </c>
      <c r="G6" s="61">
        <v>10</v>
      </c>
      <c r="H6" s="63">
        <v>24.95</v>
      </c>
      <c r="I6" s="65" t="s">
        <v>136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24.95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22.68181818181818</v>
      </c>
      <c r="S6" s="86">
        <f>+R6*0.1</f>
        <v>2.2681818181818181</v>
      </c>
      <c r="T6" s="90">
        <f>+IF(G6=$T$2,M6/1.2,0)</f>
        <v>0</v>
      </c>
      <c r="U6" s="92">
        <f>+T6*0.2</f>
        <v>0</v>
      </c>
      <c r="V6" s="95">
        <f t="shared" ref="V6:W22" si="0">+N6+P6+R6+T6</f>
        <v>22.68181818181818</v>
      </c>
      <c r="W6" s="7">
        <f t="shared" si="0"/>
        <v>2.2681818181818181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323</v>
      </c>
      <c r="F7" s="59">
        <v>45306</v>
      </c>
      <c r="G7" s="61">
        <v>20</v>
      </c>
      <c r="H7" s="63">
        <v>100</v>
      </c>
      <c r="I7" s="65" t="s">
        <v>134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30</v>
      </c>
      <c r="M7" s="7">
        <f t="shared" ref="M7:M54" si="2">+H7-L7</f>
        <v>70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58.333333333333336</v>
      </c>
      <c r="U7" s="92">
        <f t="shared" ref="U7:U54" si="10">+T7*0.2</f>
        <v>11.666666666666668</v>
      </c>
      <c r="V7" s="95">
        <f t="shared" si="0"/>
        <v>58.333333333333336</v>
      </c>
      <c r="W7" s="7">
        <f t="shared" si="0"/>
        <v>11.666666666666668</v>
      </c>
    </row>
    <row r="8" spans="1:23" s="6" customFormat="1" ht="19.899999999999999" customHeight="1" x14ac:dyDescent="0.2">
      <c r="A8" s="51">
        <v>5</v>
      </c>
      <c r="B8" s="97">
        <v>4810166671</v>
      </c>
      <c r="C8" s="100" t="str">
        <f>+VLOOKUP(B8,'VERİ BANKASI'!M:N,2,0)</f>
        <v>İTO EĞİTİM VE SOS.HİZ.VAKFI KORU TESİS İŞLETMESİ</v>
      </c>
      <c r="D8" s="54" t="s">
        <v>639</v>
      </c>
      <c r="E8" s="57">
        <v>21</v>
      </c>
      <c r="F8" s="59">
        <v>45306</v>
      </c>
      <c r="G8" s="61">
        <v>10</v>
      </c>
      <c r="H8" s="63">
        <v>357.5</v>
      </c>
      <c r="I8" s="65" t="s">
        <v>134</v>
      </c>
      <c r="J8" s="61" t="s">
        <v>64</v>
      </c>
      <c r="K8" s="65"/>
      <c r="L8" s="67">
        <f t="shared" si="1"/>
        <v>0</v>
      </c>
      <c r="M8" s="7">
        <f t="shared" si="2"/>
        <v>357.5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325</v>
      </c>
      <c r="S8" s="86">
        <f t="shared" si="8"/>
        <v>32.5</v>
      </c>
      <c r="T8" s="90">
        <f t="shared" si="9"/>
        <v>0</v>
      </c>
      <c r="U8" s="92">
        <f t="shared" si="10"/>
        <v>0</v>
      </c>
      <c r="V8" s="95">
        <f t="shared" si="0"/>
        <v>325</v>
      </c>
      <c r="W8" s="7">
        <f t="shared" si="0"/>
        <v>32.5</v>
      </c>
    </row>
    <row r="9" spans="1:23" s="6" customFormat="1" ht="19.899999999999999" customHeight="1" x14ac:dyDescent="0.2">
      <c r="A9" s="51">
        <v>6</v>
      </c>
      <c r="B9" s="97">
        <v>7780186734</v>
      </c>
      <c r="C9" s="100" t="str">
        <f>+VLOOKUP(B9,'VERİ BANKASI'!M:N,2,0)</f>
        <v>SÖNMEZ GSM - HİKMET SÖNMEZ</v>
      </c>
      <c r="D9" s="54" t="s">
        <v>90</v>
      </c>
      <c r="E9" s="57">
        <v>3</v>
      </c>
      <c r="F9" s="59">
        <v>45303</v>
      </c>
      <c r="G9" s="61">
        <v>20</v>
      </c>
      <c r="H9" s="63">
        <v>150</v>
      </c>
      <c r="I9" s="65" t="s">
        <v>134</v>
      </c>
      <c r="J9" s="61" t="s">
        <v>64</v>
      </c>
      <c r="K9" s="65"/>
      <c r="L9" s="67">
        <f t="shared" si="1"/>
        <v>0</v>
      </c>
      <c r="M9" s="7">
        <f t="shared" si="2"/>
        <v>150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125</v>
      </c>
      <c r="U9" s="92">
        <f t="shared" si="10"/>
        <v>25</v>
      </c>
      <c r="V9" s="95">
        <f t="shared" si="0"/>
        <v>125</v>
      </c>
      <c r="W9" s="7">
        <f t="shared" si="0"/>
        <v>25</v>
      </c>
    </row>
    <row r="10" spans="1:23" s="6" customFormat="1" ht="19.899999999999999" customHeight="1" x14ac:dyDescent="0.2">
      <c r="A10" s="51">
        <v>7</v>
      </c>
      <c r="B10" s="97">
        <v>7430640389</v>
      </c>
      <c r="C10" s="100" t="str">
        <f>+VLOOKUP(B10,'VERİ BANKASI'!M:N,2,0)</f>
        <v>SANCRİSPİNO GIDA SAN.VE TİC.A.Ş.(VITAVIEN)</v>
      </c>
      <c r="D10" s="54" t="s">
        <v>639</v>
      </c>
      <c r="E10" s="57">
        <v>66</v>
      </c>
      <c r="F10" s="59">
        <v>45310</v>
      </c>
      <c r="G10" s="61">
        <v>10</v>
      </c>
      <c r="H10" s="63">
        <v>200</v>
      </c>
      <c r="I10" s="65" t="s">
        <v>140</v>
      </c>
      <c r="J10" s="61" t="s">
        <v>64</v>
      </c>
      <c r="K10" s="65"/>
      <c r="L10" s="67">
        <f t="shared" si="1"/>
        <v>0</v>
      </c>
      <c r="M10" s="7">
        <f t="shared" si="2"/>
        <v>200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181.81818181818181</v>
      </c>
      <c r="S10" s="86">
        <f t="shared" si="8"/>
        <v>18.181818181818183</v>
      </c>
      <c r="T10" s="90">
        <f t="shared" si="9"/>
        <v>0</v>
      </c>
      <c r="U10" s="92">
        <f t="shared" si="10"/>
        <v>0</v>
      </c>
      <c r="V10" s="95">
        <f t="shared" si="0"/>
        <v>181.81818181818181</v>
      </c>
      <c r="W10" s="7">
        <f t="shared" si="0"/>
        <v>18.181818181818183</v>
      </c>
    </row>
    <row r="11" spans="1:23" s="6" customFormat="1" ht="19.899999999999999" customHeight="1" x14ac:dyDescent="0.2">
      <c r="A11" s="51">
        <v>8</v>
      </c>
      <c r="B11" s="97">
        <v>36916680920</v>
      </c>
      <c r="C11" s="100" t="str">
        <f>+VLOOKUP(B11,'VERİ BANKASI'!M:N,2,0)</f>
        <v>29 EKİM İŞK.SAL. - İSMAİL KARAKUYU</v>
      </c>
      <c r="D11" s="54" t="s">
        <v>639</v>
      </c>
      <c r="E11" s="57">
        <v>11</v>
      </c>
      <c r="F11" s="59">
        <v>45309</v>
      </c>
      <c r="G11" s="61">
        <v>10</v>
      </c>
      <c r="H11" s="63">
        <v>160</v>
      </c>
      <c r="I11" s="65" t="s">
        <v>122</v>
      </c>
      <c r="J11" s="61" t="s">
        <v>64</v>
      </c>
      <c r="K11" s="65"/>
      <c r="L11" s="67">
        <f t="shared" si="1"/>
        <v>0</v>
      </c>
      <c r="M11" s="7">
        <f t="shared" si="2"/>
        <v>160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145.45454545454544</v>
      </c>
      <c r="S11" s="86">
        <f t="shared" si="8"/>
        <v>14.545454545454545</v>
      </c>
      <c r="T11" s="90">
        <f t="shared" si="9"/>
        <v>0</v>
      </c>
      <c r="U11" s="92">
        <f t="shared" si="10"/>
        <v>0</v>
      </c>
      <c r="V11" s="95">
        <f t="shared" si="0"/>
        <v>145.45454545454544</v>
      </c>
      <c r="W11" s="7">
        <f t="shared" si="0"/>
        <v>14.545454545454545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64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64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64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64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64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64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64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64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64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1153.3</v>
      </c>
      <c r="I57" s="109"/>
      <c r="J57" s="109"/>
      <c r="K57" s="11"/>
      <c r="L57" s="12">
        <f t="shared" ref="L57:W57" si="12">+SUBTOTAL(9,L4:L55)</f>
        <v>30</v>
      </c>
      <c r="M57" s="12">
        <f t="shared" si="12"/>
        <v>1123.3</v>
      </c>
      <c r="N57" s="13">
        <f t="shared" si="12"/>
        <v>0</v>
      </c>
      <c r="O57" s="13">
        <f t="shared" si="12"/>
        <v>0</v>
      </c>
      <c r="P57" s="14">
        <f>+SUBTOTAL(9,P4:P55)</f>
        <v>159.25742574257427</v>
      </c>
      <c r="Q57" s="14">
        <f t="shared" si="12"/>
        <v>1.5925742574257429</v>
      </c>
      <c r="R57" s="15">
        <f t="shared" si="12"/>
        <v>674.9545454545455</v>
      </c>
      <c r="S57" s="15">
        <f t="shared" si="12"/>
        <v>67.49545454545455</v>
      </c>
      <c r="T57" s="16">
        <f t="shared" si="12"/>
        <v>183.33333333333334</v>
      </c>
      <c r="U57" s="16">
        <f t="shared" si="12"/>
        <v>36.666666666666671</v>
      </c>
      <c r="V57" s="12">
        <f t="shared" si="12"/>
        <v>1017.545304530453</v>
      </c>
      <c r="W57" s="12">
        <f t="shared" si="12"/>
        <v>105.75469546954696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58.333333333333336</v>
      </c>
      <c r="J61" s="24">
        <f t="shared" si="20"/>
        <v>11.666666666666668</v>
      </c>
      <c r="K61" s="24">
        <f t="shared" si="21"/>
        <v>30</v>
      </c>
      <c r="L61" s="25">
        <f t="shared" si="22"/>
        <v>100</v>
      </c>
      <c r="M61" s="113">
        <f>+COUNTIF($D$4:D55,B61)</f>
        <v>1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1153.3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159.25742574257427</v>
      </c>
      <c r="F63" s="24">
        <f t="shared" si="16"/>
        <v>1.5925742574257429</v>
      </c>
      <c r="G63" s="24">
        <f t="shared" si="17"/>
        <v>22.68181818181818</v>
      </c>
      <c r="H63" s="24">
        <f t="shared" si="18"/>
        <v>2.2681818181818181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185.80000000000004</v>
      </c>
      <c r="M63" s="113">
        <f>+COUNTIF($D$4:D57,B63)</f>
        <v>3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-1153.3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652.27272727272725</v>
      </c>
      <c r="H65" s="24">
        <f t="shared" si="18"/>
        <v>65.227272727272734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717.5</v>
      </c>
      <c r="M65" s="113">
        <f>+COUNTIF($D$4:D59,B65)</f>
        <v>3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125</v>
      </c>
      <c r="J67" s="24">
        <f t="shared" si="20"/>
        <v>25</v>
      </c>
      <c r="K67" s="24">
        <f t="shared" si="21"/>
        <v>0</v>
      </c>
      <c r="L67" s="25">
        <f t="shared" si="22"/>
        <v>150</v>
      </c>
      <c r="M67" s="113">
        <f>+COUNTIF($D$4:D61,B67)</f>
        <v>1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159.25742574257427</v>
      </c>
      <c r="F85" s="39">
        <f t="shared" si="23"/>
        <v>1.5925742574257429</v>
      </c>
      <c r="G85" s="39">
        <f t="shared" si="23"/>
        <v>674.95454545454538</v>
      </c>
      <c r="H85" s="39">
        <f t="shared" si="23"/>
        <v>67.49545454545455</v>
      </c>
      <c r="I85" s="39">
        <f t="shared" si="23"/>
        <v>183.33333333333334</v>
      </c>
      <c r="J85" s="39">
        <f t="shared" si="23"/>
        <v>36.666666666666671</v>
      </c>
      <c r="K85" s="40">
        <f t="shared" si="23"/>
        <v>30</v>
      </c>
      <c r="L85" s="40">
        <f>SUM(L60:L82)</f>
        <v>1153.3000000000002</v>
      </c>
      <c r="M85" s="114">
        <f>+SUM(M60:M84)</f>
        <v>8</v>
      </c>
      <c r="R85" s="106" t="s">
        <v>658</v>
      </c>
      <c r="S85" s="111">
        <f>+M85</f>
        <v>8</v>
      </c>
      <c r="T85" s="107">
        <f>+K85</f>
        <v>30</v>
      </c>
      <c r="U85" s="107">
        <f>+C85+E85+G85+I85</f>
        <v>1017.545304530453</v>
      </c>
      <c r="V85" s="107">
        <f>+D85+F85+H85+J85</f>
        <v>105.75469546954696</v>
      </c>
      <c r="W85" s="107">
        <f>+T85+U85+V85</f>
        <v>1153.3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7015.130000000001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DCD770D1-60B6-41CE-92A1-B2DC04E6D3B3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B63E94C3-B851-4258-8EC7-C89C6DEE179B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95C9D005-E2DE-4A96-899B-2140A8FE6657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36C050DF-148F-45A9-8806-7EE7810DF9B0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3C0EAF51-AE4E-4666-938E-1E62C87D0392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C34B0BDA-7BB2-4C3D-BBC1-56238A5E8531}">
          <x14:formula1>
            <xm:f>'VERİ BANKASI'!$N$1:$N$1</xm:f>
          </x14:formula1>
          <xm:sqref>K55</xm:sqref>
        </x14:dataValidation>
        <x14:dataValidation type="list" allowBlank="1" showInputMessage="1" showErrorMessage="1" xr:uid="{91C5DE63-7B19-4DA5-A9CC-A1A2F7F60D62}">
          <x14:formula1>
            <xm:f>'VERİ BANKASI'!$C$1:$C$5</xm:f>
          </x14:formula1>
          <xm:sqref>G55</xm:sqref>
        </x14:dataValidation>
        <x14:dataValidation type="list" allowBlank="1" showInputMessage="1" showErrorMessage="1" xr:uid="{8860CBBA-ACFE-4ABA-BB89-821D9D49D16A}">
          <x14:formula1>
            <xm:f>'VERİ BANKASI'!$G$1:$G$4</xm:f>
          </x14:formula1>
          <xm:sqref>P61</xm:sqref>
        </x14:dataValidation>
        <x14:dataValidation type="list" allowBlank="1" showInputMessage="1" showErrorMessage="1" xr:uid="{79139757-2612-4C5F-BB98-1A4FCF35D6F4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C5FEEA71-9D4F-4665-8096-5FE6AF7BA0E9}">
          <x14:formula1>
            <xm:f>'VERİ BANKASI'!$E$1:$E$13</xm:f>
          </x14:formula1>
          <xm:sqref>P63</xm:sqref>
        </x14:dataValidation>
        <x14:dataValidation type="list" allowBlank="1" showInputMessage="1" showErrorMessage="1" xr:uid="{130636CF-D7BF-4DBF-A409-807A571E323E}">
          <x14:formula1>
            <xm:f>'VERİ BANKASI'!$F$1:$F$4</xm:f>
          </x14:formula1>
          <xm:sqref>P60</xm:sqref>
        </x14:dataValidation>
        <x14:dataValidation type="list" allowBlank="1" showInputMessage="1" showErrorMessage="1" xr:uid="{409BC42E-67DD-4EA6-87BA-63D549DBDB64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143121B3-1880-4BD7-9D30-27BEC2D117F5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98223CAD-DB53-43BE-98B0-83ACD0A6D645}">
          <x14:formula1>
            <xm:f>'VERİ BANKASI'!$I$1:$I$36</xm:f>
          </x14:formula1>
          <xm:sqref>P62:R62</xm:sqref>
        </x14:dataValidation>
      </x14:dataValidations>
    </ext>
  </extLst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85B1B-0420-46BB-BED0-F2A8358A56C5}">
  <sheetPr codeName="Sayfa74">
    <pageSetUpPr fitToPage="1"/>
  </sheetPr>
  <dimension ref="A1:W92"/>
  <sheetViews>
    <sheetView topLeftCell="A73" zoomScale="85" zoomScaleNormal="85" workbookViewId="0">
      <selection activeCell="E86" sqref="E86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4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33094269770</v>
      </c>
      <c r="C4" s="100" t="str">
        <f>+VLOOKUP(B4,'VERİ BANKASI'!M:N,2,0)</f>
        <v>KANARYA KURUYEMİŞ -ERDAL DOĞAN</v>
      </c>
      <c r="D4" s="54" t="s">
        <v>92</v>
      </c>
      <c r="E4" s="57">
        <v>42</v>
      </c>
      <c r="F4" s="59">
        <v>45302</v>
      </c>
      <c r="G4" s="61">
        <v>1</v>
      </c>
      <c r="H4" s="63">
        <v>100</v>
      </c>
      <c r="I4" s="65" t="s">
        <v>136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100</v>
      </c>
      <c r="N4" s="69">
        <f>+IF(G4=$N$2,M4,0)</f>
        <v>0</v>
      </c>
      <c r="O4" s="76">
        <f>+N4*0/100</f>
        <v>0</v>
      </c>
      <c r="P4" s="74">
        <f>+IF(G4=$P$2,M4/1.01,0)</f>
        <v>99.009900990099013</v>
      </c>
      <c r="Q4" s="82">
        <f>+P4*0.01</f>
        <v>0.9900990099009902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99.009900990099013</v>
      </c>
      <c r="W4" s="7">
        <f>+O4+Q4+S4+U4</f>
        <v>0.9900990099009902</v>
      </c>
    </row>
    <row r="5" spans="1:23" s="6" customFormat="1" ht="19.899999999999999" customHeight="1" x14ac:dyDescent="0.2">
      <c r="A5" s="51">
        <v>2</v>
      </c>
      <c r="B5" s="116">
        <v>7340383541</v>
      </c>
      <c r="C5" s="100" t="str">
        <f>+VLOOKUP(B5,'VERİ BANKASI'!M:N,2,0)</f>
        <v>RAMİ KARADAĞLAR GID.VE İNŞ.TAR.VE HAY.LTD.ŞTİ</v>
      </c>
      <c r="D5" s="54" t="s">
        <v>92</v>
      </c>
      <c r="E5" s="57">
        <v>1</v>
      </c>
      <c r="F5" s="59">
        <v>45302</v>
      </c>
      <c r="G5" s="61">
        <v>1</v>
      </c>
      <c r="H5" s="63">
        <v>60.85</v>
      </c>
      <c r="I5" s="65" t="s">
        <v>136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60.85</v>
      </c>
      <c r="N5" s="69">
        <f>+IF(G5=$N$2,M5,0)</f>
        <v>0</v>
      </c>
      <c r="O5" s="76">
        <f>+N5*0/100</f>
        <v>0</v>
      </c>
      <c r="P5" s="74">
        <f>+IF(G5=$P$2,M5/1.01,0)</f>
        <v>60.24752475247525</v>
      </c>
      <c r="Q5" s="82">
        <f>+P5*0.01</f>
        <v>0.60247524752475257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60.24752475247525</v>
      </c>
      <c r="W5" s="7">
        <f>+O5+Q5+S5+U5</f>
        <v>0.60247524752475257</v>
      </c>
    </row>
    <row r="6" spans="1:23" s="6" customFormat="1" ht="19.899999999999999" customHeight="1" x14ac:dyDescent="0.2">
      <c r="A6" s="51">
        <v>3</v>
      </c>
      <c r="B6" s="116">
        <v>7340383541</v>
      </c>
      <c r="C6" s="100" t="str">
        <f>+VLOOKUP(B6,'VERİ BANKASI'!M:N,2,0)</f>
        <v>RAMİ KARADAĞLAR GID.VE İNŞ.TAR.VE HAY.LTD.ŞTİ</v>
      </c>
      <c r="D6" s="54" t="s">
        <v>92</v>
      </c>
      <c r="E6" s="57">
        <v>1</v>
      </c>
      <c r="F6" s="59">
        <v>45302</v>
      </c>
      <c r="G6" s="61">
        <v>10</v>
      </c>
      <c r="H6" s="63">
        <v>24.95</v>
      </c>
      <c r="I6" s="65" t="s">
        <v>136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24.95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22.68181818181818</v>
      </c>
      <c r="S6" s="86">
        <f>+R6*0.1</f>
        <v>2.2681818181818181</v>
      </c>
      <c r="T6" s="90">
        <f>+IF(G6=$T$2,M6/1.2,0)</f>
        <v>0</v>
      </c>
      <c r="U6" s="92">
        <f>+T6*0.2</f>
        <v>0</v>
      </c>
      <c r="V6" s="95">
        <f t="shared" ref="V6:W22" si="0">+N6+P6+R6+T6</f>
        <v>22.68181818181818</v>
      </c>
      <c r="W6" s="7">
        <f t="shared" si="0"/>
        <v>2.2681818181818181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323</v>
      </c>
      <c r="F7" s="59">
        <v>45306</v>
      </c>
      <c r="G7" s="61">
        <v>20</v>
      </c>
      <c r="H7" s="63">
        <v>100</v>
      </c>
      <c r="I7" s="65" t="s">
        <v>134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30</v>
      </c>
      <c r="M7" s="7">
        <f t="shared" ref="M7:M54" si="2">+H7-L7</f>
        <v>70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58.333333333333336</v>
      </c>
      <c r="U7" s="92">
        <f t="shared" ref="U7:U54" si="10">+T7*0.2</f>
        <v>11.666666666666668</v>
      </c>
      <c r="V7" s="95">
        <f t="shared" si="0"/>
        <v>58.333333333333336</v>
      </c>
      <c r="W7" s="7">
        <f t="shared" si="0"/>
        <v>11.666666666666668</v>
      </c>
    </row>
    <row r="8" spans="1:23" s="6" customFormat="1" ht="19.899999999999999" customHeight="1" x14ac:dyDescent="0.2">
      <c r="A8" s="51">
        <v>5</v>
      </c>
      <c r="B8" s="97">
        <v>4810166671</v>
      </c>
      <c r="C8" s="100" t="str">
        <f>+VLOOKUP(B8,'VERİ BANKASI'!M:N,2,0)</f>
        <v>İTO EĞİTİM VE SOS.HİZ.VAKFI KORU TESİS İŞLETMESİ</v>
      </c>
      <c r="D8" s="54" t="s">
        <v>639</v>
      </c>
      <c r="E8" s="57">
        <v>21</v>
      </c>
      <c r="F8" s="59">
        <v>45306</v>
      </c>
      <c r="G8" s="61">
        <v>10</v>
      </c>
      <c r="H8" s="63">
        <v>357.5</v>
      </c>
      <c r="I8" s="65" t="s">
        <v>134</v>
      </c>
      <c r="J8" s="61" t="s">
        <v>64</v>
      </c>
      <c r="K8" s="65"/>
      <c r="L8" s="67">
        <f t="shared" si="1"/>
        <v>0</v>
      </c>
      <c r="M8" s="7">
        <f t="shared" si="2"/>
        <v>357.5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325</v>
      </c>
      <c r="S8" s="86">
        <f t="shared" si="8"/>
        <v>32.5</v>
      </c>
      <c r="T8" s="90">
        <f t="shared" si="9"/>
        <v>0</v>
      </c>
      <c r="U8" s="92">
        <f t="shared" si="10"/>
        <v>0</v>
      </c>
      <c r="V8" s="95">
        <f t="shared" si="0"/>
        <v>325</v>
      </c>
      <c r="W8" s="7">
        <f t="shared" si="0"/>
        <v>32.5</v>
      </c>
    </row>
    <row r="9" spans="1:23" s="6" customFormat="1" ht="19.899999999999999" customHeight="1" x14ac:dyDescent="0.2">
      <c r="A9" s="51">
        <v>6</v>
      </c>
      <c r="B9" s="97">
        <v>7780186734</v>
      </c>
      <c r="C9" s="100" t="str">
        <f>+VLOOKUP(B9,'VERİ BANKASI'!M:N,2,0)</f>
        <v>SÖNMEZ GSM - HİKMET SÖNMEZ</v>
      </c>
      <c r="D9" s="54" t="s">
        <v>90</v>
      </c>
      <c r="E9" s="57">
        <v>3</v>
      </c>
      <c r="F9" s="59">
        <v>45303</v>
      </c>
      <c r="G9" s="61">
        <v>20</v>
      </c>
      <c r="H9" s="63">
        <v>150</v>
      </c>
      <c r="I9" s="65" t="s">
        <v>134</v>
      </c>
      <c r="J9" s="61" t="s">
        <v>64</v>
      </c>
      <c r="K9" s="65"/>
      <c r="L9" s="67">
        <f t="shared" si="1"/>
        <v>0</v>
      </c>
      <c r="M9" s="7">
        <f t="shared" si="2"/>
        <v>150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125</v>
      </c>
      <c r="U9" s="92">
        <f t="shared" si="10"/>
        <v>25</v>
      </c>
      <c r="V9" s="95">
        <f t="shared" si="0"/>
        <v>125</v>
      </c>
      <c r="W9" s="7">
        <f t="shared" si="0"/>
        <v>25</v>
      </c>
    </row>
    <row r="10" spans="1:23" s="6" customFormat="1" ht="19.899999999999999" customHeight="1" x14ac:dyDescent="0.2">
      <c r="A10" s="51">
        <v>7</v>
      </c>
      <c r="B10" s="97">
        <v>7430640389</v>
      </c>
      <c r="C10" s="100" t="str">
        <f>+VLOOKUP(B10,'VERİ BANKASI'!M:N,2,0)</f>
        <v>SANCRİSPİNO GIDA SAN.VE TİC.A.Ş.(VITAVIEN)</v>
      </c>
      <c r="D10" s="54" t="s">
        <v>639</v>
      </c>
      <c r="E10" s="57">
        <v>66</v>
      </c>
      <c r="F10" s="59">
        <v>45310</v>
      </c>
      <c r="G10" s="61">
        <v>10</v>
      </c>
      <c r="H10" s="63">
        <v>200</v>
      </c>
      <c r="I10" s="65" t="s">
        <v>140</v>
      </c>
      <c r="J10" s="61" t="s">
        <v>64</v>
      </c>
      <c r="K10" s="65"/>
      <c r="L10" s="67">
        <f t="shared" si="1"/>
        <v>0</v>
      </c>
      <c r="M10" s="7">
        <f t="shared" si="2"/>
        <v>200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181.81818181818181</v>
      </c>
      <c r="S10" s="86">
        <f t="shared" si="8"/>
        <v>18.181818181818183</v>
      </c>
      <c r="T10" s="90">
        <f t="shared" si="9"/>
        <v>0</v>
      </c>
      <c r="U10" s="92">
        <f t="shared" si="10"/>
        <v>0</v>
      </c>
      <c r="V10" s="95">
        <f t="shared" si="0"/>
        <v>181.81818181818181</v>
      </c>
      <c r="W10" s="7">
        <f t="shared" si="0"/>
        <v>18.181818181818183</v>
      </c>
    </row>
    <row r="11" spans="1:23" s="6" customFormat="1" ht="19.899999999999999" customHeight="1" x14ac:dyDescent="0.2">
      <c r="A11" s="51">
        <v>8</v>
      </c>
      <c r="B11" s="97">
        <v>36916680920</v>
      </c>
      <c r="C11" s="100" t="str">
        <f>+VLOOKUP(B11,'VERİ BANKASI'!M:N,2,0)</f>
        <v>29 EKİM İŞK.SAL. - İSMAİL KARAKUYU</v>
      </c>
      <c r="D11" s="54" t="s">
        <v>639</v>
      </c>
      <c r="E11" s="57">
        <v>11</v>
      </c>
      <c r="F11" s="59">
        <v>45309</v>
      </c>
      <c r="G11" s="61">
        <v>10</v>
      </c>
      <c r="H11" s="63">
        <v>160</v>
      </c>
      <c r="I11" s="65" t="s">
        <v>122</v>
      </c>
      <c r="J11" s="61" t="s">
        <v>64</v>
      </c>
      <c r="K11" s="65"/>
      <c r="L11" s="67">
        <f t="shared" si="1"/>
        <v>0</v>
      </c>
      <c r="M11" s="7">
        <f t="shared" si="2"/>
        <v>160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145.45454545454544</v>
      </c>
      <c r="S11" s="86">
        <f t="shared" si="8"/>
        <v>14.545454545454545</v>
      </c>
      <c r="T11" s="90">
        <f t="shared" si="9"/>
        <v>0</v>
      </c>
      <c r="U11" s="92">
        <f t="shared" si="10"/>
        <v>0</v>
      </c>
      <c r="V11" s="95">
        <f t="shared" si="0"/>
        <v>145.45454545454544</v>
      </c>
      <c r="W11" s="7">
        <f t="shared" si="0"/>
        <v>14.545454545454545</v>
      </c>
    </row>
    <row r="12" spans="1:23" s="6" customFormat="1" ht="19.899999999999999" customHeight="1" x14ac:dyDescent="0.2">
      <c r="A12" s="51">
        <v>9</v>
      </c>
      <c r="B12" s="97">
        <v>1650184212</v>
      </c>
      <c r="C12" s="100" t="str">
        <f>+VLOOKUP(B12,'VERİ BANKASI'!M:N,2,0)</f>
        <v>BEREKET HALK GIDA SAN.TİC.LTD.ŞTİ.(BEREKET DÖNER)</v>
      </c>
      <c r="D12" s="54" t="s">
        <v>639</v>
      </c>
      <c r="E12" s="57">
        <v>32</v>
      </c>
      <c r="F12" s="59">
        <v>45317</v>
      </c>
      <c r="G12" s="61">
        <v>10</v>
      </c>
      <c r="H12" s="63">
        <v>290</v>
      </c>
      <c r="I12" s="65" t="s">
        <v>122</v>
      </c>
      <c r="J12" s="61" t="s">
        <v>64</v>
      </c>
      <c r="K12" s="65"/>
      <c r="L12" s="67">
        <f t="shared" si="1"/>
        <v>0</v>
      </c>
      <c r="M12" s="7">
        <f t="shared" si="2"/>
        <v>290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263.63636363636363</v>
      </c>
      <c r="S12" s="86">
        <f t="shared" si="8"/>
        <v>26.363636363636363</v>
      </c>
      <c r="T12" s="90">
        <f t="shared" si="9"/>
        <v>0</v>
      </c>
      <c r="U12" s="92">
        <f t="shared" si="10"/>
        <v>0</v>
      </c>
      <c r="V12" s="95">
        <f t="shared" si="0"/>
        <v>263.63636363636363</v>
      </c>
      <c r="W12" s="7">
        <f t="shared" si="0"/>
        <v>26.363636363636363</v>
      </c>
    </row>
    <row r="13" spans="1:23" s="6" customFormat="1" ht="19.899999999999999" customHeight="1" x14ac:dyDescent="0.2">
      <c r="A13" s="51">
        <v>10</v>
      </c>
      <c r="B13" s="97">
        <v>6220529513</v>
      </c>
      <c r="C13" s="100" t="str">
        <f>+VLOOKUP(B13,'VERİ BANKASI'!M:N,2,0)</f>
        <v>MİGROS TİCARET A.Ş.</v>
      </c>
      <c r="D13" s="54" t="s">
        <v>92</v>
      </c>
      <c r="E13" s="57">
        <v>254</v>
      </c>
      <c r="F13" s="59">
        <v>45314</v>
      </c>
      <c r="G13" s="61">
        <v>1</v>
      </c>
      <c r="H13" s="63">
        <v>221.5</v>
      </c>
      <c r="I13" s="65" t="s">
        <v>136</v>
      </c>
      <c r="J13" s="61" t="s">
        <v>64</v>
      </c>
      <c r="K13" s="65"/>
      <c r="L13" s="67">
        <f t="shared" si="1"/>
        <v>0</v>
      </c>
      <c r="M13" s="7">
        <f t="shared" si="2"/>
        <v>221.5</v>
      </c>
      <c r="N13" s="69">
        <f t="shared" si="3"/>
        <v>0</v>
      </c>
      <c r="O13" s="76">
        <f t="shared" si="4"/>
        <v>0</v>
      </c>
      <c r="P13" s="74">
        <f t="shared" si="5"/>
        <v>219.30693069306932</v>
      </c>
      <c r="Q13" s="82">
        <f t="shared" si="6"/>
        <v>2.1930693069306932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219.30693069306932</v>
      </c>
      <c r="W13" s="7">
        <f t="shared" si="0"/>
        <v>2.1930693069306932</v>
      </c>
    </row>
    <row r="14" spans="1:23" s="6" customFormat="1" ht="19.899999999999999" customHeight="1" x14ac:dyDescent="0.2">
      <c r="A14" s="51">
        <v>11</v>
      </c>
      <c r="B14" s="97">
        <v>6220529513</v>
      </c>
      <c r="C14" s="100" t="str">
        <f>+VLOOKUP(B14,'VERİ BANKASI'!M:N,2,0)</f>
        <v>MİGROS TİCARET A.Ş.</v>
      </c>
      <c r="D14" s="54" t="s">
        <v>92</v>
      </c>
      <c r="E14" s="57">
        <v>254</v>
      </c>
      <c r="F14" s="59">
        <v>45314</v>
      </c>
      <c r="G14" s="61">
        <v>20</v>
      </c>
      <c r="H14" s="63">
        <v>51.75</v>
      </c>
      <c r="I14" s="65" t="s">
        <v>136</v>
      </c>
      <c r="J14" s="61" t="s">
        <v>64</v>
      </c>
      <c r="K14" s="65"/>
      <c r="L14" s="67">
        <f t="shared" si="1"/>
        <v>0</v>
      </c>
      <c r="M14" s="7">
        <f t="shared" si="2"/>
        <v>51.75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43.125</v>
      </c>
      <c r="U14" s="92">
        <f t="shared" si="10"/>
        <v>8.625</v>
      </c>
      <c r="V14" s="95">
        <f t="shared" si="0"/>
        <v>43.125</v>
      </c>
      <c r="W14" s="7">
        <f t="shared" si="0"/>
        <v>8.625</v>
      </c>
    </row>
    <row r="15" spans="1:23" s="6" customFormat="1" ht="19.899999999999999" customHeight="1" x14ac:dyDescent="0.2">
      <c r="A15" s="51">
        <v>12</v>
      </c>
      <c r="B15" s="97">
        <v>8400052427</v>
      </c>
      <c r="C15" s="100" t="str">
        <f>+VLOOKUP(B15,'VERİ BANKASI'!M:N,2,0)</f>
        <v>TEŞVİKİYE SARAY GIDA A.Ş.(SARAY MUHALLEBİCİSİ)</v>
      </c>
      <c r="D15" s="54" t="s">
        <v>639</v>
      </c>
      <c r="E15" s="57">
        <v>25</v>
      </c>
      <c r="F15" s="59">
        <v>45316</v>
      </c>
      <c r="G15" s="61">
        <v>10</v>
      </c>
      <c r="H15" s="63">
        <v>484</v>
      </c>
      <c r="I15" s="65" t="s">
        <v>136</v>
      </c>
      <c r="J15" s="61" t="s">
        <v>64</v>
      </c>
      <c r="K15" s="65"/>
      <c r="L15" s="67">
        <f t="shared" si="1"/>
        <v>0</v>
      </c>
      <c r="M15" s="7">
        <f t="shared" si="2"/>
        <v>484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439.99999999999994</v>
      </c>
      <c r="S15" s="86">
        <f t="shared" si="8"/>
        <v>44</v>
      </c>
      <c r="T15" s="90">
        <f t="shared" si="9"/>
        <v>0</v>
      </c>
      <c r="U15" s="92">
        <f t="shared" si="10"/>
        <v>0</v>
      </c>
      <c r="V15" s="95">
        <f t="shared" si="0"/>
        <v>439.99999999999994</v>
      </c>
      <c r="W15" s="7">
        <f t="shared" si="0"/>
        <v>44</v>
      </c>
    </row>
    <row r="16" spans="1:23" s="6" customFormat="1" ht="19.899999999999999" customHeight="1" x14ac:dyDescent="0.2">
      <c r="A16" s="51">
        <v>13</v>
      </c>
      <c r="B16" s="97">
        <v>31531485820</v>
      </c>
      <c r="C16" s="100" t="str">
        <f>+VLOOKUP(B16,'VERİ BANKASI'!M:N,2,0)</f>
        <v>FIRAT ET VE TAVUK - NURETTİN AKŞAN</v>
      </c>
      <c r="D16" s="54" t="s">
        <v>92</v>
      </c>
      <c r="E16" s="57">
        <v>32</v>
      </c>
      <c r="F16" s="59">
        <v>45318</v>
      </c>
      <c r="G16" s="61">
        <v>1</v>
      </c>
      <c r="H16" s="63">
        <v>510</v>
      </c>
      <c r="I16" s="65" t="s">
        <v>136</v>
      </c>
      <c r="J16" s="61" t="s">
        <v>64</v>
      </c>
      <c r="K16" s="65"/>
      <c r="L16" s="67">
        <f t="shared" si="1"/>
        <v>0</v>
      </c>
      <c r="M16" s="7">
        <f t="shared" si="2"/>
        <v>510</v>
      </c>
      <c r="N16" s="69">
        <f t="shared" si="3"/>
        <v>0</v>
      </c>
      <c r="O16" s="76">
        <f t="shared" si="4"/>
        <v>0</v>
      </c>
      <c r="P16" s="74">
        <f t="shared" si="5"/>
        <v>504.95049504950492</v>
      </c>
      <c r="Q16" s="82">
        <f t="shared" si="6"/>
        <v>5.0495049504950495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504.95049504950492</v>
      </c>
      <c r="W16" s="7">
        <f t="shared" si="0"/>
        <v>5.0495049504950495</v>
      </c>
    </row>
    <row r="17" spans="1:23" s="6" customFormat="1" ht="19.899999999999999" customHeight="1" x14ac:dyDescent="0.2">
      <c r="A17" s="51">
        <v>14</v>
      </c>
      <c r="B17" s="97">
        <v>1650184212</v>
      </c>
      <c r="C17" s="100" t="str">
        <f>+VLOOKUP(B17,'VERİ BANKASI'!M:N,2,0)</f>
        <v>BEREKET HALK GIDA SAN.TİC.LTD.ŞTİ.(BEREKET DÖNER)</v>
      </c>
      <c r="D17" s="54" t="s">
        <v>639</v>
      </c>
      <c r="E17" s="57">
        <v>16</v>
      </c>
      <c r="F17" s="59">
        <v>45316</v>
      </c>
      <c r="G17" s="61">
        <v>10</v>
      </c>
      <c r="H17" s="63">
        <v>290</v>
      </c>
      <c r="I17" s="65" t="s">
        <v>124</v>
      </c>
      <c r="J17" s="61" t="s">
        <v>64</v>
      </c>
      <c r="K17" s="65"/>
      <c r="L17" s="67">
        <f t="shared" si="1"/>
        <v>0</v>
      </c>
      <c r="M17" s="7">
        <f t="shared" si="2"/>
        <v>290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263.63636363636363</v>
      </c>
      <c r="S17" s="86">
        <f t="shared" si="8"/>
        <v>26.363636363636363</v>
      </c>
      <c r="T17" s="90">
        <f t="shared" si="9"/>
        <v>0</v>
      </c>
      <c r="U17" s="92">
        <f t="shared" si="10"/>
        <v>0</v>
      </c>
      <c r="V17" s="95">
        <f t="shared" si="0"/>
        <v>263.63636363636363</v>
      </c>
      <c r="W17" s="7">
        <f t="shared" si="0"/>
        <v>26.363636363636363</v>
      </c>
    </row>
    <row r="18" spans="1:23" s="6" customFormat="1" ht="19.899999999999999" customHeight="1" x14ac:dyDescent="0.2">
      <c r="A18" s="51">
        <v>15</v>
      </c>
      <c r="B18" s="97">
        <v>8140131899</v>
      </c>
      <c r="C18" s="100" t="str">
        <f>+VLOOKUP(B18,'VERİ BANKASI'!M:N,2,0)</f>
        <v>ŞOK MARKETLER TİC.A.Ş.</v>
      </c>
      <c r="D18" s="54" t="s">
        <v>92</v>
      </c>
      <c r="E18" s="57">
        <v>318</v>
      </c>
      <c r="F18" s="59">
        <v>45316</v>
      </c>
      <c r="G18" s="61">
        <v>1</v>
      </c>
      <c r="H18" s="63">
        <v>50.25</v>
      </c>
      <c r="I18" s="65" t="s">
        <v>124</v>
      </c>
      <c r="J18" s="61" t="s">
        <v>64</v>
      </c>
      <c r="K18" s="65"/>
      <c r="L18" s="67">
        <f t="shared" si="1"/>
        <v>0</v>
      </c>
      <c r="M18" s="7">
        <f t="shared" si="2"/>
        <v>50.25</v>
      </c>
      <c r="N18" s="69">
        <f t="shared" si="3"/>
        <v>0</v>
      </c>
      <c r="O18" s="76">
        <f t="shared" si="4"/>
        <v>0</v>
      </c>
      <c r="P18" s="74">
        <f t="shared" si="5"/>
        <v>49.75247524752475</v>
      </c>
      <c r="Q18" s="82">
        <f t="shared" si="6"/>
        <v>0.49752475247524752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49.75247524752475</v>
      </c>
      <c r="W18" s="7">
        <f t="shared" si="0"/>
        <v>0.49752475247524752</v>
      </c>
    </row>
    <row r="19" spans="1:23" s="6" customFormat="1" ht="19.899999999999999" customHeight="1" x14ac:dyDescent="0.2">
      <c r="A19" s="51">
        <v>16</v>
      </c>
      <c r="B19" s="97">
        <v>9480423762</v>
      </c>
      <c r="C19" s="100" t="str">
        <f>+VLOOKUP(B19,'VERİ BANKASI'!M:N,2,0)</f>
        <v>YENİ MAĞAZACILIK A.Ş.( A101 )</v>
      </c>
      <c r="D19" s="54" t="s">
        <v>92</v>
      </c>
      <c r="E19" s="57">
        <v>58</v>
      </c>
      <c r="F19" s="59">
        <v>45312</v>
      </c>
      <c r="G19" s="61">
        <v>1</v>
      </c>
      <c r="H19" s="63">
        <v>128.15</v>
      </c>
      <c r="I19" s="65" t="s">
        <v>122</v>
      </c>
      <c r="J19" s="61" t="s">
        <v>64</v>
      </c>
      <c r="K19" s="65"/>
      <c r="L19" s="67">
        <f t="shared" si="1"/>
        <v>0</v>
      </c>
      <c r="M19" s="7">
        <f t="shared" si="2"/>
        <v>128.15</v>
      </c>
      <c r="N19" s="69">
        <f t="shared" si="3"/>
        <v>0</v>
      </c>
      <c r="O19" s="76">
        <f t="shared" si="4"/>
        <v>0</v>
      </c>
      <c r="P19" s="74">
        <f t="shared" si="5"/>
        <v>126.88118811881189</v>
      </c>
      <c r="Q19" s="82">
        <f t="shared" si="6"/>
        <v>1.2688118811881191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126.88118811881189</v>
      </c>
      <c r="W19" s="7">
        <f t="shared" si="0"/>
        <v>1.2688118811881191</v>
      </c>
    </row>
    <row r="20" spans="1:23" s="6" customFormat="1" ht="19.899999999999999" customHeight="1" x14ac:dyDescent="0.2">
      <c r="A20" s="51">
        <v>17</v>
      </c>
      <c r="B20" s="97">
        <v>9480423762</v>
      </c>
      <c r="C20" s="100" t="str">
        <f>+VLOOKUP(B20,'VERİ BANKASI'!M:N,2,0)</f>
        <v>YENİ MAĞAZACILIK A.Ş.( A101 )</v>
      </c>
      <c r="D20" s="54" t="s">
        <v>92</v>
      </c>
      <c r="E20" s="57">
        <v>58</v>
      </c>
      <c r="F20" s="59">
        <v>45312</v>
      </c>
      <c r="G20" s="61">
        <v>10</v>
      </c>
      <c r="H20" s="63">
        <v>13</v>
      </c>
      <c r="I20" s="65" t="s">
        <v>122</v>
      </c>
      <c r="J20" s="61" t="s">
        <v>64</v>
      </c>
      <c r="K20" s="65"/>
      <c r="L20" s="67">
        <f t="shared" si="1"/>
        <v>0</v>
      </c>
      <c r="M20" s="7">
        <f t="shared" si="2"/>
        <v>13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11.818181818181817</v>
      </c>
      <c r="S20" s="86">
        <f t="shared" si="8"/>
        <v>1.1818181818181817</v>
      </c>
      <c r="T20" s="90">
        <f t="shared" si="9"/>
        <v>0</v>
      </c>
      <c r="U20" s="92">
        <f t="shared" si="10"/>
        <v>0</v>
      </c>
      <c r="V20" s="95">
        <f t="shared" si="0"/>
        <v>11.818181818181817</v>
      </c>
      <c r="W20" s="7">
        <f t="shared" si="0"/>
        <v>1.1818181818181817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64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64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64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64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64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64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64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 t="s">
        <v>64</v>
      </c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 t="s">
        <v>64</v>
      </c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 t="s">
        <v>64</v>
      </c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 t="s">
        <v>64</v>
      </c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 t="s">
        <v>64</v>
      </c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3191.9500000000003</v>
      </c>
      <c r="I57" s="109"/>
      <c r="J57" s="109"/>
      <c r="K57" s="11"/>
      <c r="L57" s="12">
        <f t="shared" ref="L57:W57" si="12">+SUBTOTAL(9,L4:L55)</f>
        <v>30</v>
      </c>
      <c r="M57" s="12">
        <f t="shared" si="12"/>
        <v>3161.9500000000003</v>
      </c>
      <c r="N57" s="13">
        <f t="shared" si="12"/>
        <v>0</v>
      </c>
      <c r="O57" s="13">
        <f t="shared" si="12"/>
        <v>0</v>
      </c>
      <c r="P57" s="14">
        <f>+SUBTOTAL(9,P4:P55)</f>
        <v>1060.1485148514851</v>
      </c>
      <c r="Q57" s="14">
        <f t="shared" si="12"/>
        <v>10.601485148514852</v>
      </c>
      <c r="R57" s="15">
        <f t="shared" si="12"/>
        <v>1654.0454545454543</v>
      </c>
      <c r="S57" s="15">
        <f t="shared" si="12"/>
        <v>165.40454545454548</v>
      </c>
      <c r="T57" s="16">
        <f t="shared" si="12"/>
        <v>226.45833333333334</v>
      </c>
      <c r="U57" s="16">
        <f t="shared" si="12"/>
        <v>45.291666666666671</v>
      </c>
      <c r="V57" s="12">
        <f t="shared" si="12"/>
        <v>2940.6523027302724</v>
      </c>
      <c r="W57" s="12">
        <f t="shared" si="12"/>
        <v>221.297697269727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58.333333333333336</v>
      </c>
      <c r="J61" s="24">
        <f t="shared" si="20"/>
        <v>11.666666666666668</v>
      </c>
      <c r="K61" s="24">
        <f t="shared" si="21"/>
        <v>30</v>
      </c>
      <c r="L61" s="25">
        <f t="shared" si="22"/>
        <v>100</v>
      </c>
      <c r="M61" s="113">
        <f>+COUNTIF($D$4:D55,B61)</f>
        <v>1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3191.9499999999994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1060.1485148514851</v>
      </c>
      <c r="F63" s="24">
        <f t="shared" si="16"/>
        <v>10.601485148514852</v>
      </c>
      <c r="G63" s="24">
        <f t="shared" si="17"/>
        <v>34.5</v>
      </c>
      <c r="H63" s="24">
        <f t="shared" si="18"/>
        <v>3.4499999999999997</v>
      </c>
      <c r="I63" s="24">
        <f t="shared" si="19"/>
        <v>43.125</v>
      </c>
      <c r="J63" s="24">
        <f t="shared" si="20"/>
        <v>8.625</v>
      </c>
      <c r="K63" s="24">
        <f t="shared" si="21"/>
        <v>0</v>
      </c>
      <c r="L63" s="25">
        <f t="shared" si="22"/>
        <v>1160.45</v>
      </c>
      <c r="M63" s="113">
        <f>+COUNTIF($D$4:D57,B63)</f>
        <v>9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-3191.9499999999994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1619.5454545454545</v>
      </c>
      <c r="H65" s="24">
        <f t="shared" si="18"/>
        <v>161.95454545454547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1781.5</v>
      </c>
      <c r="M65" s="113">
        <f>+COUNTIF($D$4:D59,B65)</f>
        <v>6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125</v>
      </c>
      <c r="J67" s="24">
        <f t="shared" si="20"/>
        <v>25</v>
      </c>
      <c r="K67" s="24">
        <f t="shared" si="21"/>
        <v>0</v>
      </c>
      <c r="L67" s="25">
        <f t="shared" si="22"/>
        <v>150</v>
      </c>
      <c r="M67" s="113">
        <f>+COUNTIF($D$4:D61,B67)</f>
        <v>1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1060.1485148514851</v>
      </c>
      <c r="F85" s="39">
        <f t="shared" si="23"/>
        <v>10.601485148514852</v>
      </c>
      <c r="G85" s="39">
        <f t="shared" si="23"/>
        <v>1654.0454545454545</v>
      </c>
      <c r="H85" s="39">
        <f t="shared" si="23"/>
        <v>165.40454545454546</v>
      </c>
      <c r="I85" s="39">
        <f t="shared" si="23"/>
        <v>226.45833333333334</v>
      </c>
      <c r="J85" s="39">
        <f t="shared" si="23"/>
        <v>45.291666666666671</v>
      </c>
      <c r="K85" s="40">
        <f t="shared" si="23"/>
        <v>30</v>
      </c>
      <c r="L85" s="40">
        <f>SUM(L60:L82)</f>
        <v>3191.95</v>
      </c>
      <c r="M85" s="114">
        <f>+SUM(M60:M84)</f>
        <v>17</v>
      </c>
      <c r="R85" s="106" t="s">
        <v>658</v>
      </c>
      <c r="S85" s="111">
        <f>+M85</f>
        <v>17</v>
      </c>
      <c r="T85" s="107">
        <f>+K85</f>
        <v>30</v>
      </c>
      <c r="U85" s="107">
        <f>+C85+E85+G85+I85</f>
        <v>2940.6523027302733</v>
      </c>
      <c r="V85" s="107">
        <f>+D85+F85+H85+J85</f>
        <v>221.297697269727</v>
      </c>
      <c r="W85" s="107">
        <f>+T85+U85+V85</f>
        <v>3191.9500000000003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9053.7800000000007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70BF084B-BF78-4B2A-BA56-22E5880DB8A5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13D2715B-5057-4FCB-A631-E23DDEDBD8E3}">
          <x14:formula1>
            <xm:f>'VERİ BANKASI'!$F$1:$F$4</xm:f>
          </x14:formula1>
          <xm:sqref>P60</xm:sqref>
        </x14:dataValidation>
        <x14:dataValidation type="list" allowBlank="1" showInputMessage="1" showErrorMessage="1" xr:uid="{961CDEEA-37F4-4873-8562-F04CA21B79A2}">
          <x14:formula1>
            <xm:f>'VERİ BANKASI'!$E$1:$E$13</xm:f>
          </x14:formula1>
          <xm:sqref>P63</xm:sqref>
        </x14:dataValidation>
        <x14:dataValidation type="list" allowBlank="1" showInputMessage="1" showErrorMessage="1" xr:uid="{40F48DD3-C5BB-464E-B9DB-6CC165CAF12F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1C78D860-80D1-4EC4-AAEB-04680617FAC1}">
          <x14:formula1>
            <xm:f>'VERİ BANKASI'!$G$1:$G$4</xm:f>
          </x14:formula1>
          <xm:sqref>P61</xm:sqref>
        </x14:dataValidation>
        <x14:dataValidation type="list" allowBlank="1" showInputMessage="1" showErrorMessage="1" xr:uid="{EA6F69F1-CE26-4A07-AC0F-461A9209028B}">
          <x14:formula1>
            <xm:f>'VERİ BANKASI'!$C$1:$C$5</xm:f>
          </x14:formula1>
          <xm:sqref>G55</xm:sqref>
        </x14:dataValidation>
        <x14:dataValidation type="list" allowBlank="1" showInputMessage="1" showErrorMessage="1" xr:uid="{47B46C63-6600-4647-8148-EFA25F4BF995}">
          <x14:formula1>
            <xm:f>'VERİ BANKASI'!$N$1:$N$1</xm:f>
          </x14:formula1>
          <xm:sqref>K55</xm:sqref>
        </x14:dataValidation>
        <x14:dataValidation type="list" allowBlank="1" showInputMessage="1" showErrorMessage="1" xr:uid="{817D3C8C-AC08-42E3-B57D-2B7A2F1A5A6A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E609E833-CAA9-4B10-BFA9-8B889BBB579E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67F268C9-41FB-4555-A25B-A934D4C7CB7E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5BE9EA0F-38DC-4015-A243-A0AA5370375A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B6EE8497-BBF9-4A18-9556-798398B4FFD9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F7D72445-5102-493A-B181-8A7028F6012E}">
          <x14:formula1>
            <xm:f>'VERİ BANKASI'!$I$1:$I$36</xm:f>
          </x14:formula1>
          <xm:sqref>P62:R62</xm:sqref>
        </x14:dataValidation>
        <x14:dataValidation type="list" allowBlank="1" showInputMessage="1" showErrorMessage="1" xr:uid="{CA84FC7C-67E2-42B3-99BD-F2FAEC3F4D7D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2233-8380-4B3B-9A6F-7B453834395B}">
  <sheetPr codeName="Sayfa75">
    <pageSetUpPr fitToPage="1"/>
  </sheetPr>
  <dimension ref="A1:W92"/>
  <sheetViews>
    <sheetView zoomScale="85" zoomScaleNormal="85" workbookViewId="0">
      <selection activeCell="J25" sqref="J2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5260047973</v>
      </c>
      <c r="C4" s="100" t="str">
        <f>+VLOOKUP(B4,'VERİ BANKASI'!M:N,2,0)</f>
        <v>İSTANBUL OTOPARK İŞLETMELERİ A.Ş.(İSPARK)</v>
      </c>
      <c r="D4" s="54" t="s">
        <v>94</v>
      </c>
      <c r="E4" s="57">
        <v>490</v>
      </c>
      <c r="F4" s="59">
        <v>45300</v>
      </c>
      <c r="G4" s="61">
        <v>20</v>
      </c>
      <c r="H4" s="63">
        <v>100</v>
      </c>
      <c r="I4" s="65" t="s">
        <v>640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30</v>
      </c>
      <c r="M4" s="7">
        <f>+H4-L4</f>
        <v>70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58.333333333333336</v>
      </c>
      <c r="U4" s="92">
        <f>+T4*0.2</f>
        <v>11.666666666666668</v>
      </c>
      <c r="V4" s="95">
        <f>+N4+P4+R4+T4</f>
        <v>58.333333333333336</v>
      </c>
      <c r="W4" s="7">
        <f>+O4+Q4+S4+U4</f>
        <v>11.666666666666668</v>
      </c>
    </row>
    <row r="5" spans="1:23" s="6" customFormat="1" ht="19.899999999999999" customHeight="1" x14ac:dyDescent="0.2">
      <c r="A5" s="51">
        <v>2</v>
      </c>
      <c r="B5" s="97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517</v>
      </c>
      <c r="F5" s="59">
        <v>45301</v>
      </c>
      <c r="G5" s="61">
        <v>20</v>
      </c>
      <c r="H5" s="63">
        <v>100</v>
      </c>
      <c r="I5" s="65" t="s">
        <v>640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30</v>
      </c>
      <c r="M5" s="7">
        <f>+H5-L5</f>
        <v>70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58.333333333333336</v>
      </c>
      <c r="U5" s="92">
        <f>+T5*0.2</f>
        <v>11.666666666666668</v>
      </c>
      <c r="V5" s="95">
        <f>+N5+P5+R5+T5</f>
        <v>58.333333333333336</v>
      </c>
      <c r="W5" s="7">
        <f>+O5+Q5+S5+U5</f>
        <v>11.666666666666668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507</v>
      </c>
      <c r="F6" s="59">
        <v>45295</v>
      </c>
      <c r="G6" s="61">
        <v>20</v>
      </c>
      <c r="H6" s="63">
        <v>20</v>
      </c>
      <c r="I6" s="65" t="s">
        <v>640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6</v>
      </c>
      <c r="M6" s="7">
        <f>+H6-L6</f>
        <v>14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11.666666666666668</v>
      </c>
      <c r="U6" s="92">
        <f>+T6*0.2</f>
        <v>2.3333333333333335</v>
      </c>
      <c r="V6" s="95">
        <f t="shared" ref="V6:W22" si="0">+N6+P6+R6+T6</f>
        <v>11.666666666666668</v>
      </c>
      <c r="W6" s="7">
        <f t="shared" si="0"/>
        <v>2.3333333333333335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505</v>
      </c>
      <c r="F7" s="59">
        <v>45295</v>
      </c>
      <c r="G7" s="61">
        <v>20</v>
      </c>
      <c r="H7" s="63">
        <v>100</v>
      </c>
      <c r="I7" s="65" t="s">
        <v>640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30</v>
      </c>
      <c r="M7" s="7">
        <f t="shared" ref="M7:M54" si="2">+H7-L7</f>
        <v>70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58.333333333333336</v>
      </c>
      <c r="U7" s="92">
        <f t="shared" ref="U7:U54" si="10">+T7*0.2</f>
        <v>11.666666666666668</v>
      </c>
      <c r="V7" s="95">
        <f t="shared" si="0"/>
        <v>58.333333333333336</v>
      </c>
      <c r="W7" s="7">
        <f t="shared" si="0"/>
        <v>11.666666666666668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465</v>
      </c>
      <c r="F8" s="59">
        <v>45296</v>
      </c>
      <c r="G8" s="61">
        <v>20</v>
      </c>
      <c r="H8" s="63">
        <v>100</v>
      </c>
      <c r="I8" s="65" t="s">
        <v>640</v>
      </c>
      <c r="J8" s="61" t="s">
        <v>65</v>
      </c>
      <c r="K8" s="65"/>
      <c r="L8" s="67">
        <f t="shared" si="1"/>
        <v>30</v>
      </c>
      <c r="M8" s="7">
        <f t="shared" si="2"/>
        <v>70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58.333333333333336</v>
      </c>
      <c r="U8" s="92">
        <f t="shared" si="10"/>
        <v>11.666666666666668</v>
      </c>
      <c r="V8" s="95">
        <f t="shared" si="0"/>
        <v>58.333333333333336</v>
      </c>
      <c r="W8" s="7">
        <f t="shared" si="0"/>
        <v>11.666666666666668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561</v>
      </c>
      <c r="F9" s="59">
        <v>45299</v>
      </c>
      <c r="G9" s="61">
        <v>20</v>
      </c>
      <c r="H9" s="63">
        <v>100</v>
      </c>
      <c r="I9" s="65" t="s">
        <v>640</v>
      </c>
      <c r="J9" s="61" t="s">
        <v>65</v>
      </c>
      <c r="K9" s="65"/>
      <c r="L9" s="67">
        <f t="shared" si="1"/>
        <v>30</v>
      </c>
      <c r="M9" s="7">
        <f t="shared" si="2"/>
        <v>70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58.333333333333336</v>
      </c>
      <c r="U9" s="92">
        <f t="shared" si="10"/>
        <v>11.666666666666668</v>
      </c>
      <c r="V9" s="95">
        <f t="shared" si="0"/>
        <v>58.333333333333336</v>
      </c>
      <c r="W9" s="7">
        <f t="shared" si="0"/>
        <v>11.666666666666668</v>
      </c>
    </row>
    <row r="10" spans="1:23" s="6" customFormat="1" ht="19.899999999999999" customHeight="1" x14ac:dyDescent="0.2">
      <c r="A10" s="51">
        <v>7</v>
      </c>
      <c r="B10" s="97">
        <v>5260047973</v>
      </c>
      <c r="C10" s="100" t="str">
        <f>+VLOOKUP(B10,'VERİ BANKASI'!M:N,2,0)</f>
        <v>İSTANBUL OTOPARK İŞLETMELERİ A.Ş.(İSPARK)</v>
      </c>
      <c r="D10" s="54" t="s">
        <v>94</v>
      </c>
      <c r="E10" s="57">
        <v>244</v>
      </c>
      <c r="F10" s="59">
        <v>45294</v>
      </c>
      <c r="G10" s="61">
        <v>20</v>
      </c>
      <c r="H10" s="63">
        <v>52</v>
      </c>
      <c r="I10" s="65" t="s">
        <v>640</v>
      </c>
      <c r="J10" s="61" t="s">
        <v>65</v>
      </c>
      <c r="K10" s="65"/>
      <c r="L10" s="67">
        <f t="shared" si="1"/>
        <v>15.6</v>
      </c>
      <c r="M10" s="7">
        <f t="shared" si="2"/>
        <v>36.4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30.333333333333332</v>
      </c>
      <c r="U10" s="92">
        <f t="shared" si="10"/>
        <v>6.0666666666666664</v>
      </c>
      <c r="V10" s="95">
        <f t="shared" si="0"/>
        <v>30.333333333333332</v>
      </c>
      <c r="W10" s="7">
        <f t="shared" si="0"/>
        <v>6.0666666666666664</v>
      </c>
    </row>
    <row r="11" spans="1:23" s="6" customFormat="1" ht="19.899999999999999" customHeight="1" x14ac:dyDescent="0.2">
      <c r="A11" s="51">
        <v>8</v>
      </c>
      <c r="B11" s="97">
        <v>5260047973</v>
      </c>
      <c r="C11" s="100" t="str">
        <f>+VLOOKUP(B11,'VERİ BANKASI'!M:N,2,0)</f>
        <v>İSTANBUL OTOPARK İŞLETMELERİ A.Ş.(İSPARK)</v>
      </c>
      <c r="D11" s="54" t="s">
        <v>94</v>
      </c>
      <c r="E11" s="57">
        <v>519</v>
      </c>
      <c r="F11" s="59">
        <v>45293</v>
      </c>
      <c r="G11" s="61">
        <v>20</v>
      </c>
      <c r="H11" s="63">
        <v>73</v>
      </c>
      <c r="I11" s="65" t="s">
        <v>640</v>
      </c>
      <c r="J11" s="61" t="s">
        <v>65</v>
      </c>
      <c r="K11" s="65"/>
      <c r="L11" s="67">
        <f t="shared" si="1"/>
        <v>21.9</v>
      </c>
      <c r="M11" s="7">
        <f t="shared" si="2"/>
        <v>51.1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42.583333333333336</v>
      </c>
      <c r="U11" s="92">
        <f t="shared" si="10"/>
        <v>8.5166666666666675</v>
      </c>
      <c r="V11" s="95">
        <f t="shared" si="0"/>
        <v>42.583333333333336</v>
      </c>
      <c r="W11" s="7">
        <f t="shared" si="0"/>
        <v>8.5166666666666675</v>
      </c>
    </row>
    <row r="12" spans="1:23" s="6" customFormat="1" ht="19.899999999999999" customHeight="1" x14ac:dyDescent="0.2">
      <c r="A12" s="51">
        <v>9</v>
      </c>
      <c r="B12" s="97">
        <v>5260047973</v>
      </c>
      <c r="C12" s="100" t="str">
        <f>+VLOOKUP(B12,'VERİ BANKASI'!M:N,2,0)</f>
        <v>İSTANBUL OTOPARK İŞLETMELERİ A.Ş.(İSPARK)</v>
      </c>
      <c r="D12" s="54" t="s">
        <v>94</v>
      </c>
      <c r="E12" s="57">
        <v>470</v>
      </c>
      <c r="F12" s="59">
        <v>45292</v>
      </c>
      <c r="G12" s="61">
        <v>20</v>
      </c>
      <c r="H12" s="63">
        <v>100</v>
      </c>
      <c r="I12" s="65" t="s">
        <v>640</v>
      </c>
      <c r="J12" s="61" t="s">
        <v>65</v>
      </c>
      <c r="K12" s="65"/>
      <c r="L12" s="67">
        <f t="shared" si="1"/>
        <v>30</v>
      </c>
      <c r="M12" s="7">
        <f t="shared" si="2"/>
        <v>70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58.333333333333336</v>
      </c>
      <c r="U12" s="92">
        <f t="shared" si="10"/>
        <v>11.666666666666668</v>
      </c>
      <c r="V12" s="95">
        <f t="shared" si="0"/>
        <v>58.333333333333336</v>
      </c>
      <c r="W12" s="7">
        <f t="shared" si="0"/>
        <v>11.666666666666668</v>
      </c>
    </row>
    <row r="13" spans="1:23" s="6" customFormat="1" ht="19.899999999999999" customHeight="1" x14ac:dyDescent="0.2">
      <c r="A13" s="51">
        <v>10</v>
      </c>
      <c r="B13" s="97">
        <v>35038626946</v>
      </c>
      <c r="C13" s="100" t="str">
        <f>+VLOOKUP(B13,'VERİ BANKASI'!M:N,2,0)</f>
        <v>ARZUM TİCARET - GÖKHAN KULAK</v>
      </c>
      <c r="D13" s="54" t="s">
        <v>94</v>
      </c>
      <c r="E13" s="57">
        <v>22</v>
      </c>
      <c r="F13" s="59">
        <v>45294</v>
      </c>
      <c r="G13" s="61">
        <v>20</v>
      </c>
      <c r="H13" s="63">
        <v>140</v>
      </c>
      <c r="I13" s="65" t="s">
        <v>68</v>
      </c>
      <c r="J13" s="61" t="s">
        <v>65</v>
      </c>
      <c r="K13" s="65"/>
      <c r="L13" s="67">
        <f t="shared" si="1"/>
        <v>42</v>
      </c>
      <c r="M13" s="7">
        <f t="shared" si="2"/>
        <v>98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81.666666666666671</v>
      </c>
      <c r="U13" s="92">
        <f t="shared" si="10"/>
        <v>16.333333333333336</v>
      </c>
      <c r="V13" s="95">
        <f t="shared" si="0"/>
        <v>81.666666666666671</v>
      </c>
      <c r="W13" s="7">
        <f t="shared" si="0"/>
        <v>16.333333333333336</v>
      </c>
    </row>
    <row r="14" spans="1:23" s="6" customFormat="1" ht="19.899999999999999" customHeight="1" x14ac:dyDescent="0.2">
      <c r="A14" s="51">
        <v>11</v>
      </c>
      <c r="B14" s="97">
        <v>1791208202</v>
      </c>
      <c r="C14" s="100" t="str">
        <f>+VLOOKUP(B14,'VERİ BANKASI'!M:N,2,0)</f>
        <v>BOĞAZİÇİ RESTORANLARI SAN. TİC. VE LTD. ŞTİ.</v>
      </c>
      <c r="D14" s="54" t="s">
        <v>639</v>
      </c>
      <c r="E14" s="57">
        <v>62</v>
      </c>
      <c r="F14" s="59">
        <v>45298</v>
      </c>
      <c r="G14" s="61">
        <v>10</v>
      </c>
      <c r="H14" s="63">
        <v>522.5</v>
      </c>
      <c r="I14" s="65" t="s">
        <v>640</v>
      </c>
      <c r="J14" s="61" t="s">
        <v>65</v>
      </c>
      <c r="K14" s="65"/>
      <c r="L14" s="67">
        <f t="shared" si="1"/>
        <v>0</v>
      </c>
      <c r="M14" s="7">
        <f t="shared" si="2"/>
        <v>522.5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474.99999999999994</v>
      </c>
      <c r="S14" s="86">
        <f t="shared" si="8"/>
        <v>47.5</v>
      </c>
      <c r="T14" s="90">
        <f t="shared" si="9"/>
        <v>0</v>
      </c>
      <c r="U14" s="92">
        <f t="shared" si="10"/>
        <v>0</v>
      </c>
      <c r="V14" s="95">
        <f t="shared" si="0"/>
        <v>474.99999999999994</v>
      </c>
      <c r="W14" s="7">
        <f t="shared" si="0"/>
        <v>47.5</v>
      </c>
    </row>
    <row r="15" spans="1:23" s="6" customFormat="1" ht="19.899999999999999" customHeight="1" x14ac:dyDescent="0.2">
      <c r="A15" s="51">
        <v>12</v>
      </c>
      <c r="B15" s="97">
        <v>2911768928</v>
      </c>
      <c r="C15" s="100" t="str">
        <f>+VLOOKUP(B15,'VERİ BANKASI'!M:N,2,0)</f>
        <v>DENİZ POLAT TUR.VE EĞ.HİZ.TİC.LTD.ŞTİ.</v>
      </c>
      <c r="D15" s="54" t="s">
        <v>639</v>
      </c>
      <c r="E15" s="57">
        <v>2</v>
      </c>
      <c r="F15" s="59">
        <v>45292</v>
      </c>
      <c r="G15" s="61">
        <v>10</v>
      </c>
      <c r="H15" s="63">
        <v>435</v>
      </c>
      <c r="I15" s="65" t="s">
        <v>640</v>
      </c>
      <c r="J15" s="61" t="s">
        <v>65</v>
      </c>
      <c r="K15" s="65"/>
      <c r="L15" s="67">
        <f t="shared" si="1"/>
        <v>0</v>
      </c>
      <c r="M15" s="7">
        <f t="shared" si="2"/>
        <v>435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395.45454545454544</v>
      </c>
      <c r="S15" s="86">
        <f t="shared" si="8"/>
        <v>39.545454545454547</v>
      </c>
      <c r="T15" s="90">
        <f t="shared" si="9"/>
        <v>0</v>
      </c>
      <c r="U15" s="92">
        <f t="shared" si="10"/>
        <v>0</v>
      </c>
      <c r="V15" s="95">
        <f t="shared" si="0"/>
        <v>395.45454545454544</v>
      </c>
      <c r="W15" s="7">
        <f t="shared" si="0"/>
        <v>39.545454545454547</v>
      </c>
    </row>
    <row r="16" spans="1:23" s="6" customFormat="1" ht="19.899999999999999" customHeight="1" x14ac:dyDescent="0.2">
      <c r="A16" s="51">
        <v>13</v>
      </c>
      <c r="B16" s="97">
        <v>8400052427</v>
      </c>
      <c r="C16" s="100" t="str">
        <f>+VLOOKUP(B16,'VERİ BANKASI'!M:N,2,0)</f>
        <v>TEŞVİKİYE SARAY GIDA A.Ş.(SARAY MUHALLEBİCİSİ)</v>
      </c>
      <c r="D16" s="54" t="s">
        <v>639</v>
      </c>
      <c r="E16" s="57">
        <v>15</v>
      </c>
      <c r="F16" s="59">
        <v>45296</v>
      </c>
      <c r="G16" s="61">
        <v>10</v>
      </c>
      <c r="H16" s="63">
        <v>295</v>
      </c>
      <c r="I16" s="65" t="s">
        <v>640</v>
      </c>
      <c r="J16" s="61" t="s">
        <v>65</v>
      </c>
      <c r="K16" s="65"/>
      <c r="L16" s="67">
        <f t="shared" si="1"/>
        <v>0</v>
      </c>
      <c r="M16" s="7">
        <f t="shared" si="2"/>
        <v>295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268.18181818181819</v>
      </c>
      <c r="S16" s="86">
        <f t="shared" si="8"/>
        <v>26.81818181818182</v>
      </c>
      <c r="T16" s="90">
        <f t="shared" si="9"/>
        <v>0</v>
      </c>
      <c r="U16" s="92">
        <f t="shared" si="10"/>
        <v>0</v>
      </c>
      <c r="V16" s="95">
        <f t="shared" si="0"/>
        <v>268.18181818181819</v>
      </c>
      <c r="W16" s="7">
        <f t="shared" si="0"/>
        <v>26.81818181818182</v>
      </c>
    </row>
    <row r="17" spans="1:23" s="6" customFormat="1" ht="19.899999999999999" customHeight="1" x14ac:dyDescent="0.2">
      <c r="A17" s="51">
        <v>14</v>
      </c>
      <c r="B17" s="97">
        <v>41432068312</v>
      </c>
      <c r="C17" s="100" t="str">
        <f>+VLOOKUP(B17,'VERİ BANKASI'!M:N,2,0)</f>
        <v>BEYLERBEYİ PROFİTEROL - MUSTAFA METEHAN BARAN</v>
      </c>
      <c r="D17" s="54" t="s">
        <v>639</v>
      </c>
      <c r="E17" s="57">
        <v>6</v>
      </c>
      <c r="F17" s="59">
        <v>45297</v>
      </c>
      <c r="G17" s="61">
        <v>10</v>
      </c>
      <c r="H17" s="63">
        <v>125</v>
      </c>
      <c r="I17" s="65" t="s">
        <v>640</v>
      </c>
      <c r="J17" s="61" t="s">
        <v>65</v>
      </c>
      <c r="K17" s="65"/>
      <c r="L17" s="67">
        <f t="shared" si="1"/>
        <v>0</v>
      </c>
      <c r="M17" s="7">
        <f t="shared" si="2"/>
        <v>125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113.63636363636363</v>
      </c>
      <c r="S17" s="86">
        <f t="shared" si="8"/>
        <v>11.363636363636363</v>
      </c>
      <c r="T17" s="90">
        <f t="shared" si="9"/>
        <v>0</v>
      </c>
      <c r="U17" s="92">
        <f t="shared" si="10"/>
        <v>0</v>
      </c>
      <c r="V17" s="95">
        <f t="shared" si="0"/>
        <v>113.63636363636363</v>
      </c>
      <c r="W17" s="7">
        <f t="shared" si="0"/>
        <v>11.363636363636363</v>
      </c>
    </row>
    <row r="18" spans="1:23" s="6" customFormat="1" ht="19.899999999999999" customHeight="1" x14ac:dyDescent="0.2">
      <c r="A18" s="51">
        <v>15</v>
      </c>
      <c r="B18" s="97">
        <v>2911768928</v>
      </c>
      <c r="C18" s="100" t="str">
        <f>+VLOOKUP(B18,'VERİ BANKASI'!M:N,2,0)</f>
        <v>DENİZ POLAT TUR.VE EĞ.HİZ.TİC.LTD.ŞTİ.</v>
      </c>
      <c r="D18" s="54" t="s">
        <v>639</v>
      </c>
      <c r="E18" s="57">
        <v>4</v>
      </c>
      <c r="F18" s="59">
        <v>45294</v>
      </c>
      <c r="G18" s="61">
        <v>10</v>
      </c>
      <c r="H18" s="63">
        <v>1600</v>
      </c>
      <c r="I18" s="65" t="s">
        <v>640</v>
      </c>
      <c r="J18" s="61" t="s">
        <v>65</v>
      </c>
      <c r="K18" s="65"/>
      <c r="L18" s="67">
        <f t="shared" si="1"/>
        <v>0</v>
      </c>
      <c r="M18" s="7">
        <f t="shared" si="2"/>
        <v>1600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1454.5454545454545</v>
      </c>
      <c r="S18" s="86">
        <f t="shared" si="8"/>
        <v>145.45454545454547</v>
      </c>
      <c r="T18" s="90">
        <f t="shared" si="9"/>
        <v>0</v>
      </c>
      <c r="U18" s="92">
        <f t="shared" si="10"/>
        <v>0</v>
      </c>
      <c r="V18" s="95">
        <f t="shared" si="0"/>
        <v>1454.5454545454545</v>
      </c>
      <c r="W18" s="7">
        <f t="shared" si="0"/>
        <v>145.45454545454547</v>
      </c>
    </row>
    <row r="19" spans="1:23" s="6" customFormat="1" ht="19.899999999999999" customHeight="1" x14ac:dyDescent="0.2">
      <c r="A19" s="51">
        <v>16</v>
      </c>
      <c r="B19" s="97">
        <v>1870022212</v>
      </c>
      <c r="C19" s="100" t="str">
        <f>+VLOOKUP(B19,'VERİ BANKASI'!M:N,2,0)</f>
        <v>BP PETROLLERİ A.Ş.</v>
      </c>
      <c r="D19" s="54" t="s">
        <v>639</v>
      </c>
      <c r="E19" s="57">
        <v>305</v>
      </c>
      <c r="F19" s="59">
        <v>45293</v>
      </c>
      <c r="G19" s="61">
        <v>1</v>
      </c>
      <c r="H19" s="63">
        <v>25</v>
      </c>
      <c r="I19" s="65" t="s">
        <v>68</v>
      </c>
      <c r="J19" s="61" t="s">
        <v>65</v>
      </c>
      <c r="K19" s="65"/>
      <c r="L19" s="67">
        <f t="shared" si="1"/>
        <v>0</v>
      </c>
      <c r="M19" s="7">
        <f t="shared" si="2"/>
        <v>25</v>
      </c>
      <c r="N19" s="69">
        <f t="shared" si="3"/>
        <v>0</v>
      </c>
      <c r="O19" s="76">
        <f t="shared" si="4"/>
        <v>0</v>
      </c>
      <c r="P19" s="74">
        <f t="shared" si="5"/>
        <v>24.752475247524753</v>
      </c>
      <c r="Q19" s="82">
        <f t="shared" si="6"/>
        <v>0.24752475247524755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24.752475247524753</v>
      </c>
      <c r="W19" s="7">
        <f t="shared" si="0"/>
        <v>0.24752475247524755</v>
      </c>
    </row>
    <row r="20" spans="1:23" s="6" customFormat="1" ht="19.899999999999999" customHeight="1" x14ac:dyDescent="0.2">
      <c r="A20" s="51">
        <v>17</v>
      </c>
      <c r="B20" s="97">
        <v>8710036190</v>
      </c>
      <c r="C20" s="100" t="str">
        <f>+VLOOKUP(B20,'VERİ BANKASI'!M:N,2,0)</f>
        <v>İŞ GIDA A.Ş.</v>
      </c>
      <c r="D20" s="54" t="s">
        <v>639</v>
      </c>
      <c r="E20" s="57">
        <v>104</v>
      </c>
      <c r="F20" s="59">
        <v>45292</v>
      </c>
      <c r="G20" s="61">
        <v>1</v>
      </c>
      <c r="H20" s="63">
        <v>100</v>
      </c>
      <c r="I20" s="65" t="s">
        <v>68</v>
      </c>
      <c r="J20" s="61" t="s">
        <v>65</v>
      </c>
      <c r="K20" s="65"/>
      <c r="L20" s="67">
        <f t="shared" si="1"/>
        <v>0</v>
      </c>
      <c r="M20" s="7">
        <f t="shared" si="2"/>
        <v>100</v>
      </c>
      <c r="N20" s="69">
        <f t="shared" si="3"/>
        <v>0</v>
      </c>
      <c r="O20" s="76">
        <f t="shared" si="4"/>
        <v>0</v>
      </c>
      <c r="P20" s="74">
        <f t="shared" si="5"/>
        <v>99.009900990099013</v>
      </c>
      <c r="Q20" s="82">
        <f t="shared" si="6"/>
        <v>0.9900990099009902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99.009900990099013</v>
      </c>
      <c r="W20" s="7">
        <f t="shared" si="0"/>
        <v>0.9900990099009902</v>
      </c>
    </row>
    <row r="21" spans="1:23" s="6" customFormat="1" ht="19.899999999999999" customHeight="1" x14ac:dyDescent="0.2">
      <c r="A21" s="51">
        <v>18</v>
      </c>
      <c r="B21" s="97">
        <v>8710036190</v>
      </c>
      <c r="C21" s="100" t="str">
        <f>+VLOOKUP(B21,'VERİ BANKASI'!M:N,2,0)</f>
        <v>İŞ GIDA A.Ş.</v>
      </c>
      <c r="D21" s="54" t="s">
        <v>639</v>
      </c>
      <c r="E21" s="57">
        <v>104</v>
      </c>
      <c r="F21" s="59">
        <v>45292</v>
      </c>
      <c r="G21" s="61">
        <v>10</v>
      </c>
      <c r="H21" s="63">
        <v>12</v>
      </c>
      <c r="I21" s="65" t="s">
        <v>68</v>
      </c>
      <c r="J21" s="61" t="s">
        <v>65</v>
      </c>
      <c r="K21" s="65"/>
      <c r="L21" s="67">
        <f t="shared" si="1"/>
        <v>0</v>
      </c>
      <c r="M21" s="7">
        <f t="shared" si="2"/>
        <v>12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10.909090909090908</v>
      </c>
      <c r="S21" s="86">
        <f t="shared" si="8"/>
        <v>1.0909090909090908</v>
      </c>
      <c r="T21" s="90">
        <f t="shared" si="9"/>
        <v>0</v>
      </c>
      <c r="U21" s="92">
        <f t="shared" si="10"/>
        <v>0</v>
      </c>
      <c r="V21" s="95">
        <f t="shared" si="0"/>
        <v>10.909090909090908</v>
      </c>
      <c r="W21" s="7">
        <f t="shared" si="0"/>
        <v>1.0909090909090908</v>
      </c>
    </row>
    <row r="22" spans="1:23" s="6" customFormat="1" ht="19.899999999999999" customHeight="1" x14ac:dyDescent="0.2">
      <c r="A22" s="51">
        <v>19</v>
      </c>
      <c r="B22" s="97">
        <v>8710036190</v>
      </c>
      <c r="C22" s="100" t="str">
        <f>+VLOOKUP(B22,'VERİ BANKASI'!M:N,2,0)</f>
        <v>İŞ GIDA A.Ş.</v>
      </c>
      <c r="D22" s="54" t="s">
        <v>639</v>
      </c>
      <c r="E22" s="57">
        <v>45</v>
      </c>
      <c r="F22" s="59">
        <v>45293</v>
      </c>
      <c r="G22" s="61">
        <v>10</v>
      </c>
      <c r="H22" s="63">
        <v>53</v>
      </c>
      <c r="I22" s="65" t="s">
        <v>640</v>
      </c>
      <c r="J22" s="61" t="s">
        <v>65</v>
      </c>
      <c r="K22" s="65"/>
      <c r="L22" s="67">
        <f t="shared" si="1"/>
        <v>0</v>
      </c>
      <c r="M22" s="7">
        <f t="shared" si="2"/>
        <v>53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48.18181818181818</v>
      </c>
      <c r="S22" s="86">
        <f t="shared" si="8"/>
        <v>4.8181818181818183</v>
      </c>
      <c r="T22" s="90">
        <f t="shared" si="9"/>
        <v>0</v>
      </c>
      <c r="U22" s="92">
        <f t="shared" si="10"/>
        <v>0</v>
      </c>
      <c r="V22" s="95">
        <f t="shared" si="0"/>
        <v>48.18181818181818</v>
      </c>
      <c r="W22" s="7">
        <f t="shared" si="0"/>
        <v>4.8181818181818183</v>
      </c>
    </row>
    <row r="23" spans="1:23" s="6" customFormat="1" ht="19.899999999999999" customHeight="1" x14ac:dyDescent="0.2">
      <c r="A23" s="51">
        <v>20</v>
      </c>
      <c r="B23" s="97">
        <v>3850430195</v>
      </c>
      <c r="C23" s="100" t="str">
        <f>+VLOOKUP(B23,'VERİ BANKASI'!M:N,2,0)</f>
        <v>FATİH DİLEK GIDA SAN.VE TİC.A.Ş.</v>
      </c>
      <c r="D23" s="54" t="s">
        <v>639</v>
      </c>
      <c r="E23" s="57">
        <v>11</v>
      </c>
      <c r="F23" s="59">
        <v>45300</v>
      </c>
      <c r="G23" s="61">
        <v>10</v>
      </c>
      <c r="H23" s="63">
        <v>278</v>
      </c>
      <c r="I23" s="65" t="s">
        <v>640</v>
      </c>
      <c r="J23" s="61" t="s">
        <v>65</v>
      </c>
      <c r="K23" s="65"/>
      <c r="L23" s="67">
        <f t="shared" si="1"/>
        <v>0</v>
      </c>
      <c r="M23" s="7">
        <f t="shared" si="2"/>
        <v>278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252.72727272727272</v>
      </c>
      <c r="S23" s="86">
        <f t="shared" si="8"/>
        <v>25.272727272727273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252.72727272727272</v>
      </c>
      <c r="W23" s="7">
        <f t="shared" si="11"/>
        <v>25.272727272727273</v>
      </c>
    </row>
    <row r="24" spans="1:23" s="6" customFormat="1" ht="19.899999999999999" customHeight="1" x14ac:dyDescent="0.2">
      <c r="A24" s="51">
        <v>21</v>
      </c>
      <c r="B24" s="97">
        <v>8400052427</v>
      </c>
      <c r="C24" s="100" t="str">
        <f>+VLOOKUP(B24,'VERİ BANKASI'!M:N,2,0)</f>
        <v>TEŞVİKİYE SARAY GIDA A.Ş.(SARAY MUHALLEBİCİSİ)</v>
      </c>
      <c r="D24" s="54" t="s">
        <v>639</v>
      </c>
      <c r="E24" s="57">
        <v>12</v>
      </c>
      <c r="F24" s="59">
        <v>45301</v>
      </c>
      <c r="G24" s="61">
        <v>10</v>
      </c>
      <c r="H24" s="63">
        <v>330</v>
      </c>
      <c r="I24" s="65" t="s">
        <v>640</v>
      </c>
      <c r="J24" s="61" t="s">
        <v>65</v>
      </c>
      <c r="K24" s="65"/>
      <c r="L24" s="67">
        <f t="shared" si="1"/>
        <v>0</v>
      </c>
      <c r="M24" s="7">
        <f t="shared" si="2"/>
        <v>330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300</v>
      </c>
      <c r="S24" s="86">
        <f t="shared" si="8"/>
        <v>30</v>
      </c>
      <c r="T24" s="90">
        <f t="shared" si="9"/>
        <v>0</v>
      </c>
      <c r="U24" s="92">
        <f t="shared" si="10"/>
        <v>0</v>
      </c>
      <c r="V24" s="95">
        <f t="shared" si="11"/>
        <v>300</v>
      </c>
      <c r="W24" s="7">
        <f t="shared" si="11"/>
        <v>30</v>
      </c>
    </row>
    <row r="25" spans="1:23" s="6" customFormat="1" ht="19.899999999999999" customHeight="1" x14ac:dyDescent="0.2">
      <c r="A25" s="51">
        <v>22</v>
      </c>
      <c r="B25" s="97">
        <v>8331180526</v>
      </c>
      <c r="C25" s="100" t="str">
        <f>+VLOOKUP(B25,'VERİ BANKASI'!M:N,2,0)</f>
        <v>TAZE TATLAR GIDA VE TURZ. LTD. ŞTİ.</v>
      </c>
      <c r="D25" s="54" t="s">
        <v>639</v>
      </c>
      <c r="E25" s="57">
        <v>17</v>
      </c>
      <c r="F25" s="59">
        <v>45292</v>
      </c>
      <c r="G25" s="61">
        <v>10</v>
      </c>
      <c r="H25" s="63">
        <v>185</v>
      </c>
      <c r="I25" s="65" t="s">
        <v>640</v>
      </c>
      <c r="J25" s="61" t="s">
        <v>65</v>
      </c>
      <c r="K25" s="65"/>
      <c r="L25" s="67">
        <f t="shared" si="1"/>
        <v>0</v>
      </c>
      <c r="M25" s="7">
        <f t="shared" si="2"/>
        <v>185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168.18181818181816</v>
      </c>
      <c r="S25" s="86">
        <f t="shared" si="8"/>
        <v>16.818181818181817</v>
      </c>
      <c r="T25" s="90">
        <f t="shared" si="9"/>
        <v>0</v>
      </c>
      <c r="U25" s="92">
        <f t="shared" si="10"/>
        <v>0</v>
      </c>
      <c r="V25" s="95">
        <f t="shared" si="11"/>
        <v>168.18181818181816</v>
      </c>
      <c r="W25" s="7">
        <f t="shared" si="11"/>
        <v>16.818181818181817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/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/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/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/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/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/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/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/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/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/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/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/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/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/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/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/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/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/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/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/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/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/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/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/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4845.5</v>
      </c>
      <c r="I57" s="109"/>
      <c r="J57" s="109"/>
      <c r="K57" s="11"/>
      <c r="L57" s="12">
        <f t="shared" ref="L57:W57" si="12">+SUBTOTAL(9,L4:L55)</f>
        <v>265.5</v>
      </c>
      <c r="M57" s="12">
        <f t="shared" si="12"/>
        <v>4580</v>
      </c>
      <c r="N57" s="13">
        <f t="shared" si="12"/>
        <v>0</v>
      </c>
      <c r="O57" s="13">
        <f t="shared" si="12"/>
        <v>0</v>
      </c>
      <c r="P57" s="14">
        <f>+SUBTOTAL(9,P4:P55)</f>
        <v>123.76237623762377</v>
      </c>
      <c r="Q57" s="14">
        <f t="shared" si="12"/>
        <v>1.2376237623762378</v>
      </c>
      <c r="R57" s="15">
        <f t="shared" si="12"/>
        <v>3486.8181818181811</v>
      </c>
      <c r="S57" s="15">
        <f t="shared" si="12"/>
        <v>348.68181818181813</v>
      </c>
      <c r="T57" s="16">
        <f t="shared" si="12"/>
        <v>516.25</v>
      </c>
      <c r="U57" s="16">
        <f t="shared" si="12"/>
        <v>103.25</v>
      </c>
      <c r="V57" s="12">
        <f t="shared" si="12"/>
        <v>4126.8305580558053</v>
      </c>
      <c r="W57" s="12">
        <f t="shared" si="12"/>
        <v>453.16944194419443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516.25</v>
      </c>
      <c r="J61" s="24">
        <f t="shared" si="20"/>
        <v>103.25</v>
      </c>
      <c r="K61" s="24">
        <f t="shared" si="21"/>
        <v>265.5</v>
      </c>
      <c r="L61" s="25">
        <f t="shared" si="22"/>
        <v>885</v>
      </c>
      <c r="M61" s="113">
        <f>+COUNTIF($D$4:D55,B61)</f>
        <v>10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4845.5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-4845.5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123.76237623762377</v>
      </c>
      <c r="F65" s="24">
        <f t="shared" si="16"/>
        <v>1.2376237623762378</v>
      </c>
      <c r="G65" s="24">
        <f t="shared" si="17"/>
        <v>3486.8181818181811</v>
      </c>
      <c r="H65" s="24">
        <f t="shared" si="18"/>
        <v>348.68181818181813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3960.4999999999991</v>
      </c>
      <c r="M65" s="113">
        <f>+COUNTIF($D$4:D59,B65)</f>
        <v>12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123.76237623762377</v>
      </c>
      <c r="F85" s="39">
        <f t="shared" si="23"/>
        <v>1.2376237623762378</v>
      </c>
      <c r="G85" s="39">
        <f t="shared" si="23"/>
        <v>3486.8181818181811</v>
      </c>
      <c r="H85" s="39">
        <f t="shared" si="23"/>
        <v>348.68181818181813</v>
      </c>
      <c r="I85" s="39">
        <f t="shared" si="23"/>
        <v>516.25</v>
      </c>
      <c r="J85" s="39">
        <f t="shared" si="23"/>
        <v>103.25</v>
      </c>
      <c r="K85" s="40">
        <f t="shared" si="23"/>
        <v>265.5</v>
      </c>
      <c r="L85" s="40">
        <f>SUM(L60:L82)</f>
        <v>4845.4999999999991</v>
      </c>
      <c r="M85" s="114">
        <f>+SUM(M60:M84)</f>
        <v>22</v>
      </c>
      <c r="R85" s="106" t="s">
        <v>658</v>
      </c>
      <c r="S85" s="111">
        <f>+M85</f>
        <v>22</v>
      </c>
      <c r="T85" s="107">
        <f>+K85</f>
        <v>265.5</v>
      </c>
      <c r="U85" s="107">
        <f>+C85+E85+G85+I85</f>
        <v>4126.8305580558044</v>
      </c>
      <c r="V85" s="107">
        <f>+D85+F85+H85+J85</f>
        <v>453.16944194419438</v>
      </c>
      <c r="W85" s="107">
        <f>+T85+U85+V85</f>
        <v>4845.4999999999991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10707.33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BA5093C1-80AF-4185-B27F-6E2F9651490D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C55EC247-D3DB-4FE9-BAA6-1854C3DBAC89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B7A105F9-D840-4B58-BDEB-57EA742296FF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C6968C7E-E4DD-4534-8FEF-AD1129A229E8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80B023AB-6404-4D17-9EAF-C66F9116237E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B47C84C4-2319-4656-ADED-3F19BA80A6AA}">
          <x14:formula1>
            <xm:f>'VERİ BANKASI'!$N$1:$N$1</xm:f>
          </x14:formula1>
          <xm:sqref>K55</xm:sqref>
        </x14:dataValidation>
        <x14:dataValidation type="list" allowBlank="1" showInputMessage="1" showErrorMessage="1" xr:uid="{73B1AF45-D4B4-4BB8-AD4D-847AFF515209}">
          <x14:formula1>
            <xm:f>'VERİ BANKASI'!$C$1:$C$5</xm:f>
          </x14:formula1>
          <xm:sqref>G55</xm:sqref>
        </x14:dataValidation>
        <x14:dataValidation type="list" allowBlank="1" showInputMessage="1" showErrorMessage="1" xr:uid="{FC41C476-7C78-46D1-9504-97069E02D5A4}">
          <x14:formula1>
            <xm:f>'VERİ BANKASI'!$G$1:$G$4</xm:f>
          </x14:formula1>
          <xm:sqref>P61</xm:sqref>
        </x14:dataValidation>
        <x14:dataValidation type="list" allowBlank="1" showInputMessage="1" showErrorMessage="1" xr:uid="{E6099ABC-D0B2-44CD-BFE1-1DF15DB9CABE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0E9634CE-B920-4192-86A3-3B3C9698698E}">
          <x14:formula1>
            <xm:f>'VERİ BANKASI'!$E$1:$E$13</xm:f>
          </x14:formula1>
          <xm:sqref>P63</xm:sqref>
        </x14:dataValidation>
        <x14:dataValidation type="list" allowBlank="1" showInputMessage="1" showErrorMessage="1" xr:uid="{82F72556-AA6E-4C29-8A20-E33D2D0901AF}">
          <x14:formula1>
            <xm:f>'VERİ BANKASI'!$F$1:$F$4</xm:f>
          </x14:formula1>
          <xm:sqref>P60</xm:sqref>
        </x14:dataValidation>
        <x14:dataValidation type="list" allowBlank="1" showInputMessage="1" showErrorMessage="1" xr:uid="{E35A481F-9068-4453-B47D-BE7557CBDE20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0A96AB45-755A-4018-BF39-ECE1B0ACB4A1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2E03202A-8B7E-41F1-9FD0-2F500D10121D}">
          <x14:formula1>
            <xm:f>'VERİ BANKASI'!$I$1:$I$36</xm:f>
          </x14:formula1>
          <xm:sqref>P62:R62</xm:sqref>
        </x14:dataValidation>
      </x14:dataValidations>
    </ext>
  </extLst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0B3F7-EBCD-4F5D-9916-C7E2635BB3AD}">
  <sheetPr codeName="Sayfa76">
    <pageSetUpPr fitToPage="1"/>
  </sheetPr>
  <dimension ref="A1:W92"/>
  <sheetViews>
    <sheetView topLeftCell="A31" zoomScale="85" zoomScaleNormal="85" workbookViewId="0">
      <selection activeCell="H57" sqref="H57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6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5260047973</v>
      </c>
      <c r="C4" s="100" t="str">
        <f>+VLOOKUP(B4,'VERİ BANKASI'!M:N,2,0)</f>
        <v>İSTANBUL OTOPARK İŞLETMELERİ A.Ş.(İSPARK)</v>
      </c>
      <c r="D4" s="54" t="s">
        <v>94</v>
      </c>
      <c r="E4" s="57">
        <v>15</v>
      </c>
      <c r="F4" s="59">
        <v>45309</v>
      </c>
      <c r="G4" s="61">
        <v>20</v>
      </c>
      <c r="H4" s="63">
        <v>73</v>
      </c>
      <c r="I4" s="65" t="s">
        <v>643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21.9</v>
      </c>
      <c r="M4" s="7">
        <f>+H4-L4</f>
        <v>51.1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42.583333333333336</v>
      </c>
      <c r="U4" s="92">
        <f>+T4*0.2</f>
        <v>8.5166666666666675</v>
      </c>
      <c r="V4" s="95">
        <f>+N4+P4+R4+T4</f>
        <v>42.583333333333336</v>
      </c>
      <c r="W4" s="7">
        <f>+O4+Q4+S4+U4</f>
        <v>8.5166666666666675</v>
      </c>
    </row>
    <row r="5" spans="1:23" s="6" customFormat="1" ht="19.899999999999999" customHeight="1" x14ac:dyDescent="0.2">
      <c r="A5" s="51">
        <v>2</v>
      </c>
      <c r="B5" s="97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529</v>
      </c>
      <c r="F5" s="59">
        <v>45310</v>
      </c>
      <c r="G5" s="61">
        <v>20</v>
      </c>
      <c r="H5" s="63">
        <v>73</v>
      </c>
      <c r="I5" s="65" t="s">
        <v>643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21.9</v>
      </c>
      <c r="M5" s="7">
        <f>+H5-L5</f>
        <v>51.1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42.583333333333336</v>
      </c>
      <c r="U5" s="92">
        <f>+T5*0.2</f>
        <v>8.5166666666666675</v>
      </c>
      <c r="V5" s="95">
        <f>+N5+P5+R5+T5</f>
        <v>42.583333333333336</v>
      </c>
      <c r="W5" s="7">
        <f>+O5+Q5+S5+U5</f>
        <v>8.5166666666666675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20</v>
      </c>
      <c r="F6" s="59">
        <v>45308</v>
      </c>
      <c r="G6" s="61">
        <v>20</v>
      </c>
      <c r="H6" s="63">
        <v>134</v>
      </c>
      <c r="I6" s="65" t="s">
        <v>640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40.200000000000003</v>
      </c>
      <c r="M6" s="7">
        <f>+H6-L6</f>
        <v>93.8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78.166666666666671</v>
      </c>
      <c r="U6" s="92">
        <f>+T6*0.2</f>
        <v>15.633333333333335</v>
      </c>
      <c r="V6" s="95">
        <f t="shared" ref="V6:W22" si="0">+N6+P6+R6+T6</f>
        <v>78.166666666666671</v>
      </c>
      <c r="W6" s="7">
        <f t="shared" si="0"/>
        <v>15.633333333333335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492</v>
      </c>
      <c r="F7" s="59">
        <v>45306</v>
      </c>
      <c r="G7" s="61">
        <v>20</v>
      </c>
      <c r="H7" s="63">
        <v>100</v>
      </c>
      <c r="I7" s="65" t="s">
        <v>640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30</v>
      </c>
      <c r="M7" s="7">
        <f t="shared" ref="M7:M54" si="2">+H7-L7</f>
        <v>70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58.333333333333336</v>
      </c>
      <c r="U7" s="92">
        <f t="shared" ref="U7:U54" si="10">+T7*0.2</f>
        <v>11.666666666666668</v>
      </c>
      <c r="V7" s="95">
        <f t="shared" si="0"/>
        <v>58.333333333333336</v>
      </c>
      <c r="W7" s="7">
        <f t="shared" si="0"/>
        <v>11.666666666666668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636</v>
      </c>
      <c r="F8" s="59">
        <v>45302</v>
      </c>
      <c r="G8" s="61">
        <v>20</v>
      </c>
      <c r="H8" s="63">
        <v>134</v>
      </c>
      <c r="I8" s="65" t="s">
        <v>640</v>
      </c>
      <c r="J8" s="61" t="s">
        <v>65</v>
      </c>
      <c r="K8" s="65"/>
      <c r="L8" s="67">
        <f t="shared" si="1"/>
        <v>40.200000000000003</v>
      </c>
      <c r="M8" s="7">
        <f t="shared" si="2"/>
        <v>93.8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78.166666666666671</v>
      </c>
      <c r="U8" s="92">
        <f t="shared" si="10"/>
        <v>15.633333333333335</v>
      </c>
      <c r="V8" s="95">
        <f t="shared" si="0"/>
        <v>78.166666666666671</v>
      </c>
      <c r="W8" s="7">
        <f t="shared" si="0"/>
        <v>15.633333333333335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560</v>
      </c>
      <c r="F9" s="59">
        <v>45303</v>
      </c>
      <c r="G9" s="61">
        <v>20</v>
      </c>
      <c r="H9" s="63">
        <v>100</v>
      </c>
      <c r="I9" s="65" t="s">
        <v>640</v>
      </c>
      <c r="J9" s="61" t="s">
        <v>65</v>
      </c>
      <c r="K9" s="65"/>
      <c r="L9" s="67">
        <f t="shared" si="1"/>
        <v>30</v>
      </c>
      <c r="M9" s="7">
        <f t="shared" si="2"/>
        <v>70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58.333333333333336</v>
      </c>
      <c r="U9" s="92">
        <f t="shared" si="10"/>
        <v>11.666666666666668</v>
      </c>
      <c r="V9" s="95">
        <f t="shared" si="0"/>
        <v>58.333333333333336</v>
      </c>
      <c r="W9" s="7">
        <f t="shared" si="0"/>
        <v>11.666666666666668</v>
      </c>
    </row>
    <row r="10" spans="1:23" s="6" customFormat="1" ht="19.899999999999999" customHeight="1" x14ac:dyDescent="0.2">
      <c r="A10" s="51">
        <v>7</v>
      </c>
      <c r="B10" s="97">
        <v>8400052427</v>
      </c>
      <c r="C10" s="100" t="str">
        <f>+VLOOKUP(B10,'VERİ BANKASI'!M:N,2,0)</f>
        <v>TEŞVİKİYE SARAY GIDA A.Ş.(SARAY MUHALLEBİCİSİ)</v>
      </c>
      <c r="D10" s="54" t="s">
        <v>639</v>
      </c>
      <c r="E10" s="57">
        <v>26</v>
      </c>
      <c r="F10" s="59">
        <v>45302</v>
      </c>
      <c r="G10" s="61">
        <v>10</v>
      </c>
      <c r="H10" s="63">
        <v>325</v>
      </c>
      <c r="I10" s="65" t="s">
        <v>640</v>
      </c>
      <c r="J10" s="61" t="s">
        <v>65</v>
      </c>
      <c r="K10" s="65"/>
      <c r="L10" s="67">
        <f t="shared" si="1"/>
        <v>0</v>
      </c>
      <c r="M10" s="7">
        <f t="shared" si="2"/>
        <v>325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295.45454545454544</v>
      </c>
      <c r="S10" s="86">
        <f t="shared" si="8"/>
        <v>29.545454545454547</v>
      </c>
      <c r="T10" s="90">
        <f t="shared" si="9"/>
        <v>0</v>
      </c>
      <c r="U10" s="92">
        <f t="shared" si="10"/>
        <v>0</v>
      </c>
      <c r="V10" s="95">
        <f t="shared" si="0"/>
        <v>295.45454545454544</v>
      </c>
      <c r="W10" s="7">
        <f t="shared" si="0"/>
        <v>29.545454545454547</v>
      </c>
    </row>
    <row r="11" spans="1:23" s="6" customFormat="1" ht="19.899999999999999" customHeight="1" x14ac:dyDescent="0.2">
      <c r="A11" s="51">
        <v>8</v>
      </c>
      <c r="B11" s="97">
        <v>8400052427</v>
      </c>
      <c r="C11" s="100" t="str">
        <f>+VLOOKUP(B11,'VERİ BANKASI'!M:N,2,0)</f>
        <v>TEŞVİKİYE SARAY GIDA A.Ş.(SARAY MUHALLEBİCİSİ)</v>
      </c>
      <c r="D11" s="54" t="s">
        <v>639</v>
      </c>
      <c r="E11" s="57">
        <v>11</v>
      </c>
      <c r="F11" s="59">
        <v>45303</v>
      </c>
      <c r="G11" s="61">
        <v>10</v>
      </c>
      <c r="H11" s="63">
        <v>385</v>
      </c>
      <c r="I11" s="65" t="s">
        <v>640</v>
      </c>
      <c r="J11" s="61" t="s">
        <v>65</v>
      </c>
      <c r="K11" s="65"/>
      <c r="L11" s="67">
        <f t="shared" si="1"/>
        <v>0</v>
      </c>
      <c r="M11" s="7">
        <f t="shared" si="2"/>
        <v>385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350</v>
      </c>
      <c r="S11" s="86">
        <f t="shared" si="8"/>
        <v>35</v>
      </c>
      <c r="T11" s="90">
        <f t="shared" si="9"/>
        <v>0</v>
      </c>
      <c r="U11" s="92">
        <f t="shared" si="10"/>
        <v>0</v>
      </c>
      <c r="V11" s="95">
        <f t="shared" si="0"/>
        <v>350</v>
      </c>
      <c r="W11" s="7">
        <f t="shared" si="0"/>
        <v>35</v>
      </c>
    </row>
    <row r="12" spans="1:23" s="6" customFormat="1" ht="19.899999999999999" customHeight="1" x14ac:dyDescent="0.2">
      <c r="A12" s="51">
        <v>9</v>
      </c>
      <c r="B12" s="97">
        <v>8940028650</v>
      </c>
      <c r="C12" s="100" t="str">
        <f>+VLOOKUP(B12,'VERİ BANKASI'!M:N,2,0)</f>
        <v>USESİ GOLT İNŞ.TUR.SEY.VE DIŞ TİC.LTD.ŞTİ.(COFFEE CARAMEL)</v>
      </c>
      <c r="D12" s="54" t="s">
        <v>639</v>
      </c>
      <c r="E12" s="57">
        <v>275</v>
      </c>
      <c r="F12" s="59">
        <v>45308</v>
      </c>
      <c r="G12" s="61">
        <v>1</v>
      </c>
      <c r="H12" s="63">
        <v>176</v>
      </c>
      <c r="I12" s="65" t="s">
        <v>643</v>
      </c>
      <c r="J12" s="61" t="s">
        <v>65</v>
      </c>
      <c r="K12" s="65"/>
      <c r="L12" s="67">
        <f t="shared" si="1"/>
        <v>0</v>
      </c>
      <c r="M12" s="7">
        <f t="shared" si="2"/>
        <v>176</v>
      </c>
      <c r="N12" s="69">
        <f t="shared" si="3"/>
        <v>0</v>
      </c>
      <c r="O12" s="76">
        <f t="shared" si="4"/>
        <v>0</v>
      </c>
      <c r="P12" s="74">
        <f t="shared" si="5"/>
        <v>174.25742574257427</v>
      </c>
      <c r="Q12" s="82">
        <f t="shared" si="6"/>
        <v>1.7425742574257428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174.25742574257427</v>
      </c>
      <c r="W12" s="7">
        <f t="shared" si="0"/>
        <v>1.7425742574257428</v>
      </c>
    </row>
    <row r="13" spans="1:23" s="6" customFormat="1" ht="19.899999999999999" customHeight="1" x14ac:dyDescent="0.2">
      <c r="A13" s="51">
        <v>10</v>
      </c>
      <c r="B13" s="97">
        <v>1680318071</v>
      </c>
      <c r="C13" s="100" t="str">
        <f>+VLOOKUP(B13,'VERİ BANKASI'!M:N,2,0)</f>
        <v>BEYOĞLU KONAK GIDA TUR.VE İNŞ.SAN.TİC.LTD.ŞTİ</v>
      </c>
      <c r="D13" s="54" t="s">
        <v>639</v>
      </c>
      <c r="E13" s="57">
        <v>19</v>
      </c>
      <c r="F13" s="59">
        <v>45307</v>
      </c>
      <c r="G13" s="61">
        <v>10</v>
      </c>
      <c r="H13" s="63">
        <v>140</v>
      </c>
      <c r="I13" s="65" t="s">
        <v>640</v>
      </c>
      <c r="J13" s="61" t="s">
        <v>65</v>
      </c>
      <c r="K13" s="65"/>
      <c r="L13" s="67">
        <f t="shared" si="1"/>
        <v>0</v>
      </c>
      <c r="M13" s="7">
        <f t="shared" si="2"/>
        <v>140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127.27272727272727</v>
      </c>
      <c r="S13" s="86">
        <f t="shared" si="8"/>
        <v>12.727272727272727</v>
      </c>
      <c r="T13" s="90">
        <f t="shared" si="9"/>
        <v>0</v>
      </c>
      <c r="U13" s="92">
        <f t="shared" si="10"/>
        <v>0</v>
      </c>
      <c r="V13" s="95">
        <f t="shared" si="0"/>
        <v>127.27272727272727</v>
      </c>
      <c r="W13" s="7">
        <f t="shared" si="0"/>
        <v>12.727272727272727</v>
      </c>
    </row>
    <row r="14" spans="1:23" s="6" customFormat="1" ht="19.899999999999999" customHeight="1" x14ac:dyDescent="0.2">
      <c r="A14" s="51">
        <v>11</v>
      </c>
      <c r="B14" s="97">
        <v>8400052427</v>
      </c>
      <c r="C14" s="100" t="str">
        <f>+VLOOKUP(B14,'VERİ BANKASI'!M:N,2,0)</f>
        <v>TEŞVİKİYE SARAY GIDA A.Ş.(SARAY MUHALLEBİCİSİ)</v>
      </c>
      <c r="D14" s="54" t="s">
        <v>639</v>
      </c>
      <c r="E14" s="57">
        <v>6</v>
      </c>
      <c r="F14" s="59">
        <v>45306</v>
      </c>
      <c r="G14" s="61">
        <v>10</v>
      </c>
      <c r="H14" s="63">
        <v>325</v>
      </c>
      <c r="I14" s="65" t="s">
        <v>640</v>
      </c>
      <c r="J14" s="61" t="s">
        <v>65</v>
      </c>
      <c r="K14" s="65"/>
      <c r="L14" s="67">
        <f t="shared" si="1"/>
        <v>0</v>
      </c>
      <c r="M14" s="7">
        <f t="shared" si="2"/>
        <v>325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295.45454545454544</v>
      </c>
      <c r="S14" s="86">
        <f t="shared" si="8"/>
        <v>29.545454545454547</v>
      </c>
      <c r="T14" s="90">
        <f t="shared" si="9"/>
        <v>0</v>
      </c>
      <c r="U14" s="92">
        <f t="shared" si="10"/>
        <v>0</v>
      </c>
      <c r="V14" s="95">
        <f t="shared" si="0"/>
        <v>295.45454545454544</v>
      </c>
      <c r="W14" s="7">
        <f t="shared" si="0"/>
        <v>29.545454545454547</v>
      </c>
    </row>
    <row r="15" spans="1:23" s="6" customFormat="1" ht="19.899999999999999" customHeight="1" x14ac:dyDescent="0.2">
      <c r="A15" s="51">
        <v>12</v>
      </c>
      <c r="B15" s="97">
        <v>3130551631</v>
      </c>
      <c r="C15" s="100" t="str">
        <f>+VLOOKUP(B15,'VERİ BANKASI'!M:N,2,0)</f>
        <v>DRAGOS REST.SPOR TES.VE TUR.LTD.ŞTİ.</v>
      </c>
      <c r="D15" s="54" t="s">
        <v>639</v>
      </c>
      <c r="E15" s="57">
        <v>5</v>
      </c>
      <c r="F15" s="59">
        <v>45305</v>
      </c>
      <c r="G15" s="61">
        <v>10</v>
      </c>
      <c r="H15" s="63">
        <v>245</v>
      </c>
      <c r="I15" s="65" t="s">
        <v>640</v>
      </c>
      <c r="J15" s="61" t="s">
        <v>65</v>
      </c>
      <c r="K15" s="65"/>
      <c r="L15" s="67">
        <f t="shared" si="1"/>
        <v>0</v>
      </c>
      <c r="M15" s="7">
        <f t="shared" si="2"/>
        <v>245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222.72727272727272</v>
      </c>
      <c r="S15" s="86">
        <f t="shared" si="8"/>
        <v>22.272727272727273</v>
      </c>
      <c r="T15" s="90">
        <f t="shared" si="9"/>
        <v>0</v>
      </c>
      <c r="U15" s="92">
        <f t="shared" si="10"/>
        <v>0</v>
      </c>
      <c r="V15" s="95">
        <f t="shared" si="0"/>
        <v>222.72727272727272</v>
      </c>
      <c r="W15" s="7">
        <f t="shared" si="0"/>
        <v>22.272727272727273</v>
      </c>
    </row>
    <row r="16" spans="1:23" s="6" customFormat="1" ht="19.899999999999999" customHeight="1" x14ac:dyDescent="0.2">
      <c r="A16" s="51">
        <v>13</v>
      </c>
      <c r="B16" s="97">
        <v>4230903453</v>
      </c>
      <c r="C16" s="100" t="str">
        <f>+VLOOKUP(B16,'VERİ BANKASI'!M:N,2,0)</f>
        <v>GÜLTEKİN REST.GIDA SAN.VE TİC.LTD.ŞTİ. - 01 OCAKBAŞI ALPER GÜLTEKİN</v>
      </c>
      <c r="D16" s="54" t="s">
        <v>639</v>
      </c>
      <c r="E16" s="57">
        <v>4</v>
      </c>
      <c r="F16" s="59">
        <v>45305</v>
      </c>
      <c r="G16" s="61">
        <v>10</v>
      </c>
      <c r="H16" s="63">
        <v>855</v>
      </c>
      <c r="I16" s="65" t="s">
        <v>68</v>
      </c>
      <c r="J16" s="61" t="s">
        <v>65</v>
      </c>
      <c r="K16" s="65"/>
      <c r="L16" s="67">
        <f t="shared" si="1"/>
        <v>0</v>
      </c>
      <c r="M16" s="7">
        <f t="shared" si="2"/>
        <v>855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777.27272727272725</v>
      </c>
      <c r="S16" s="86">
        <f t="shared" si="8"/>
        <v>77.727272727272734</v>
      </c>
      <c r="T16" s="90">
        <f t="shared" si="9"/>
        <v>0</v>
      </c>
      <c r="U16" s="92">
        <f t="shared" si="10"/>
        <v>0</v>
      </c>
      <c r="V16" s="95">
        <f t="shared" si="0"/>
        <v>777.27272727272725</v>
      </c>
      <c r="W16" s="7">
        <f t="shared" si="0"/>
        <v>77.727272727272734</v>
      </c>
    </row>
    <row r="17" spans="1:23" s="6" customFormat="1" ht="19.899999999999999" customHeight="1" x14ac:dyDescent="0.2">
      <c r="A17" s="51">
        <v>14</v>
      </c>
      <c r="B17" s="97">
        <v>8400052427</v>
      </c>
      <c r="C17" s="100" t="str">
        <f>+VLOOKUP(B17,'VERİ BANKASI'!M:N,2,0)</f>
        <v>TEŞVİKİYE SARAY GIDA A.Ş.(SARAY MUHALLEBİCİSİ)</v>
      </c>
      <c r="D17" s="54" t="s">
        <v>639</v>
      </c>
      <c r="E17" s="57">
        <v>108</v>
      </c>
      <c r="F17" s="59">
        <v>45309</v>
      </c>
      <c r="G17" s="61">
        <v>10</v>
      </c>
      <c r="H17" s="63">
        <v>90</v>
      </c>
      <c r="I17" s="65" t="s">
        <v>643</v>
      </c>
      <c r="J17" s="61" t="s">
        <v>65</v>
      </c>
      <c r="K17" s="65"/>
      <c r="L17" s="67">
        <f t="shared" si="1"/>
        <v>0</v>
      </c>
      <c r="M17" s="7">
        <f t="shared" si="2"/>
        <v>90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81.818181818181813</v>
      </c>
      <c r="S17" s="86">
        <f t="shared" si="8"/>
        <v>8.1818181818181817</v>
      </c>
      <c r="T17" s="90">
        <f t="shared" si="9"/>
        <v>0</v>
      </c>
      <c r="U17" s="92">
        <f t="shared" si="10"/>
        <v>0</v>
      </c>
      <c r="V17" s="95">
        <f t="shared" si="0"/>
        <v>81.818181818181813</v>
      </c>
      <c r="W17" s="7">
        <f t="shared" si="0"/>
        <v>8.1818181818181817</v>
      </c>
    </row>
    <row r="18" spans="1:23" s="6" customFormat="1" ht="19.899999999999999" customHeight="1" x14ac:dyDescent="0.2">
      <c r="A18" s="51">
        <v>15</v>
      </c>
      <c r="B18" s="97">
        <v>8400052427</v>
      </c>
      <c r="C18" s="100" t="str">
        <f>+VLOOKUP(B18,'VERİ BANKASI'!M:N,2,0)</f>
        <v>TEŞVİKİYE SARAY GIDA A.Ş.(SARAY MUHALLEBİCİSİ)</v>
      </c>
      <c r="D18" s="54" t="s">
        <v>639</v>
      </c>
      <c r="E18" s="57">
        <v>13</v>
      </c>
      <c r="F18" s="59">
        <v>45309</v>
      </c>
      <c r="G18" s="61">
        <v>10</v>
      </c>
      <c r="H18" s="63">
        <v>1688.5</v>
      </c>
      <c r="I18" s="65" t="s">
        <v>643</v>
      </c>
      <c r="J18" s="61" t="s">
        <v>65</v>
      </c>
      <c r="K18" s="65"/>
      <c r="L18" s="67">
        <f t="shared" si="1"/>
        <v>0</v>
      </c>
      <c r="M18" s="7">
        <f t="shared" si="2"/>
        <v>1688.5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1534.9999999999998</v>
      </c>
      <c r="S18" s="86">
        <f t="shared" si="8"/>
        <v>153.5</v>
      </c>
      <c r="T18" s="90">
        <f t="shared" si="9"/>
        <v>0</v>
      </c>
      <c r="U18" s="92">
        <f t="shared" si="10"/>
        <v>0</v>
      </c>
      <c r="V18" s="95">
        <f t="shared" si="0"/>
        <v>1534.9999999999998</v>
      </c>
      <c r="W18" s="7">
        <f t="shared" si="0"/>
        <v>153.5</v>
      </c>
    </row>
    <row r="19" spans="1:23" s="6" customFormat="1" ht="19.899999999999999" customHeight="1" x14ac:dyDescent="0.2">
      <c r="A19" s="51">
        <v>16</v>
      </c>
      <c r="B19" s="97">
        <v>8940028650</v>
      </c>
      <c r="C19" s="100" t="str">
        <f>+VLOOKUP(B19,'VERİ BANKASI'!M:N,2,0)</f>
        <v>USESİ GOLT İNŞ.TUR.SEY.VE DIŞ TİC.LTD.ŞTİ.(COFFEE CARAMEL)</v>
      </c>
      <c r="D19" s="54" t="s">
        <v>639</v>
      </c>
      <c r="E19" s="57">
        <v>295</v>
      </c>
      <c r="F19" s="59">
        <v>45310</v>
      </c>
      <c r="G19" s="61">
        <v>1</v>
      </c>
      <c r="H19" s="63">
        <v>225</v>
      </c>
      <c r="I19" s="65" t="s">
        <v>643</v>
      </c>
      <c r="J19" s="61" t="s">
        <v>65</v>
      </c>
      <c r="K19" s="65"/>
      <c r="L19" s="67">
        <f t="shared" si="1"/>
        <v>0</v>
      </c>
      <c r="M19" s="7">
        <f t="shared" si="2"/>
        <v>225</v>
      </c>
      <c r="N19" s="69">
        <f t="shared" si="3"/>
        <v>0</v>
      </c>
      <c r="O19" s="76">
        <f t="shared" si="4"/>
        <v>0</v>
      </c>
      <c r="P19" s="74">
        <f t="shared" si="5"/>
        <v>222.77227722772278</v>
      </c>
      <c r="Q19" s="82">
        <f t="shared" si="6"/>
        <v>2.2277227722772279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222.77227722772278</v>
      </c>
      <c r="W19" s="7">
        <f t="shared" si="0"/>
        <v>2.2277227722772279</v>
      </c>
    </row>
    <row r="20" spans="1:23" s="6" customFormat="1" ht="19.899999999999999" customHeight="1" x14ac:dyDescent="0.2">
      <c r="A20" s="51">
        <v>17</v>
      </c>
      <c r="B20" s="97">
        <v>3130551631</v>
      </c>
      <c r="C20" s="100" t="str">
        <f>+VLOOKUP(B20,'VERİ BANKASI'!M:N,2,0)</f>
        <v>DRAGOS REST.SPOR TES.VE TUR.LTD.ŞTİ.</v>
      </c>
      <c r="D20" s="54" t="s">
        <v>639</v>
      </c>
      <c r="E20" s="57">
        <v>4</v>
      </c>
      <c r="F20" s="59">
        <v>45310</v>
      </c>
      <c r="G20" s="61">
        <v>10</v>
      </c>
      <c r="H20" s="63">
        <v>245</v>
      </c>
      <c r="I20" s="65" t="s">
        <v>640</v>
      </c>
      <c r="J20" s="61" t="s">
        <v>65</v>
      </c>
      <c r="K20" s="65"/>
      <c r="L20" s="67">
        <f t="shared" si="1"/>
        <v>0</v>
      </c>
      <c r="M20" s="7">
        <f t="shared" si="2"/>
        <v>245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222.72727272727272</v>
      </c>
      <c r="S20" s="86">
        <f t="shared" si="8"/>
        <v>22.272727272727273</v>
      </c>
      <c r="T20" s="90">
        <f t="shared" si="9"/>
        <v>0</v>
      </c>
      <c r="U20" s="92">
        <f t="shared" si="10"/>
        <v>0</v>
      </c>
      <c r="V20" s="95">
        <f t="shared" si="0"/>
        <v>222.72727272727272</v>
      </c>
      <c r="W20" s="7">
        <f t="shared" si="0"/>
        <v>22.272727272727273</v>
      </c>
    </row>
    <row r="21" spans="1:23" s="6" customFormat="1" ht="19.899999999999999" customHeight="1" x14ac:dyDescent="0.2">
      <c r="A21" s="51">
        <v>18</v>
      </c>
      <c r="B21" s="97">
        <v>5260047973</v>
      </c>
      <c r="C21" s="100" t="str">
        <f>+VLOOKUP(B21,'VERİ BANKASI'!M:N,2,0)</f>
        <v>İSTANBUL OTOPARK İŞLETMELERİ A.Ş.(İSPARK)</v>
      </c>
      <c r="D21" s="54" t="s">
        <v>94</v>
      </c>
      <c r="E21" s="57">
        <v>492</v>
      </c>
      <c r="F21" s="59">
        <v>45308</v>
      </c>
      <c r="G21" s="61">
        <v>20</v>
      </c>
      <c r="H21" s="63">
        <v>73</v>
      </c>
      <c r="I21" s="65" t="s">
        <v>643</v>
      </c>
      <c r="J21" s="61" t="s">
        <v>65</v>
      </c>
      <c r="K21" s="65"/>
      <c r="L21" s="67">
        <f t="shared" si="1"/>
        <v>21.9</v>
      </c>
      <c r="M21" s="7">
        <f t="shared" si="2"/>
        <v>51.1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42.583333333333336</v>
      </c>
      <c r="U21" s="92">
        <f t="shared" si="10"/>
        <v>8.5166666666666675</v>
      </c>
      <c r="V21" s="95">
        <f t="shared" si="0"/>
        <v>42.583333333333336</v>
      </c>
      <c r="W21" s="7">
        <f t="shared" si="0"/>
        <v>8.5166666666666675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/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/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/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/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/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/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/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/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/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/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/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/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/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/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/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/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/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/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/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/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/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/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/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/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5386.5</v>
      </c>
      <c r="I57" s="109"/>
      <c r="J57" s="109"/>
      <c r="K57" s="11"/>
      <c r="L57" s="12">
        <f t="shared" ref="L57:W57" si="12">+SUBTOTAL(9,L4:L55)</f>
        <v>206.1</v>
      </c>
      <c r="M57" s="12">
        <f t="shared" si="12"/>
        <v>5180.4000000000005</v>
      </c>
      <c r="N57" s="13">
        <f t="shared" si="12"/>
        <v>0</v>
      </c>
      <c r="O57" s="13">
        <f t="shared" si="12"/>
        <v>0</v>
      </c>
      <c r="P57" s="14">
        <f>+SUBTOTAL(9,P4:P55)</f>
        <v>397.02970297029708</v>
      </c>
      <c r="Q57" s="14">
        <f t="shared" si="12"/>
        <v>3.9702970297029707</v>
      </c>
      <c r="R57" s="15">
        <f t="shared" si="12"/>
        <v>3907.7272727272725</v>
      </c>
      <c r="S57" s="15">
        <f t="shared" si="12"/>
        <v>390.77272727272725</v>
      </c>
      <c r="T57" s="16">
        <f t="shared" si="12"/>
        <v>400.75</v>
      </c>
      <c r="U57" s="16">
        <f t="shared" si="12"/>
        <v>80.150000000000006</v>
      </c>
      <c r="V57" s="12">
        <f t="shared" si="12"/>
        <v>4705.5069756975699</v>
      </c>
      <c r="W57" s="12">
        <f t="shared" si="12"/>
        <v>474.89302430243021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400.75</v>
      </c>
      <c r="J61" s="24">
        <f t="shared" si="20"/>
        <v>80.150000000000006</v>
      </c>
      <c r="K61" s="24">
        <f t="shared" si="21"/>
        <v>206.1</v>
      </c>
      <c r="L61" s="25">
        <f t="shared" si="22"/>
        <v>687</v>
      </c>
      <c r="M61" s="113">
        <f>+COUNTIF($D$4:D55,B61)</f>
        <v>7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5386.5000000000009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-5386.5000000000009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397.02970297029708</v>
      </c>
      <c r="F65" s="24">
        <f t="shared" si="16"/>
        <v>3.9702970297029707</v>
      </c>
      <c r="G65" s="24">
        <f t="shared" si="17"/>
        <v>3907.7272727272725</v>
      </c>
      <c r="H65" s="24">
        <f t="shared" si="18"/>
        <v>390.77272727272725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4699.5</v>
      </c>
      <c r="M65" s="113">
        <f>+COUNTIF($D$4:D59,B65)</f>
        <v>11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397.02970297029708</v>
      </c>
      <c r="F85" s="39">
        <f t="shared" si="23"/>
        <v>3.9702970297029707</v>
      </c>
      <c r="G85" s="39">
        <f t="shared" si="23"/>
        <v>3907.7272727272725</v>
      </c>
      <c r="H85" s="39">
        <f t="shared" si="23"/>
        <v>390.77272727272725</v>
      </c>
      <c r="I85" s="39">
        <f t="shared" si="23"/>
        <v>400.75</v>
      </c>
      <c r="J85" s="39">
        <f t="shared" si="23"/>
        <v>80.150000000000006</v>
      </c>
      <c r="K85" s="40">
        <f t="shared" si="23"/>
        <v>206.1</v>
      </c>
      <c r="L85" s="40">
        <f>SUM(L60:L82)</f>
        <v>5386.5</v>
      </c>
      <c r="M85" s="114">
        <f>+SUM(M60:M84)</f>
        <v>18</v>
      </c>
      <c r="R85" s="106" t="s">
        <v>658</v>
      </c>
      <c r="S85" s="111">
        <f>+M85</f>
        <v>18</v>
      </c>
      <c r="T85" s="107">
        <f>+K85</f>
        <v>206.1</v>
      </c>
      <c r="U85" s="107">
        <f>+C85+E85+G85+I85</f>
        <v>4705.5069756975699</v>
      </c>
      <c r="V85" s="107">
        <f>+D85+F85+H85+J85</f>
        <v>474.89302430243026</v>
      </c>
      <c r="W85" s="107">
        <f>+T85+U85+V85</f>
        <v>5386.5000000000009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11248.33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1A6F97F7-6D66-4384-8AF9-94CCF657974A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606628BF-DD9C-42DD-AF34-ECDE8235E077}">
          <x14:formula1>
            <xm:f>'VERİ BANKASI'!$F$1:$F$4</xm:f>
          </x14:formula1>
          <xm:sqref>P60</xm:sqref>
        </x14:dataValidation>
        <x14:dataValidation type="list" allowBlank="1" showInputMessage="1" showErrorMessage="1" xr:uid="{AB340E6D-E794-49FB-B69F-0796F7E7F48E}">
          <x14:formula1>
            <xm:f>'VERİ BANKASI'!$E$1:$E$13</xm:f>
          </x14:formula1>
          <xm:sqref>P63</xm:sqref>
        </x14:dataValidation>
        <x14:dataValidation type="list" allowBlank="1" showInputMessage="1" showErrorMessage="1" xr:uid="{92F37352-99B8-4FAF-819E-71D326183272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3DEBA3B9-8624-4161-95FF-9F78B008FBF3}">
          <x14:formula1>
            <xm:f>'VERİ BANKASI'!$G$1:$G$4</xm:f>
          </x14:formula1>
          <xm:sqref>P61</xm:sqref>
        </x14:dataValidation>
        <x14:dataValidation type="list" allowBlank="1" showInputMessage="1" showErrorMessage="1" xr:uid="{86489747-B1AC-466D-9BD7-DCBC5945A255}">
          <x14:formula1>
            <xm:f>'VERİ BANKASI'!$C$1:$C$5</xm:f>
          </x14:formula1>
          <xm:sqref>G55</xm:sqref>
        </x14:dataValidation>
        <x14:dataValidation type="list" allowBlank="1" showInputMessage="1" showErrorMessage="1" xr:uid="{E6300749-7621-415B-AEF6-ED1B2F8327CD}">
          <x14:formula1>
            <xm:f>'VERİ BANKASI'!$N$1:$N$1</xm:f>
          </x14:formula1>
          <xm:sqref>K55</xm:sqref>
        </x14:dataValidation>
        <x14:dataValidation type="list" allowBlank="1" showInputMessage="1" showErrorMessage="1" xr:uid="{5EB8AB42-CD6B-4F0E-934A-D515088162ED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9E037A72-4E98-481E-A4EE-00A5DFC6F7FB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B786AC2F-AE9C-4CFC-9EA3-96E4B4A4F6A8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9B8FDB3E-9F86-4474-99C8-FC575E0B9F9C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99AC463D-48E5-4B06-B0BF-DD851269F8D5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FD61DB3A-E23F-42D4-8E83-379CA512EABE}">
          <x14:formula1>
            <xm:f>'VERİ BANKASI'!$I$1:$I$36</xm:f>
          </x14:formula1>
          <xm:sqref>P62:R62</xm:sqref>
        </x14:dataValidation>
        <x14:dataValidation type="list" allowBlank="1" showInputMessage="1" showErrorMessage="1" xr:uid="{DD9649AD-E018-4E98-9D65-86DE8B851201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B88F4-1FF4-4759-B4A8-F03115BADC7F}">
  <sheetPr codeName="Sayfa77">
    <pageSetUpPr fitToPage="1"/>
  </sheetPr>
  <dimension ref="A1:W92"/>
  <sheetViews>
    <sheetView zoomScale="85" zoomScaleNormal="85" workbookViewId="0">
      <selection activeCell="D12" sqref="D12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6.7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8190013776</v>
      </c>
      <c r="C4" s="100" t="str">
        <f>+VLOOKUP(B4,'VERİ BANKASI'!M:N,2,0)</f>
        <v>TANDOĞAN BÜFE - ERDAL TANDOĞAN VE ORT.</v>
      </c>
      <c r="D4" s="54" t="s">
        <v>639</v>
      </c>
      <c r="E4" s="57">
        <v>437</v>
      </c>
      <c r="F4" s="59">
        <v>45322</v>
      </c>
      <c r="G4" s="61">
        <v>10</v>
      </c>
      <c r="H4" s="63">
        <v>40</v>
      </c>
      <c r="I4" s="65" t="s">
        <v>68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40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36.36363636363636</v>
      </c>
      <c r="S4" s="86">
        <f>+R4*0.1</f>
        <v>3.6363636363636362</v>
      </c>
      <c r="T4" s="90">
        <f>+IF(G4=$T$2,M4/1.2,0)</f>
        <v>0</v>
      </c>
      <c r="U4" s="92">
        <f>+T4*0.2</f>
        <v>0</v>
      </c>
      <c r="V4" s="95">
        <f>+N4+P4+R4+T4</f>
        <v>36.36363636363636</v>
      </c>
      <c r="W4" s="7">
        <f>+O4+Q4+S4+U4</f>
        <v>3.6363636363636362</v>
      </c>
    </row>
    <row r="5" spans="1:23" s="6" customFormat="1" ht="19.899999999999999" customHeight="1" x14ac:dyDescent="0.2">
      <c r="A5" s="51">
        <v>2</v>
      </c>
      <c r="B5" s="97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571</v>
      </c>
      <c r="F5" s="59">
        <v>45320</v>
      </c>
      <c r="G5" s="61">
        <v>20</v>
      </c>
      <c r="H5" s="63">
        <v>100</v>
      </c>
      <c r="I5" s="65" t="s">
        <v>643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30</v>
      </c>
      <c r="M5" s="7">
        <f>+H5-L5</f>
        <v>70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58.333333333333336</v>
      </c>
      <c r="U5" s="92">
        <f>+T5*0.2</f>
        <v>11.666666666666668</v>
      </c>
      <c r="V5" s="95">
        <f>+N5+P5+R5+T5</f>
        <v>58.333333333333336</v>
      </c>
      <c r="W5" s="7">
        <f>+O5+Q5+S5+U5</f>
        <v>11.666666666666668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492</v>
      </c>
      <c r="F6" s="59">
        <v>45316</v>
      </c>
      <c r="G6" s="61">
        <v>20</v>
      </c>
      <c r="H6" s="63">
        <v>73</v>
      </c>
      <c r="I6" s="65" t="s">
        <v>643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21.9</v>
      </c>
      <c r="M6" s="7">
        <f>+H6-L6</f>
        <v>51.1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42.583333333333336</v>
      </c>
      <c r="U6" s="92">
        <f>+T6*0.2</f>
        <v>8.5166666666666675</v>
      </c>
      <c r="V6" s="95">
        <f t="shared" ref="V6:W22" si="0">+N6+P6+R6+T6</f>
        <v>42.583333333333336</v>
      </c>
      <c r="W6" s="7">
        <f t="shared" si="0"/>
        <v>8.5166666666666675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490</v>
      </c>
      <c r="F7" s="59">
        <v>45317</v>
      </c>
      <c r="G7" s="61">
        <v>20</v>
      </c>
      <c r="H7" s="63">
        <v>100</v>
      </c>
      <c r="I7" s="65" t="s">
        <v>640</v>
      </c>
      <c r="J7" s="61" t="s">
        <v>65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30</v>
      </c>
      <c r="M7" s="7">
        <f t="shared" ref="M7:M54" si="2">+H7-L7</f>
        <v>70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58.333333333333336</v>
      </c>
      <c r="U7" s="92">
        <f t="shared" ref="U7:U54" si="10">+T7*0.2</f>
        <v>11.666666666666668</v>
      </c>
      <c r="V7" s="95">
        <f t="shared" si="0"/>
        <v>58.333333333333336</v>
      </c>
      <c r="W7" s="7">
        <f t="shared" si="0"/>
        <v>11.666666666666668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606</v>
      </c>
      <c r="F8" s="59">
        <v>45315</v>
      </c>
      <c r="G8" s="61">
        <v>20</v>
      </c>
      <c r="H8" s="63">
        <v>100</v>
      </c>
      <c r="I8" s="65" t="s">
        <v>643</v>
      </c>
      <c r="J8" s="61" t="s">
        <v>65</v>
      </c>
      <c r="K8" s="65"/>
      <c r="L8" s="67">
        <f t="shared" si="1"/>
        <v>30</v>
      </c>
      <c r="M8" s="7">
        <f t="shared" si="2"/>
        <v>70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58.333333333333336</v>
      </c>
      <c r="U8" s="92">
        <f t="shared" si="10"/>
        <v>11.666666666666668</v>
      </c>
      <c r="V8" s="95">
        <f t="shared" si="0"/>
        <v>58.333333333333336</v>
      </c>
      <c r="W8" s="7">
        <f t="shared" si="0"/>
        <v>11.666666666666668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 t="s">
        <v>65</v>
      </c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 t="s">
        <v>65</v>
      </c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 t="s">
        <v>65</v>
      </c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 t="s">
        <v>65</v>
      </c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 t="s">
        <v>65</v>
      </c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 t="s">
        <v>65</v>
      </c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 t="s">
        <v>65</v>
      </c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/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/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/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/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/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/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/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/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/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/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/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/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/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/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/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/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/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/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/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/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/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/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/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/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413</v>
      </c>
      <c r="I57" s="109"/>
      <c r="J57" s="109"/>
      <c r="K57" s="11"/>
      <c r="L57" s="12">
        <f t="shared" ref="L57:W57" si="12">+SUBTOTAL(9,L4:L55)</f>
        <v>111.9</v>
      </c>
      <c r="M57" s="12">
        <f t="shared" si="12"/>
        <v>301.10000000000002</v>
      </c>
      <c r="N57" s="13">
        <f t="shared" si="12"/>
        <v>0</v>
      </c>
      <c r="O57" s="13">
        <f t="shared" si="12"/>
        <v>0</v>
      </c>
      <c r="P57" s="14">
        <f>+SUBTOTAL(9,P4:P55)</f>
        <v>0</v>
      </c>
      <c r="Q57" s="14">
        <f t="shared" si="12"/>
        <v>0</v>
      </c>
      <c r="R57" s="15">
        <f t="shared" si="12"/>
        <v>36.36363636363636</v>
      </c>
      <c r="S57" s="15">
        <f t="shared" si="12"/>
        <v>3.6363636363636362</v>
      </c>
      <c r="T57" s="16">
        <f t="shared" si="12"/>
        <v>217.58333333333334</v>
      </c>
      <c r="U57" s="16">
        <f t="shared" si="12"/>
        <v>43.516666666666673</v>
      </c>
      <c r="V57" s="12">
        <f t="shared" si="12"/>
        <v>253.94696969696972</v>
      </c>
      <c r="W57" s="12">
        <f t="shared" si="12"/>
        <v>47.153030303030306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217.58333333333334</v>
      </c>
      <c r="J61" s="24">
        <f t="shared" si="20"/>
        <v>43.516666666666673</v>
      </c>
      <c r="K61" s="24">
        <f t="shared" si="21"/>
        <v>111.9</v>
      </c>
      <c r="L61" s="25">
        <f t="shared" si="22"/>
        <v>373</v>
      </c>
      <c r="M61" s="113">
        <f>+COUNTIF($D$4:D55,B61)</f>
        <v>4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413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-413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36.36363636363636</v>
      </c>
      <c r="H65" s="24">
        <f t="shared" si="18"/>
        <v>3.6363636363636362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39.999999999999993</v>
      </c>
      <c r="M65" s="113">
        <f>+COUNTIF($D$4:D59,B65)</f>
        <v>1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0</v>
      </c>
      <c r="F85" s="39">
        <f t="shared" si="23"/>
        <v>0</v>
      </c>
      <c r="G85" s="39">
        <f t="shared" si="23"/>
        <v>36.36363636363636</v>
      </c>
      <c r="H85" s="39">
        <f t="shared" si="23"/>
        <v>3.6363636363636362</v>
      </c>
      <c r="I85" s="39">
        <f t="shared" si="23"/>
        <v>217.58333333333334</v>
      </c>
      <c r="J85" s="39">
        <f t="shared" si="23"/>
        <v>43.516666666666673</v>
      </c>
      <c r="K85" s="40">
        <f t="shared" si="23"/>
        <v>111.9</v>
      </c>
      <c r="L85" s="40">
        <f>SUM(L60:L82)</f>
        <v>413</v>
      </c>
      <c r="M85" s="114">
        <f>+SUM(M60:M84)</f>
        <v>5</v>
      </c>
      <c r="R85" s="106" t="s">
        <v>658</v>
      </c>
      <c r="S85" s="111">
        <f>+M85</f>
        <v>5</v>
      </c>
      <c r="T85" s="107">
        <f>+K85</f>
        <v>111.9</v>
      </c>
      <c r="U85" s="107">
        <f>+C85+E85+G85+I85</f>
        <v>253.94696969696969</v>
      </c>
      <c r="V85" s="107">
        <f>+D85+F85+H85+J85</f>
        <v>47.153030303030306</v>
      </c>
      <c r="W85" s="107">
        <f>+T85+U85+V85</f>
        <v>413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6274.8300000000008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340DB275-6A60-48EB-AE14-1EC77B5BDA00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60C5CDD8-67A7-467E-A7FA-7E9B70132F68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8A8AD8B6-8FD9-42EF-B8C8-6656504A2EDB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30324DE5-9F3F-4FCD-B247-013678EA048A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F3E65797-22E1-4094-A9A2-BA8656862977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370918CE-DCAD-4794-BE75-47989F131C2D}">
          <x14:formula1>
            <xm:f>'VERİ BANKASI'!$N$1:$N$1</xm:f>
          </x14:formula1>
          <xm:sqref>K55</xm:sqref>
        </x14:dataValidation>
        <x14:dataValidation type="list" allowBlank="1" showInputMessage="1" showErrorMessage="1" xr:uid="{93489A70-FD9D-4F95-A615-C3404327CAFB}">
          <x14:formula1>
            <xm:f>'VERİ BANKASI'!$C$1:$C$5</xm:f>
          </x14:formula1>
          <xm:sqref>G55</xm:sqref>
        </x14:dataValidation>
        <x14:dataValidation type="list" allowBlank="1" showInputMessage="1" showErrorMessage="1" xr:uid="{55601BCA-7CE4-4E70-9CEF-096BCD62C29B}">
          <x14:formula1>
            <xm:f>'VERİ BANKASI'!$G$1:$G$4</xm:f>
          </x14:formula1>
          <xm:sqref>P61</xm:sqref>
        </x14:dataValidation>
        <x14:dataValidation type="list" allowBlank="1" showInputMessage="1" showErrorMessage="1" xr:uid="{CA89EB89-C3A5-4BE6-AE4C-724FFFAA0CF2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A36F0710-AA8F-41E2-AC48-F769D3C2F990}">
          <x14:formula1>
            <xm:f>'VERİ BANKASI'!$E$1:$E$13</xm:f>
          </x14:formula1>
          <xm:sqref>P63</xm:sqref>
        </x14:dataValidation>
        <x14:dataValidation type="list" allowBlank="1" showInputMessage="1" showErrorMessage="1" xr:uid="{333EE78A-59B4-44D0-A694-BEE1BDC96079}">
          <x14:formula1>
            <xm:f>'VERİ BANKASI'!$F$1:$F$4</xm:f>
          </x14:formula1>
          <xm:sqref>P60</xm:sqref>
        </x14:dataValidation>
        <x14:dataValidation type="list" allowBlank="1" showInputMessage="1" showErrorMessage="1" xr:uid="{4AE3E573-884E-417E-B460-C98CB88C1E99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18E6AEB0-EE80-477A-B79A-5EF94018B054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82D827FE-D885-481E-868A-20FFC5229A25}">
          <x14:formula1>
            <xm:f>'VERİ BANKASI'!$I$1:$I$36</xm:f>
          </x14:formula1>
          <xm:sqref>P62:R62</xm:sqref>
        </x14:dataValidation>
      </x14:dataValidations>
    </ext>
  </extLst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A542-8A26-4BC2-8C40-81AFF7506075}">
  <sheetPr codeName="Sayfa78">
    <pageSetUpPr fitToPage="1"/>
  </sheetPr>
  <dimension ref="A1:W92"/>
  <sheetViews>
    <sheetView zoomScale="85" zoomScaleNormal="85" workbookViewId="0">
      <selection activeCell="E12" sqref="E12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35605942280</v>
      </c>
      <c r="C4" s="100" t="str">
        <f>+VLOOKUP(B4,'VERİ BANKASI'!M:N,2,0)</f>
        <v>FARUK OĞUZ - 34 TAR 99</v>
      </c>
      <c r="D4" s="54" t="s">
        <v>99</v>
      </c>
      <c r="E4" s="57">
        <v>799204</v>
      </c>
      <c r="F4" s="59">
        <v>45261</v>
      </c>
      <c r="G4" s="61"/>
      <c r="H4" s="63">
        <v>150</v>
      </c>
      <c r="I4" s="65" t="s">
        <v>68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150</v>
      </c>
      <c r="N4" s="69">
        <f>+IF(G4=$N$2,M4,0)</f>
        <v>150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150</v>
      </c>
      <c r="W4" s="7">
        <f>+O4+Q4+S4+U4</f>
        <v>0</v>
      </c>
    </row>
    <row r="5" spans="1:23" s="6" customFormat="1" ht="19.899999999999999" customHeight="1" x14ac:dyDescent="0.2">
      <c r="A5" s="51">
        <v>2</v>
      </c>
      <c r="B5" s="97">
        <v>17086458650</v>
      </c>
      <c r="C5" s="100" t="str">
        <f>+VLOOKUP(B5,'VERİ BANKASI'!M:N,2,0)</f>
        <v>OLCAY MIHCAN - 34 TGH 33</v>
      </c>
      <c r="D5" s="54" t="s">
        <v>99</v>
      </c>
      <c r="E5" s="57">
        <v>491456</v>
      </c>
      <c r="F5" s="59">
        <v>45267</v>
      </c>
      <c r="G5" s="61"/>
      <c r="H5" s="63">
        <v>100</v>
      </c>
      <c r="I5" s="65" t="s">
        <v>68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100</v>
      </c>
      <c r="N5" s="69">
        <f>+IF(G5=$N$2,M5,0)</f>
        <v>100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100</v>
      </c>
      <c r="W5" s="7">
        <f>+O5+Q5+S5+U5</f>
        <v>0</v>
      </c>
    </row>
    <row r="6" spans="1:23" s="6" customFormat="1" ht="19.899999999999999" customHeight="1" x14ac:dyDescent="0.2">
      <c r="A6" s="51">
        <v>3</v>
      </c>
      <c r="B6" s="97">
        <v>34225406422</v>
      </c>
      <c r="C6" s="100" t="str">
        <f>+VLOOKUP(B6,'VERİ BANKASI'!M:N,2,0)</f>
        <v>MERT ÇAĞLAR - 34 TFM 98</v>
      </c>
      <c r="D6" s="54" t="s">
        <v>99</v>
      </c>
      <c r="E6" s="57">
        <v>181068</v>
      </c>
      <c r="F6" s="59">
        <v>45266</v>
      </c>
      <c r="G6" s="61"/>
      <c r="H6" s="63">
        <v>125</v>
      </c>
      <c r="I6" s="65" t="s">
        <v>68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125</v>
      </c>
      <c r="N6" s="69">
        <f>+IF(G6=$N$2,M6,0)</f>
        <v>125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125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>
        <v>38107717712</v>
      </c>
      <c r="C7" s="100" t="str">
        <f>+VLOOKUP(B7,'VERİ BANKASI'!M:N,2,0)</f>
        <v>MUZAFFER UZUNHÜSEYİNOĞLU - 34 TGM 65</v>
      </c>
      <c r="D7" s="54" t="s">
        <v>99</v>
      </c>
      <c r="E7" s="57">
        <v>882432</v>
      </c>
      <c r="F7" s="59">
        <v>45264</v>
      </c>
      <c r="G7" s="61"/>
      <c r="H7" s="63">
        <v>150</v>
      </c>
      <c r="I7" s="65" t="s">
        <v>68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150</v>
      </c>
      <c r="N7" s="69">
        <f t="shared" ref="N7:N54" si="3">+IF(G7=$N$2,M7,0)</f>
        <v>150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150</v>
      </c>
      <c r="W7" s="7">
        <f t="shared" si="0"/>
        <v>0</v>
      </c>
    </row>
    <row r="8" spans="1:23" s="6" customFormat="1" ht="19.899999999999999" customHeight="1" x14ac:dyDescent="0.2">
      <c r="A8" s="51">
        <v>5</v>
      </c>
      <c r="B8" s="97">
        <v>5160741416</v>
      </c>
      <c r="C8" s="100" t="str">
        <f>+VLOOKUP(B8,'VERİ BANKASI'!M:N,2,0)</f>
        <v>KARAKÖY GAYRİMENKUL YATIRIMLARI A.Ş.</v>
      </c>
      <c r="D8" s="54" t="s">
        <v>94</v>
      </c>
      <c r="E8" s="57">
        <v>563080</v>
      </c>
      <c r="F8" s="59">
        <v>45261</v>
      </c>
      <c r="G8" s="61">
        <v>20</v>
      </c>
      <c r="H8" s="63">
        <v>100</v>
      </c>
      <c r="I8" s="65" t="s">
        <v>134</v>
      </c>
      <c r="J8" s="61" t="s">
        <v>64</v>
      </c>
      <c r="K8" s="65"/>
      <c r="L8" s="67">
        <f t="shared" si="1"/>
        <v>30</v>
      </c>
      <c r="M8" s="7">
        <f t="shared" si="2"/>
        <v>70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58.333333333333336</v>
      </c>
      <c r="U8" s="92">
        <f t="shared" si="10"/>
        <v>11.666666666666668</v>
      </c>
      <c r="V8" s="95">
        <f t="shared" si="0"/>
        <v>58.333333333333336</v>
      </c>
      <c r="W8" s="7">
        <f t="shared" si="0"/>
        <v>11.666666666666668</v>
      </c>
    </row>
    <row r="9" spans="1:23" s="6" customFormat="1" ht="19.899999999999999" customHeight="1" x14ac:dyDescent="0.2">
      <c r="A9" s="51">
        <v>6</v>
      </c>
      <c r="B9" s="97">
        <v>61642048584</v>
      </c>
      <c r="C9" s="100" t="str">
        <f>+VLOOKUP(B9,'VERİ BANKASI'!M:N,2,0)</f>
        <v>ÖZGÜR BÜFE - SERHAT İŞCAN</v>
      </c>
      <c r="D9" s="54" t="s">
        <v>89</v>
      </c>
      <c r="E9" s="57">
        <v>2</v>
      </c>
      <c r="F9" s="59">
        <v>45264</v>
      </c>
      <c r="G9" s="61">
        <v>20</v>
      </c>
      <c r="H9" s="63">
        <v>30</v>
      </c>
      <c r="I9" s="65" t="s">
        <v>68</v>
      </c>
      <c r="J9" s="61" t="s">
        <v>64</v>
      </c>
      <c r="K9" s="65"/>
      <c r="L9" s="67">
        <f t="shared" si="1"/>
        <v>0</v>
      </c>
      <c r="M9" s="7">
        <f t="shared" si="2"/>
        <v>30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25</v>
      </c>
      <c r="U9" s="92">
        <f t="shared" si="10"/>
        <v>5</v>
      </c>
      <c r="V9" s="95">
        <f t="shared" si="0"/>
        <v>25</v>
      </c>
      <c r="W9" s="7">
        <f t="shared" si="0"/>
        <v>5</v>
      </c>
    </row>
    <row r="10" spans="1:23" s="6" customFormat="1" ht="19.899999999999999" customHeight="1" x14ac:dyDescent="0.2">
      <c r="A10" s="51">
        <v>7</v>
      </c>
      <c r="B10" s="97">
        <v>5260047973</v>
      </c>
      <c r="C10" s="100" t="str">
        <f>+VLOOKUP(B10,'VERİ BANKASI'!M:N,2,0)</f>
        <v>İSTANBUL OTOPARK İŞLETMELERİ A.Ş.(İSPARK)</v>
      </c>
      <c r="D10" s="54" t="s">
        <v>94</v>
      </c>
      <c r="E10" s="57">
        <v>491</v>
      </c>
      <c r="F10" s="59">
        <v>45264</v>
      </c>
      <c r="G10" s="61">
        <v>20</v>
      </c>
      <c r="H10" s="63">
        <v>100</v>
      </c>
      <c r="I10" s="65" t="s">
        <v>134</v>
      </c>
      <c r="J10" s="61" t="s">
        <v>64</v>
      </c>
      <c r="K10" s="65"/>
      <c r="L10" s="67">
        <f t="shared" si="1"/>
        <v>30</v>
      </c>
      <c r="M10" s="7">
        <f t="shared" si="2"/>
        <v>70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58.333333333333336</v>
      </c>
      <c r="U10" s="92">
        <f t="shared" si="10"/>
        <v>11.666666666666668</v>
      </c>
      <c r="V10" s="95">
        <f t="shared" si="0"/>
        <v>58.333333333333336</v>
      </c>
      <c r="W10" s="7">
        <f t="shared" si="0"/>
        <v>11.666666666666668</v>
      </c>
    </row>
    <row r="11" spans="1:23" s="6" customFormat="1" ht="19.899999999999999" customHeight="1" x14ac:dyDescent="0.2">
      <c r="A11" s="51">
        <v>8</v>
      </c>
      <c r="B11" s="97">
        <v>7670626101</v>
      </c>
      <c r="C11" s="100" t="str">
        <f>+VLOOKUP(B11,'VERİ BANKASI'!M:N,2,0)</f>
        <v>SEYRAN PASTACILIK SAN VE TİC.A.Ş.</v>
      </c>
      <c r="D11" s="54" t="s">
        <v>639</v>
      </c>
      <c r="E11" s="57">
        <v>13</v>
      </c>
      <c r="F11" s="59">
        <v>45262</v>
      </c>
      <c r="G11" s="61">
        <v>1</v>
      </c>
      <c r="H11" s="63">
        <v>246</v>
      </c>
      <c r="I11" s="65" t="s">
        <v>122</v>
      </c>
      <c r="J11" s="61" t="s">
        <v>64</v>
      </c>
      <c r="K11" s="65"/>
      <c r="L11" s="67">
        <f t="shared" si="1"/>
        <v>0</v>
      </c>
      <c r="M11" s="7">
        <f t="shared" si="2"/>
        <v>246</v>
      </c>
      <c r="N11" s="69">
        <f t="shared" si="3"/>
        <v>0</v>
      </c>
      <c r="O11" s="76">
        <f t="shared" si="4"/>
        <v>0</v>
      </c>
      <c r="P11" s="74">
        <f t="shared" si="5"/>
        <v>243.56435643564356</v>
      </c>
      <c r="Q11" s="82">
        <f t="shared" si="6"/>
        <v>2.4356435643564356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243.56435643564356</v>
      </c>
      <c r="W11" s="7">
        <f t="shared" si="0"/>
        <v>2.4356435643564356</v>
      </c>
    </row>
    <row r="12" spans="1:23" s="6" customFormat="1" ht="19.899999999999999" customHeight="1" x14ac:dyDescent="0.2">
      <c r="A12" s="51">
        <v>9</v>
      </c>
      <c r="B12" s="97">
        <v>10954728400</v>
      </c>
      <c r="C12" s="100" t="str">
        <f>+VLOOKUP(B12,'VERİ BANKASI'!M:N,2,0)</f>
        <v>EGE'DEN - NADİR GÜL</v>
      </c>
      <c r="D12" s="54" t="s">
        <v>639</v>
      </c>
      <c r="E12" s="57">
        <v>11</v>
      </c>
      <c r="F12" s="59">
        <v>45267</v>
      </c>
      <c r="G12" s="61">
        <v>10</v>
      </c>
      <c r="H12" s="63">
        <v>175</v>
      </c>
      <c r="I12" s="65" t="s">
        <v>122</v>
      </c>
      <c r="J12" s="61" t="s">
        <v>64</v>
      </c>
      <c r="K12" s="65"/>
      <c r="L12" s="67">
        <f t="shared" si="1"/>
        <v>0</v>
      </c>
      <c r="M12" s="7">
        <f t="shared" si="2"/>
        <v>175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159.09090909090907</v>
      </c>
      <c r="S12" s="86">
        <f t="shared" si="8"/>
        <v>15.909090909090907</v>
      </c>
      <c r="T12" s="90">
        <f t="shared" si="9"/>
        <v>0</v>
      </c>
      <c r="U12" s="92">
        <f t="shared" si="10"/>
        <v>0</v>
      </c>
      <c r="V12" s="95">
        <f t="shared" si="0"/>
        <v>159.09090909090907</v>
      </c>
      <c r="W12" s="7">
        <f t="shared" si="0"/>
        <v>15.909090909090907</v>
      </c>
    </row>
    <row r="13" spans="1:23" s="6" customFormat="1" ht="19.899999999999999" customHeight="1" x14ac:dyDescent="0.2">
      <c r="A13" s="51">
        <v>10</v>
      </c>
      <c r="B13" s="97">
        <v>3850430195</v>
      </c>
      <c r="C13" s="100" t="str">
        <f>+VLOOKUP(B13,'VERİ BANKASI'!M:N,2,0)</f>
        <v>FATİH DİLEK GIDA SAN.VE TİC.A.Ş.</v>
      </c>
      <c r="D13" s="54" t="s">
        <v>639</v>
      </c>
      <c r="E13" s="57">
        <v>10</v>
      </c>
      <c r="F13" s="59">
        <v>45266</v>
      </c>
      <c r="G13" s="61">
        <v>10</v>
      </c>
      <c r="H13" s="63">
        <v>432</v>
      </c>
      <c r="I13" s="65" t="s">
        <v>122</v>
      </c>
      <c r="J13" s="61" t="s">
        <v>64</v>
      </c>
      <c r="K13" s="65"/>
      <c r="L13" s="67">
        <f t="shared" si="1"/>
        <v>0</v>
      </c>
      <c r="M13" s="7">
        <f t="shared" si="2"/>
        <v>432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392.72727272727269</v>
      </c>
      <c r="S13" s="86">
        <f t="shared" si="8"/>
        <v>39.272727272727273</v>
      </c>
      <c r="T13" s="90">
        <f t="shared" si="9"/>
        <v>0</v>
      </c>
      <c r="U13" s="92">
        <f t="shared" si="10"/>
        <v>0</v>
      </c>
      <c r="V13" s="95">
        <f t="shared" si="0"/>
        <v>392.72727272727269</v>
      </c>
      <c r="W13" s="7">
        <f t="shared" si="0"/>
        <v>39.272727272727273</v>
      </c>
    </row>
    <row r="14" spans="1:23" s="6" customFormat="1" ht="19.899999999999999" customHeight="1" x14ac:dyDescent="0.2">
      <c r="A14" s="51">
        <v>11</v>
      </c>
      <c r="B14" s="97">
        <v>3370367001</v>
      </c>
      <c r="C14" s="100" t="str">
        <f>+VLOOKUP(B14,'VERİ BANKASI'!M:N,2,0)</f>
        <v>HAFİ RESTORAN CAFE - ERAY YAPI DEK. LTD. ŞTİ.</v>
      </c>
      <c r="D14" s="54" t="s">
        <v>639</v>
      </c>
      <c r="E14" s="57">
        <v>74</v>
      </c>
      <c r="F14" s="59">
        <v>45265</v>
      </c>
      <c r="G14" s="61">
        <v>10</v>
      </c>
      <c r="H14" s="63">
        <v>155</v>
      </c>
      <c r="I14" s="65" t="s">
        <v>122</v>
      </c>
      <c r="J14" s="61" t="s">
        <v>64</v>
      </c>
      <c r="K14" s="65"/>
      <c r="L14" s="67">
        <f t="shared" si="1"/>
        <v>0</v>
      </c>
      <c r="M14" s="7">
        <f t="shared" si="2"/>
        <v>155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140.90909090909091</v>
      </c>
      <c r="S14" s="86">
        <f t="shared" si="8"/>
        <v>14.090909090909092</v>
      </c>
      <c r="T14" s="90">
        <f t="shared" si="9"/>
        <v>0</v>
      </c>
      <c r="U14" s="92">
        <f t="shared" si="10"/>
        <v>0</v>
      </c>
      <c r="V14" s="95">
        <f t="shared" si="0"/>
        <v>140.90909090909091</v>
      </c>
      <c r="W14" s="7">
        <f t="shared" si="0"/>
        <v>14.090909090909092</v>
      </c>
    </row>
    <row r="15" spans="1:23" s="6" customFormat="1" ht="19.899999999999999" customHeight="1" x14ac:dyDescent="0.2">
      <c r="A15" s="51">
        <v>12</v>
      </c>
      <c r="B15" s="97">
        <v>3850449960</v>
      </c>
      <c r="C15" s="100" t="str">
        <f>+VLOOKUP(B15,'VERİ BANKASI'!M:N,2,0)</f>
        <v>FICCIN REST GIDA İŞL.TURZ.VE REKLAM LTD.ŞTİ.</v>
      </c>
      <c r="D15" s="54" t="s">
        <v>639</v>
      </c>
      <c r="E15" s="57">
        <v>24</v>
      </c>
      <c r="F15" s="59">
        <v>45261</v>
      </c>
      <c r="G15" s="61">
        <v>10</v>
      </c>
      <c r="H15" s="63">
        <v>96</v>
      </c>
      <c r="I15" s="65" t="s">
        <v>122</v>
      </c>
      <c r="J15" s="61" t="s">
        <v>64</v>
      </c>
      <c r="K15" s="65"/>
      <c r="L15" s="67">
        <f t="shared" si="1"/>
        <v>0</v>
      </c>
      <c r="M15" s="7">
        <f t="shared" si="2"/>
        <v>96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87.272727272727266</v>
      </c>
      <c r="S15" s="86">
        <f t="shared" si="8"/>
        <v>8.7272727272727266</v>
      </c>
      <c r="T15" s="90">
        <f t="shared" si="9"/>
        <v>0</v>
      </c>
      <c r="U15" s="92">
        <f t="shared" si="10"/>
        <v>0</v>
      </c>
      <c r="V15" s="95">
        <f t="shared" si="0"/>
        <v>87.272727272727266</v>
      </c>
      <c r="W15" s="7">
        <f t="shared" si="0"/>
        <v>8.7272727272727266</v>
      </c>
    </row>
    <row r="16" spans="1:23" s="6" customFormat="1" ht="19.899999999999999" customHeight="1" x14ac:dyDescent="0.2">
      <c r="A16" s="51">
        <v>13</v>
      </c>
      <c r="B16" s="97">
        <v>9000783981</v>
      </c>
      <c r="C16" s="100" t="str">
        <f>+VLOOKUP(B16,'VERİ BANKASI'!M:N,2,0)</f>
        <v>UZAK IŞIKLAR BİJUTERİ İTH. İHR. LTD. ŞTİ.</v>
      </c>
      <c r="D16" s="54" t="s">
        <v>91</v>
      </c>
      <c r="E16" s="57">
        <v>5</v>
      </c>
      <c r="F16" s="59">
        <v>45265</v>
      </c>
      <c r="G16" s="61">
        <v>20</v>
      </c>
      <c r="H16" s="63">
        <v>70</v>
      </c>
      <c r="I16" s="65" t="s">
        <v>121</v>
      </c>
      <c r="J16" s="61" t="s">
        <v>64</v>
      </c>
      <c r="K16" s="65"/>
      <c r="L16" s="67">
        <f t="shared" si="1"/>
        <v>0</v>
      </c>
      <c r="M16" s="7">
        <f t="shared" si="2"/>
        <v>70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58.333333333333336</v>
      </c>
      <c r="U16" s="92">
        <f t="shared" si="10"/>
        <v>11.666666666666668</v>
      </c>
      <c r="V16" s="95">
        <f t="shared" si="0"/>
        <v>58.333333333333336</v>
      </c>
      <c r="W16" s="7">
        <f t="shared" si="0"/>
        <v>11.666666666666668</v>
      </c>
    </row>
    <row r="17" spans="1:23" s="6" customFormat="1" ht="19.899999999999999" customHeight="1" x14ac:dyDescent="0.2">
      <c r="A17" s="51">
        <v>14</v>
      </c>
      <c r="B17" s="97">
        <v>6220529513</v>
      </c>
      <c r="C17" s="100" t="str">
        <f>+VLOOKUP(B17,'VERİ BANKASI'!M:N,2,0)</f>
        <v>MİGROS TİCARET A.Ş.</v>
      </c>
      <c r="D17" s="54" t="s">
        <v>92</v>
      </c>
      <c r="E17" s="57">
        <v>84</v>
      </c>
      <c r="F17" s="59">
        <v>45270</v>
      </c>
      <c r="G17" s="61">
        <v>1</v>
      </c>
      <c r="H17" s="63">
        <v>152.85</v>
      </c>
      <c r="I17" s="65" t="s">
        <v>640</v>
      </c>
      <c r="J17" s="61" t="s">
        <v>64</v>
      </c>
      <c r="K17" s="65"/>
      <c r="L17" s="67">
        <f t="shared" si="1"/>
        <v>0</v>
      </c>
      <c r="M17" s="7">
        <f t="shared" si="2"/>
        <v>152.85</v>
      </c>
      <c r="N17" s="69">
        <f t="shared" si="3"/>
        <v>0</v>
      </c>
      <c r="O17" s="76">
        <f t="shared" si="4"/>
        <v>0</v>
      </c>
      <c r="P17" s="74">
        <f t="shared" si="5"/>
        <v>151.33663366336634</v>
      </c>
      <c r="Q17" s="82">
        <f t="shared" si="6"/>
        <v>1.5133663366336634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151.33663366336634</v>
      </c>
      <c r="W17" s="7">
        <f t="shared" si="0"/>
        <v>1.5133663366336634</v>
      </c>
    </row>
    <row r="18" spans="1:23" s="6" customFormat="1" ht="19.899999999999999" customHeight="1" x14ac:dyDescent="0.2">
      <c r="A18" s="51">
        <v>15</v>
      </c>
      <c r="B18" s="97">
        <v>6220529513</v>
      </c>
      <c r="C18" s="100" t="str">
        <f>+VLOOKUP(B18,'VERİ BANKASI'!M:N,2,0)</f>
        <v>MİGROS TİCARET A.Ş.</v>
      </c>
      <c r="D18" s="54" t="s">
        <v>92</v>
      </c>
      <c r="E18" s="57">
        <v>84</v>
      </c>
      <c r="F18" s="59">
        <v>45270</v>
      </c>
      <c r="G18" s="61">
        <v>20</v>
      </c>
      <c r="H18" s="63">
        <v>220.95</v>
      </c>
      <c r="I18" s="65" t="s">
        <v>640</v>
      </c>
      <c r="J18" s="61" t="s">
        <v>64</v>
      </c>
      <c r="K18" s="65"/>
      <c r="L18" s="67">
        <f t="shared" si="1"/>
        <v>0</v>
      </c>
      <c r="M18" s="7">
        <f t="shared" si="2"/>
        <v>220.95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184.125</v>
      </c>
      <c r="U18" s="92">
        <f t="shared" si="10"/>
        <v>36.825000000000003</v>
      </c>
      <c r="V18" s="95">
        <f t="shared" si="0"/>
        <v>184.125</v>
      </c>
      <c r="W18" s="7">
        <f t="shared" si="0"/>
        <v>36.825000000000003</v>
      </c>
    </row>
    <row r="19" spans="1:23" s="6" customFormat="1" ht="19.899999999999999" customHeight="1" x14ac:dyDescent="0.2">
      <c r="A19" s="51">
        <v>16</v>
      </c>
      <c r="B19" s="97">
        <v>6220529513</v>
      </c>
      <c r="C19" s="100" t="str">
        <f>+VLOOKUP(B19,'VERİ BANKASI'!M:N,2,0)</f>
        <v>MİGROS TİCARET A.Ş.</v>
      </c>
      <c r="D19" s="54" t="s">
        <v>92</v>
      </c>
      <c r="E19" s="57">
        <v>14</v>
      </c>
      <c r="F19" s="59">
        <v>45267</v>
      </c>
      <c r="G19" s="61">
        <v>1</v>
      </c>
      <c r="H19" s="63">
        <v>197.97</v>
      </c>
      <c r="I19" s="65" t="s">
        <v>121</v>
      </c>
      <c r="J19" s="61" t="s">
        <v>64</v>
      </c>
      <c r="K19" s="65"/>
      <c r="L19" s="67">
        <f t="shared" si="1"/>
        <v>0</v>
      </c>
      <c r="M19" s="7">
        <f t="shared" si="2"/>
        <v>197.97</v>
      </c>
      <c r="N19" s="69">
        <f t="shared" si="3"/>
        <v>0</v>
      </c>
      <c r="O19" s="76">
        <f t="shared" si="4"/>
        <v>0</v>
      </c>
      <c r="P19" s="74">
        <f t="shared" si="5"/>
        <v>196.009900990099</v>
      </c>
      <c r="Q19" s="82">
        <f t="shared" si="6"/>
        <v>1.9600990099009901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196.009900990099</v>
      </c>
      <c r="W19" s="7">
        <f t="shared" si="0"/>
        <v>1.9600990099009901</v>
      </c>
    </row>
    <row r="20" spans="1:23" s="6" customFormat="1" ht="19.899999999999999" customHeight="1" x14ac:dyDescent="0.2">
      <c r="A20" s="51">
        <v>17</v>
      </c>
      <c r="B20" s="97">
        <v>6100130044</v>
      </c>
      <c r="C20" s="100" t="str">
        <f>+VLOOKUP(B20,'VERİ BANKASI'!M:N,2,0)</f>
        <v>MAHMUT KURAN PET.ÜR.SAN.VE TİC.LTD.ŞTİ.</v>
      </c>
      <c r="D20" s="54" t="s">
        <v>92</v>
      </c>
      <c r="E20" s="57">
        <v>421</v>
      </c>
      <c r="F20" s="59">
        <v>45264</v>
      </c>
      <c r="G20" s="61">
        <v>1</v>
      </c>
      <c r="H20" s="63">
        <v>31</v>
      </c>
      <c r="I20" s="65" t="s">
        <v>68</v>
      </c>
      <c r="J20" s="61" t="s">
        <v>64</v>
      </c>
      <c r="K20" s="65"/>
      <c r="L20" s="67">
        <f t="shared" si="1"/>
        <v>0</v>
      </c>
      <c r="M20" s="7">
        <f t="shared" si="2"/>
        <v>31</v>
      </c>
      <c r="N20" s="69">
        <f t="shared" si="3"/>
        <v>0</v>
      </c>
      <c r="O20" s="76">
        <f t="shared" si="4"/>
        <v>0</v>
      </c>
      <c r="P20" s="74">
        <f t="shared" si="5"/>
        <v>30.693069306930692</v>
      </c>
      <c r="Q20" s="82">
        <f t="shared" si="6"/>
        <v>0.30693069306930693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30.693069306930692</v>
      </c>
      <c r="W20" s="7">
        <f t="shared" si="0"/>
        <v>0.30693069306930693</v>
      </c>
    </row>
    <row r="21" spans="1:23" s="6" customFormat="1" ht="19.899999999999999" customHeight="1" x14ac:dyDescent="0.2">
      <c r="A21" s="51">
        <v>18</v>
      </c>
      <c r="B21" s="97">
        <v>6220529513</v>
      </c>
      <c r="C21" s="100" t="str">
        <f>+VLOOKUP(B21,'VERİ BANKASI'!M:N,2,0)</f>
        <v>MİGROS TİCARET A.Ş.</v>
      </c>
      <c r="D21" s="54" t="s">
        <v>92</v>
      </c>
      <c r="E21" s="57">
        <v>193</v>
      </c>
      <c r="F21" s="59">
        <v>45264</v>
      </c>
      <c r="G21" s="61">
        <v>1</v>
      </c>
      <c r="H21" s="63">
        <v>156.22</v>
      </c>
      <c r="I21" s="65" t="s">
        <v>643</v>
      </c>
      <c r="J21" s="61" t="s">
        <v>64</v>
      </c>
      <c r="K21" s="65"/>
      <c r="L21" s="67">
        <f t="shared" si="1"/>
        <v>0</v>
      </c>
      <c r="M21" s="7">
        <f t="shared" si="2"/>
        <v>156.22</v>
      </c>
      <c r="N21" s="69">
        <f t="shared" si="3"/>
        <v>0</v>
      </c>
      <c r="O21" s="76">
        <f t="shared" si="4"/>
        <v>0</v>
      </c>
      <c r="P21" s="74">
        <f t="shared" si="5"/>
        <v>154.67326732673268</v>
      </c>
      <c r="Q21" s="82">
        <f t="shared" si="6"/>
        <v>1.5467326732673268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154.67326732673268</v>
      </c>
      <c r="W21" s="7">
        <f t="shared" si="0"/>
        <v>1.5467326732673268</v>
      </c>
    </row>
    <row r="22" spans="1:23" s="6" customFormat="1" ht="19.899999999999999" customHeight="1" x14ac:dyDescent="0.2">
      <c r="A22" s="51">
        <v>19</v>
      </c>
      <c r="B22" s="97">
        <v>6220529513</v>
      </c>
      <c r="C22" s="100" t="str">
        <f>+VLOOKUP(B22,'VERİ BANKASI'!M:N,2,0)</f>
        <v>MİGROS TİCARET A.Ş.</v>
      </c>
      <c r="D22" s="54" t="s">
        <v>92</v>
      </c>
      <c r="E22" s="57">
        <v>186</v>
      </c>
      <c r="F22" s="59">
        <v>45268</v>
      </c>
      <c r="G22" s="61">
        <v>1</v>
      </c>
      <c r="H22" s="63">
        <v>69.95</v>
      </c>
      <c r="I22" s="65" t="s">
        <v>120</v>
      </c>
      <c r="J22" s="61" t="s">
        <v>64</v>
      </c>
      <c r="K22" s="65"/>
      <c r="L22" s="67">
        <f t="shared" si="1"/>
        <v>0</v>
      </c>
      <c r="M22" s="7">
        <f t="shared" si="2"/>
        <v>69.95</v>
      </c>
      <c r="N22" s="69">
        <f t="shared" si="3"/>
        <v>0</v>
      </c>
      <c r="O22" s="76">
        <f t="shared" si="4"/>
        <v>0</v>
      </c>
      <c r="P22" s="74">
        <f t="shared" si="5"/>
        <v>69.257425742574256</v>
      </c>
      <c r="Q22" s="82">
        <f t="shared" si="6"/>
        <v>0.69257425742574252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69.257425742574256</v>
      </c>
      <c r="W22" s="7">
        <f t="shared" si="0"/>
        <v>0.69257425742574252</v>
      </c>
    </row>
    <row r="23" spans="1:23" s="6" customFormat="1" ht="19.899999999999999" customHeight="1" x14ac:dyDescent="0.2">
      <c r="A23" s="51">
        <v>20</v>
      </c>
      <c r="B23" s="97">
        <v>6050009918</v>
      </c>
      <c r="C23" s="100" t="str">
        <f>+VLOOKUP(B23,'VERİ BANKASI'!M:N,2,0)</f>
        <v>KÜÇÜKSU UN VE UNLU MAM.SAN.VE TİC.LTD.ŞTİ.</v>
      </c>
      <c r="D23" s="54" t="s">
        <v>92</v>
      </c>
      <c r="E23" s="57">
        <v>96</v>
      </c>
      <c r="F23" s="59">
        <v>45263</v>
      </c>
      <c r="G23" s="61">
        <v>1</v>
      </c>
      <c r="H23" s="63">
        <v>25</v>
      </c>
      <c r="I23" s="65" t="s">
        <v>68</v>
      </c>
      <c r="J23" s="61" t="s">
        <v>64</v>
      </c>
      <c r="K23" s="65"/>
      <c r="L23" s="67">
        <f t="shared" si="1"/>
        <v>0</v>
      </c>
      <c r="M23" s="7">
        <f t="shared" si="2"/>
        <v>25</v>
      </c>
      <c r="N23" s="69">
        <f t="shared" si="3"/>
        <v>0</v>
      </c>
      <c r="O23" s="76">
        <f t="shared" si="4"/>
        <v>0</v>
      </c>
      <c r="P23" s="74">
        <f t="shared" si="5"/>
        <v>24.752475247524753</v>
      </c>
      <c r="Q23" s="82">
        <f t="shared" si="6"/>
        <v>0.24752475247524755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24.752475247524753</v>
      </c>
      <c r="W23" s="7">
        <f t="shared" si="11"/>
        <v>0.24752475247524755</v>
      </c>
    </row>
    <row r="24" spans="1:23" s="6" customFormat="1" ht="19.899999999999999" customHeight="1" x14ac:dyDescent="0.2">
      <c r="A24" s="51">
        <v>21</v>
      </c>
      <c r="B24" s="97">
        <v>6050009918</v>
      </c>
      <c r="C24" s="100" t="str">
        <f>+VLOOKUP(B24,'VERİ BANKASI'!M:N,2,0)</f>
        <v>KÜÇÜKSU UN VE UNLU MAM.SAN.VE TİC.LTD.ŞTİ.</v>
      </c>
      <c r="D24" s="54" t="s">
        <v>92</v>
      </c>
      <c r="E24" s="57">
        <v>78</v>
      </c>
      <c r="F24" s="59">
        <v>45265</v>
      </c>
      <c r="G24" s="61">
        <v>1</v>
      </c>
      <c r="H24" s="63">
        <v>25</v>
      </c>
      <c r="I24" s="65" t="s">
        <v>643</v>
      </c>
      <c r="J24" s="61" t="s">
        <v>64</v>
      </c>
      <c r="K24" s="65"/>
      <c r="L24" s="67">
        <f t="shared" si="1"/>
        <v>0</v>
      </c>
      <c r="M24" s="7">
        <f t="shared" si="2"/>
        <v>25</v>
      </c>
      <c r="N24" s="69">
        <f t="shared" si="3"/>
        <v>0</v>
      </c>
      <c r="O24" s="76">
        <f t="shared" si="4"/>
        <v>0</v>
      </c>
      <c r="P24" s="74">
        <f t="shared" si="5"/>
        <v>24.752475247524753</v>
      </c>
      <c r="Q24" s="82">
        <f t="shared" si="6"/>
        <v>0.24752475247524755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24.752475247524753</v>
      </c>
      <c r="W24" s="7">
        <f t="shared" si="11"/>
        <v>0.24752475247524755</v>
      </c>
    </row>
    <row r="25" spans="1:23" s="6" customFormat="1" ht="19.899999999999999" customHeight="1" x14ac:dyDescent="0.2">
      <c r="A25" s="51">
        <v>22</v>
      </c>
      <c r="B25" s="97">
        <v>24926545872</v>
      </c>
      <c r="C25" s="100" t="str">
        <f>+VLOOKUP(B25,'VERİ BANKASI'!M:N,2,0)</f>
        <v>QFİT MARKET -ENGİN ŞAHİN</v>
      </c>
      <c r="D25" s="54" t="s">
        <v>92</v>
      </c>
      <c r="E25" s="57">
        <v>72</v>
      </c>
      <c r="F25" s="59">
        <v>45261</v>
      </c>
      <c r="G25" s="61">
        <v>1</v>
      </c>
      <c r="H25" s="63">
        <v>39</v>
      </c>
      <c r="I25" s="65" t="s">
        <v>643</v>
      </c>
      <c r="J25" s="61" t="s">
        <v>64</v>
      </c>
      <c r="K25" s="65"/>
      <c r="L25" s="67">
        <f t="shared" si="1"/>
        <v>0</v>
      </c>
      <c r="M25" s="7">
        <f t="shared" si="2"/>
        <v>39</v>
      </c>
      <c r="N25" s="69">
        <f t="shared" si="3"/>
        <v>0</v>
      </c>
      <c r="O25" s="76">
        <f t="shared" si="4"/>
        <v>0</v>
      </c>
      <c r="P25" s="74">
        <f t="shared" si="5"/>
        <v>38.613861386138616</v>
      </c>
      <c r="Q25" s="82">
        <f t="shared" si="6"/>
        <v>0.38613861386138615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38.613861386138616</v>
      </c>
      <c r="W25" s="7">
        <f t="shared" si="11"/>
        <v>0.38613861386138615</v>
      </c>
    </row>
    <row r="26" spans="1:23" s="6" customFormat="1" ht="19.899999999999999" customHeight="1" x14ac:dyDescent="0.2">
      <c r="A26" s="51">
        <v>23</v>
      </c>
      <c r="B26" s="97">
        <v>41695147052</v>
      </c>
      <c r="C26" s="100" t="str">
        <f>+VLOOKUP(B26,'VERİ BANKASI'!M:N,2,0)</f>
        <v>İÇER ET - ÜNAL TOSUN</v>
      </c>
      <c r="D26" s="54" t="s">
        <v>92</v>
      </c>
      <c r="E26" s="57">
        <v>48</v>
      </c>
      <c r="F26" s="59">
        <v>45270</v>
      </c>
      <c r="G26" s="61">
        <v>1</v>
      </c>
      <c r="H26" s="63">
        <v>2960</v>
      </c>
      <c r="I26" s="65" t="s">
        <v>640</v>
      </c>
      <c r="J26" s="61" t="s">
        <v>64</v>
      </c>
      <c r="K26" s="65"/>
      <c r="L26" s="67">
        <f t="shared" si="1"/>
        <v>0</v>
      </c>
      <c r="M26" s="7">
        <f t="shared" si="2"/>
        <v>2960</v>
      </c>
      <c r="N26" s="69">
        <f t="shared" si="3"/>
        <v>0</v>
      </c>
      <c r="O26" s="76">
        <f t="shared" si="4"/>
        <v>0</v>
      </c>
      <c r="P26" s="74">
        <f t="shared" si="5"/>
        <v>2930.6930693069307</v>
      </c>
      <c r="Q26" s="82">
        <f t="shared" si="6"/>
        <v>29.306930693069308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2930.6930693069307</v>
      </c>
      <c r="W26" s="7">
        <f t="shared" si="11"/>
        <v>29.306930693069308</v>
      </c>
    </row>
    <row r="27" spans="1:23" s="6" customFormat="1" ht="19.899999999999999" customHeight="1" x14ac:dyDescent="0.2">
      <c r="A27" s="51">
        <v>24</v>
      </c>
      <c r="B27" s="97">
        <v>6110703724</v>
      </c>
      <c r="C27" s="100" t="str">
        <f>+VLOOKUP(B27,'VERİ BANKASI'!M:N,2,0)</f>
        <v>MALATYA PAZARI PALANCI KURUYEMİŞ A.Ş.</v>
      </c>
      <c r="D27" s="54" t="s">
        <v>639</v>
      </c>
      <c r="E27" s="57">
        <v>161</v>
      </c>
      <c r="F27" s="59">
        <v>45262</v>
      </c>
      <c r="G27" s="61">
        <v>1</v>
      </c>
      <c r="H27" s="63">
        <v>499.12</v>
      </c>
      <c r="I27" s="65" t="s">
        <v>140</v>
      </c>
      <c r="J27" s="61" t="s">
        <v>64</v>
      </c>
      <c r="K27" s="65"/>
      <c r="L27" s="67">
        <f t="shared" si="1"/>
        <v>0</v>
      </c>
      <c r="M27" s="7">
        <f t="shared" si="2"/>
        <v>499.12</v>
      </c>
      <c r="N27" s="69">
        <f t="shared" si="3"/>
        <v>0</v>
      </c>
      <c r="O27" s="76">
        <f t="shared" si="4"/>
        <v>0</v>
      </c>
      <c r="P27" s="74">
        <f t="shared" si="5"/>
        <v>494.1782178217822</v>
      </c>
      <c r="Q27" s="82">
        <f t="shared" si="6"/>
        <v>4.9417821782178217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494.1782178217822</v>
      </c>
      <c r="W27" s="7">
        <f t="shared" si="11"/>
        <v>4.9417821782178217</v>
      </c>
    </row>
    <row r="28" spans="1:23" s="6" customFormat="1" ht="19.899999999999999" customHeight="1" x14ac:dyDescent="0.2">
      <c r="A28" s="51">
        <v>25</v>
      </c>
      <c r="B28" s="97"/>
      <c r="C28" s="100"/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/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/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/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/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/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/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/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/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/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/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/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/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/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/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/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/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/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/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/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/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/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/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/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6306.0599999999986</v>
      </c>
      <c r="I57" s="109"/>
      <c r="J57" s="109"/>
      <c r="K57" s="11"/>
      <c r="L57" s="12">
        <f t="shared" ref="L57:W57" si="12">+SUBTOTAL(9,L4:L55)</f>
        <v>60</v>
      </c>
      <c r="M57" s="12">
        <f t="shared" si="12"/>
        <v>6246.0599999999986</v>
      </c>
      <c r="N57" s="13">
        <f t="shared" si="12"/>
        <v>525</v>
      </c>
      <c r="O57" s="13">
        <f t="shared" si="12"/>
        <v>0</v>
      </c>
      <c r="P57" s="14">
        <f>+SUBTOTAL(9,P4:P55)</f>
        <v>4358.5247524752476</v>
      </c>
      <c r="Q57" s="14">
        <f t="shared" si="12"/>
        <v>43.585247524752475</v>
      </c>
      <c r="R57" s="15">
        <f t="shared" si="12"/>
        <v>779.99999999999989</v>
      </c>
      <c r="S57" s="15">
        <f t="shared" si="12"/>
        <v>78</v>
      </c>
      <c r="T57" s="16">
        <f t="shared" si="12"/>
        <v>384.125</v>
      </c>
      <c r="U57" s="16">
        <f t="shared" si="12"/>
        <v>76.825000000000003</v>
      </c>
      <c r="V57" s="12">
        <f t="shared" si="12"/>
        <v>6047.6497524752467</v>
      </c>
      <c r="W57" s="12">
        <f t="shared" si="12"/>
        <v>198.41024752475252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116.66666666666667</v>
      </c>
      <c r="J61" s="24">
        <f t="shared" si="20"/>
        <v>23.333333333333336</v>
      </c>
      <c r="K61" s="24">
        <f t="shared" si="21"/>
        <v>60</v>
      </c>
      <c r="L61" s="25">
        <f t="shared" si="22"/>
        <v>200</v>
      </c>
      <c r="M61" s="113">
        <f>+COUNTIF($D$4:D55,B61)</f>
        <v>2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6306.0599999999995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3620.7821782178221</v>
      </c>
      <c r="F63" s="24">
        <f t="shared" si="16"/>
        <v>36.207821782178222</v>
      </c>
      <c r="G63" s="24">
        <f t="shared" si="17"/>
        <v>0</v>
      </c>
      <c r="H63" s="24">
        <f t="shared" si="18"/>
        <v>0</v>
      </c>
      <c r="I63" s="24">
        <f t="shared" si="19"/>
        <v>184.125</v>
      </c>
      <c r="J63" s="24">
        <f t="shared" si="20"/>
        <v>36.825000000000003</v>
      </c>
      <c r="K63" s="24">
        <f t="shared" si="21"/>
        <v>0</v>
      </c>
      <c r="L63" s="25">
        <f t="shared" si="22"/>
        <v>3877.94</v>
      </c>
      <c r="M63" s="113">
        <f>+COUNTIF($D$4:D57,B63)</f>
        <v>10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-6306.0599999999995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58.333333333333336</v>
      </c>
      <c r="J64" s="24">
        <f t="shared" si="20"/>
        <v>11.666666666666668</v>
      </c>
      <c r="K64" s="24">
        <f t="shared" si="21"/>
        <v>0</v>
      </c>
      <c r="L64" s="25">
        <f t="shared" si="22"/>
        <v>70</v>
      </c>
      <c r="M64" s="113">
        <f>+COUNTIF($D$4:D58,B64)</f>
        <v>1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737.74257425742576</v>
      </c>
      <c r="F65" s="24">
        <f t="shared" si="16"/>
        <v>7.3774257425742569</v>
      </c>
      <c r="G65" s="24">
        <f t="shared" si="17"/>
        <v>779.99999999999989</v>
      </c>
      <c r="H65" s="24">
        <f t="shared" si="18"/>
        <v>78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1603.12</v>
      </c>
      <c r="M65" s="113">
        <f>+COUNTIF($D$4:D59,B65)</f>
        <v>6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25</v>
      </c>
      <c r="J69" s="24">
        <f t="shared" si="20"/>
        <v>5</v>
      </c>
      <c r="K69" s="24">
        <f t="shared" si="21"/>
        <v>0</v>
      </c>
      <c r="L69" s="25">
        <f t="shared" si="22"/>
        <v>30</v>
      </c>
      <c r="M69" s="113">
        <f>+COUNTIF($D$4:D63,B69)</f>
        <v>1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525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525</v>
      </c>
      <c r="M70" s="113">
        <f>+COUNTIF($D$4:D64,B70)</f>
        <v>4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525</v>
      </c>
      <c r="D85" s="39">
        <f t="shared" si="23"/>
        <v>0</v>
      </c>
      <c r="E85" s="39">
        <f t="shared" si="23"/>
        <v>4358.5247524752476</v>
      </c>
      <c r="F85" s="39">
        <f t="shared" si="23"/>
        <v>43.585247524752475</v>
      </c>
      <c r="G85" s="39">
        <f t="shared" si="23"/>
        <v>779.99999999999989</v>
      </c>
      <c r="H85" s="39">
        <f t="shared" si="23"/>
        <v>78</v>
      </c>
      <c r="I85" s="39">
        <f t="shared" si="23"/>
        <v>384.125</v>
      </c>
      <c r="J85" s="39">
        <f t="shared" si="23"/>
        <v>76.825000000000003</v>
      </c>
      <c r="K85" s="40">
        <f t="shared" si="23"/>
        <v>60</v>
      </c>
      <c r="L85" s="40">
        <f>SUM(L60:L82)</f>
        <v>6306.06</v>
      </c>
      <c r="M85" s="114">
        <f>+SUM(M60:M84)</f>
        <v>24</v>
      </c>
      <c r="R85" s="106" t="s">
        <v>658</v>
      </c>
      <c r="S85" s="111">
        <f>+M85</f>
        <v>24</v>
      </c>
      <c r="T85" s="107">
        <f>+K85</f>
        <v>60</v>
      </c>
      <c r="U85" s="107">
        <f>+C85+E85+G85+I85</f>
        <v>6047.6497524752476</v>
      </c>
      <c r="V85" s="107">
        <f>+D85+F85+H85+J85</f>
        <v>198.41024752475249</v>
      </c>
      <c r="W85" s="107">
        <f>+T85+U85+V85</f>
        <v>6306.06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12167.889999999998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D1FA75E8-2B9F-46DE-B5F5-BFB71EC55A4C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4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3F2F2F8F-7C7F-40DE-B66D-100E89BDCBCD}">
          <x14:formula1>
            <xm:f>'VERİ BANKASI'!$F$1:$F$4</xm:f>
          </x14:formula1>
          <xm:sqref>P60</xm:sqref>
        </x14:dataValidation>
        <x14:dataValidation type="list" allowBlank="1" showInputMessage="1" showErrorMessage="1" xr:uid="{19A8FA4A-5D59-49FD-A8B0-11DCB95659E6}">
          <x14:formula1>
            <xm:f>'VERİ BANKASI'!$E$1:$E$13</xm:f>
          </x14:formula1>
          <xm:sqref>P63</xm:sqref>
        </x14:dataValidation>
        <x14:dataValidation type="list" allowBlank="1" showInputMessage="1" showErrorMessage="1" xr:uid="{35DDC969-0244-4BF5-BEF2-805566CFEC77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5BCEC53F-CDA8-49C7-8BA5-B7EB45D9A0EC}">
          <x14:formula1>
            <xm:f>'VERİ BANKASI'!$G$1:$G$4</xm:f>
          </x14:formula1>
          <xm:sqref>P61</xm:sqref>
        </x14:dataValidation>
        <x14:dataValidation type="list" allowBlank="1" showInputMessage="1" showErrorMessage="1" xr:uid="{7F789FEC-E4C5-49F5-917D-8F9159727CDF}">
          <x14:formula1>
            <xm:f>'VERİ BANKASI'!$C$1:$C$5</xm:f>
          </x14:formula1>
          <xm:sqref>G55</xm:sqref>
        </x14:dataValidation>
        <x14:dataValidation type="list" allowBlank="1" showInputMessage="1" showErrorMessage="1" xr:uid="{954ECA86-921E-4D97-97A8-09B239C85FB5}">
          <x14:formula1>
            <xm:f>'VERİ BANKASI'!$N$1:$N$1</xm:f>
          </x14:formula1>
          <xm:sqref>K55</xm:sqref>
        </x14:dataValidation>
        <x14:dataValidation type="list" allowBlank="1" showInputMessage="1" showErrorMessage="1" xr:uid="{05335DA6-B328-4F7F-99BD-B1220A7778CD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2EA3EC78-4DD0-46B5-B5C7-30AC155F42F5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EBF2B484-1572-401E-904A-6382DA76AE21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69F77237-EB43-44FC-A061-9D6719C5D047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1B842B64-788A-48E1-BF22-20CD2F98ABE0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78DB9AFC-0A0D-4175-8EDC-66EADCED0692}">
          <x14:formula1>
            <xm:f>'VERİ BANKASI'!$I$1:$I$36</xm:f>
          </x14:formula1>
          <xm:sqref>P62:R62</xm:sqref>
        </x14:dataValidation>
        <x14:dataValidation type="list" allowBlank="1" showInputMessage="1" showErrorMessage="1" xr:uid="{F3C4D510-1FAC-463A-8575-5E58ED56D126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AEFA-ACCD-4A8D-86C3-AB4959B547A9}">
  <sheetPr codeName="Sayfa79">
    <pageSetUpPr fitToPage="1"/>
  </sheetPr>
  <dimension ref="A1:W85"/>
  <sheetViews>
    <sheetView zoomScale="85" zoomScaleNormal="85" workbookViewId="0">
      <selection activeCell="B8" sqref="B8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50806718678</v>
      </c>
      <c r="C4" s="100" t="str">
        <f>+VLOOKUP(B4,'VERİ BANKASI'!M:N,2,0)</f>
        <v>ZEHRA CANSEVER - 34 TFL 80</v>
      </c>
      <c r="D4" s="54" t="s">
        <v>99</v>
      </c>
      <c r="E4" s="57">
        <v>735679</v>
      </c>
      <c r="F4" s="59">
        <v>45273</v>
      </c>
      <c r="G4" s="61"/>
      <c r="H4" s="63">
        <v>120</v>
      </c>
      <c r="I4" s="65" t="s">
        <v>68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120</v>
      </c>
      <c r="N4" s="69">
        <f>+IF(G4=$N$2,M4,0)</f>
        <v>120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120</v>
      </c>
      <c r="W4" s="7">
        <f>+O4+Q4+S4+U4</f>
        <v>0</v>
      </c>
    </row>
    <row r="5" spans="1:23" s="6" customFormat="1" ht="19.899999999999999" customHeight="1" x14ac:dyDescent="0.2">
      <c r="A5" s="51">
        <v>2</v>
      </c>
      <c r="B5" s="97">
        <v>52153738194</v>
      </c>
      <c r="C5" s="100" t="str">
        <f>+VLOOKUP(B5,'VERİ BANKASI'!M:N,2,0)</f>
        <v>EROL AŞUT - 34 TCJ 83</v>
      </c>
      <c r="D5" s="54" t="s">
        <v>99</v>
      </c>
      <c r="E5" s="57">
        <v>550910</v>
      </c>
      <c r="F5" s="59">
        <v>45274</v>
      </c>
      <c r="G5" s="61"/>
      <c r="H5" s="63">
        <v>115</v>
      </c>
      <c r="I5" s="65" t="s">
        <v>68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115</v>
      </c>
      <c r="N5" s="69">
        <f>+IF(G5=$N$2,M5,0)</f>
        <v>115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115</v>
      </c>
      <c r="W5" s="7">
        <f>+O5+Q5+S5+U5</f>
        <v>0</v>
      </c>
    </row>
    <row r="6" spans="1:23" s="6" customFormat="1" ht="19.899999999999999" customHeight="1" x14ac:dyDescent="0.2">
      <c r="A6" s="51">
        <v>3</v>
      </c>
      <c r="B6" s="97">
        <v>18190898802</v>
      </c>
      <c r="C6" s="100" t="str">
        <f>+VLOOKUP(B6,'VERİ BANKASI'!M:N,2,0)</f>
        <v>FEVZİ KİŞMİR - 34 TDJ 38</v>
      </c>
      <c r="D6" s="54" t="s">
        <v>99</v>
      </c>
      <c r="E6" s="57">
        <v>853147</v>
      </c>
      <c r="F6" s="59">
        <v>45272</v>
      </c>
      <c r="G6" s="61"/>
      <c r="H6" s="63">
        <v>110</v>
      </c>
      <c r="I6" s="65" t="s">
        <v>68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110</v>
      </c>
      <c r="N6" s="69">
        <f>+IF(G6=$N$2,M6,0)</f>
        <v>110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110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>
        <v>7670626101</v>
      </c>
      <c r="C7" s="100" t="str">
        <f>+VLOOKUP(B7,'VERİ BANKASI'!M:N,2,0)</f>
        <v>SEYRAN PASTACILIK SAN VE TİC.A.Ş.</v>
      </c>
      <c r="D7" s="54" t="s">
        <v>639</v>
      </c>
      <c r="E7" s="57">
        <v>55</v>
      </c>
      <c r="F7" s="59">
        <v>45276</v>
      </c>
      <c r="G7" s="61">
        <v>10</v>
      </c>
      <c r="H7" s="63">
        <v>212</v>
      </c>
      <c r="I7" s="65" t="s">
        <v>122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212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192.72727272727272</v>
      </c>
      <c r="S7" s="86">
        <f t="shared" ref="S7:S54" si="8">+R7*0.1</f>
        <v>19.272727272727273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192.72727272727272</v>
      </c>
      <c r="W7" s="7">
        <f t="shared" si="0"/>
        <v>19.272727272727273</v>
      </c>
    </row>
    <row r="8" spans="1:23" s="6" customFormat="1" ht="19.899999999999999" customHeight="1" x14ac:dyDescent="0.2">
      <c r="A8" s="51">
        <v>5</v>
      </c>
      <c r="B8" s="97">
        <v>3850449960</v>
      </c>
      <c r="C8" s="100" t="str">
        <f>+VLOOKUP(B8,'VERİ BANKASI'!M:N,2,0)</f>
        <v>FICCIN REST GIDA İŞL.TURZ.VE REKLAM LTD.ŞTİ.</v>
      </c>
      <c r="D8" s="54" t="s">
        <v>639</v>
      </c>
      <c r="E8" s="57">
        <v>42</v>
      </c>
      <c r="F8" s="59">
        <v>45273</v>
      </c>
      <c r="G8" s="61">
        <v>10</v>
      </c>
      <c r="H8" s="63">
        <v>60</v>
      </c>
      <c r="I8" s="65" t="s">
        <v>122</v>
      </c>
      <c r="J8" s="61" t="s">
        <v>64</v>
      </c>
      <c r="K8" s="65"/>
      <c r="L8" s="67">
        <f t="shared" si="1"/>
        <v>0</v>
      </c>
      <c r="M8" s="7">
        <f t="shared" si="2"/>
        <v>60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54.54545454545454</v>
      </c>
      <c r="S8" s="86">
        <f t="shared" si="8"/>
        <v>5.4545454545454541</v>
      </c>
      <c r="T8" s="90">
        <f t="shared" si="9"/>
        <v>0</v>
      </c>
      <c r="U8" s="92">
        <f t="shared" si="10"/>
        <v>0</v>
      </c>
      <c r="V8" s="95">
        <f t="shared" si="0"/>
        <v>54.54545454545454</v>
      </c>
      <c r="W8" s="7">
        <f t="shared" si="0"/>
        <v>5.4545454545454541</v>
      </c>
    </row>
    <row r="9" spans="1:23" s="6" customFormat="1" ht="19.899999999999999" customHeight="1" x14ac:dyDescent="0.2">
      <c r="A9" s="51">
        <v>6</v>
      </c>
      <c r="B9" s="97">
        <v>6220529513</v>
      </c>
      <c r="C9" s="100" t="str">
        <f>+VLOOKUP(B9,'VERİ BANKASI'!M:N,2,0)</f>
        <v>MİGROS TİCARET A.Ş.</v>
      </c>
      <c r="D9" s="54" t="s">
        <v>92</v>
      </c>
      <c r="E9" s="57">
        <v>141</v>
      </c>
      <c r="F9" s="59">
        <v>45276</v>
      </c>
      <c r="G9" s="61">
        <v>1</v>
      </c>
      <c r="H9" s="63">
        <v>235.4</v>
      </c>
      <c r="I9" s="65" t="s">
        <v>120</v>
      </c>
      <c r="J9" s="61" t="s">
        <v>64</v>
      </c>
      <c r="K9" s="65"/>
      <c r="L9" s="67">
        <f t="shared" si="1"/>
        <v>0</v>
      </c>
      <c r="M9" s="7">
        <f t="shared" si="2"/>
        <v>235.4</v>
      </c>
      <c r="N9" s="69">
        <f t="shared" si="3"/>
        <v>0</v>
      </c>
      <c r="O9" s="76">
        <f t="shared" si="4"/>
        <v>0</v>
      </c>
      <c r="P9" s="74">
        <f t="shared" si="5"/>
        <v>233.06930693069307</v>
      </c>
      <c r="Q9" s="82">
        <f t="shared" si="6"/>
        <v>2.330693069306931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233.06930693069307</v>
      </c>
      <c r="W9" s="7">
        <f t="shared" si="0"/>
        <v>2.330693069306931</v>
      </c>
    </row>
    <row r="10" spans="1:23" s="6" customFormat="1" ht="19.899999999999999" customHeight="1" x14ac:dyDescent="0.2">
      <c r="A10" s="51">
        <v>7</v>
      </c>
      <c r="B10" s="97">
        <v>6070380156</v>
      </c>
      <c r="C10" s="100" t="str">
        <f>+VLOOKUP(B10,'VERİ BANKASI'!M:N,2,0)</f>
        <v>KÜTAHYA EFE İNŞ.TAAH.SAN.TİC.LTD.ŞTİ.(CARREFOURSA)</v>
      </c>
      <c r="D10" s="54" t="s">
        <v>92</v>
      </c>
      <c r="E10" s="57">
        <v>94</v>
      </c>
      <c r="F10" s="59">
        <v>45273</v>
      </c>
      <c r="G10" s="61">
        <v>20</v>
      </c>
      <c r="H10" s="63">
        <v>385.04</v>
      </c>
      <c r="I10" s="65" t="s">
        <v>120</v>
      </c>
      <c r="J10" s="61" t="s">
        <v>64</v>
      </c>
      <c r="K10" s="65"/>
      <c r="L10" s="67">
        <f t="shared" si="1"/>
        <v>0</v>
      </c>
      <c r="M10" s="7">
        <f t="shared" si="2"/>
        <v>385.04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320.86666666666667</v>
      </c>
      <c r="U10" s="92">
        <f t="shared" si="10"/>
        <v>64.173333333333332</v>
      </c>
      <c r="V10" s="95">
        <f t="shared" si="0"/>
        <v>320.86666666666667</v>
      </c>
      <c r="W10" s="7">
        <f t="shared" si="0"/>
        <v>64.173333333333332</v>
      </c>
    </row>
    <row r="11" spans="1:23" s="6" customFormat="1" ht="19.899999999999999" customHeight="1" x14ac:dyDescent="0.2">
      <c r="A11" s="51">
        <v>8</v>
      </c>
      <c r="B11" s="97">
        <v>4581549430</v>
      </c>
      <c r="C11" s="100" t="str">
        <f>+VLOOKUP(B11,'VERİ BANKASI'!M:N,2,0)</f>
        <v>HAS ÖZ ÇEVRE FIRIN.GID.VE İNŞ.SAN.TİC.LTD.ŞTİ.</v>
      </c>
      <c r="D11" s="54" t="s">
        <v>92</v>
      </c>
      <c r="E11" s="57">
        <v>136</v>
      </c>
      <c r="F11" s="59">
        <v>45278</v>
      </c>
      <c r="G11" s="61">
        <v>1</v>
      </c>
      <c r="H11" s="63">
        <v>45</v>
      </c>
      <c r="I11" s="65" t="s">
        <v>640</v>
      </c>
      <c r="J11" s="61" t="s">
        <v>64</v>
      </c>
      <c r="K11" s="65"/>
      <c r="L11" s="67">
        <f t="shared" si="1"/>
        <v>0</v>
      </c>
      <c r="M11" s="7">
        <f t="shared" si="2"/>
        <v>45</v>
      </c>
      <c r="N11" s="69">
        <f t="shared" si="3"/>
        <v>0</v>
      </c>
      <c r="O11" s="76">
        <f t="shared" si="4"/>
        <v>0</v>
      </c>
      <c r="P11" s="74">
        <f t="shared" si="5"/>
        <v>44.554455445544555</v>
      </c>
      <c r="Q11" s="82">
        <f t="shared" si="6"/>
        <v>0.44554455445544555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44.554455445544555</v>
      </c>
      <c r="W11" s="7">
        <f t="shared" si="0"/>
        <v>0.44554455445544555</v>
      </c>
    </row>
    <row r="12" spans="1:23" s="6" customFormat="1" ht="19.899999999999999" customHeight="1" x14ac:dyDescent="0.2">
      <c r="A12" s="51">
        <v>9</v>
      </c>
      <c r="B12" s="97">
        <v>47305076248</v>
      </c>
      <c r="C12" s="100" t="str">
        <f>+VLOOKUP(B12,'VERİ BANKASI'!M:N,2,0)</f>
        <v>AKÇİN GIDA KURUYEMİŞ - SÜLEYMAN AKÇİN</v>
      </c>
      <c r="D12" s="54" t="s">
        <v>639</v>
      </c>
      <c r="E12" s="57">
        <v>50</v>
      </c>
      <c r="F12" s="59">
        <v>45277</v>
      </c>
      <c r="G12" s="61">
        <v>1</v>
      </c>
      <c r="H12" s="63">
        <v>818.6</v>
      </c>
      <c r="I12" s="65" t="s">
        <v>640</v>
      </c>
      <c r="J12" s="61" t="s">
        <v>64</v>
      </c>
      <c r="K12" s="65"/>
      <c r="L12" s="67">
        <f t="shared" si="1"/>
        <v>0</v>
      </c>
      <c r="M12" s="7">
        <f t="shared" si="2"/>
        <v>818.6</v>
      </c>
      <c r="N12" s="69">
        <f t="shared" si="3"/>
        <v>0</v>
      </c>
      <c r="O12" s="76">
        <f t="shared" si="4"/>
        <v>0</v>
      </c>
      <c r="P12" s="74">
        <f t="shared" si="5"/>
        <v>810.49504950495054</v>
      </c>
      <c r="Q12" s="82">
        <f t="shared" si="6"/>
        <v>8.1049504950495059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810.49504950495054</v>
      </c>
      <c r="W12" s="7">
        <f t="shared" si="0"/>
        <v>8.1049504950495059</v>
      </c>
    </row>
    <row r="13" spans="1:23" s="6" customFormat="1" ht="19.899999999999999" customHeight="1" x14ac:dyDescent="0.2">
      <c r="A13" s="51"/>
      <c r="B13" s="97"/>
      <c r="C13" s="100"/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/>
      <c r="B14" s="97"/>
      <c r="C14" s="100"/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/>
      <c r="B15" s="97"/>
      <c r="C15" s="100"/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/>
      <c r="B16" s="97"/>
      <c r="C16" s="100"/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/>
      <c r="B17" s="97"/>
      <c r="C17" s="100"/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/>
      <c r="B18" s="97"/>
      <c r="C18" s="100"/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/>
      <c r="B19" s="97"/>
      <c r="C19" s="100"/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/>
      <c r="B20" s="97"/>
      <c r="C20" s="100"/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/>
      <c r="B21" s="97"/>
      <c r="C21" s="100"/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/>
      <c r="B22" s="97"/>
      <c r="C22" s="100"/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0</v>
      </c>
      <c r="W22" s="7">
        <f t="shared" si="0"/>
        <v>0</v>
      </c>
    </row>
    <row r="23" spans="1:23" s="6" customFormat="1" ht="19.899999999999999" customHeight="1" x14ac:dyDescent="0.2">
      <c r="A23" s="51"/>
      <c r="B23" s="97"/>
      <c r="C23" s="100"/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/>
      <c r="B24" s="97"/>
      <c r="C24" s="100"/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/>
      <c r="B25" s="97"/>
      <c r="C25" s="100"/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/>
      <c r="B26" s="97"/>
      <c r="C26" s="100"/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/>
      <c r="B27" s="97"/>
      <c r="C27" s="100"/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/>
      <c r="B28" s="97"/>
      <c r="C28" s="100"/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/>
      <c r="B29" s="97"/>
      <c r="C29" s="100"/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/>
      <c r="B30" s="97"/>
      <c r="C30" s="100"/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/>
      <c r="B31" s="97"/>
      <c r="C31" s="100"/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/>
      <c r="B32" s="97"/>
      <c r="C32" s="100"/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/>
      <c r="B33" s="97"/>
      <c r="C33" s="100"/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/>
      <c r="B34" s="97"/>
      <c r="C34" s="100"/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/>
      <c r="B35" s="97"/>
      <c r="C35" s="100"/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/>
      <c r="B36" s="97"/>
      <c r="C36" s="100"/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/>
      <c r="B37" s="97"/>
      <c r="C37" s="100"/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/>
      <c r="B38" s="97"/>
      <c r="C38" s="100"/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/>
      <c r="B39" s="97"/>
      <c r="C39" s="100"/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/>
      <c r="B40" s="97"/>
      <c r="C40" s="100"/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/>
      <c r="B41" s="97"/>
      <c r="C41" s="100"/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/>
      <c r="B42" s="97"/>
      <c r="C42" s="100"/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/>
      <c r="B43" s="97"/>
      <c r="C43" s="100"/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/>
      <c r="B44" s="97"/>
      <c r="C44" s="100"/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/>
      <c r="B45" s="97"/>
      <c r="C45" s="100"/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/>
      <c r="B46" s="97"/>
      <c r="C46" s="100"/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/>
      <c r="B47" s="97"/>
      <c r="C47" s="100"/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/>
      <c r="B48" s="97"/>
      <c r="C48" s="100"/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/>
      <c r="B49" s="97"/>
      <c r="C49" s="100"/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/>
      <c r="B50" s="97"/>
      <c r="C50" s="100"/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/>
      <c r="B51" s="97"/>
      <c r="C51" s="100"/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2101.04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2101.04</v>
      </c>
      <c r="N57" s="13">
        <f t="shared" si="12"/>
        <v>345</v>
      </c>
      <c r="O57" s="13">
        <f t="shared" si="12"/>
        <v>0</v>
      </c>
      <c r="P57" s="14">
        <f>+SUBTOTAL(9,P4:P55)</f>
        <v>1088.1188118811881</v>
      </c>
      <c r="Q57" s="14">
        <f t="shared" si="12"/>
        <v>10.881188118811883</v>
      </c>
      <c r="R57" s="15">
        <f t="shared" si="12"/>
        <v>247.27272727272725</v>
      </c>
      <c r="S57" s="15">
        <f t="shared" si="12"/>
        <v>24.727272727272727</v>
      </c>
      <c r="T57" s="16">
        <f t="shared" si="12"/>
        <v>320.86666666666667</v>
      </c>
      <c r="U57" s="16">
        <f t="shared" si="12"/>
        <v>64.173333333333332</v>
      </c>
      <c r="V57" s="12">
        <f t="shared" si="12"/>
        <v>2001.2582058205821</v>
      </c>
      <c r="W57" s="12">
        <f t="shared" si="12"/>
        <v>99.781794179417957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3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2101.04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277.62376237623761</v>
      </c>
      <c r="F63" s="24">
        <f t="shared" si="16"/>
        <v>2.7762376237623765</v>
      </c>
      <c r="G63" s="24">
        <f t="shared" si="17"/>
        <v>0</v>
      </c>
      <c r="H63" s="24">
        <f t="shared" si="18"/>
        <v>0</v>
      </c>
      <c r="I63" s="24">
        <f t="shared" si="19"/>
        <v>320.86666666666667</v>
      </c>
      <c r="J63" s="24">
        <f t="shared" si="20"/>
        <v>64.173333333333332</v>
      </c>
      <c r="K63" s="24">
        <f t="shared" si="21"/>
        <v>0</v>
      </c>
      <c r="L63" s="25">
        <f t="shared" si="22"/>
        <v>665.43999999999994</v>
      </c>
      <c r="M63" s="113">
        <f>+COUNTIF($D$4:D57,B63)</f>
        <v>3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-2101.04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76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810.49504950495054</v>
      </c>
      <c r="F65" s="24">
        <f t="shared" si="16"/>
        <v>8.1049504950495059</v>
      </c>
      <c r="G65" s="24">
        <f t="shared" si="17"/>
        <v>247.27272727272725</v>
      </c>
      <c r="H65" s="24">
        <f t="shared" si="18"/>
        <v>24.727272727272727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1090.6000000000001</v>
      </c>
      <c r="M65" s="113">
        <f>+COUNTIF($D$4:D59,B65)</f>
        <v>3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345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345</v>
      </c>
      <c r="M70" s="113">
        <f>+COUNTIF($D$4:D64,B70)</f>
        <v>3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>SUMIF($D$4:$D$55,B84,$R$4:$R$55)</f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345</v>
      </c>
      <c r="D85" s="39">
        <f t="shared" si="23"/>
        <v>0</v>
      </c>
      <c r="E85" s="39">
        <f t="shared" si="23"/>
        <v>1088.1188118811881</v>
      </c>
      <c r="F85" s="39">
        <f t="shared" si="23"/>
        <v>10.881188118811883</v>
      </c>
      <c r="G85" s="39">
        <f t="shared" si="23"/>
        <v>247.27272727272725</v>
      </c>
      <c r="H85" s="39">
        <f t="shared" si="23"/>
        <v>24.727272727272727</v>
      </c>
      <c r="I85" s="39">
        <f t="shared" si="23"/>
        <v>320.86666666666667</v>
      </c>
      <c r="J85" s="39">
        <f t="shared" si="23"/>
        <v>64.173333333333332</v>
      </c>
      <c r="K85" s="40">
        <f t="shared" si="23"/>
        <v>0</v>
      </c>
      <c r="L85" s="40">
        <f>SUM(L60:L82)</f>
        <v>2101.04</v>
      </c>
      <c r="M85" s="114">
        <f>+SUM(M60:M84)</f>
        <v>9</v>
      </c>
      <c r="R85" s="106" t="s">
        <v>658</v>
      </c>
      <c r="S85" s="111">
        <f>+M85</f>
        <v>9</v>
      </c>
      <c r="T85" s="107">
        <f>+K85</f>
        <v>0</v>
      </c>
      <c r="U85" s="107">
        <f>+C85+E85+G85+I85</f>
        <v>2001.2582058205821</v>
      </c>
      <c r="V85" s="107">
        <f>+D85+F85+H85+J85</f>
        <v>99.781794179417943</v>
      </c>
      <c r="W85" s="107">
        <f>+T85+U85+V85</f>
        <v>2101.04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2EFDF822-9CE5-44C6-901F-2A0ADE274122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7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376181E0-32F5-4743-A91E-54BDD0947C12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1E550D0F-2D7B-4310-AD63-5BE5C947BC40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14A700D3-789F-4B96-9895-6B6716828182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7563BD97-29DB-4E96-9DA9-D90A44E678B7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9DC1E04E-C517-4B12-A239-4E0436FF8144}">
          <x14:formula1>
            <xm:f>'VERİ BANKASI'!$N$1:$N$1</xm:f>
          </x14:formula1>
          <xm:sqref>K55</xm:sqref>
        </x14:dataValidation>
        <x14:dataValidation type="list" allowBlank="1" showInputMessage="1" showErrorMessage="1" xr:uid="{6A676DD8-5605-4FB5-AA98-A3E61983F8A1}">
          <x14:formula1>
            <xm:f>'VERİ BANKASI'!$C$1:$C$5</xm:f>
          </x14:formula1>
          <xm:sqref>G55</xm:sqref>
        </x14:dataValidation>
        <x14:dataValidation type="list" allowBlank="1" showInputMessage="1" showErrorMessage="1" xr:uid="{0CB7C4F5-FAA9-46E4-930F-6E21AD0F13F9}">
          <x14:formula1>
            <xm:f>'VERİ BANKASI'!$G$1:$G$4</xm:f>
          </x14:formula1>
          <xm:sqref>P61</xm:sqref>
        </x14:dataValidation>
        <x14:dataValidation type="list" allowBlank="1" showInputMessage="1" showErrorMessage="1" xr:uid="{91156414-0843-4DE6-8048-AF135063E8FA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6F989797-8849-433A-9BA2-718A5EC6F7E5}">
          <x14:formula1>
            <xm:f>'VERİ BANKASI'!$E$1:$E$13</xm:f>
          </x14:formula1>
          <xm:sqref>P63</xm:sqref>
        </x14:dataValidation>
        <x14:dataValidation type="list" allowBlank="1" showInputMessage="1" showErrorMessage="1" xr:uid="{B3DEE515-A6C2-4C9A-BE92-026F1C98D1E2}">
          <x14:formula1>
            <xm:f>'VERİ BANKASI'!$F$1:$F$4</xm:f>
          </x14:formula1>
          <xm:sqref>P60</xm:sqref>
        </x14:dataValidation>
        <x14:dataValidation type="list" allowBlank="1" showInputMessage="1" showErrorMessage="1" xr:uid="{76F7E0D6-7C72-4573-AA0D-805EE39B352A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FACCDCDB-9F10-4A1C-B7C5-6EBC1CEA0E55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8D4F1795-5F8C-4C5B-91C5-243B68D51976}">
          <x14:formula1>
            <xm:f>'VERİ BANKASI'!$I$1:$I$36</xm:f>
          </x14:formula1>
          <xm:sqref>P62:R62</xm:sqref>
        </x14:dataValidation>
      </x14:dataValidations>
    </ext>
  </extLst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53814-3853-4887-A22F-36272CB72438}">
  <sheetPr codeName="Sayfa80">
    <pageSetUpPr fitToPage="1"/>
  </sheetPr>
  <dimension ref="A1:W92"/>
  <sheetViews>
    <sheetView topLeftCell="H49" zoomScale="85" zoomScaleNormal="85" workbookViewId="0">
      <selection activeCell="P62" sqref="P62:R62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14573821146</v>
      </c>
      <c r="C4" s="100" t="str">
        <f>+VLOOKUP(B4,'VERİ BANKASI'!M:N,2,0)</f>
        <v>HAKKI KESKİN</v>
      </c>
      <c r="D4" s="54" t="s">
        <v>99</v>
      </c>
      <c r="E4" s="57">
        <v>174493</v>
      </c>
      <c r="F4" s="59">
        <v>45285</v>
      </c>
      <c r="G4" s="61"/>
      <c r="H4" s="63">
        <v>150</v>
      </c>
      <c r="I4" s="65" t="s">
        <v>68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150</v>
      </c>
      <c r="N4" s="69">
        <f>+IF(G4=$N$2,M4,0)</f>
        <v>150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150</v>
      </c>
      <c r="W4" s="7">
        <f>+O4+Q4+S4+U4</f>
        <v>0</v>
      </c>
    </row>
    <row r="5" spans="1:23" s="6" customFormat="1" ht="19.899999999999999" customHeight="1" x14ac:dyDescent="0.2">
      <c r="A5" s="51">
        <v>2</v>
      </c>
      <c r="B5" s="97">
        <v>27851184062</v>
      </c>
      <c r="C5" s="100" t="str">
        <f>+VLOOKUP(B5,'VERİ BANKASI'!M:N,2,0)</f>
        <v>KADİR SEVİNÇ</v>
      </c>
      <c r="D5" s="54" t="s">
        <v>99</v>
      </c>
      <c r="E5" s="57">
        <v>916555</v>
      </c>
      <c r="F5" s="59">
        <v>45281</v>
      </c>
      <c r="G5" s="61"/>
      <c r="H5" s="63">
        <v>110</v>
      </c>
      <c r="I5" s="65" t="s">
        <v>68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110</v>
      </c>
      <c r="N5" s="69">
        <f>+IF(G5=$N$2,M5,0)</f>
        <v>110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110</v>
      </c>
      <c r="W5" s="7">
        <f>+O5+Q5+S5+U5</f>
        <v>0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457</v>
      </c>
      <c r="F6" s="59">
        <v>45286</v>
      </c>
      <c r="G6" s="61">
        <v>20</v>
      </c>
      <c r="H6" s="63">
        <v>100</v>
      </c>
      <c r="I6" s="65" t="s">
        <v>134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30</v>
      </c>
      <c r="M6" s="7">
        <f>+H6-L6</f>
        <v>70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58.333333333333336</v>
      </c>
      <c r="U6" s="92">
        <f>+T6*0.2</f>
        <v>11.666666666666668</v>
      </c>
      <c r="V6" s="95">
        <f t="shared" ref="V6:W22" si="0">+N6+P6+R6+T6</f>
        <v>58.333333333333336</v>
      </c>
      <c r="W6" s="7">
        <f t="shared" si="0"/>
        <v>11.666666666666668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217</v>
      </c>
      <c r="F7" s="59">
        <v>45287</v>
      </c>
      <c r="G7" s="61">
        <v>20</v>
      </c>
      <c r="H7" s="63">
        <v>66</v>
      </c>
      <c r="I7" s="65" t="s">
        <v>134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19.8</v>
      </c>
      <c r="M7" s="7">
        <f t="shared" ref="M7:M54" si="2">+H7-L7</f>
        <v>46.2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38.500000000000007</v>
      </c>
      <c r="U7" s="92">
        <f t="shared" ref="U7:U54" si="10">+T7*0.2</f>
        <v>7.700000000000002</v>
      </c>
      <c r="V7" s="95">
        <f t="shared" si="0"/>
        <v>38.500000000000007</v>
      </c>
      <c r="W7" s="7">
        <f t="shared" si="0"/>
        <v>7.700000000000002</v>
      </c>
    </row>
    <row r="8" spans="1:23" s="6" customFormat="1" ht="19.899999999999999" customHeight="1" x14ac:dyDescent="0.2">
      <c r="A8" s="51">
        <v>5</v>
      </c>
      <c r="B8" s="97">
        <v>5230556163</v>
      </c>
      <c r="C8" s="100" t="str">
        <f>+VLOOKUP(B8,'VERİ BANKASI'!M:N,2,0)</f>
        <v>KARADENİZ PİDE - KARDEN GIDA TUR. LTD. ŞTİ.</v>
      </c>
      <c r="D8" s="54" t="s">
        <v>639</v>
      </c>
      <c r="E8" s="57">
        <v>57</v>
      </c>
      <c r="F8" s="59">
        <v>45282</v>
      </c>
      <c r="G8" s="61">
        <v>10</v>
      </c>
      <c r="H8" s="63">
        <v>270</v>
      </c>
      <c r="I8" s="65" t="s">
        <v>122</v>
      </c>
      <c r="J8" s="61" t="s">
        <v>64</v>
      </c>
      <c r="K8" s="65"/>
      <c r="L8" s="67">
        <f t="shared" si="1"/>
        <v>0</v>
      </c>
      <c r="M8" s="7">
        <f t="shared" si="2"/>
        <v>270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245.45454545454544</v>
      </c>
      <c r="S8" s="86">
        <f t="shared" si="8"/>
        <v>24.545454545454547</v>
      </c>
      <c r="T8" s="90">
        <f t="shared" si="9"/>
        <v>0</v>
      </c>
      <c r="U8" s="92">
        <f t="shared" si="10"/>
        <v>0</v>
      </c>
      <c r="V8" s="95">
        <f t="shared" si="0"/>
        <v>245.45454545454544</v>
      </c>
      <c r="W8" s="7">
        <f t="shared" si="0"/>
        <v>24.545454545454547</v>
      </c>
    </row>
    <row r="9" spans="1:23" s="6" customFormat="1" ht="19.899999999999999" customHeight="1" x14ac:dyDescent="0.2">
      <c r="A9" s="51">
        <v>6</v>
      </c>
      <c r="B9" s="97">
        <v>3850449960</v>
      </c>
      <c r="C9" s="100" t="str">
        <f>+VLOOKUP(B9,'VERİ BANKASI'!M:N,2,0)</f>
        <v>FICCIN REST GIDA İŞL.TURZ.VE REKLAM LTD.ŞTİ.</v>
      </c>
      <c r="D9" s="54" t="s">
        <v>639</v>
      </c>
      <c r="E9" s="57">
        <v>52</v>
      </c>
      <c r="F9" s="59">
        <v>45281</v>
      </c>
      <c r="G9" s="61">
        <v>10</v>
      </c>
      <c r="H9" s="63">
        <v>40</v>
      </c>
      <c r="I9" s="65" t="s">
        <v>122</v>
      </c>
      <c r="J9" s="61" t="s">
        <v>64</v>
      </c>
      <c r="K9" s="65"/>
      <c r="L9" s="67">
        <f t="shared" si="1"/>
        <v>0</v>
      </c>
      <c r="M9" s="7">
        <f t="shared" si="2"/>
        <v>40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36.36363636363636</v>
      </c>
      <c r="S9" s="86">
        <f t="shared" si="8"/>
        <v>3.6363636363636362</v>
      </c>
      <c r="T9" s="90">
        <f t="shared" si="9"/>
        <v>0</v>
      </c>
      <c r="U9" s="92">
        <f t="shared" si="10"/>
        <v>0</v>
      </c>
      <c r="V9" s="95">
        <f t="shared" si="0"/>
        <v>36.36363636363636</v>
      </c>
      <c r="W9" s="7">
        <f t="shared" si="0"/>
        <v>3.6363636363636362</v>
      </c>
    </row>
    <row r="10" spans="1:23" s="6" customFormat="1" ht="19.899999999999999" customHeight="1" x14ac:dyDescent="0.2">
      <c r="A10" s="51">
        <v>7</v>
      </c>
      <c r="B10" s="97">
        <v>1681092251</v>
      </c>
      <c r="C10" s="100" t="str">
        <f>+VLOOKUP(B10,'VERİ BANKASI'!M:N,2,0)</f>
        <v>BEYOĞLU GALATA GIDA TUR. İŞL. SAN. VE TİC. LTD. ŞTİ.</v>
      </c>
      <c r="D10" s="54" t="s">
        <v>639</v>
      </c>
      <c r="E10" s="57">
        <v>5</v>
      </c>
      <c r="F10" s="59">
        <v>45289</v>
      </c>
      <c r="G10" s="61">
        <v>10</v>
      </c>
      <c r="H10" s="63">
        <v>330</v>
      </c>
      <c r="I10" s="65" t="s">
        <v>122</v>
      </c>
      <c r="J10" s="61" t="s">
        <v>64</v>
      </c>
      <c r="K10" s="65"/>
      <c r="L10" s="67">
        <f t="shared" si="1"/>
        <v>0</v>
      </c>
      <c r="M10" s="7">
        <f t="shared" si="2"/>
        <v>330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300</v>
      </c>
      <c r="S10" s="86">
        <f t="shared" si="8"/>
        <v>30</v>
      </c>
      <c r="T10" s="90">
        <f t="shared" si="9"/>
        <v>0</v>
      </c>
      <c r="U10" s="92">
        <f t="shared" si="10"/>
        <v>0</v>
      </c>
      <c r="V10" s="95">
        <f t="shared" si="0"/>
        <v>300</v>
      </c>
      <c r="W10" s="7">
        <f t="shared" si="0"/>
        <v>30</v>
      </c>
    </row>
    <row r="11" spans="1:23" s="6" customFormat="1" ht="19.899999999999999" customHeight="1" x14ac:dyDescent="0.2">
      <c r="A11" s="51">
        <v>8</v>
      </c>
      <c r="B11" s="97">
        <v>50413720552</v>
      </c>
      <c r="C11" s="100" t="str">
        <f>+VLOOKUP(B11,'VERİ BANKASI'!M:N,2,0)</f>
        <v>DEMET BÜFE - BEKİR ŞAHİN</v>
      </c>
      <c r="D11" s="54" t="s">
        <v>639</v>
      </c>
      <c r="E11" s="57">
        <v>36</v>
      </c>
      <c r="F11" s="59">
        <v>45288</v>
      </c>
      <c r="G11" s="61">
        <v>1</v>
      </c>
      <c r="H11" s="63">
        <v>114</v>
      </c>
      <c r="I11" s="65" t="s">
        <v>122</v>
      </c>
      <c r="J11" s="61" t="s">
        <v>64</v>
      </c>
      <c r="K11" s="65"/>
      <c r="L11" s="67">
        <f t="shared" si="1"/>
        <v>0</v>
      </c>
      <c r="M11" s="7">
        <f t="shared" si="2"/>
        <v>114</v>
      </c>
      <c r="N11" s="69">
        <f t="shared" si="3"/>
        <v>0</v>
      </c>
      <c r="O11" s="76">
        <f t="shared" si="4"/>
        <v>0</v>
      </c>
      <c r="P11" s="74">
        <f t="shared" si="5"/>
        <v>112.87128712871286</v>
      </c>
      <c r="Q11" s="82">
        <f t="shared" si="6"/>
        <v>1.1287128712871286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112.87128712871286</v>
      </c>
      <c r="W11" s="7">
        <f t="shared" si="0"/>
        <v>1.1287128712871286</v>
      </c>
    </row>
    <row r="12" spans="1:23" s="6" customFormat="1" ht="19.899999999999999" customHeight="1" x14ac:dyDescent="0.2">
      <c r="A12" s="51">
        <v>9</v>
      </c>
      <c r="B12" s="97">
        <v>19664164096</v>
      </c>
      <c r="C12" s="100" t="str">
        <f>+VLOOKUP(B12,'VERİ BANKASI'!M:N,2,0)</f>
        <v>ELİF PASTANESİ CEBRAİL KARAMAN</v>
      </c>
      <c r="D12" s="54" t="s">
        <v>92</v>
      </c>
      <c r="E12" s="57">
        <v>19</v>
      </c>
      <c r="F12" s="59">
        <v>45289</v>
      </c>
      <c r="G12" s="61">
        <v>1</v>
      </c>
      <c r="H12" s="63">
        <v>46.5</v>
      </c>
      <c r="I12" s="65" t="s">
        <v>122</v>
      </c>
      <c r="J12" s="61" t="s">
        <v>64</v>
      </c>
      <c r="K12" s="65"/>
      <c r="L12" s="67">
        <f t="shared" si="1"/>
        <v>0</v>
      </c>
      <c r="M12" s="7">
        <f t="shared" si="2"/>
        <v>46.5</v>
      </c>
      <c r="N12" s="69">
        <f t="shared" si="3"/>
        <v>0</v>
      </c>
      <c r="O12" s="76">
        <f t="shared" si="4"/>
        <v>0</v>
      </c>
      <c r="P12" s="74">
        <f t="shared" si="5"/>
        <v>46.039603960396036</v>
      </c>
      <c r="Q12" s="82">
        <f t="shared" si="6"/>
        <v>0.46039603960396036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46.039603960396036</v>
      </c>
      <c r="W12" s="7">
        <f t="shared" si="0"/>
        <v>0.46039603960396036</v>
      </c>
    </row>
    <row r="13" spans="1:23" s="6" customFormat="1" ht="19.899999999999999" customHeight="1" x14ac:dyDescent="0.2">
      <c r="A13" s="51">
        <v>10</v>
      </c>
      <c r="B13" s="97">
        <v>3850449960</v>
      </c>
      <c r="C13" s="100" t="str">
        <f>+VLOOKUP(B13,'VERİ BANKASI'!M:N,2,0)</f>
        <v>FICCIN REST GIDA İŞL.TURZ.VE REKLAM LTD.ŞTİ.</v>
      </c>
      <c r="D13" s="54" t="s">
        <v>639</v>
      </c>
      <c r="E13" s="57">
        <v>64</v>
      </c>
      <c r="F13" s="59">
        <v>45288</v>
      </c>
      <c r="G13" s="61">
        <v>10</v>
      </c>
      <c r="H13" s="63">
        <v>120</v>
      </c>
      <c r="I13" s="65" t="s">
        <v>136</v>
      </c>
      <c r="J13" s="61" t="s">
        <v>64</v>
      </c>
      <c r="K13" s="65"/>
      <c r="L13" s="67">
        <f t="shared" si="1"/>
        <v>0</v>
      </c>
      <c r="M13" s="7">
        <f t="shared" si="2"/>
        <v>120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109.09090909090908</v>
      </c>
      <c r="S13" s="86">
        <f t="shared" si="8"/>
        <v>10.909090909090908</v>
      </c>
      <c r="T13" s="90">
        <f t="shared" si="9"/>
        <v>0</v>
      </c>
      <c r="U13" s="92">
        <f t="shared" si="10"/>
        <v>0</v>
      </c>
      <c r="V13" s="95">
        <f t="shared" si="0"/>
        <v>109.09090909090908</v>
      </c>
      <c r="W13" s="7">
        <f t="shared" si="0"/>
        <v>10.909090909090908</v>
      </c>
    </row>
    <row r="14" spans="1:23" s="6" customFormat="1" ht="19.899999999999999" customHeight="1" x14ac:dyDescent="0.2">
      <c r="A14" s="51">
        <v>11</v>
      </c>
      <c r="B14" s="97">
        <v>19664164096</v>
      </c>
      <c r="C14" s="100" t="str">
        <f>+VLOOKUP(B14,'VERİ BANKASI'!M:N,2,0)</f>
        <v>ELİF PASTANESİ CEBRAİL KARAMAN</v>
      </c>
      <c r="D14" s="54" t="s">
        <v>92</v>
      </c>
      <c r="E14" s="57">
        <v>18</v>
      </c>
      <c r="F14" s="59">
        <v>45286</v>
      </c>
      <c r="G14" s="61">
        <v>1</v>
      </c>
      <c r="H14" s="63">
        <v>30</v>
      </c>
      <c r="I14" s="65" t="s">
        <v>122</v>
      </c>
      <c r="J14" s="61" t="s">
        <v>64</v>
      </c>
      <c r="K14" s="65"/>
      <c r="L14" s="67">
        <f t="shared" si="1"/>
        <v>0</v>
      </c>
      <c r="M14" s="7">
        <f t="shared" si="2"/>
        <v>30</v>
      </c>
      <c r="N14" s="69">
        <f t="shared" si="3"/>
        <v>0</v>
      </c>
      <c r="O14" s="76">
        <f t="shared" si="4"/>
        <v>0</v>
      </c>
      <c r="P14" s="74">
        <f t="shared" si="5"/>
        <v>29.702970297029704</v>
      </c>
      <c r="Q14" s="82">
        <f t="shared" si="6"/>
        <v>0.29702970297029707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29.702970297029704</v>
      </c>
      <c r="W14" s="7">
        <f t="shared" si="0"/>
        <v>0.29702970297029707</v>
      </c>
    </row>
    <row r="15" spans="1:23" s="6" customFormat="1" ht="19.899999999999999" customHeight="1" x14ac:dyDescent="0.2">
      <c r="A15" s="51">
        <v>12</v>
      </c>
      <c r="B15" s="97">
        <v>6320069253</v>
      </c>
      <c r="C15" s="100" t="str">
        <f>+VLOOKUP(B15,'VERİ BANKASI'!M:N,2,0)</f>
        <v>NURİ USTA BURMA KADAYIF UN MAM. LTD. ŞTİ.</v>
      </c>
      <c r="D15" s="54" t="s">
        <v>639</v>
      </c>
      <c r="E15" s="57">
        <v>46</v>
      </c>
      <c r="F15" s="59">
        <v>45286</v>
      </c>
      <c r="G15" s="61">
        <v>1</v>
      </c>
      <c r="H15" s="63">
        <v>50</v>
      </c>
      <c r="I15" s="65" t="s">
        <v>122</v>
      </c>
      <c r="J15" s="61" t="s">
        <v>64</v>
      </c>
      <c r="K15" s="65"/>
      <c r="L15" s="67">
        <f t="shared" si="1"/>
        <v>0</v>
      </c>
      <c r="M15" s="7">
        <f t="shared" si="2"/>
        <v>50</v>
      </c>
      <c r="N15" s="69">
        <f t="shared" si="3"/>
        <v>0</v>
      </c>
      <c r="O15" s="76">
        <f t="shared" si="4"/>
        <v>0</v>
      </c>
      <c r="P15" s="74">
        <f t="shared" si="5"/>
        <v>49.504950495049506</v>
      </c>
      <c r="Q15" s="82">
        <f t="shared" si="6"/>
        <v>0.4950495049504951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49.504950495049506</v>
      </c>
      <c r="W15" s="7">
        <f t="shared" si="0"/>
        <v>0.4950495049504951</v>
      </c>
    </row>
    <row r="16" spans="1:23" s="6" customFormat="1" ht="19.899999999999999" customHeight="1" x14ac:dyDescent="0.2">
      <c r="A16" s="51">
        <v>13</v>
      </c>
      <c r="B16" s="97">
        <v>7670626101</v>
      </c>
      <c r="C16" s="100" t="str">
        <f>+VLOOKUP(B16,'VERİ BANKASI'!M:N,2,0)</f>
        <v>SEYRAN PASTACILIK SAN VE TİC.A.Ş.</v>
      </c>
      <c r="D16" s="54" t="s">
        <v>639</v>
      </c>
      <c r="E16" s="57">
        <v>37</v>
      </c>
      <c r="F16" s="59">
        <v>45290</v>
      </c>
      <c r="G16" s="61">
        <v>10</v>
      </c>
      <c r="H16" s="63">
        <v>144</v>
      </c>
      <c r="I16" s="65" t="s">
        <v>122</v>
      </c>
      <c r="J16" s="61" t="s">
        <v>64</v>
      </c>
      <c r="K16" s="65"/>
      <c r="L16" s="67">
        <f t="shared" si="1"/>
        <v>0</v>
      </c>
      <c r="M16" s="7">
        <f t="shared" si="2"/>
        <v>144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130.90909090909091</v>
      </c>
      <c r="S16" s="86">
        <f t="shared" si="8"/>
        <v>13.090909090909092</v>
      </c>
      <c r="T16" s="90">
        <f t="shared" si="9"/>
        <v>0</v>
      </c>
      <c r="U16" s="92">
        <f t="shared" si="10"/>
        <v>0</v>
      </c>
      <c r="V16" s="95">
        <f t="shared" si="0"/>
        <v>130.90909090909091</v>
      </c>
      <c r="W16" s="7">
        <f t="shared" si="0"/>
        <v>13.090909090909092</v>
      </c>
    </row>
    <row r="17" spans="1:23" s="6" customFormat="1" ht="19.899999999999999" customHeight="1" x14ac:dyDescent="0.2">
      <c r="A17" s="51">
        <v>14</v>
      </c>
      <c r="B17" s="97">
        <v>4601149630</v>
      </c>
      <c r="C17" s="100" t="str">
        <f>+VLOOKUP(B17,'VERİ BANKASI'!M:N,2,0)</f>
        <v>HAZEL GLOBAL GIDA İNŞ. LTD. ŞTİ.</v>
      </c>
      <c r="D17" s="54" t="s">
        <v>639</v>
      </c>
      <c r="E17" s="57">
        <v>2</v>
      </c>
      <c r="F17" s="59">
        <v>45290</v>
      </c>
      <c r="G17" s="61">
        <v>1</v>
      </c>
      <c r="H17" s="63">
        <v>60</v>
      </c>
      <c r="I17" s="65" t="s">
        <v>122</v>
      </c>
      <c r="J17" s="61" t="s">
        <v>64</v>
      </c>
      <c r="K17" s="65"/>
      <c r="L17" s="67">
        <f t="shared" si="1"/>
        <v>0</v>
      </c>
      <c r="M17" s="7">
        <f t="shared" si="2"/>
        <v>60</v>
      </c>
      <c r="N17" s="69">
        <f t="shared" si="3"/>
        <v>0</v>
      </c>
      <c r="O17" s="76">
        <f t="shared" si="4"/>
        <v>0</v>
      </c>
      <c r="P17" s="74">
        <f t="shared" si="5"/>
        <v>59.405940594059409</v>
      </c>
      <c r="Q17" s="82">
        <f t="shared" si="6"/>
        <v>0.59405940594059414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59.405940594059409</v>
      </c>
      <c r="W17" s="7">
        <f t="shared" si="0"/>
        <v>0.59405940594059414</v>
      </c>
    </row>
    <row r="18" spans="1:23" s="6" customFormat="1" ht="19.899999999999999" customHeight="1" x14ac:dyDescent="0.2">
      <c r="A18" s="51">
        <v>15</v>
      </c>
      <c r="B18" s="97">
        <v>6320069253</v>
      </c>
      <c r="C18" s="100" t="str">
        <f>+VLOOKUP(B18,'VERİ BANKASI'!M:N,2,0)</f>
        <v>NURİ USTA BURMA KADAYIF UN MAM. LTD. ŞTİ.</v>
      </c>
      <c r="D18" s="54" t="s">
        <v>639</v>
      </c>
      <c r="E18" s="57">
        <v>43</v>
      </c>
      <c r="F18" s="59">
        <v>45289</v>
      </c>
      <c r="G18" s="61">
        <v>10</v>
      </c>
      <c r="H18" s="63">
        <v>150</v>
      </c>
      <c r="I18" s="65" t="s">
        <v>122</v>
      </c>
      <c r="J18" s="61" t="s">
        <v>64</v>
      </c>
      <c r="K18" s="65"/>
      <c r="L18" s="67">
        <f t="shared" si="1"/>
        <v>0</v>
      </c>
      <c r="M18" s="7">
        <f t="shared" si="2"/>
        <v>150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136.36363636363635</v>
      </c>
      <c r="S18" s="86">
        <f t="shared" si="8"/>
        <v>13.636363636363635</v>
      </c>
      <c r="T18" s="90">
        <f t="shared" si="9"/>
        <v>0</v>
      </c>
      <c r="U18" s="92">
        <f t="shared" si="10"/>
        <v>0</v>
      </c>
      <c r="V18" s="95">
        <f t="shared" si="0"/>
        <v>136.36363636363635</v>
      </c>
      <c r="W18" s="7">
        <f t="shared" si="0"/>
        <v>13.636363636363635</v>
      </c>
    </row>
    <row r="19" spans="1:23" s="6" customFormat="1" ht="19.899999999999999" customHeight="1" x14ac:dyDescent="0.2">
      <c r="A19" s="51">
        <v>16</v>
      </c>
      <c r="B19" s="97">
        <v>8400052427</v>
      </c>
      <c r="C19" s="100" t="str">
        <f>+VLOOKUP(B19,'VERİ BANKASI'!M:N,2,0)</f>
        <v>TEŞVİKİYE SARAY GIDA A.Ş.(SARAY MUHALLEBİCİSİ)</v>
      </c>
      <c r="D19" s="54" t="s">
        <v>639</v>
      </c>
      <c r="E19" s="57">
        <v>285</v>
      </c>
      <c r="F19" s="59">
        <v>45288</v>
      </c>
      <c r="G19" s="61">
        <v>10</v>
      </c>
      <c r="H19" s="63">
        <v>155</v>
      </c>
      <c r="I19" s="65" t="s">
        <v>122</v>
      </c>
      <c r="J19" s="61" t="s">
        <v>64</v>
      </c>
      <c r="K19" s="65"/>
      <c r="L19" s="67">
        <f t="shared" si="1"/>
        <v>0</v>
      </c>
      <c r="M19" s="7">
        <f t="shared" si="2"/>
        <v>155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140.90909090909091</v>
      </c>
      <c r="S19" s="86">
        <f t="shared" si="8"/>
        <v>14.090909090909092</v>
      </c>
      <c r="T19" s="90">
        <f t="shared" si="9"/>
        <v>0</v>
      </c>
      <c r="U19" s="92">
        <f t="shared" si="10"/>
        <v>0</v>
      </c>
      <c r="V19" s="95">
        <f t="shared" si="0"/>
        <v>140.90909090909091</v>
      </c>
      <c r="W19" s="7">
        <f t="shared" si="0"/>
        <v>14.090909090909092</v>
      </c>
    </row>
    <row r="20" spans="1:23" s="6" customFormat="1" ht="19.899999999999999" customHeight="1" x14ac:dyDescent="0.2">
      <c r="A20" s="51">
        <v>17</v>
      </c>
      <c r="B20" s="97">
        <v>100934876</v>
      </c>
      <c r="C20" s="100" t="str">
        <f>+VLOOKUP(B20,'VERİ BANKASI'!M:N,2,0)</f>
        <v>AHSEN LEZZET GIDA SAN.VE TİC.LTD.ŞTİ.( MADO )</v>
      </c>
      <c r="D20" s="54" t="s">
        <v>639</v>
      </c>
      <c r="E20" s="57">
        <v>13</v>
      </c>
      <c r="F20" s="59">
        <v>45287</v>
      </c>
      <c r="G20" s="61">
        <v>10</v>
      </c>
      <c r="H20" s="63">
        <v>250</v>
      </c>
      <c r="I20" s="65" t="s">
        <v>122</v>
      </c>
      <c r="J20" s="61" t="s">
        <v>64</v>
      </c>
      <c r="K20" s="65"/>
      <c r="L20" s="67">
        <f t="shared" si="1"/>
        <v>0</v>
      </c>
      <c r="M20" s="7">
        <f t="shared" si="2"/>
        <v>250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227.27272727272725</v>
      </c>
      <c r="S20" s="86">
        <f t="shared" si="8"/>
        <v>22.727272727272727</v>
      </c>
      <c r="T20" s="90">
        <f t="shared" si="9"/>
        <v>0</v>
      </c>
      <c r="U20" s="92">
        <f t="shared" si="10"/>
        <v>0</v>
      </c>
      <c r="V20" s="95">
        <f t="shared" si="0"/>
        <v>227.27272727272725</v>
      </c>
      <c r="W20" s="7">
        <f t="shared" si="0"/>
        <v>22.727272727272727</v>
      </c>
    </row>
    <row r="21" spans="1:23" s="6" customFormat="1" ht="19.899999999999999" customHeight="1" x14ac:dyDescent="0.2">
      <c r="A21" s="51">
        <v>18</v>
      </c>
      <c r="B21" s="97">
        <v>6220529513</v>
      </c>
      <c r="C21" s="100" t="str">
        <f>+VLOOKUP(B21,'VERİ BANKASI'!M:N,2,0)</f>
        <v>MİGROS TİCARET A.Ş.</v>
      </c>
      <c r="D21" s="54" t="s">
        <v>92</v>
      </c>
      <c r="E21" s="57">
        <v>193</v>
      </c>
      <c r="F21" s="59">
        <v>45282</v>
      </c>
      <c r="G21" s="61">
        <v>1</v>
      </c>
      <c r="H21" s="63">
        <v>159.44999999999999</v>
      </c>
      <c r="I21" s="65" t="s">
        <v>640</v>
      </c>
      <c r="J21" s="61" t="s">
        <v>64</v>
      </c>
      <c r="K21" s="65"/>
      <c r="L21" s="67">
        <f t="shared" si="1"/>
        <v>0</v>
      </c>
      <c r="M21" s="7">
        <f t="shared" si="2"/>
        <v>159.44999999999999</v>
      </c>
      <c r="N21" s="69">
        <f t="shared" si="3"/>
        <v>0</v>
      </c>
      <c r="O21" s="76">
        <f t="shared" si="4"/>
        <v>0</v>
      </c>
      <c r="P21" s="74">
        <f t="shared" si="5"/>
        <v>157.87128712871285</v>
      </c>
      <c r="Q21" s="82">
        <f t="shared" si="6"/>
        <v>1.5787128712871286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157.87128712871285</v>
      </c>
      <c r="W21" s="7">
        <f t="shared" si="0"/>
        <v>1.5787128712871286</v>
      </c>
    </row>
    <row r="22" spans="1:23" s="6" customFormat="1" ht="19.899999999999999" customHeight="1" x14ac:dyDescent="0.2">
      <c r="A22" s="51">
        <v>19</v>
      </c>
      <c r="B22" s="97">
        <v>6220529513</v>
      </c>
      <c r="C22" s="100" t="str">
        <f>+VLOOKUP(B22,'VERİ BANKASI'!M:N,2,0)</f>
        <v>MİGROS TİCARET A.Ş.</v>
      </c>
      <c r="D22" s="54" t="s">
        <v>92</v>
      </c>
      <c r="E22" s="57">
        <v>166</v>
      </c>
      <c r="F22" s="59">
        <v>45283</v>
      </c>
      <c r="G22" s="61">
        <v>1</v>
      </c>
      <c r="H22" s="63">
        <v>314.88</v>
      </c>
      <c r="I22" s="65" t="s">
        <v>640</v>
      </c>
      <c r="J22" s="61" t="s">
        <v>64</v>
      </c>
      <c r="K22" s="65"/>
      <c r="L22" s="67">
        <f t="shared" si="1"/>
        <v>0</v>
      </c>
      <c r="M22" s="7">
        <f t="shared" si="2"/>
        <v>314.88</v>
      </c>
      <c r="N22" s="69">
        <f t="shared" si="3"/>
        <v>0</v>
      </c>
      <c r="O22" s="76">
        <f t="shared" si="4"/>
        <v>0</v>
      </c>
      <c r="P22" s="74">
        <f t="shared" si="5"/>
        <v>311.76237623762376</v>
      </c>
      <c r="Q22" s="82">
        <f t="shared" si="6"/>
        <v>3.1176237623762377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311.76237623762376</v>
      </c>
      <c r="W22" s="7">
        <f t="shared" si="0"/>
        <v>3.1176237623762377</v>
      </c>
    </row>
    <row r="23" spans="1:23" s="6" customFormat="1" ht="19.899999999999999" customHeight="1" x14ac:dyDescent="0.2">
      <c r="A23" s="51">
        <v>20</v>
      </c>
      <c r="B23" s="97">
        <v>1750051846</v>
      </c>
      <c r="C23" s="100" t="str">
        <f>+VLOOKUP(B23,'VERİ BANKASI'!M:N,2,0)</f>
        <v>BİM BİRLEŞİK MAĞAZACILIK A.Ş.</v>
      </c>
      <c r="D23" s="54" t="s">
        <v>92</v>
      </c>
      <c r="E23" s="57">
        <v>170</v>
      </c>
      <c r="F23" s="59">
        <v>45284</v>
      </c>
      <c r="G23" s="61">
        <v>1</v>
      </c>
      <c r="H23" s="63">
        <v>99.5</v>
      </c>
      <c r="I23" s="65" t="s">
        <v>68</v>
      </c>
      <c r="J23" s="61" t="s">
        <v>64</v>
      </c>
      <c r="K23" s="65"/>
      <c r="L23" s="67">
        <f t="shared" si="1"/>
        <v>0</v>
      </c>
      <c r="M23" s="7">
        <f t="shared" si="2"/>
        <v>99.5</v>
      </c>
      <c r="N23" s="69">
        <f t="shared" si="3"/>
        <v>0</v>
      </c>
      <c r="O23" s="76">
        <f t="shared" si="4"/>
        <v>0</v>
      </c>
      <c r="P23" s="74">
        <f t="shared" si="5"/>
        <v>98.514851485148512</v>
      </c>
      <c r="Q23" s="82">
        <f t="shared" si="6"/>
        <v>0.98514851485148514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98.514851485148512</v>
      </c>
      <c r="W23" s="7">
        <f t="shared" si="11"/>
        <v>0.98514851485148514</v>
      </c>
    </row>
    <row r="24" spans="1:23" s="6" customFormat="1" ht="19.899999999999999" customHeight="1" x14ac:dyDescent="0.2">
      <c r="A24" s="51">
        <v>21</v>
      </c>
      <c r="B24" s="97">
        <v>4810166671</v>
      </c>
      <c r="C24" s="100" t="str">
        <f>+VLOOKUP(B24,'VERİ BANKASI'!M:N,2,0)</f>
        <v>İTO EĞİTİM VE SOS.HİZ.VAKFI KORU TESİS İŞLETMESİ</v>
      </c>
      <c r="D24" s="54" t="s">
        <v>639</v>
      </c>
      <c r="E24" s="57">
        <v>35</v>
      </c>
      <c r="F24" s="59">
        <v>45284</v>
      </c>
      <c r="G24" s="61">
        <v>10</v>
      </c>
      <c r="H24" s="63">
        <v>750.75</v>
      </c>
      <c r="I24" s="65" t="s">
        <v>134</v>
      </c>
      <c r="J24" s="61" t="s">
        <v>64</v>
      </c>
      <c r="K24" s="65"/>
      <c r="L24" s="67">
        <f t="shared" si="1"/>
        <v>0</v>
      </c>
      <c r="M24" s="7">
        <f t="shared" si="2"/>
        <v>750.75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682.5</v>
      </c>
      <c r="S24" s="86">
        <f t="shared" si="8"/>
        <v>68.25</v>
      </c>
      <c r="T24" s="90">
        <f t="shared" si="9"/>
        <v>0</v>
      </c>
      <c r="U24" s="92">
        <f t="shared" si="10"/>
        <v>0</v>
      </c>
      <c r="V24" s="95">
        <f t="shared" si="11"/>
        <v>682.5</v>
      </c>
      <c r="W24" s="7">
        <f t="shared" si="11"/>
        <v>68.25</v>
      </c>
    </row>
    <row r="25" spans="1:23" s="6" customFormat="1" ht="19.899999999999999" customHeight="1" x14ac:dyDescent="0.2">
      <c r="A25" s="51">
        <v>22</v>
      </c>
      <c r="B25" s="97"/>
      <c r="C25" s="100"/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/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/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/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/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/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/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/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/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/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/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/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/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/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/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/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/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/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/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/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/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/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/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/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/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/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/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3510.08</v>
      </c>
      <c r="I57" s="109"/>
      <c r="J57" s="109"/>
      <c r="K57" s="11"/>
      <c r="L57" s="12">
        <f t="shared" ref="L57:W57" si="12">+SUBTOTAL(9,L4:L55)</f>
        <v>49.8</v>
      </c>
      <c r="M57" s="12">
        <f t="shared" si="12"/>
        <v>3460.2799999999997</v>
      </c>
      <c r="N57" s="13">
        <f t="shared" si="12"/>
        <v>260</v>
      </c>
      <c r="O57" s="13">
        <f t="shared" si="12"/>
        <v>0</v>
      </c>
      <c r="P57" s="14">
        <f>+SUBTOTAL(9,P4:P55)</f>
        <v>865.67326732673268</v>
      </c>
      <c r="Q57" s="14">
        <f t="shared" si="12"/>
        <v>8.6567326732673262</v>
      </c>
      <c r="R57" s="15">
        <f t="shared" si="12"/>
        <v>2008.8636363636363</v>
      </c>
      <c r="S57" s="15">
        <f t="shared" si="12"/>
        <v>200.88636363636365</v>
      </c>
      <c r="T57" s="16">
        <f t="shared" si="12"/>
        <v>96.833333333333343</v>
      </c>
      <c r="U57" s="16">
        <f t="shared" si="12"/>
        <v>19.366666666666671</v>
      </c>
      <c r="V57" s="12">
        <f t="shared" si="12"/>
        <v>3231.3702370237024</v>
      </c>
      <c r="W57" s="12">
        <f t="shared" si="12"/>
        <v>228.90976297629766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39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96.833333333333343</v>
      </c>
      <c r="J61" s="24">
        <f t="shared" si="20"/>
        <v>19.366666666666671</v>
      </c>
      <c r="K61" s="24">
        <f t="shared" si="21"/>
        <v>49.8</v>
      </c>
      <c r="L61" s="25">
        <f t="shared" si="22"/>
        <v>166</v>
      </c>
      <c r="M61" s="113">
        <f>+COUNTIF($D$4:D55,B61)</f>
        <v>2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3510.0800000000004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643.89108910891082</v>
      </c>
      <c r="F63" s="24">
        <f t="shared" si="16"/>
        <v>6.4389108910891082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650.32999999999993</v>
      </c>
      <c r="M63" s="113">
        <f>+COUNTIF($D$4:D57,B63)</f>
        <v>5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-3510.0800000000004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77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221.78217821782178</v>
      </c>
      <c r="F65" s="24">
        <f t="shared" si="16"/>
        <v>2.217821782178218</v>
      </c>
      <c r="G65" s="24">
        <f t="shared" si="17"/>
        <v>2008.8636363636363</v>
      </c>
      <c r="H65" s="24">
        <f t="shared" si="18"/>
        <v>200.88636363636365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2433.7499999999995</v>
      </c>
      <c r="M65" s="113">
        <f>+COUNTIF($D$4:D59,B65)</f>
        <v>12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SAADET GÜLÜMSER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260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260</v>
      </c>
      <c r="M70" s="113">
        <f>+COUNTIF($D$4:D64,B70)</f>
        <v>2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260</v>
      </c>
      <c r="D85" s="39">
        <f t="shared" si="23"/>
        <v>0</v>
      </c>
      <c r="E85" s="39">
        <f t="shared" si="23"/>
        <v>865.67326732673257</v>
      </c>
      <c r="F85" s="39">
        <f t="shared" si="23"/>
        <v>8.6567326732673262</v>
      </c>
      <c r="G85" s="39">
        <f t="shared" si="23"/>
        <v>2008.8636363636363</v>
      </c>
      <c r="H85" s="39">
        <f t="shared" si="23"/>
        <v>200.88636363636365</v>
      </c>
      <c r="I85" s="39">
        <f t="shared" si="23"/>
        <v>96.833333333333343</v>
      </c>
      <c r="J85" s="39">
        <f t="shared" si="23"/>
        <v>19.366666666666671</v>
      </c>
      <c r="K85" s="40">
        <f t="shared" si="23"/>
        <v>49.8</v>
      </c>
      <c r="L85" s="40">
        <f>SUM(L60:L82)</f>
        <v>3510.0799999999995</v>
      </c>
      <c r="M85" s="114">
        <f>+SUM(M60:M84)</f>
        <v>21</v>
      </c>
      <c r="R85" s="106" t="s">
        <v>658</v>
      </c>
      <c r="S85" s="111">
        <f>+M85</f>
        <v>21</v>
      </c>
      <c r="T85" s="107">
        <f>+K85</f>
        <v>49.8</v>
      </c>
      <c r="U85" s="107">
        <f>+C85+E85+G85+I85</f>
        <v>3231.370237023702</v>
      </c>
      <c r="V85" s="107">
        <f>+D85+F85+H85+J85</f>
        <v>228.90976297629766</v>
      </c>
      <c r="W85" s="107">
        <f>+T85+U85+V85</f>
        <v>3510.08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9371.91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534ADC5D-994D-4975-9453-E515B5765BBC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7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302FBF84-753A-490E-9B37-58E03D8A88FE}">
          <x14:formula1>
            <xm:f>'VERİ BANKASI'!$F$1:$F$4</xm:f>
          </x14:formula1>
          <xm:sqref>P60</xm:sqref>
        </x14:dataValidation>
        <x14:dataValidation type="list" allowBlank="1" showInputMessage="1" showErrorMessage="1" xr:uid="{395E1AED-BBA1-48A5-AC4F-DC2A279133BE}">
          <x14:formula1>
            <xm:f>'VERİ BANKASI'!$E$1:$E$13</xm:f>
          </x14:formula1>
          <xm:sqref>P63</xm:sqref>
        </x14:dataValidation>
        <x14:dataValidation type="list" allowBlank="1" showInputMessage="1" showErrorMessage="1" xr:uid="{563F86A3-C71C-405E-80C0-248F23CC7D0D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1E94F076-9AD2-4E18-9C5E-88CA9BA1EB89}">
          <x14:formula1>
            <xm:f>'VERİ BANKASI'!$G$1:$G$4</xm:f>
          </x14:formula1>
          <xm:sqref>P61</xm:sqref>
        </x14:dataValidation>
        <x14:dataValidation type="list" allowBlank="1" showInputMessage="1" showErrorMessage="1" xr:uid="{FDE4C442-474A-4A56-8A74-35C563D6B5EA}">
          <x14:formula1>
            <xm:f>'VERİ BANKASI'!$C$1:$C$5</xm:f>
          </x14:formula1>
          <xm:sqref>G55</xm:sqref>
        </x14:dataValidation>
        <x14:dataValidation type="list" allowBlank="1" showInputMessage="1" showErrorMessage="1" xr:uid="{4E5003B2-D9AE-4511-B1DF-BC55F8CB1695}">
          <x14:formula1>
            <xm:f>'VERİ BANKASI'!$N$1:$N$1</xm:f>
          </x14:formula1>
          <xm:sqref>K55</xm:sqref>
        </x14:dataValidation>
        <x14:dataValidation type="list" allowBlank="1" showInputMessage="1" showErrorMessage="1" xr:uid="{FE581E5F-38A5-4538-936A-C8E2526C8AEA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912C98DE-46EE-47BE-AD4E-094D62053CD3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BE56C5B1-F291-451B-A1FA-A4C8CFBA3895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8BD32AA6-CE99-4036-8FB7-64E2A06C6341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3696FE9C-DA7E-44BD-B3B8-91719EF05D71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45C3B0ED-7415-44F5-8A60-DAAB24AE82E4}">
          <x14:formula1>
            <xm:f>'VERİ BANKASI'!$I$1:$I$36</xm:f>
          </x14:formula1>
          <xm:sqref>P62:R62</xm:sqref>
        </x14:dataValidation>
        <x14:dataValidation type="list" allowBlank="1" showInputMessage="1" showErrorMessage="1" xr:uid="{5D6419D9-3B33-4DC5-B900-98DD4FA00C11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060B-4EB3-4A0E-BB24-91AAC2CFCDFB}">
  <sheetPr codeName="Sayfa81">
    <pageSetUpPr fitToPage="1"/>
  </sheetPr>
  <dimension ref="A1:W68"/>
  <sheetViews>
    <sheetView zoomScale="85" zoomScaleNormal="85" workbookViewId="0">
      <selection activeCell="G24" sqref="G24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8.140625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s="6" customFormat="1" ht="19.899999999999999" customHeight="1" x14ac:dyDescent="0.2">
      <c r="A4" s="51">
        <v>25</v>
      </c>
      <c r="B4" s="97">
        <v>4600456091</v>
      </c>
      <c r="C4" s="100" t="str">
        <f>+VLOOKUP(B4,'VERİ BANKASI'!M:N,2,0)</f>
        <v>HAYVORE GIDA TUR.SAN.VE TİC.LTD.ŞTİ.</v>
      </c>
      <c r="D4" s="54" t="s">
        <v>639</v>
      </c>
      <c r="E4" s="57">
        <v>15</v>
      </c>
      <c r="F4" s="59">
        <v>45283</v>
      </c>
      <c r="G4" s="61">
        <v>10</v>
      </c>
      <c r="H4" s="63">
        <v>980</v>
      </c>
      <c r="I4" s="65" t="s">
        <v>134</v>
      </c>
      <c r="J4" s="61" t="s">
        <v>65</v>
      </c>
      <c r="K4" s="65"/>
      <c r="L4" s="67">
        <f t="shared" ref="L4:L30" si="0">IF(OR(D4="ARAÇ YAKIT GİDERİ",D4="ARAÇ OTOPARK VE VALE GİDERLERİ",D4="ARAÇ TAMİR VE BAKIM GİDERLERİ"),H4*30/100,0)+(IF(D4="689 KANUNEN KABUL EDİLMEYEN GİD.",H4*1,0))</f>
        <v>0</v>
      </c>
      <c r="M4" s="7">
        <f t="shared" ref="M4:M30" si="1">+H4-L4</f>
        <v>980</v>
      </c>
      <c r="N4" s="69">
        <f t="shared" ref="N4:N30" si="2">+IF(G4=$N$2,M4,0)</f>
        <v>0</v>
      </c>
      <c r="O4" s="76">
        <f t="shared" ref="O4:O30" si="3">+N4*0/100</f>
        <v>0</v>
      </c>
      <c r="P4" s="74">
        <f t="shared" ref="P4:P30" si="4">+IF(G4=$P$2,M4/1.01,0)</f>
        <v>0</v>
      </c>
      <c r="Q4" s="82">
        <f t="shared" ref="Q4:Q30" si="5">+P4*0.01</f>
        <v>0</v>
      </c>
      <c r="R4" s="80">
        <f t="shared" ref="R4:R30" si="6">+IF(G4=$R$2,M4/1.1,0)</f>
        <v>890.90909090909088</v>
      </c>
      <c r="S4" s="86">
        <f t="shared" ref="S4:S30" si="7">+R4*0.1</f>
        <v>89.090909090909093</v>
      </c>
      <c r="T4" s="90">
        <f t="shared" ref="T4:T30" si="8">+IF(G4=$T$2,M4/1.2,0)</f>
        <v>0</v>
      </c>
      <c r="U4" s="92">
        <f t="shared" ref="U4:U30" si="9">+T4*0.2</f>
        <v>0</v>
      </c>
      <c r="V4" s="95">
        <f t="shared" ref="V4:W30" si="10">+N4+P4+R4+T4</f>
        <v>890.90909090909088</v>
      </c>
      <c r="W4" s="7">
        <f t="shared" si="10"/>
        <v>89.090909090909093</v>
      </c>
    </row>
    <row r="5" spans="1:23" s="6" customFormat="1" ht="19.899999999999999" customHeight="1" x14ac:dyDescent="0.2">
      <c r="A5" s="51">
        <v>26</v>
      </c>
      <c r="B5" s="97">
        <v>6220429602</v>
      </c>
      <c r="C5" s="100" t="str">
        <f>+VLOOKUP(B5,'VERİ BANKASI'!M:N,2,0)</f>
        <v>MOPAŞ MARKETÇİLİK GIDA SAN.VE TİC.A.Ş.</v>
      </c>
      <c r="D5" s="54" t="s">
        <v>92</v>
      </c>
      <c r="E5" s="57">
        <v>416</v>
      </c>
      <c r="F5" s="59">
        <v>45281</v>
      </c>
      <c r="G5" s="61">
        <v>1</v>
      </c>
      <c r="H5" s="63">
        <v>87.46</v>
      </c>
      <c r="I5" s="65" t="s">
        <v>134</v>
      </c>
      <c r="J5" s="61" t="s">
        <v>65</v>
      </c>
      <c r="K5" s="65"/>
      <c r="L5" s="67">
        <f t="shared" si="0"/>
        <v>0</v>
      </c>
      <c r="M5" s="7">
        <f t="shared" si="1"/>
        <v>87.46</v>
      </c>
      <c r="N5" s="69">
        <f t="shared" si="2"/>
        <v>0</v>
      </c>
      <c r="O5" s="76">
        <f t="shared" si="3"/>
        <v>0</v>
      </c>
      <c r="P5" s="74">
        <f t="shared" si="4"/>
        <v>86.594059405940584</v>
      </c>
      <c r="Q5" s="82">
        <f t="shared" si="5"/>
        <v>0.86594059405940582</v>
      </c>
      <c r="R5" s="80">
        <f t="shared" si="6"/>
        <v>0</v>
      </c>
      <c r="S5" s="86">
        <f t="shared" si="7"/>
        <v>0</v>
      </c>
      <c r="T5" s="90">
        <f t="shared" si="8"/>
        <v>0</v>
      </c>
      <c r="U5" s="92">
        <f t="shared" si="9"/>
        <v>0</v>
      </c>
      <c r="V5" s="95">
        <f t="shared" si="10"/>
        <v>86.594059405940584</v>
      </c>
      <c r="W5" s="7">
        <f t="shared" si="10"/>
        <v>0.86594059405940582</v>
      </c>
    </row>
    <row r="6" spans="1:23" s="6" customFormat="1" ht="19.899999999999999" customHeight="1" x14ac:dyDescent="0.2">
      <c r="A6" s="51">
        <v>27</v>
      </c>
      <c r="B6" s="97">
        <v>860528120</v>
      </c>
      <c r="C6" s="100" t="str">
        <f>+VLOOKUP(B6,'VERİ BANKASI'!M:N,2,0)</f>
        <v>ASKEROĞLU TUR.GID.SAN.VE TİC.LTD.ŞTİ.</v>
      </c>
      <c r="D6" s="54" t="s">
        <v>92</v>
      </c>
      <c r="E6" s="57">
        <v>37</v>
      </c>
      <c r="F6" s="59">
        <v>45291</v>
      </c>
      <c r="G6" s="61">
        <v>1</v>
      </c>
      <c r="H6" s="63">
        <v>49</v>
      </c>
      <c r="I6" s="65" t="s">
        <v>134</v>
      </c>
      <c r="J6" s="61" t="s">
        <v>65</v>
      </c>
      <c r="K6" s="65"/>
      <c r="L6" s="67">
        <f t="shared" si="0"/>
        <v>0</v>
      </c>
      <c r="M6" s="7">
        <f t="shared" si="1"/>
        <v>49</v>
      </c>
      <c r="N6" s="69">
        <f t="shared" si="2"/>
        <v>0</v>
      </c>
      <c r="O6" s="76">
        <f t="shared" si="3"/>
        <v>0</v>
      </c>
      <c r="P6" s="74">
        <f t="shared" si="4"/>
        <v>48.514851485148512</v>
      </c>
      <c r="Q6" s="82">
        <f t="shared" si="5"/>
        <v>0.48514851485148514</v>
      </c>
      <c r="R6" s="80">
        <f t="shared" si="6"/>
        <v>0</v>
      </c>
      <c r="S6" s="86">
        <f t="shared" si="7"/>
        <v>0</v>
      </c>
      <c r="T6" s="90">
        <f t="shared" si="8"/>
        <v>0</v>
      </c>
      <c r="U6" s="92">
        <f t="shared" si="9"/>
        <v>0</v>
      </c>
      <c r="V6" s="95">
        <f t="shared" si="10"/>
        <v>48.514851485148512</v>
      </c>
      <c r="W6" s="7">
        <f t="shared" si="10"/>
        <v>0.48514851485148514</v>
      </c>
    </row>
    <row r="7" spans="1:23" s="6" customFormat="1" ht="19.899999999999999" customHeight="1" x14ac:dyDescent="0.2">
      <c r="A7" s="51">
        <v>28</v>
      </c>
      <c r="B7" s="97">
        <v>7780186734</v>
      </c>
      <c r="C7" s="100" t="str">
        <f>+VLOOKUP(B7,'VERİ BANKASI'!M:N,2,0)</f>
        <v>SÖNMEZ GSM - HİKMET SÖNMEZ</v>
      </c>
      <c r="D7" s="54" t="s">
        <v>89</v>
      </c>
      <c r="E7" s="57">
        <v>1</v>
      </c>
      <c r="F7" s="59">
        <v>45288</v>
      </c>
      <c r="G7" s="61">
        <v>20</v>
      </c>
      <c r="H7" s="63">
        <v>650</v>
      </c>
      <c r="I7" s="65" t="s">
        <v>134</v>
      </c>
      <c r="J7" s="61" t="s">
        <v>65</v>
      </c>
      <c r="K7" s="65"/>
      <c r="L7" s="67">
        <f t="shared" si="0"/>
        <v>0</v>
      </c>
      <c r="M7" s="7">
        <f t="shared" si="1"/>
        <v>650</v>
      </c>
      <c r="N7" s="69">
        <f t="shared" si="2"/>
        <v>0</v>
      </c>
      <c r="O7" s="76">
        <f t="shared" si="3"/>
        <v>0</v>
      </c>
      <c r="P7" s="74">
        <f t="shared" si="4"/>
        <v>0</v>
      </c>
      <c r="Q7" s="82">
        <f t="shared" si="5"/>
        <v>0</v>
      </c>
      <c r="R7" s="80">
        <f t="shared" si="6"/>
        <v>0</v>
      </c>
      <c r="S7" s="86">
        <f t="shared" si="7"/>
        <v>0</v>
      </c>
      <c r="T7" s="90">
        <f t="shared" si="8"/>
        <v>541.66666666666674</v>
      </c>
      <c r="U7" s="92">
        <f t="shared" si="9"/>
        <v>108.33333333333336</v>
      </c>
      <c r="V7" s="95">
        <f t="shared" si="10"/>
        <v>541.66666666666674</v>
      </c>
      <c r="W7" s="7">
        <f t="shared" si="10"/>
        <v>108.33333333333336</v>
      </c>
    </row>
    <row r="8" spans="1:23" s="6" customFormat="1" ht="19.899999999999999" customHeight="1" x14ac:dyDescent="0.2">
      <c r="A8" s="51">
        <v>29</v>
      </c>
      <c r="B8" s="97">
        <v>2410310279</v>
      </c>
      <c r="C8" s="100" t="str">
        <f>+VLOOKUP(B8,'VERİ BANKASI'!M:N,2,0)</f>
        <v>LADES REST.- ESRA ÇELİKKOL - İLKER ÇELİKKOL ORT.</v>
      </c>
      <c r="D8" s="54" t="s">
        <v>639</v>
      </c>
      <c r="E8" s="57">
        <v>51</v>
      </c>
      <c r="F8" s="59">
        <v>45285</v>
      </c>
      <c r="G8" s="61">
        <v>10</v>
      </c>
      <c r="H8" s="63">
        <v>190</v>
      </c>
      <c r="I8" s="65" t="s">
        <v>134</v>
      </c>
      <c r="J8" s="61" t="s">
        <v>65</v>
      </c>
      <c r="K8" s="65"/>
      <c r="L8" s="67">
        <f t="shared" si="0"/>
        <v>0</v>
      </c>
      <c r="M8" s="7">
        <f t="shared" si="1"/>
        <v>190</v>
      </c>
      <c r="N8" s="69">
        <f t="shared" si="2"/>
        <v>0</v>
      </c>
      <c r="O8" s="76">
        <f t="shared" si="3"/>
        <v>0</v>
      </c>
      <c r="P8" s="74">
        <f t="shared" si="4"/>
        <v>0</v>
      </c>
      <c r="Q8" s="82">
        <f t="shared" si="5"/>
        <v>0</v>
      </c>
      <c r="R8" s="80">
        <f t="shared" si="6"/>
        <v>172.72727272727272</v>
      </c>
      <c r="S8" s="86">
        <f t="shared" si="7"/>
        <v>17.272727272727273</v>
      </c>
      <c r="T8" s="90">
        <f t="shared" si="8"/>
        <v>0</v>
      </c>
      <c r="U8" s="92">
        <f t="shared" si="9"/>
        <v>0</v>
      </c>
      <c r="V8" s="95">
        <f t="shared" si="10"/>
        <v>172.72727272727272</v>
      </c>
      <c r="W8" s="7">
        <f t="shared" si="10"/>
        <v>17.272727272727273</v>
      </c>
    </row>
    <row r="9" spans="1:23" s="6" customFormat="1" ht="19.899999999999999" customHeight="1" x14ac:dyDescent="0.2">
      <c r="A9" s="51">
        <v>30</v>
      </c>
      <c r="B9" s="97">
        <v>6220429602</v>
      </c>
      <c r="C9" s="100" t="str">
        <f>+VLOOKUP(B9,'VERİ BANKASI'!M:N,2,0)</f>
        <v>MOPAŞ MARKETÇİLİK GIDA SAN.VE TİC.A.Ş.</v>
      </c>
      <c r="D9" s="54" t="s">
        <v>92</v>
      </c>
      <c r="E9" s="57">
        <v>37</v>
      </c>
      <c r="F9" s="59">
        <v>45291</v>
      </c>
      <c r="G9" s="61">
        <v>1</v>
      </c>
      <c r="H9" s="63">
        <v>129.94999999999999</v>
      </c>
      <c r="I9" s="65" t="s">
        <v>134</v>
      </c>
      <c r="J9" s="61" t="s">
        <v>65</v>
      </c>
      <c r="K9" s="65"/>
      <c r="L9" s="67">
        <f t="shared" si="0"/>
        <v>0</v>
      </c>
      <c r="M9" s="7">
        <f t="shared" si="1"/>
        <v>129.94999999999999</v>
      </c>
      <c r="N9" s="69">
        <f t="shared" si="2"/>
        <v>0</v>
      </c>
      <c r="O9" s="76">
        <f t="shared" si="3"/>
        <v>0</v>
      </c>
      <c r="P9" s="74">
        <f t="shared" si="4"/>
        <v>128.66336633663366</v>
      </c>
      <c r="Q9" s="82">
        <f t="shared" si="5"/>
        <v>1.2866336633663367</v>
      </c>
      <c r="R9" s="80">
        <f t="shared" si="6"/>
        <v>0</v>
      </c>
      <c r="S9" s="86">
        <f t="shared" si="7"/>
        <v>0</v>
      </c>
      <c r="T9" s="90">
        <f t="shared" si="8"/>
        <v>0</v>
      </c>
      <c r="U9" s="92">
        <f t="shared" si="9"/>
        <v>0</v>
      </c>
      <c r="V9" s="95">
        <f t="shared" si="10"/>
        <v>128.66336633663366</v>
      </c>
      <c r="W9" s="7">
        <f t="shared" si="10"/>
        <v>1.2866336633663367</v>
      </c>
    </row>
    <row r="10" spans="1:23" s="6" customFormat="1" ht="19.899999999999999" customHeight="1" x14ac:dyDescent="0.2">
      <c r="A10" s="51">
        <v>31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0"/>
        <v>0</v>
      </c>
      <c r="M10" s="7">
        <f t="shared" si="1"/>
        <v>0</v>
      </c>
      <c r="N10" s="69">
        <f t="shared" si="2"/>
        <v>0</v>
      </c>
      <c r="O10" s="76">
        <f t="shared" si="3"/>
        <v>0</v>
      </c>
      <c r="P10" s="74">
        <f t="shared" si="4"/>
        <v>0</v>
      </c>
      <c r="Q10" s="82">
        <f t="shared" si="5"/>
        <v>0</v>
      </c>
      <c r="R10" s="80">
        <f t="shared" si="6"/>
        <v>0</v>
      </c>
      <c r="S10" s="86">
        <f t="shared" si="7"/>
        <v>0</v>
      </c>
      <c r="T10" s="90">
        <f t="shared" si="8"/>
        <v>0</v>
      </c>
      <c r="U10" s="92">
        <f t="shared" si="9"/>
        <v>0</v>
      </c>
      <c r="V10" s="95">
        <f t="shared" si="10"/>
        <v>0</v>
      </c>
      <c r="W10" s="7">
        <f t="shared" si="10"/>
        <v>0</v>
      </c>
    </row>
    <row r="11" spans="1:23" s="6" customFormat="1" ht="19.899999999999999" customHeight="1" x14ac:dyDescent="0.2">
      <c r="A11" s="51">
        <v>32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0"/>
        <v>0</v>
      </c>
      <c r="M11" s="7">
        <f t="shared" si="1"/>
        <v>0</v>
      </c>
      <c r="N11" s="69">
        <f t="shared" si="2"/>
        <v>0</v>
      </c>
      <c r="O11" s="76">
        <f t="shared" si="3"/>
        <v>0</v>
      </c>
      <c r="P11" s="74">
        <f t="shared" si="4"/>
        <v>0</v>
      </c>
      <c r="Q11" s="82">
        <f t="shared" si="5"/>
        <v>0</v>
      </c>
      <c r="R11" s="80">
        <f t="shared" si="6"/>
        <v>0</v>
      </c>
      <c r="S11" s="86">
        <f t="shared" si="7"/>
        <v>0</v>
      </c>
      <c r="T11" s="90">
        <f t="shared" si="8"/>
        <v>0</v>
      </c>
      <c r="U11" s="92">
        <f t="shared" si="9"/>
        <v>0</v>
      </c>
      <c r="V11" s="95">
        <f t="shared" si="10"/>
        <v>0</v>
      </c>
      <c r="W11" s="7">
        <f t="shared" si="10"/>
        <v>0</v>
      </c>
    </row>
    <row r="12" spans="1:23" s="6" customFormat="1" ht="19.899999999999999" customHeight="1" x14ac:dyDescent="0.2">
      <c r="A12" s="51">
        <v>33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0"/>
        <v>0</v>
      </c>
      <c r="M12" s="7">
        <f t="shared" si="1"/>
        <v>0</v>
      </c>
      <c r="N12" s="69">
        <f t="shared" si="2"/>
        <v>0</v>
      </c>
      <c r="O12" s="76">
        <f t="shared" si="3"/>
        <v>0</v>
      </c>
      <c r="P12" s="74">
        <f t="shared" si="4"/>
        <v>0</v>
      </c>
      <c r="Q12" s="82">
        <f t="shared" si="5"/>
        <v>0</v>
      </c>
      <c r="R12" s="80">
        <f t="shared" si="6"/>
        <v>0</v>
      </c>
      <c r="S12" s="86">
        <f t="shared" si="7"/>
        <v>0</v>
      </c>
      <c r="T12" s="90">
        <f t="shared" si="8"/>
        <v>0</v>
      </c>
      <c r="U12" s="92">
        <f t="shared" si="9"/>
        <v>0</v>
      </c>
      <c r="V12" s="95">
        <f t="shared" si="10"/>
        <v>0</v>
      </c>
      <c r="W12" s="7">
        <f t="shared" si="10"/>
        <v>0</v>
      </c>
    </row>
    <row r="13" spans="1:23" s="6" customFormat="1" ht="19.899999999999999" customHeight="1" x14ac:dyDescent="0.2">
      <c r="A13" s="51">
        <v>34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0"/>
        <v>0</v>
      </c>
      <c r="M13" s="7">
        <f t="shared" si="1"/>
        <v>0</v>
      </c>
      <c r="N13" s="69">
        <f t="shared" si="2"/>
        <v>0</v>
      </c>
      <c r="O13" s="76">
        <f t="shared" si="3"/>
        <v>0</v>
      </c>
      <c r="P13" s="74">
        <f t="shared" si="4"/>
        <v>0</v>
      </c>
      <c r="Q13" s="82">
        <f t="shared" si="5"/>
        <v>0</v>
      </c>
      <c r="R13" s="80">
        <f t="shared" si="6"/>
        <v>0</v>
      </c>
      <c r="S13" s="86">
        <f t="shared" si="7"/>
        <v>0</v>
      </c>
      <c r="T13" s="90">
        <f t="shared" si="8"/>
        <v>0</v>
      </c>
      <c r="U13" s="92">
        <f t="shared" si="9"/>
        <v>0</v>
      </c>
      <c r="V13" s="95">
        <f t="shared" si="10"/>
        <v>0</v>
      </c>
      <c r="W13" s="7">
        <f t="shared" si="10"/>
        <v>0</v>
      </c>
    </row>
    <row r="14" spans="1:23" s="6" customFormat="1" ht="19.899999999999999" customHeight="1" x14ac:dyDescent="0.2">
      <c r="A14" s="51">
        <v>35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0"/>
        <v>0</v>
      </c>
      <c r="M14" s="7">
        <f t="shared" si="1"/>
        <v>0</v>
      </c>
      <c r="N14" s="69">
        <f t="shared" si="2"/>
        <v>0</v>
      </c>
      <c r="O14" s="76">
        <f t="shared" si="3"/>
        <v>0</v>
      </c>
      <c r="P14" s="74">
        <f t="shared" si="4"/>
        <v>0</v>
      </c>
      <c r="Q14" s="82">
        <f t="shared" si="5"/>
        <v>0</v>
      </c>
      <c r="R14" s="80">
        <f t="shared" si="6"/>
        <v>0</v>
      </c>
      <c r="S14" s="86">
        <f t="shared" si="7"/>
        <v>0</v>
      </c>
      <c r="T14" s="90">
        <f t="shared" si="8"/>
        <v>0</v>
      </c>
      <c r="U14" s="92">
        <f t="shared" si="9"/>
        <v>0</v>
      </c>
      <c r="V14" s="95">
        <f t="shared" si="10"/>
        <v>0</v>
      </c>
      <c r="W14" s="7">
        <f t="shared" si="10"/>
        <v>0</v>
      </c>
    </row>
    <row r="15" spans="1:23" s="6" customFormat="1" ht="19.899999999999999" customHeight="1" x14ac:dyDescent="0.2">
      <c r="A15" s="51">
        <v>36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0"/>
        <v>0</v>
      </c>
      <c r="M15" s="7">
        <f t="shared" si="1"/>
        <v>0</v>
      </c>
      <c r="N15" s="69">
        <f t="shared" si="2"/>
        <v>0</v>
      </c>
      <c r="O15" s="76">
        <f t="shared" si="3"/>
        <v>0</v>
      </c>
      <c r="P15" s="74">
        <f t="shared" si="4"/>
        <v>0</v>
      </c>
      <c r="Q15" s="82">
        <f t="shared" si="5"/>
        <v>0</v>
      </c>
      <c r="R15" s="80">
        <f t="shared" si="6"/>
        <v>0</v>
      </c>
      <c r="S15" s="86">
        <f t="shared" si="7"/>
        <v>0</v>
      </c>
      <c r="T15" s="90">
        <f t="shared" si="8"/>
        <v>0</v>
      </c>
      <c r="U15" s="92">
        <f t="shared" si="9"/>
        <v>0</v>
      </c>
      <c r="V15" s="95">
        <f t="shared" si="10"/>
        <v>0</v>
      </c>
      <c r="W15" s="7">
        <f t="shared" si="10"/>
        <v>0</v>
      </c>
    </row>
    <row r="16" spans="1:23" s="6" customFormat="1" ht="19.899999999999999" customHeight="1" x14ac:dyDescent="0.2">
      <c r="A16" s="51">
        <v>37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0"/>
        <v>0</v>
      </c>
      <c r="M16" s="7">
        <f t="shared" si="1"/>
        <v>0</v>
      </c>
      <c r="N16" s="69">
        <f t="shared" si="2"/>
        <v>0</v>
      </c>
      <c r="O16" s="76">
        <f t="shared" si="3"/>
        <v>0</v>
      </c>
      <c r="P16" s="74">
        <f t="shared" si="4"/>
        <v>0</v>
      </c>
      <c r="Q16" s="82">
        <f t="shared" si="5"/>
        <v>0</v>
      </c>
      <c r="R16" s="80">
        <f t="shared" si="6"/>
        <v>0</v>
      </c>
      <c r="S16" s="86">
        <f t="shared" si="7"/>
        <v>0</v>
      </c>
      <c r="T16" s="90">
        <f t="shared" si="8"/>
        <v>0</v>
      </c>
      <c r="U16" s="92">
        <f t="shared" si="9"/>
        <v>0</v>
      </c>
      <c r="V16" s="95">
        <f t="shared" si="10"/>
        <v>0</v>
      </c>
      <c r="W16" s="7">
        <f t="shared" si="10"/>
        <v>0</v>
      </c>
    </row>
    <row r="17" spans="1:23" s="6" customFormat="1" ht="19.899999999999999" customHeight="1" x14ac:dyDescent="0.2">
      <c r="A17" s="51">
        <v>38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0"/>
        <v>0</v>
      </c>
      <c r="M17" s="7">
        <f t="shared" si="1"/>
        <v>0</v>
      </c>
      <c r="N17" s="69">
        <f t="shared" si="2"/>
        <v>0</v>
      </c>
      <c r="O17" s="76">
        <f t="shared" si="3"/>
        <v>0</v>
      </c>
      <c r="P17" s="74">
        <f t="shared" si="4"/>
        <v>0</v>
      </c>
      <c r="Q17" s="82">
        <f t="shared" si="5"/>
        <v>0</v>
      </c>
      <c r="R17" s="80">
        <f t="shared" si="6"/>
        <v>0</v>
      </c>
      <c r="S17" s="86">
        <f t="shared" si="7"/>
        <v>0</v>
      </c>
      <c r="T17" s="90">
        <f t="shared" si="8"/>
        <v>0</v>
      </c>
      <c r="U17" s="92">
        <f t="shared" si="9"/>
        <v>0</v>
      </c>
      <c r="V17" s="95">
        <f t="shared" si="10"/>
        <v>0</v>
      </c>
      <c r="W17" s="7">
        <f t="shared" si="10"/>
        <v>0</v>
      </c>
    </row>
    <row r="18" spans="1:23" s="6" customFormat="1" ht="19.899999999999999" customHeight="1" x14ac:dyDescent="0.2">
      <c r="A18" s="51">
        <v>39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0"/>
        <v>0</v>
      </c>
      <c r="M18" s="7">
        <f t="shared" si="1"/>
        <v>0</v>
      </c>
      <c r="N18" s="69">
        <f t="shared" si="2"/>
        <v>0</v>
      </c>
      <c r="O18" s="76">
        <f t="shared" si="3"/>
        <v>0</v>
      </c>
      <c r="P18" s="74">
        <f t="shared" si="4"/>
        <v>0</v>
      </c>
      <c r="Q18" s="82">
        <f t="shared" si="5"/>
        <v>0</v>
      </c>
      <c r="R18" s="80">
        <f t="shared" si="6"/>
        <v>0</v>
      </c>
      <c r="S18" s="86">
        <f t="shared" si="7"/>
        <v>0</v>
      </c>
      <c r="T18" s="90">
        <f t="shared" si="8"/>
        <v>0</v>
      </c>
      <c r="U18" s="92">
        <f t="shared" si="9"/>
        <v>0</v>
      </c>
      <c r="V18" s="95">
        <f t="shared" si="10"/>
        <v>0</v>
      </c>
      <c r="W18" s="7">
        <f t="shared" si="10"/>
        <v>0</v>
      </c>
    </row>
    <row r="19" spans="1:23" s="6" customFormat="1" ht="19.899999999999999" customHeight="1" x14ac:dyDescent="0.2">
      <c r="A19" s="51">
        <v>40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0"/>
        <v>0</v>
      </c>
      <c r="M19" s="7">
        <f t="shared" si="1"/>
        <v>0</v>
      </c>
      <c r="N19" s="69">
        <f t="shared" si="2"/>
        <v>0</v>
      </c>
      <c r="O19" s="76">
        <f t="shared" si="3"/>
        <v>0</v>
      </c>
      <c r="P19" s="74">
        <f t="shared" si="4"/>
        <v>0</v>
      </c>
      <c r="Q19" s="82">
        <f t="shared" si="5"/>
        <v>0</v>
      </c>
      <c r="R19" s="80">
        <f t="shared" si="6"/>
        <v>0</v>
      </c>
      <c r="S19" s="86">
        <f t="shared" si="7"/>
        <v>0</v>
      </c>
      <c r="T19" s="90">
        <f t="shared" si="8"/>
        <v>0</v>
      </c>
      <c r="U19" s="92">
        <f t="shared" si="9"/>
        <v>0</v>
      </c>
      <c r="V19" s="95">
        <f t="shared" si="10"/>
        <v>0</v>
      </c>
      <c r="W19" s="7">
        <f t="shared" si="10"/>
        <v>0</v>
      </c>
    </row>
    <row r="20" spans="1:23" s="6" customFormat="1" ht="19.899999999999999" customHeight="1" x14ac:dyDescent="0.2">
      <c r="A20" s="51">
        <v>41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0"/>
        <v>0</v>
      </c>
      <c r="M20" s="7">
        <f t="shared" si="1"/>
        <v>0</v>
      </c>
      <c r="N20" s="69">
        <f t="shared" si="2"/>
        <v>0</v>
      </c>
      <c r="O20" s="76">
        <f t="shared" si="3"/>
        <v>0</v>
      </c>
      <c r="P20" s="74">
        <f t="shared" si="4"/>
        <v>0</v>
      </c>
      <c r="Q20" s="82">
        <f t="shared" si="5"/>
        <v>0</v>
      </c>
      <c r="R20" s="80">
        <f t="shared" si="6"/>
        <v>0</v>
      </c>
      <c r="S20" s="86">
        <f t="shared" si="7"/>
        <v>0</v>
      </c>
      <c r="T20" s="90">
        <f t="shared" si="8"/>
        <v>0</v>
      </c>
      <c r="U20" s="92">
        <f t="shared" si="9"/>
        <v>0</v>
      </c>
      <c r="V20" s="95">
        <f t="shared" si="10"/>
        <v>0</v>
      </c>
      <c r="W20" s="7">
        <f t="shared" si="10"/>
        <v>0</v>
      </c>
    </row>
    <row r="21" spans="1:23" s="6" customFormat="1" ht="19.899999999999999" customHeight="1" x14ac:dyDescent="0.2">
      <c r="A21" s="51">
        <v>42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0"/>
        <v>0</v>
      </c>
      <c r="M21" s="7">
        <f t="shared" si="1"/>
        <v>0</v>
      </c>
      <c r="N21" s="69">
        <f t="shared" si="2"/>
        <v>0</v>
      </c>
      <c r="O21" s="76">
        <f t="shared" si="3"/>
        <v>0</v>
      </c>
      <c r="P21" s="74">
        <f t="shared" si="4"/>
        <v>0</v>
      </c>
      <c r="Q21" s="82">
        <f t="shared" si="5"/>
        <v>0</v>
      </c>
      <c r="R21" s="80">
        <f t="shared" si="6"/>
        <v>0</v>
      </c>
      <c r="S21" s="86">
        <f t="shared" si="7"/>
        <v>0</v>
      </c>
      <c r="T21" s="90">
        <f t="shared" si="8"/>
        <v>0</v>
      </c>
      <c r="U21" s="92">
        <f t="shared" si="9"/>
        <v>0</v>
      </c>
      <c r="V21" s="95">
        <f t="shared" si="10"/>
        <v>0</v>
      </c>
      <c r="W21" s="7">
        <f t="shared" si="10"/>
        <v>0</v>
      </c>
    </row>
    <row r="22" spans="1:23" s="6" customFormat="1" ht="19.899999999999999" customHeight="1" x14ac:dyDescent="0.2">
      <c r="A22" s="51">
        <v>43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0"/>
        <v>0</v>
      </c>
      <c r="M22" s="7">
        <f t="shared" si="1"/>
        <v>0</v>
      </c>
      <c r="N22" s="69">
        <f t="shared" si="2"/>
        <v>0</v>
      </c>
      <c r="O22" s="76">
        <f t="shared" si="3"/>
        <v>0</v>
      </c>
      <c r="P22" s="74">
        <f t="shared" si="4"/>
        <v>0</v>
      </c>
      <c r="Q22" s="82">
        <f t="shared" si="5"/>
        <v>0</v>
      </c>
      <c r="R22" s="80">
        <f t="shared" si="6"/>
        <v>0</v>
      </c>
      <c r="S22" s="86">
        <f t="shared" si="7"/>
        <v>0</v>
      </c>
      <c r="T22" s="90">
        <f t="shared" si="8"/>
        <v>0</v>
      </c>
      <c r="U22" s="92">
        <f t="shared" si="9"/>
        <v>0</v>
      </c>
      <c r="V22" s="95">
        <f t="shared" si="10"/>
        <v>0</v>
      </c>
      <c r="W22" s="7">
        <f t="shared" si="10"/>
        <v>0</v>
      </c>
    </row>
    <row r="23" spans="1:23" s="6" customFormat="1" ht="19.899999999999999" customHeight="1" x14ac:dyDescent="0.2">
      <c r="A23" s="51">
        <v>44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0"/>
        <v>0</v>
      </c>
      <c r="M23" s="7">
        <f t="shared" si="1"/>
        <v>0</v>
      </c>
      <c r="N23" s="69">
        <f t="shared" si="2"/>
        <v>0</v>
      </c>
      <c r="O23" s="76">
        <f t="shared" si="3"/>
        <v>0</v>
      </c>
      <c r="P23" s="74">
        <f t="shared" si="4"/>
        <v>0</v>
      </c>
      <c r="Q23" s="82">
        <f t="shared" si="5"/>
        <v>0</v>
      </c>
      <c r="R23" s="80">
        <f t="shared" si="6"/>
        <v>0</v>
      </c>
      <c r="S23" s="86">
        <f t="shared" si="7"/>
        <v>0</v>
      </c>
      <c r="T23" s="90">
        <f t="shared" si="8"/>
        <v>0</v>
      </c>
      <c r="U23" s="92">
        <f t="shared" si="9"/>
        <v>0</v>
      </c>
      <c r="V23" s="95">
        <f t="shared" si="10"/>
        <v>0</v>
      </c>
      <c r="W23" s="7">
        <f t="shared" si="10"/>
        <v>0</v>
      </c>
    </row>
    <row r="24" spans="1:23" s="6" customFormat="1" ht="19.899999999999999" customHeight="1" x14ac:dyDescent="0.2">
      <c r="A24" s="51">
        <v>45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0"/>
        <v>0</v>
      </c>
      <c r="M24" s="7">
        <f t="shared" si="1"/>
        <v>0</v>
      </c>
      <c r="N24" s="69">
        <f t="shared" si="2"/>
        <v>0</v>
      </c>
      <c r="O24" s="76">
        <f t="shared" si="3"/>
        <v>0</v>
      </c>
      <c r="P24" s="74">
        <f t="shared" si="4"/>
        <v>0</v>
      </c>
      <c r="Q24" s="82">
        <f t="shared" si="5"/>
        <v>0</v>
      </c>
      <c r="R24" s="80">
        <f t="shared" si="6"/>
        <v>0</v>
      </c>
      <c r="S24" s="86">
        <f t="shared" si="7"/>
        <v>0</v>
      </c>
      <c r="T24" s="90">
        <f t="shared" si="8"/>
        <v>0</v>
      </c>
      <c r="U24" s="92">
        <f t="shared" si="9"/>
        <v>0</v>
      </c>
      <c r="V24" s="95">
        <f t="shared" si="10"/>
        <v>0</v>
      </c>
      <c r="W24" s="7">
        <f t="shared" si="10"/>
        <v>0</v>
      </c>
    </row>
    <row r="25" spans="1:23" s="6" customFormat="1" ht="19.899999999999999" customHeight="1" x14ac:dyDescent="0.2">
      <c r="A25" s="51">
        <v>46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0"/>
        <v>0</v>
      </c>
      <c r="M25" s="7">
        <f t="shared" si="1"/>
        <v>0</v>
      </c>
      <c r="N25" s="69">
        <f t="shared" si="2"/>
        <v>0</v>
      </c>
      <c r="O25" s="76">
        <f t="shared" si="3"/>
        <v>0</v>
      </c>
      <c r="P25" s="74">
        <f t="shared" si="4"/>
        <v>0</v>
      </c>
      <c r="Q25" s="82">
        <f t="shared" si="5"/>
        <v>0</v>
      </c>
      <c r="R25" s="80">
        <f t="shared" si="6"/>
        <v>0</v>
      </c>
      <c r="S25" s="86">
        <f t="shared" si="7"/>
        <v>0</v>
      </c>
      <c r="T25" s="90">
        <f t="shared" si="8"/>
        <v>0</v>
      </c>
      <c r="U25" s="92">
        <f t="shared" si="9"/>
        <v>0</v>
      </c>
      <c r="V25" s="95">
        <f t="shared" si="10"/>
        <v>0</v>
      </c>
      <c r="W25" s="7">
        <f t="shared" si="10"/>
        <v>0</v>
      </c>
    </row>
    <row r="26" spans="1:23" s="6" customFormat="1" ht="19.899999999999999" customHeight="1" x14ac:dyDescent="0.2">
      <c r="A26" s="51">
        <v>47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0"/>
        <v>0</v>
      </c>
      <c r="M26" s="7">
        <f t="shared" si="1"/>
        <v>0</v>
      </c>
      <c r="N26" s="69">
        <f t="shared" si="2"/>
        <v>0</v>
      </c>
      <c r="O26" s="76">
        <f t="shared" si="3"/>
        <v>0</v>
      </c>
      <c r="P26" s="74">
        <f t="shared" si="4"/>
        <v>0</v>
      </c>
      <c r="Q26" s="82">
        <f t="shared" si="5"/>
        <v>0</v>
      </c>
      <c r="R26" s="80">
        <f t="shared" si="6"/>
        <v>0</v>
      </c>
      <c r="S26" s="86">
        <f t="shared" si="7"/>
        <v>0</v>
      </c>
      <c r="T26" s="90">
        <f t="shared" si="8"/>
        <v>0</v>
      </c>
      <c r="U26" s="92">
        <f t="shared" si="9"/>
        <v>0</v>
      </c>
      <c r="V26" s="95">
        <f t="shared" si="10"/>
        <v>0</v>
      </c>
      <c r="W26" s="7">
        <f t="shared" si="10"/>
        <v>0</v>
      </c>
    </row>
    <row r="27" spans="1:23" s="6" customFormat="1" ht="19.899999999999999" customHeight="1" x14ac:dyDescent="0.2">
      <c r="A27" s="51">
        <v>48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0"/>
        <v>0</v>
      </c>
      <c r="M27" s="7">
        <f t="shared" si="1"/>
        <v>0</v>
      </c>
      <c r="N27" s="69">
        <f t="shared" si="2"/>
        <v>0</v>
      </c>
      <c r="O27" s="76">
        <f t="shared" si="3"/>
        <v>0</v>
      </c>
      <c r="P27" s="74">
        <f t="shared" si="4"/>
        <v>0</v>
      </c>
      <c r="Q27" s="82">
        <f t="shared" si="5"/>
        <v>0</v>
      </c>
      <c r="R27" s="80">
        <f t="shared" si="6"/>
        <v>0</v>
      </c>
      <c r="S27" s="86">
        <f t="shared" si="7"/>
        <v>0</v>
      </c>
      <c r="T27" s="90">
        <f t="shared" si="8"/>
        <v>0</v>
      </c>
      <c r="U27" s="92">
        <f t="shared" si="9"/>
        <v>0</v>
      </c>
      <c r="V27" s="95">
        <f t="shared" si="10"/>
        <v>0</v>
      </c>
      <c r="W27" s="7">
        <f t="shared" si="10"/>
        <v>0</v>
      </c>
    </row>
    <row r="28" spans="1:23" s="6" customFormat="1" ht="19.899999999999999" customHeight="1" x14ac:dyDescent="0.2">
      <c r="A28" s="51">
        <v>49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0"/>
        <v>0</v>
      </c>
      <c r="M28" s="7">
        <f t="shared" si="1"/>
        <v>0</v>
      </c>
      <c r="N28" s="69">
        <f t="shared" si="2"/>
        <v>0</v>
      </c>
      <c r="O28" s="76">
        <f t="shared" si="3"/>
        <v>0</v>
      </c>
      <c r="P28" s="74">
        <f t="shared" si="4"/>
        <v>0</v>
      </c>
      <c r="Q28" s="82">
        <f t="shared" si="5"/>
        <v>0</v>
      </c>
      <c r="R28" s="80">
        <f t="shared" si="6"/>
        <v>0</v>
      </c>
      <c r="S28" s="86">
        <f t="shared" si="7"/>
        <v>0</v>
      </c>
      <c r="T28" s="90">
        <f t="shared" si="8"/>
        <v>0</v>
      </c>
      <c r="U28" s="92">
        <f t="shared" si="9"/>
        <v>0</v>
      </c>
      <c r="V28" s="95">
        <f t="shared" si="10"/>
        <v>0</v>
      </c>
      <c r="W28" s="7">
        <f t="shared" si="10"/>
        <v>0</v>
      </c>
    </row>
    <row r="29" spans="1:23" s="6" customFormat="1" ht="19.899999999999999" customHeight="1" x14ac:dyDescent="0.2">
      <c r="A29" s="51">
        <v>50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0"/>
        <v>0</v>
      </c>
      <c r="M29" s="7">
        <f t="shared" si="1"/>
        <v>0</v>
      </c>
      <c r="N29" s="69">
        <f t="shared" si="2"/>
        <v>0</v>
      </c>
      <c r="O29" s="76">
        <f t="shared" si="3"/>
        <v>0</v>
      </c>
      <c r="P29" s="74">
        <f t="shared" si="4"/>
        <v>0</v>
      </c>
      <c r="Q29" s="82">
        <f t="shared" si="5"/>
        <v>0</v>
      </c>
      <c r="R29" s="80">
        <f t="shared" si="6"/>
        <v>0</v>
      </c>
      <c r="S29" s="86">
        <f t="shared" si="7"/>
        <v>0</v>
      </c>
      <c r="T29" s="90">
        <f t="shared" si="8"/>
        <v>0</v>
      </c>
      <c r="U29" s="92">
        <f t="shared" si="9"/>
        <v>0</v>
      </c>
      <c r="V29" s="95">
        <f t="shared" si="10"/>
        <v>0</v>
      </c>
      <c r="W29" s="7">
        <f t="shared" si="10"/>
        <v>0</v>
      </c>
    </row>
    <row r="30" spans="1:23" s="6" customFormat="1" ht="19.899999999999999" customHeight="1" x14ac:dyDescent="0.2">
      <c r="A30" s="51">
        <v>51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0"/>
        <v>0</v>
      </c>
      <c r="M30" s="7">
        <f t="shared" si="1"/>
        <v>0</v>
      </c>
      <c r="N30" s="69">
        <f t="shared" si="2"/>
        <v>0</v>
      </c>
      <c r="O30" s="76">
        <f t="shared" si="3"/>
        <v>0</v>
      </c>
      <c r="P30" s="74">
        <f t="shared" si="4"/>
        <v>0</v>
      </c>
      <c r="Q30" s="82">
        <f t="shared" si="5"/>
        <v>0</v>
      </c>
      <c r="R30" s="80">
        <f t="shared" si="6"/>
        <v>0</v>
      </c>
      <c r="S30" s="86">
        <f t="shared" si="7"/>
        <v>0</v>
      </c>
      <c r="T30" s="90">
        <f t="shared" si="8"/>
        <v>0</v>
      </c>
      <c r="U30" s="92">
        <f t="shared" si="9"/>
        <v>0</v>
      </c>
      <c r="V30" s="95">
        <f t="shared" si="10"/>
        <v>0</v>
      </c>
      <c r="W30" s="7">
        <f t="shared" si="10"/>
        <v>0</v>
      </c>
    </row>
    <row r="31" spans="1:23" ht="19.899999999999999" customHeight="1" thickBot="1" x14ac:dyDescent="0.25">
      <c r="A31" s="52"/>
      <c r="B31" s="55"/>
      <c r="C31" s="55"/>
      <c r="D31" s="55"/>
      <c r="E31" s="58"/>
      <c r="F31" s="60"/>
      <c r="G31" s="62"/>
      <c r="H31" s="64"/>
      <c r="I31" s="62"/>
      <c r="J31" s="62"/>
      <c r="K31" s="101"/>
      <c r="L31" s="71"/>
      <c r="M31" s="72"/>
      <c r="N31" s="77"/>
      <c r="O31" s="78"/>
      <c r="P31" s="83"/>
      <c r="Q31" s="84"/>
      <c r="R31" s="87"/>
      <c r="S31" s="88"/>
      <c r="T31" s="93"/>
      <c r="U31" s="94"/>
      <c r="V31" s="96"/>
      <c r="W31" s="72"/>
    </row>
    <row r="32" spans="1:23" ht="19.899999999999999" customHeight="1" thickBot="1" x14ac:dyDescent="0.25">
      <c r="C32" s="4"/>
      <c r="D32" s="4"/>
      <c r="E32" s="70"/>
      <c r="F32" s="7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9.899999999999999" customHeight="1" thickBot="1" x14ac:dyDescent="0.25">
      <c r="A33" s="47"/>
      <c r="B33" s="47"/>
      <c r="C33" s="8" t="s">
        <v>53</v>
      </c>
      <c r="D33" s="9"/>
      <c r="E33" s="9"/>
      <c r="F33" s="9"/>
      <c r="G33" s="9"/>
      <c r="H33" s="10">
        <f>SUBTOTAL(9,H4:H32)</f>
        <v>2086.41</v>
      </c>
      <c r="I33" s="109"/>
      <c r="J33" s="109"/>
      <c r="K33" s="11"/>
      <c r="L33" s="12">
        <f t="shared" ref="L33:W33" si="11">+SUBTOTAL(9,L4:L31)</f>
        <v>0</v>
      </c>
      <c r="M33" s="12">
        <f t="shared" si="11"/>
        <v>2086.41</v>
      </c>
      <c r="N33" s="13">
        <f t="shared" si="11"/>
        <v>0</v>
      </c>
      <c r="O33" s="13">
        <f t="shared" si="11"/>
        <v>0</v>
      </c>
      <c r="P33" s="14">
        <f t="shared" si="11"/>
        <v>263.77227722772273</v>
      </c>
      <c r="Q33" s="14">
        <f t="shared" si="11"/>
        <v>2.6377227722772276</v>
      </c>
      <c r="R33" s="15">
        <f t="shared" si="11"/>
        <v>1063.6363636363635</v>
      </c>
      <c r="S33" s="15">
        <f t="shared" si="11"/>
        <v>106.36363636363637</v>
      </c>
      <c r="T33" s="16">
        <f t="shared" si="11"/>
        <v>541.66666666666674</v>
      </c>
      <c r="U33" s="16">
        <f t="shared" si="11"/>
        <v>108.33333333333336</v>
      </c>
      <c r="V33" s="12">
        <f t="shared" si="11"/>
        <v>1869.075307530753</v>
      </c>
      <c r="W33" s="12">
        <f t="shared" si="11"/>
        <v>217.33469246924696</v>
      </c>
    </row>
    <row r="34" spans="1:23" ht="19.899999999999999" customHeight="1" thickBot="1" x14ac:dyDescent="0.25">
      <c r="A34" s="48"/>
      <c r="B34" s="4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9.899999999999999" customHeight="1" thickBot="1" x14ac:dyDescent="0.25">
      <c r="A35" s="17" t="s">
        <v>95</v>
      </c>
      <c r="B35" s="17" t="s">
        <v>51</v>
      </c>
      <c r="C35" s="18" t="s">
        <v>54</v>
      </c>
      <c r="D35" s="18" t="s">
        <v>52</v>
      </c>
      <c r="E35" s="18" t="s">
        <v>5</v>
      </c>
      <c r="F35" s="18" t="s">
        <v>28</v>
      </c>
      <c r="G35" s="18" t="s">
        <v>79</v>
      </c>
      <c r="H35" s="18" t="s">
        <v>80</v>
      </c>
      <c r="I35" s="18" t="s">
        <v>81</v>
      </c>
      <c r="J35" s="18" t="s">
        <v>82</v>
      </c>
      <c r="K35" s="19" t="s">
        <v>50</v>
      </c>
      <c r="L35" s="20" t="s">
        <v>9</v>
      </c>
      <c r="M35" s="112" t="s">
        <v>656</v>
      </c>
      <c r="N35" s="21"/>
      <c r="O35" s="2" t="s">
        <v>72</v>
      </c>
      <c r="P35" s="198" t="s">
        <v>40</v>
      </c>
      <c r="Q35" s="198"/>
      <c r="R35" s="198"/>
      <c r="S35" s="21"/>
      <c r="T35" s="199" t="s">
        <v>6</v>
      </c>
      <c r="U35" s="200"/>
      <c r="V35" s="200"/>
      <c r="W35" s="22">
        <v>0</v>
      </c>
    </row>
    <row r="36" spans="1:23" ht="19.899999999999999" customHeight="1" thickBot="1" x14ac:dyDescent="0.25">
      <c r="A36" s="49">
        <v>1</v>
      </c>
      <c r="B36" s="23" t="str">
        <f>+'VERİ BANKASI'!B2</f>
        <v>ARAÇ YAKIT GİDERİ</v>
      </c>
      <c r="C36" s="24">
        <f t="shared" ref="C36:C60" si="12">SUMIF($D$4:$D$31,B36,$N$4:$N$31)</f>
        <v>0</v>
      </c>
      <c r="D36" s="24">
        <f t="shared" ref="D36:D60" si="13">SUMIF($D$4:$D$31,B36,$O$4:$O$31)</f>
        <v>0</v>
      </c>
      <c r="E36" s="24">
        <f t="shared" ref="E36:E60" si="14">SUMIF($D$4:$D$31,B36,$P$4:$P$31)</f>
        <v>0</v>
      </c>
      <c r="F36" s="24">
        <f t="shared" ref="F36:F60" si="15">SUMIF($D$4:$D$31,B36,$Q$4:$Q$31)</f>
        <v>0</v>
      </c>
      <c r="G36" s="24">
        <f t="shared" ref="G36:G60" si="16">SUMIF($D$4:$D$31,B36,$R$4:$R$31)</f>
        <v>0</v>
      </c>
      <c r="H36" s="24">
        <f t="shared" ref="H36:H60" si="17">SUMIF($D$4:$D$31,B36,$S$4:$S$31)</f>
        <v>0</v>
      </c>
      <c r="I36" s="24">
        <f t="shared" ref="I36:I60" si="18">SUMIF($D$4:$D$31,B36,$T$4:$T$31)</f>
        <v>0</v>
      </c>
      <c r="J36" s="24">
        <f t="shared" ref="J36:J60" si="19">SUMIF($D$4:$D$31,B36,$U$4:$U$31)</f>
        <v>0</v>
      </c>
      <c r="K36" s="24">
        <f t="shared" ref="K36:K60" si="20">SUMIF($D$4:$D$31,B36,$L$4:$L$31)</f>
        <v>0</v>
      </c>
      <c r="L36" s="25">
        <f t="shared" ref="L36:L60" si="21">+SUM(C36:K36)</f>
        <v>0</v>
      </c>
      <c r="M36" s="113">
        <f>+COUNTIF($D$4:D29,B36)</f>
        <v>0</v>
      </c>
      <c r="N36" s="26"/>
      <c r="O36" s="2" t="s">
        <v>0</v>
      </c>
      <c r="P36" s="198" t="s">
        <v>26</v>
      </c>
      <c r="Q36" s="198"/>
      <c r="R36" s="198"/>
      <c r="S36" s="26"/>
      <c r="T36" s="41"/>
      <c r="U36" s="41"/>
      <c r="V36" s="41"/>
      <c r="W36" s="41"/>
    </row>
    <row r="37" spans="1:23" ht="19.899999999999999" customHeight="1" thickBot="1" x14ac:dyDescent="0.25">
      <c r="A37" s="49">
        <v>2</v>
      </c>
      <c r="B37" s="23" t="str">
        <f>+'VERİ BANKASI'!B3</f>
        <v>ARAÇ OTOPARK VE VALE GİDERLERİ</v>
      </c>
      <c r="C37" s="24">
        <f t="shared" si="12"/>
        <v>0</v>
      </c>
      <c r="D37" s="24">
        <f t="shared" si="13"/>
        <v>0</v>
      </c>
      <c r="E37" s="24">
        <f t="shared" si="14"/>
        <v>0</v>
      </c>
      <c r="F37" s="24">
        <f t="shared" si="15"/>
        <v>0</v>
      </c>
      <c r="G37" s="24">
        <f t="shared" si="16"/>
        <v>0</v>
      </c>
      <c r="H37" s="24">
        <f t="shared" si="17"/>
        <v>0</v>
      </c>
      <c r="I37" s="24">
        <f t="shared" si="18"/>
        <v>0</v>
      </c>
      <c r="J37" s="24">
        <f t="shared" si="19"/>
        <v>0</v>
      </c>
      <c r="K37" s="24">
        <f t="shared" si="20"/>
        <v>0</v>
      </c>
      <c r="L37" s="25">
        <f t="shared" si="21"/>
        <v>0</v>
      </c>
      <c r="M37" s="113">
        <f>+COUNTIF($D$4:D31,B37)</f>
        <v>0</v>
      </c>
      <c r="N37" s="26"/>
      <c r="O37" s="2" t="s">
        <v>1</v>
      </c>
      <c r="P37" s="198" t="s">
        <v>2</v>
      </c>
      <c r="Q37" s="198"/>
      <c r="R37" s="198"/>
      <c r="S37" s="26"/>
      <c r="T37" s="199" t="s">
        <v>7</v>
      </c>
      <c r="U37" s="200"/>
      <c r="V37" s="201"/>
      <c r="W37" s="27">
        <f>+L33+V33+W33</f>
        <v>2086.41</v>
      </c>
    </row>
    <row r="38" spans="1:23" ht="19.899999999999999" customHeight="1" thickBot="1" x14ac:dyDescent="0.25">
      <c r="A38" s="49">
        <v>3</v>
      </c>
      <c r="B38" s="23" t="str">
        <f>+'VERİ BANKASI'!B4</f>
        <v>ARAÇ TAMİR VE BAKIM GİDERLERİ</v>
      </c>
      <c r="C38" s="24">
        <f t="shared" si="12"/>
        <v>0</v>
      </c>
      <c r="D38" s="24">
        <f t="shared" si="13"/>
        <v>0</v>
      </c>
      <c r="E38" s="24">
        <f t="shared" si="14"/>
        <v>0</v>
      </c>
      <c r="F38" s="24">
        <f t="shared" si="15"/>
        <v>0</v>
      </c>
      <c r="G38" s="24">
        <f t="shared" si="16"/>
        <v>0</v>
      </c>
      <c r="H38" s="24">
        <f t="shared" si="17"/>
        <v>0</v>
      </c>
      <c r="I38" s="24">
        <f t="shared" si="18"/>
        <v>0</v>
      </c>
      <c r="J38" s="24">
        <f t="shared" si="19"/>
        <v>0</v>
      </c>
      <c r="K38" s="24">
        <f t="shared" si="20"/>
        <v>0</v>
      </c>
      <c r="L38" s="25">
        <f t="shared" si="21"/>
        <v>0</v>
      </c>
      <c r="M38" s="113">
        <f>+COUNTIF($D$4:D32,B38)</f>
        <v>0</v>
      </c>
      <c r="N38" s="26"/>
      <c r="O38" s="2" t="s">
        <v>73</v>
      </c>
      <c r="P38" s="198">
        <v>2023</v>
      </c>
      <c r="Q38" s="198"/>
      <c r="R38" s="198"/>
      <c r="S38" s="26"/>
      <c r="T38" s="41"/>
      <c r="U38" s="41"/>
      <c r="V38" s="41"/>
      <c r="W38" s="41"/>
    </row>
    <row r="39" spans="1:23" ht="19.899999999999999" customHeight="1" thickBot="1" x14ac:dyDescent="0.25">
      <c r="A39" s="49">
        <v>4</v>
      </c>
      <c r="B39" s="23" t="str">
        <f>+'VERİ BANKASI'!B5</f>
        <v>MUTFAK YİYECEK VE İÇECEK GİDERLERİ</v>
      </c>
      <c r="C39" s="24">
        <f t="shared" si="12"/>
        <v>0</v>
      </c>
      <c r="D39" s="24">
        <f t="shared" si="13"/>
        <v>0</v>
      </c>
      <c r="E39" s="24">
        <f t="shared" si="14"/>
        <v>263.77227722772273</v>
      </c>
      <c r="F39" s="24">
        <f t="shared" si="15"/>
        <v>2.6377227722772276</v>
      </c>
      <c r="G39" s="24">
        <f t="shared" si="16"/>
        <v>0</v>
      </c>
      <c r="H39" s="24">
        <f t="shared" si="17"/>
        <v>0</v>
      </c>
      <c r="I39" s="24">
        <f t="shared" si="18"/>
        <v>0</v>
      </c>
      <c r="J39" s="24">
        <f t="shared" si="19"/>
        <v>0</v>
      </c>
      <c r="K39" s="24">
        <f t="shared" si="20"/>
        <v>0</v>
      </c>
      <c r="L39" s="25">
        <f t="shared" si="21"/>
        <v>266.40999999999997</v>
      </c>
      <c r="M39" s="113">
        <f>+COUNTIF($D$4:D33,B39)</f>
        <v>3</v>
      </c>
      <c r="N39" s="26"/>
      <c r="O39" s="2" t="s">
        <v>74</v>
      </c>
      <c r="P39" s="198" t="s">
        <v>3</v>
      </c>
      <c r="Q39" s="198"/>
      <c r="R39" s="198"/>
      <c r="S39" s="26"/>
      <c r="T39" s="199" t="s">
        <v>8</v>
      </c>
      <c r="U39" s="200"/>
      <c r="V39" s="201"/>
      <c r="W39" s="28">
        <f>+W35-W37</f>
        <v>-2086.41</v>
      </c>
    </row>
    <row r="40" spans="1:23" ht="19.899999999999999" customHeight="1" x14ac:dyDescent="0.2">
      <c r="A40" s="49">
        <v>5</v>
      </c>
      <c r="B40" s="23" t="str">
        <f>+'VERİ BANKASI'!B6</f>
        <v>MUTFAK SARF MALZEME GİDERLERİ</v>
      </c>
      <c r="C40" s="24">
        <f t="shared" si="12"/>
        <v>0</v>
      </c>
      <c r="D40" s="24">
        <f t="shared" si="13"/>
        <v>0</v>
      </c>
      <c r="E40" s="24">
        <f t="shared" si="14"/>
        <v>0</v>
      </c>
      <c r="F40" s="24">
        <f t="shared" si="15"/>
        <v>0</v>
      </c>
      <c r="G40" s="24">
        <f t="shared" si="16"/>
        <v>0</v>
      </c>
      <c r="H40" s="24">
        <f t="shared" si="17"/>
        <v>0</v>
      </c>
      <c r="I40" s="24">
        <f t="shared" si="18"/>
        <v>0</v>
      </c>
      <c r="J40" s="24">
        <f t="shared" si="19"/>
        <v>0</v>
      </c>
      <c r="K40" s="24">
        <f t="shared" si="20"/>
        <v>0</v>
      </c>
      <c r="L40" s="25">
        <f t="shared" si="21"/>
        <v>0</v>
      </c>
      <c r="M40" s="113">
        <f>+COUNTIF($D$4:D34,B40)</f>
        <v>0</v>
      </c>
      <c r="N40" s="26"/>
      <c r="O40" s="2" t="s">
        <v>78</v>
      </c>
      <c r="P40" s="198" t="s">
        <v>75</v>
      </c>
      <c r="Q40" s="198"/>
      <c r="R40" s="198"/>
      <c r="S40" s="26"/>
      <c r="T40" s="26"/>
      <c r="U40" s="26"/>
      <c r="V40" s="26"/>
      <c r="W40" s="26"/>
    </row>
    <row r="41" spans="1:23" ht="19.899999999999999" customHeight="1" x14ac:dyDescent="0.2">
      <c r="A41" s="49">
        <v>6</v>
      </c>
      <c r="B41" s="23" t="str">
        <f>+'VERİ BANKASI'!B8</f>
        <v>TEMSİL İKRAM VE YEMEK GİDERLERİ</v>
      </c>
      <c r="C41" s="24">
        <f t="shared" si="12"/>
        <v>0</v>
      </c>
      <c r="D41" s="24">
        <f t="shared" si="13"/>
        <v>0</v>
      </c>
      <c r="E41" s="24">
        <f t="shared" si="14"/>
        <v>0</v>
      </c>
      <c r="F41" s="24">
        <f t="shared" si="15"/>
        <v>0</v>
      </c>
      <c r="G41" s="24">
        <f t="shared" si="16"/>
        <v>1063.6363636363635</v>
      </c>
      <c r="H41" s="24">
        <f t="shared" si="17"/>
        <v>106.36363636363637</v>
      </c>
      <c r="I41" s="24">
        <f t="shared" si="18"/>
        <v>0</v>
      </c>
      <c r="J41" s="24">
        <f t="shared" si="19"/>
        <v>0</v>
      </c>
      <c r="K41" s="24">
        <f t="shared" si="20"/>
        <v>0</v>
      </c>
      <c r="L41" s="25">
        <f t="shared" si="21"/>
        <v>1170</v>
      </c>
      <c r="M41" s="113">
        <f>+COUNTIF($D$4:D35,B41)</f>
        <v>2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spans="1:23" ht="19.899999999999999" customHeight="1" x14ac:dyDescent="0.2">
      <c r="A42" s="49">
        <v>7</v>
      </c>
      <c r="B42" s="23" t="str">
        <f>+'VERİ BANKASI'!B9</f>
        <v>OFİS MAKİNA TAM.BAK.VE SARF MALZ. GİD.</v>
      </c>
      <c r="C42" s="24">
        <f t="shared" si="12"/>
        <v>0</v>
      </c>
      <c r="D42" s="24">
        <f t="shared" si="13"/>
        <v>0</v>
      </c>
      <c r="E42" s="24">
        <f t="shared" si="14"/>
        <v>0</v>
      </c>
      <c r="F42" s="24">
        <f t="shared" si="15"/>
        <v>0</v>
      </c>
      <c r="G42" s="24">
        <f t="shared" si="16"/>
        <v>0</v>
      </c>
      <c r="H42" s="24">
        <f t="shared" si="17"/>
        <v>0</v>
      </c>
      <c r="I42" s="24">
        <f t="shared" si="18"/>
        <v>0</v>
      </c>
      <c r="J42" s="24">
        <f t="shared" si="19"/>
        <v>0</v>
      </c>
      <c r="K42" s="24">
        <f t="shared" si="20"/>
        <v>0</v>
      </c>
      <c r="L42" s="25">
        <f t="shared" si="21"/>
        <v>0</v>
      </c>
      <c r="M42" s="113">
        <f>+COUNTIF($D$4:D36,B42)</f>
        <v>0</v>
      </c>
      <c r="N42" s="26"/>
      <c r="O42" s="202" t="s">
        <v>57</v>
      </c>
      <c r="P42" s="202"/>
      <c r="Q42" s="202"/>
      <c r="R42" s="202"/>
      <c r="S42" s="26"/>
      <c r="T42" s="202" t="s">
        <v>56</v>
      </c>
      <c r="U42" s="202"/>
      <c r="V42" s="202"/>
      <c r="W42" s="202"/>
    </row>
    <row r="43" spans="1:23" ht="19.899999999999999" customHeight="1" thickBot="1" x14ac:dyDescent="0.25">
      <c r="A43" s="49">
        <v>8</v>
      </c>
      <c r="B43" s="23" t="str">
        <f>+'VERİ BANKASI'!B10</f>
        <v>OFİS TAMİR, BAKIM VE ONARIM GİDERİ</v>
      </c>
      <c r="C43" s="24">
        <f t="shared" si="12"/>
        <v>0</v>
      </c>
      <c r="D43" s="24">
        <f t="shared" si="13"/>
        <v>0</v>
      </c>
      <c r="E43" s="24">
        <f t="shared" si="14"/>
        <v>0</v>
      </c>
      <c r="F43" s="24">
        <f t="shared" si="15"/>
        <v>0</v>
      </c>
      <c r="G43" s="24">
        <f t="shared" si="16"/>
        <v>0</v>
      </c>
      <c r="H43" s="24">
        <f t="shared" si="17"/>
        <v>0</v>
      </c>
      <c r="I43" s="24">
        <f t="shared" si="18"/>
        <v>0</v>
      </c>
      <c r="J43" s="24">
        <f t="shared" si="19"/>
        <v>0</v>
      </c>
      <c r="K43" s="24">
        <f t="shared" si="20"/>
        <v>0</v>
      </c>
      <c r="L43" s="25">
        <f t="shared" si="21"/>
        <v>0</v>
      </c>
      <c r="M43" s="113">
        <f>+COUNTIF($D$4:D37,B43)</f>
        <v>0</v>
      </c>
      <c r="N43" s="26"/>
      <c r="O43" s="29"/>
      <c r="P43" s="29"/>
      <c r="Q43" s="29"/>
      <c r="R43" s="29"/>
      <c r="S43" s="30"/>
      <c r="T43" s="30"/>
      <c r="U43" s="30"/>
      <c r="V43" s="30"/>
      <c r="W43" s="30"/>
    </row>
    <row r="44" spans="1:23" ht="19.899999999999999" customHeight="1" x14ac:dyDescent="0.2">
      <c r="A44" s="49">
        <v>9</v>
      </c>
      <c r="B44" s="23" t="str">
        <f>+'VERİ BANKASI'!B11</f>
        <v>PTT, KARGO, NAKLİYE VE HAMMALİYE GİD.</v>
      </c>
      <c r="C44" s="24">
        <f t="shared" si="12"/>
        <v>0</v>
      </c>
      <c r="D44" s="24">
        <f t="shared" si="13"/>
        <v>0</v>
      </c>
      <c r="E44" s="24">
        <f t="shared" si="14"/>
        <v>0</v>
      </c>
      <c r="F44" s="24">
        <f t="shared" si="15"/>
        <v>0</v>
      </c>
      <c r="G44" s="24">
        <f t="shared" si="16"/>
        <v>0</v>
      </c>
      <c r="H44" s="24">
        <f t="shared" si="17"/>
        <v>0</v>
      </c>
      <c r="I44" s="24">
        <f t="shared" si="18"/>
        <v>0</v>
      </c>
      <c r="J44" s="24">
        <f t="shared" si="19"/>
        <v>0</v>
      </c>
      <c r="K44" s="24">
        <f t="shared" si="20"/>
        <v>0</v>
      </c>
      <c r="L44" s="25">
        <f t="shared" si="21"/>
        <v>0</v>
      </c>
      <c r="M44" s="113">
        <f>+COUNTIF($D$4:D38,B44)</f>
        <v>0</v>
      </c>
      <c r="N44" s="26"/>
      <c r="O44" s="31" t="s">
        <v>58</v>
      </c>
      <c r="P44" s="32" t="str">
        <f>+CONCATENATE(P45,P35)</f>
        <v>: MESUT YILDIRIM</v>
      </c>
      <c r="Q44" s="33"/>
      <c r="R44" s="34"/>
      <c r="S44" s="30"/>
      <c r="T44" s="31" t="s">
        <v>58</v>
      </c>
      <c r="U44" s="203" t="s">
        <v>61</v>
      </c>
      <c r="V44" s="203"/>
      <c r="W44" s="204"/>
    </row>
    <row r="45" spans="1:23" ht="19.899999999999999" customHeight="1" x14ac:dyDescent="0.2">
      <c r="A45" s="49">
        <v>10</v>
      </c>
      <c r="B45" s="23" t="str">
        <f>+'VERİ BANKASI'!B12</f>
        <v>KIRTASİYE VE MATBAA GİDERLERİ</v>
      </c>
      <c r="C45" s="24">
        <f t="shared" si="12"/>
        <v>0</v>
      </c>
      <c r="D45" s="24">
        <f t="shared" si="13"/>
        <v>0</v>
      </c>
      <c r="E45" s="24">
        <f t="shared" si="14"/>
        <v>0</v>
      </c>
      <c r="F45" s="24">
        <f t="shared" si="15"/>
        <v>0</v>
      </c>
      <c r="G45" s="24">
        <f t="shared" si="16"/>
        <v>0</v>
      </c>
      <c r="H45" s="24">
        <f t="shared" si="17"/>
        <v>0</v>
      </c>
      <c r="I45" s="24">
        <f t="shared" si="18"/>
        <v>541.66666666666674</v>
      </c>
      <c r="J45" s="24">
        <f t="shared" si="19"/>
        <v>108.33333333333336</v>
      </c>
      <c r="K45" s="24">
        <f t="shared" si="20"/>
        <v>0</v>
      </c>
      <c r="L45" s="25">
        <f t="shared" si="21"/>
        <v>650.00000000000011</v>
      </c>
      <c r="M45" s="113">
        <f>+COUNTIF($D$4:D39,B45)</f>
        <v>1</v>
      </c>
      <c r="N45" s="26"/>
      <c r="O45" s="35" t="s">
        <v>59</v>
      </c>
      <c r="P45" s="36" t="s">
        <v>665</v>
      </c>
      <c r="Q45" s="30"/>
      <c r="R45" s="37"/>
      <c r="S45" s="30"/>
      <c r="T45" s="35" t="s">
        <v>59</v>
      </c>
      <c r="U45" s="185" t="s">
        <v>60</v>
      </c>
      <c r="V45" s="185"/>
      <c r="W45" s="186"/>
    </row>
    <row r="46" spans="1:23" ht="19.899999999999999" customHeight="1" x14ac:dyDescent="0.2">
      <c r="A46" s="49">
        <v>11</v>
      </c>
      <c r="B46" s="23" t="str">
        <f>+'VERİ BANKASI'!B13</f>
        <v>YURTİÇİ SEYAHAT VE KONAKLAMA GİD.</v>
      </c>
      <c r="C46" s="24">
        <f t="shared" si="12"/>
        <v>0</v>
      </c>
      <c r="D46" s="24">
        <f t="shared" si="13"/>
        <v>0</v>
      </c>
      <c r="E46" s="24">
        <f t="shared" si="14"/>
        <v>0</v>
      </c>
      <c r="F46" s="24">
        <f t="shared" si="15"/>
        <v>0</v>
      </c>
      <c r="G46" s="24">
        <f t="shared" si="16"/>
        <v>0</v>
      </c>
      <c r="H46" s="24">
        <f t="shared" si="17"/>
        <v>0</v>
      </c>
      <c r="I46" s="24">
        <f t="shared" si="18"/>
        <v>0</v>
      </c>
      <c r="J46" s="24">
        <f t="shared" si="19"/>
        <v>0</v>
      </c>
      <c r="K46" s="24">
        <f t="shared" si="20"/>
        <v>0</v>
      </c>
      <c r="L46" s="25">
        <f t="shared" si="21"/>
        <v>0</v>
      </c>
      <c r="M46" s="113">
        <f>+COUNTIF($D$4:D40,B46)</f>
        <v>0</v>
      </c>
      <c r="N46" s="26"/>
      <c r="O46" s="187" t="s">
        <v>62</v>
      </c>
      <c r="P46" s="188"/>
      <c r="Q46" s="188"/>
      <c r="R46" s="189"/>
      <c r="S46" s="30"/>
      <c r="T46" s="187" t="s">
        <v>62</v>
      </c>
      <c r="U46" s="188"/>
      <c r="V46" s="188"/>
      <c r="W46" s="189"/>
    </row>
    <row r="47" spans="1:23" ht="19.899999999999999" customHeight="1" x14ac:dyDescent="0.2">
      <c r="A47" s="49">
        <v>12</v>
      </c>
      <c r="B47" s="23" t="str">
        <f>+'VERİ BANKASI'!B14</f>
        <v>YURTDIŞI SEYAHAT VE KONAKLAMA GİD.</v>
      </c>
      <c r="C47" s="24">
        <f t="shared" si="12"/>
        <v>0</v>
      </c>
      <c r="D47" s="24">
        <f t="shared" si="13"/>
        <v>0</v>
      </c>
      <c r="E47" s="24">
        <f t="shared" si="14"/>
        <v>0</v>
      </c>
      <c r="F47" s="24">
        <f t="shared" si="15"/>
        <v>0</v>
      </c>
      <c r="G47" s="24">
        <f t="shared" si="16"/>
        <v>0</v>
      </c>
      <c r="H47" s="24">
        <f t="shared" si="17"/>
        <v>0</v>
      </c>
      <c r="I47" s="24">
        <f t="shared" si="18"/>
        <v>0</v>
      </c>
      <c r="J47" s="24">
        <f t="shared" si="19"/>
        <v>0</v>
      </c>
      <c r="K47" s="24">
        <f t="shared" si="20"/>
        <v>0</v>
      </c>
      <c r="L47" s="25">
        <f t="shared" si="21"/>
        <v>0</v>
      </c>
      <c r="M47" s="113">
        <f>+COUNTIF($D$4:D41,B47)</f>
        <v>0</v>
      </c>
      <c r="N47" s="26"/>
      <c r="O47" s="187"/>
      <c r="P47" s="188"/>
      <c r="Q47" s="188"/>
      <c r="R47" s="189"/>
      <c r="S47" s="30"/>
      <c r="T47" s="187"/>
      <c r="U47" s="188"/>
      <c r="V47" s="188"/>
      <c r="W47" s="189"/>
    </row>
    <row r="48" spans="1:23" ht="19.899999999999999" customHeight="1" x14ac:dyDescent="0.2">
      <c r="A48" s="49">
        <v>13</v>
      </c>
      <c r="B48" s="23" t="str">
        <f>+'VERİ BANKASI'!B15</f>
        <v>TEMİZLİK VE SARF MALZEME GİDERLERİ</v>
      </c>
      <c r="C48" s="24">
        <f t="shared" si="12"/>
        <v>0</v>
      </c>
      <c r="D48" s="24">
        <f t="shared" si="13"/>
        <v>0</v>
      </c>
      <c r="E48" s="24">
        <f t="shared" si="14"/>
        <v>0</v>
      </c>
      <c r="F48" s="24">
        <f t="shared" si="15"/>
        <v>0</v>
      </c>
      <c r="G48" s="24">
        <f t="shared" si="16"/>
        <v>0</v>
      </c>
      <c r="H48" s="24">
        <f t="shared" si="17"/>
        <v>0</v>
      </c>
      <c r="I48" s="24">
        <f t="shared" si="18"/>
        <v>0</v>
      </c>
      <c r="J48" s="24">
        <f t="shared" si="19"/>
        <v>0</v>
      </c>
      <c r="K48" s="24">
        <f t="shared" si="20"/>
        <v>0</v>
      </c>
      <c r="L48" s="25">
        <f t="shared" si="21"/>
        <v>0</v>
      </c>
      <c r="M48" s="113">
        <f>+COUNTIF($D$4:D42,B48)</f>
        <v>0</v>
      </c>
      <c r="N48" s="26"/>
      <c r="O48" s="187"/>
      <c r="P48" s="188"/>
      <c r="Q48" s="188"/>
      <c r="R48" s="189"/>
      <c r="S48" s="30"/>
      <c r="T48" s="187"/>
      <c r="U48" s="188"/>
      <c r="V48" s="188"/>
      <c r="W48" s="189"/>
    </row>
    <row r="49" spans="1:23" ht="19.899999999999999" customHeight="1" x14ac:dyDescent="0.2">
      <c r="A49" s="49">
        <v>14</v>
      </c>
      <c r="B49" s="23" t="str">
        <f>+'VERİ BANKASI'!B16</f>
        <v>MUHTELİF VE DIŞARDAN SAĞ.HİZ.GİD.</v>
      </c>
      <c r="C49" s="24">
        <f t="shared" si="12"/>
        <v>0</v>
      </c>
      <c r="D49" s="24">
        <f t="shared" si="13"/>
        <v>0</v>
      </c>
      <c r="E49" s="24">
        <f t="shared" si="14"/>
        <v>0</v>
      </c>
      <c r="F49" s="24">
        <f t="shared" si="15"/>
        <v>0</v>
      </c>
      <c r="G49" s="24">
        <f t="shared" si="16"/>
        <v>0</v>
      </c>
      <c r="H49" s="24">
        <f t="shared" si="17"/>
        <v>0</v>
      </c>
      <c r="I49" s="24">
        <f t="shared" si="18"/>
        <v>0</v>
      </c>
      <c r="J49" s="24">
        <f t="shared" si="19"/>
        <v>0</v>
      </c>
      <c r="K49" s="24">
        <f t="shared" si="20"/>
        <v>0</v>
      </c>
      <c r="L49" s="25">
        <f t="shared" si="21"/>
        <v>0</v>
      </c>
      <c r="M49" s="113">
        <f>+COUNTIF($D$4:D43,B49)</f>
        <v>0</v>
      </c>
      <c r="N49" s="26"/>
      <c r="O49" s="187"/>
      <c r="P49" s="188"/>
      <c r="Q49" s="188"/>
      <c r="R49" s="189"/>
      <c r="S49" s="30"/>
      <c r="T49" s="187"/>
      <c r="U49" s="188"/>
      <c r="V49" s="188"/>
      <c r="W49" s="189"/>
    </row>
    <row r="50" spans="1:23" ht="19.899999999999999" customHeight="1" thickBot="1" x14ac:dyDescent="0.25">
      <c r="A50" s="49">
        <v>15</v>
      </c>
      <c r="B50" s="23" t="str">
        <f>+'VERİ BANKASI'!B17</f>
        <v>DİĞER VERGİ RESİM VE HARÇ GİDERLERİ</v>
      </c>
      <c r="C50" s="24">
        <f t="shared" si="12"/>
        <v>0</v>
      </c>
      <c r="D50" s="24">
        <f t="shared" si="13"/>
        <v>0</v>
      </c>
      <c r="E50" s="24">
        <f t="shared" si="14"/>
        <v>0</v>
      </c>
      <c r="F50" s="24">
        <f t="shared" si="15"/>
        <v>0</v>
      </c>
      <c r="G50" s="24">
        <f t="shared" si="16"/>
        <v>0</v>
      </c>
      <c r="H50" s="24">
        <f t="shared" si="17"/>
        <v>0</v>
      </c>
      <c r="I50" s="24">
        <f t="shared" si="18"/>
        <v>0</v>
      </c>
      <c r="J50" s="24">
        <f t="shared" si="19"/>
        <v>0</v>
      </c>
      <c r="K50" s="24">
        <f t="shared" si="20"/>
        <v>0</v>
      </c>
      <c r="L50" s="25">
        <f t="shared" si="21"/>
        <v>0</v>
      </c>
      <c r="M50" s="113">
        <f>+COUNTIF($D$4:D44,B50)</f>
        <v>0</v>
      </c>
      <c r="N50" s="26"/>
      <c r="O50" s="190"/>
      <c r="P50" s="191"/>
      <c r="Q50" s="191"/>
      <c r="R50" s="192"/>
      <c r="S50" s="30"/>
      <c r="T50" s="190"/>
      <c r="U50" s="191"/>
      <c r="V50" s="191"/>
      <c r="W50" s="192"/>
    </row>
    <row r="51" spans="1:23" ht="19.899999999999999" customHeight="1" x14ac:dyDescent="0.2">
      <c r="A51" s="49">
        <v>16</v>
      </c>
      <c r="B51" s="23" t="str">
        <f>+'VERİ BANKASI'!B18</f>
        <v>NOTER GİDERLERİ</v>
      </c>
      <c r="C51" s="24">
        <f t="shared" si="12"/>
        <v>0</v>
      </c>
      <c r="D51" s="24">
        <f t="shared" si="13"/>
        <v>0</v>
      </c>
      <c r="E51" s="24">
        <f t="shared" si="14"/>
        <v>0</v>
      </c>
      <c r="F51" s="24">
        <f t="shared" si="15"/>
        <v>0</v>
      </c>
      <c r="G51" s="24">
        <f t="shared" si="16"/>
        <v>0</v>
      </c>
      <c r="H51" s="24">
        <f t="shared" si="17"/>
        <v>0</v>
      </c>
      <c r="I51" s="24">
        <f t="shared" si="18"/>
        <v>0</v>
      </c>
      <c r="J51" s="24">
        <f t="shared" si="19"/>
        <v>0</v>
      </c>
      <c r="K51" s="24">
        <f t="shared" si="20"/>
        <v>0</v>
      </c>
      <c r="L51" s="25">
        <f t="shared" si="21"/>
        <v>0</v>
      </c>
      <c r="M51" s="113">
        <f>+COUNTIF($D$4:D45,B51)</f>
        <v>0</v>
      </c>
      <c r="N51" s="26"/>
      <c r="S51" s="30"/>
      <c r="T51" s="30"/>
      <c r="U51" s="30"/>
    </row>
    <row r="52" spans="1:23" ht="19.899999999999999" customHeight="1" x14ac:dyDescent="0.2">
      <c r="A52" s="49">
        <v>17</v>
      </c>
      <c r="B52" s="23" t="str">
        <f>+'VERİ BANKASI'!B19</f>
        <v>SAĞLIK GİDERLERİ</v>
      </c>
      <c r="C52" s="24">
        <f t="shared" si="12"/>
        <v>0</v>
      </c>
      <c r="D52" s="24">
        <f t="shared" si="13"/>
        <v>0</v>
      </c>
      <c r="E52" s="24">
        <f t="shared" si="14"/>
        <v>0</v>
      </c>
      <c r="F52" s="24">
        <f t="shared" si="15"/>
        <v>0</v>
      </c>
      <c r="G52" s="24">
        <f t="shared" si="16"/>
        <v>0</v>
      </c>
      <c r="H52" s="24">
        <f t="shared" si="17"/>
        <v>0</v>
      </c>
      <c r="I52" s="24">
        <f t="shared" si="18"/>
        <v>0</v>
      </c>
      <c r="J52" s="24">
        <f t="shared" si="19"/>
        <v>0</v>
      </c>
      <c r="K52" s="24">
        <f t="shared" si="20"/>
        <v>0</v>
      </c>
      <c r="L52" s="25">
        <f t="shared" si="21"/>
        <v>0</v>
      </c>
      <c r="M52" s="113">
        <f>+COUNTIF($D$4:D46,B52)</f>
        <v>0</v>
      </c>
      <c r="N52" s="26"/>
    </row>
    <row r="53" spans="1:23" ht="19.899999999999999" customHeight="1" x14ac:dyDescent="0.2">
      <c r="A53" s="49">
        <v>18</v>
      </c>
      <c r="B53" s="23" t="str">
        <f>+'VERİ BANKASI'!B20</f>
        <v>689 KANUNEN KABUL EDİLMEYEN GİD.</v>
      </c>
      <c r="C53" s="24">
        <f t="shared" si="12"/>
        <v>0</v>
      </c>
      <c r="D53" s="24">
        <f t="shared" si="13"/>
        <v>0</v>
      </c>
      <c r="E53" s="24">
        <f t="shared" si="14"/>
        <v>0</v>
      </c>
      <c r="F53" s="24">
        <f t="shared" si="15"/>
        <v>0</v>
      </c>
      <c r="G53" s="24">
        <f t="shared" si="16"/>
        <v>0</v>
      </c>
      <c r="H53" s="24">
        <f t="shared" si="17"/>
        <v>0</v>
      </c>
      <c r="I53" s="24">
        <f t="shared" si="18"/>
        <v>0</v>
      </c>
      <c r="J53" s="24">
        <f t="shared" si="19"/>
        <v>0</v>
      </c>
      <c r="K53" s="24">
        <f t="shared" si="20"/>
        <v>0</v>
      </c>
      <c r="L53" s="25">
        <f t="shared" si="21"/>
        <v>0</v>
      </c>
      <c r="M53" s="113">
        <f>+COUNTIF($D$4:D47,B53)</f>
        <v>0</v>
      </c>
    </row>
    <row r="54" spans="1:23" ht="19.899999999999999" customHeight="1" x14ac:dyDescent="0.2">
      <c r="A54" s="49">
        <v>19</v>
      </c>
      <c r="B54" s="23">
        <f>+'VERİ BANKASI'!B21</f>
        <v>0</v>
      </c>
      <c r="C54" s="24">
        <f t="shared" si="12"/>
        <v>0</v>
      </c>
      <c r="D54" s="24">
        <f t="shared" si="13"/>
        <v>0</v>
      </c>
      <c r="E54" s="24">
        <f t="shared" si="14"/>
        <v>0</v>
      </c>
      <c r="F54" s="24">
        <f t="shared" si="15"/>
        <v>0</v>
      </c>
      <c r="G54" s="24">
        <f t="shared" si="16"/>
        <v>0</v>
      </c>
      <c r="H54" s="24">
        <f t="shared" si="17"/>
        <v>0</v>
      </c>
      <c r="I54" s="24">
        <f t="shared" si="18"/>
        <v>0</v>
      </c>
      <c r="J54" s="24">
        <f t="shared" si="19"/>
        <v>0</v>
      </c>
      <c r="K54" s="24">
        <f t="shared" si="20"/>
        <v>0</v>
      </c>
      <c r="L54" s="25">
        <f t="shared" si="21"/>
        <v>0</v>
      </c>
      <c r="M54" s="113"/>
      <c r="N54" s="193" t="s">
        <v>55</v>
      </c>
      <c r="O54" s="194" t="s">
        <v>654</v>
      </c>
      <c r="P54" s="195"/>
      <c r="Q54" s="195"/>
      <c r="R54" s="195"/>
      <c r="S54" s="195"/>
      <c r="T54" s="195"/>
      <c r="U54" s="195"/>
      <c r="V54" s="195"/>
      <c r="W54" s="195"/>
    </row>
    <row r="55" spans="1:23" ht="19.899999999999999" customHeight="1" x14ac:dyDescent="0.2">
      <c r="A55" s="49">
        <v>20</v>
      </c>
      <c r="B55" s="23">
        <f>+'VERİ BANKASI'!B22</f>
        <v>0</v>
      </c>
      <c r="C55" s="24">
        <f t="shared" si="12"/>
        <v>0</v>
      </c>
      <c r="D55" s="24">
        <f t="shared" si="13"/>
        <v>0</v>
      </c>
      <c r="E55" s="24">
        <f t="shared" si="14"/>
        <v>0</v>
      </c>
      <c r="F55" s="24">
        <f t="shared" si="15"/>
        <v>0</v>
      </c>
      <c r="G55" s="24">
        <f t="shared" si="16"/>
        <v>0</v>
      </c>
      <c r="H55" s="24">
        <f t="shared" si="17"/>
        <v>0</v>
      </c>
      <c r="I55" s="24">
        <f t="shared" si="18"/>
        <v>0</v>
      </c>
      <c r="J55" s="24">
        <f t="shared" si="19"/>
        <v>0</v>
      </c>
      <c r="K55" s="24">
        <f t="shared" si="20"/>
        <v>0</v>
      </c>
      <c r="L55" s="25">
        <f t="shared" si="21"/>
        <v>0</v>
      </c>
      <c r="M55" s="113"/>
      <c r="N55" s="193"/>
      <c r="O55" s="194"/>
      <c r="P55" s="195"/>
      <c r="Q55" s="195"/>
      <c r="R55" s="195"/>
      <c r="S55" s="195"/>
      <c r="T55" s="195"/>
      <c r="U55" s="195"/>
      <c r="V55" s="195"/>
      <c r="W55" s="195"/>
    </row>
    <row r="56" spans="1:23" ht="19.899999999999999" customHeight="1" x14ac:dyDescent="0.2">
      <c r="A56" s="49">
        <v>21</v>
      </c>
      <c r="B56" s="23">
        <f>+'VERİ BANKASI'!B23</f>
        <v>0</v>
      </c>
      <c r="C56" s="24">
        <f t="shared" si="12"/>
        <v>0</v>
      </c>
      <c r="D56" s="24">
        <f t="shared" si="13"/>
        <v>0</v>
      </c>
      <c r="E56" s="24">
        <f t="shared" si="14"/>
        <v>0</v>
      </c>
      <c r="F56" s="24">
        <f t="shared" si="15"/>
        <v>0</v>
      </c>
      <c r="G56" s="24">
        <f t="shared" si="16"/>
        <v>0</v>
      </c>
      <c r="H56" s="24">
        <f t="shared" si="17"/>
        <v>0</v>
      </c>
      <c r="I56" s="24">
        <f t="shared" si="18"/>
        <v>0</v>
      </c>
      <c r="J56" s="24">
        <f t="shared" si="19"/>
        <v>0</v>
      </c>
      <c r="K56" s="24">
        <f t="shared" si="20"/>
        <v>0</v>
      </c>
      <c r="L56" s="25">
        <f t="shared" si="21"/>
        <v>0</v>
      </c>
      <c r="M56" s="113"/>
      <c r="N56" s="193"/>
      <c r="O56" s="194"/>
      <c r="P56" s="195"/>
      <c r="Q56" s="195"/>
      <c r="R56" s="195"/>
      <c r="S56" s="195"/>
      <c r="T56" s="195"/>
      <c r="U56" s="195"/>
      <c r="V56" s="195"/>
      <c r="W56" s="195"/>
    </row>
    <row r="57" spans="1:23" ht="19.899999999999999" customHeight="1" x14ac:dyDescent="0.2">
      <c r="A57" s="49">
        <v>22</v>
      </c>
      <c r="B57" s="23">
        <f>+'VERİ BANKASI'!B24</f>
        <v>0</v>
      </c>
      <c r="C57" s="24">
        <f t="shared" si="12"/>
        <v>0</v>
      </c>
      <c r="D57" s="24">
        <f t="shared" si="13"/>
        <v>0</v>
      </c>
      <c r="E57" s="24">
        <f t="shared" si="14"/>
        <v>0</v>
      </c>
      <c r="F57" s="24">
        <f t="shared" si="15"/>
        <v>0</v>
      </c>
      <c r="G57" s="24">
        <f t="shared" si="16"/>
        <v>0</v>
      </c>
      <c r="H57" s="24">
        <f t="shared" si="17"/>
        <v>0</v>
      </c>
      <c r="I57" s="24">
        <f t="shared" si="18"/>
        <v>0</v>
      </c>
      <c r="J57" s="24">
        <f t="shared" si="19"/>
        <v>0</v>
      </c>
      <c r="K57" s="24">
        <f t="shared" si="20"/>
        <v>0</v>
      </c>
      <c r="L57" s="25">
        <f t="shared" si="21"/>
        <v>0</v>
      </c>
      <c r="M57" s="113"/>
      <c r="N57" s="193"/>
      <c r="O57" s="196" t="s">
        <v>655</v>
      </c>
      <c r="P57" s="197"/>
      <c r="Q57" s="197"/>
      <c r="R57" s="197"/>
      <c r="S57" s="197"/>
      <c r="T57" s="197"/>
      <c r="U57" s="197"/>
      <c r="V57" s="197"/>
      <c r="W57" s="197"/>
    </row>
    <row r="58" spans="1:23" ht="19.899999999999999" customHeight="1" x14ac:dyDescent="0.2">
      <c r="A58" s="49">
        <v>23</v>
      </c>
      <c r="B58" s="23">
        <f>+'VERİ BANKASI'!B25</f>
        <v>0</v>
      </c>
      <c r="C58" s="24">
        <f t="shared" si="12"/>
        <v>0</v>
      </c>
      <c r="D58" s="24">
        <f t="shared" si="13"/>
        <v>0</v>
      </c>
      <c r="E58" s="24">
        <f t="shared" si="14"/>
        <v>0</v>
      </c>
      <c r="F58" s="24">
        <f t="shared" si="15"/>
        <v>0</v>
      </c>
      <c r="G58" s="24">
        <f t="shared" si="16"/>
        <v>0</v>
      </c>
      <c r="H58" s="24">
        <f t="shared" si="17"/>
        <v>0</v>
      </c>
      <c r="I58" s="24">
        <f t="shared" si="18"/>
        <v>0</v>
      </c>
      <c r="J58" s="24">
        <f t="shared" si="19"/>
        <v>0</v>
      </c>
      <c r="K58" s="24">
        <f t="shared" si="20"/>
        <v>0</v>
      </c>
      <c r="L58" s="25">
        <f t="shared" si="21"/>
        <v>0</v>
      </c>
      <c r="M58" s="113"/>
      <c r="N58" s="193"/>
      <c r="O58" s="196"/>
      <c r="P58" s="197"/>
      <c r="Q58" s="197"/>
      <c r="R58" s="197"/>
      <c r="S58" s="197"/>
      <c r="T58" s="197"/>
      <c r="U58" s="197"/>
      <c r="V58" s="197"/>
      <c r="W58" s="197"/>
    </row>
    <row r="59" spans="1:23" ht="19.899999999999999" customHeight="1" x14ac:dyDescent="0.2">
      <c r="A59" s="49">
        <v>24</v>
      </c>
      <c r="B59" s="23">
        <f>+'VERİ BANKASI'!B26</f>
        <v>0</v>
      </c>
      <c r="C59" s="24">
        <f t="shared" si="12"/>
        <v>0</v>
      </c>
      <c r="D59" s="24">
        <f t="shared" si="13"/>
        <v>0</v>
      </c>
      <c r="E59" s="24">
        <f t="shared" si="14"/>
        <v>0</v>
      </c>
      <c r="F59" s="24">
        <f t="shared" si="15"/>
        <v>0</v>
      </c>
      <c r="G59" s="24">
        <f t="shared" si="16"/>
        <v>0</v>
      </c>
      <c r="H59" s="24">
        <f t="shared" si="17"/>
        <v>0</v>
      </c>
      <c r="I59" s="24">
        <f t="shared" si="18"/>
        <v>0</v>
      </c>
      <c r="J59" s="24">
        <f t="shared" si="19"/>
        <v>0</v>
      </c>
      <c r="K59" s="24">
        <f t="shared" si="20"/>
        <v>0</v>
      </c>
      <c r="L59" s="25">
        <f t="shared" si="21"/>
        <v>0</v>
      </c>
      <c r="M59" s="113"/>
    </row>
    <row r="60" spans="1:23" ht="19.899999999999999" customHeight="1" thickBot="1" x14ac:dyDescent="0.25">
      <c r="A60" s="49">
        <v>25</v>
      </c>
      <c r="B60" s="23">
        <f>+'VERİ BANKASI'!B27</f>
        <v>0</v>
      </c>
      <c r="C60" s="24">
        <f t="shared" si="12"/>
        <v>0</v>
      </c>
      <c r="D60" s="24">
        <f t="shared" si="13"/>
        <v>0</v>
      </c>
      <c r="E60" s="24">
        <f t="shared" si="14"/>
        <v>0</v>
      </c>
      <c r="F60" s="24">
        <f t="shared" si="15"/>
        <v>0</v>
      </c>
      <c r="G60" s="24">
        <f t="shared" si="16"/>
        <v>0</v>
      </c>
      <c r="H60" s="24">
        <f t="shared" si="17"/>
        <v>0</v>
      </c>
      <c r="I60" s="24">
        <f t="shared" si="18"/>
        <v>0</v>
      </c>
      <c r="J60" s="24">
        <f t="shared" si="19"/>
        <v>0</v>
      </c>
      <c r="K60" s="24">
        <f t="shared" si="20"/>
        <v>0</v>
      </c>
      <c r="L60" s="25">
        <f t="shared" si="21"/>
        <v>0</v>
      </c>
      <c r="M60" s="113"/>
      <c r="R60" s="108" t="s">
        <v>657</v>
      </c>
      <c r="S60" s="108" t="s">
        <v>727</v>
      </c>
      <c r="T60" s="108" t="s">
        <v>50</v>
      </c>
      <c r="U60" s="108" t="s">
        <v>29</v>
      </c>
      <c r="V60" s="108" t="s">
        <v>33</v>
      </c>
      <c r="W60" s="108" t="s">
        <v>658</v>
      </c>
    </row>
    <row r="61" spans="1:23" ht="19.899999999999999" customHeight="1" thickBot="1" x14ac:dyDescent="0.25">
      <c r="A61" s="17"/>
      <c r="B61" s="38" t="s">
        <v>23</v>
      </c>
      <c r="C61" s="39">
        <f t="shared" ref="C61:K61" si="22">SUM(C36:C58)</f>
        <v>0</v>
      </c>
      <c r="D61" s="39">
        <f t="shared" si="22"/>
        <v>0</v>
      </c>
      <c r="E61" s="39">
        <f t="shared" si="22"/>
        <v>263.77227722772273</v>
      </c>
      <c r="F61" s="39">
        <f t="shared" si="22"/>
        <v>2.6377227722772276</v>
      </c>
      <c r="G61" s="39">
        <f t="shared" si="22"/>
        <v>1063.6363636363635</v>
      </c>
      <c r="H61" s="39">
        <f t="shared" si="22"/>
        <v>106.36363636363637</v>
      </c>
      <c r="I61" s="39">
        <f t="shared" si="22"/>
        <v>541.66666666666674</v>
      </c>
      <c r="J61" s="39">
        <f t="shared" si="22"/>
        <v>108.33333333333336</v>
      </c>
      <c r="K61" s="40">
        <f t="shared" si="22"/>
        <v>0</v>
      </c>
      <c r="L61" s="40">
        <f>SUM(L36:L58)</f>
        <v>2086.41</v>
      </c>
      <c r="M61" s="114">
        <f>+SUM(M36:M60)</f>
        <v>6</v>
      </c>
      <c r="R61" s="106" t="s">
        <v>658</v>
      </c>
      <c r="S61" s="111">
        <f>+M61</f>
        <v>6</v>
      </c>
      <c r="T61" s="107">
        <f>+K61</f>
        <v>0</v>
      </c>
      <c r="U61" s="107">
        <f>+C61+E61+G61+I61</f>
        <v>1869.075307530753</v>
      </c>
      <c r="V61" s="107">
        <f>+D61+F61+H61+J61</f>
        <v>217.33469246924696</v>
      </c>
      <c r="W61" s="107">
        <f>+T61+U61+V61</f>
        <v>2086.41</v>
      </c>
    </row>
    <row r="67" spans="5:5" ht="19.899999999999999" customHeight="1" x14ac:dyDescent="0.2">
      <c r="E67" s="115">
        <f>H33+'12.AY O.Y. (11-20 ARASI)'!H49+'12.AY O.Y. (21-31 ARASI)'!H49</f>
        <v>7948.2400000000007</v>
      </c>
    </row>
    <row r="68" spans="5:5" ht="19.899999999999999" customHeight="1" x14ac:dyDescent="0.2">
      <c r="E68" s="3">
        <v>700</v>
      </c>
    </row>
  </sheetData>
  <autoFilter ref="A3:W30" xr:uid="{00000000-0009-0000-0000-000002000000}">
    <sortState xmlns:xlrd2="http://schemas.microsoft.com/office/spreadsheetml/2017/richdata2" ref="A4:W5">
      <sortCondition ref="F3:F5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44:W44"/>
    <mergeCell ref="P35:R35"/>
    <mergeCell ref="T35:V35"/>
    <mergeCell ref="P36:R36"/>
    <mergeCell ref="P37:R37"/>
    <mergeCell ref="T37:V37"/>
    <mergeCell ref="P38:R38"/>
    <mergeCell ref="P39:R39"/>
    <mergeCell ref="T39:V39"/>
    <mergeCell ref="P40:R40"/>
    <mergeCell ref="O42:R42"/>
    <mergeCell ref="T42:W42"/>
    <mergeCell ref="U45:W45"/>
    <mergeCell ref="O46:R50"/>
    <mergeCell ref="T46:W50"/>
    <mergeCell ref="N54:N58"/>
    <mergeCell ref="O54:W56"/>
    <mergeCell ref="O57:W58"/>
  </mergeCells>
  <dataValidations count="1">
    <dataValidation type="list" allowBlank="1" showInputMessage="1" showErrorMessage="1" sqref="D31" xr:uid="{0E089F08-D520-4544-AA54-654CA208FF4D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7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D267C823-71BE-4B48-B38D-8F4E821DE14F}">
          <x14:formula1>
            <xm:f>'VERİ BANKASI'!$C$1:$C$8</xm:f>
          </x14:formula1>
          <xm:sqref>G4:G30</xm:sqref>
        </x14:dataValidation>
        <x14:dataValidation type="list" allowBlank="1" showInputMessage="1" showErrorMessage="1" xr:uid="{827F77A4-EB7F-4D07-B4CB-1BAEC3161B6B}">
          <x14:formula1>
            <xm:f>'VERİ BANKASI'!$J$1:$J$10</xm:f>
          </x14:formula1>
          <xm:sqref>K4:K30</xm:sqref>
        </x14:dataValidation>
        <x14:dataValidation type="list" allowBlank="1" showInputMessage="1" showErrorMessage="1" xr:uid="{B9042886-E688-4E7D-867B-D4E23CF28581}">
          <x14:formula1>
            <xm:f>'VERİ BANKASI'!$K$1:$K$3</xm:f>
          </x14:formula1>
          <xm:sqref>J4:J31</xm:sqref>
        </x14:dataValidation>
        <x14:dataValidation type="list" allowBlank="1" showInputMessage="1" showErrorMessage="1" xr:uid="{8EBE810B-4F27-4B47-8A72-AF8D97D013FE}">
          <x14:formula1>
            <xm:f>'VERİ BANKASI'!$F$1:$F$4</xm:f>
          </x14:formula1>
          <xm:sqref>P36</xm:sqref>
        </x14:dataValidation>
        <x14:dataValidation type="list" allowBlank="1" showInputMessage="1" showErrorMessage="1" xr:uid="{55327187-B7D6-48C4-9BCF-F16D023E4CC8}">
          <x14:formula1>
            <xm:f>'VERİ BANKASI'!$E$1:$E$13</xm:f>
          </x14:formula1>
          <xm:sqref>P39</xm:sqref>
        </x14:dataValidation>
        <x14:dataValidation type="list" allowBlank="1" showInputMessage="1" showErrorMessage="1" xr:uid="{8933D6E0-BBD5-44F4-9604-29F4CD0B1019}">
          <x14:formula1>
            <xm:f>'VERİ BANKASI'!$L$1:$L$4</xm:f>
          </x14:formula1>
          <xm:sqref>P40:R40</xm:sqref>
        </x14:dataValidation>
        <x14:dataValidation type="list" allowBlank="1" showInputMessage="1" showErrorMessage="1" xr:uid="{4B033026-590E-4C54-BD91-304D80D663D8}">
          <x14:formula1>
            <xm:f>'VERİ BANKASI'!$G$1:$G$4</xm:f>
          </x14:formula1>
          <xm:sqref>P37</xm:sqref>
        </x14:dataValidation>
        <x14:dataValidation type="list" allowBlank="1" showInputMessage="1" showErrorMessage="1" xr:uid="{87179B1A-F262-4AB7-A37E-DF4E4420C900}">
          <x14:formula1>
            <xm:f>'VERİ BANKASI'!$C$1:$C$5</xm:f>
          </x14:formula1>
          <xm:sqref>G31</xm:sqref>
        </x14:dataValidation>
        <x14:dataValidation type="list" allowBlank="1" showInputMessage="1" showErrorMessage="1" xr:uid="{C0FFEB32-6973-42C3-BE1D-6FE6CAA82817}">
          <x14:formula1>
            <xm:f>'VERİ BANKASI'!$N$1:$N$1</xm:f>
          </x14:formula1>
          <xm:sqref>K31</xm:sqref>
        </x14:dataValidation>
        <x14:dataValidation type="list" allowBlank="1" showInputMessage="1" showErrorMessage="1" xr:uid="{461E361A-9AB2-4848-9CE9-1E358D374A31}">
          <x14:formula1>
            <xm:f>'VERİ BANKASI'!$H$1:$H$9</xm:f>
          </x14:formula1>
          <xm:sqref>P35:R35</xm:sqref>
        </x14:dataValidation>
        <x14:dataValidation type="list" allowBlank="1" showInputMessage="1" showErrorMessage="1" xr:uid="{1B88244C-1341-4ABD-B350-9B9EBD6E31D9}">
          <x14:formula1>
            <xm:f>'VERİ BANKASI'!$B$1:$B$27</xm:f>
          </x14:formula1>
          <xm:sqref>D4:D30</xm:sqref>
        </x14:dataValidation>
        <x14:dataValidation type="list" allowBlank="1" showInputMessage="1" showErrorMessage="1" xr:uid="{46BBEAAC-C934-4F33-B14F-EF36771FAEA4}">
          <x14:formula1>
            <xm:f>'VERİ BANKASI'!$I$1:$I$49</xm:f>
          </x14:formula1>
          <xm:sqref>I4:I31</xm:sqref>
        </x14:dataValidation>
        <x14:dataValidation type="list" allowBlank="1" showInputMessage="1" showErrorMessage="1" promptTitle="YILLAR" xr:uid="{F8C618A1-5156-43FF-9144-9C44BE7B27CC}">
          <x14:formula1>
            <xm:f>'VERİ BANKASI'!$I$1:$I$36</xm:f>
          </x14:formula1>
          <xm:sqref>P38:R38</xm:sqref>
        </x14:dataValidation>
      </x14:dataValidations>
    </ext>
  </extLst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992C-08E1-4003-B4EC-D18F0131AB41}">
  <sheetPr codeName="Sayfa82">
    <pageSetUpPr fitToPage="1"/>
  </sheetPr>
  <dimension ref="A1:W68"/>
  <sheetViews>
    <sheetView zoomScale="85" zoomScaleNormal="85" workbookViewId="0">
      <selection activeCell="B4" sqref="B4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s="6" customFormat="1" ht="19.899999999999999" customHeight="1" x14ac:dyDescent="0.2">
      <c r="A4" s="51">
        <v>25</v>
      </c>
      <c r="B4" s="97">
        <v>3880627506</v>
      </c>
      <c r="C4" s="100" t="str">
        <f>+VLOOKUP(B4,'VERİ BANKASI'!M:N,2,0)</f>
        <v>BEYLERBEYİ REST.İŞL.TUR.SAN.VE TİC.LTD.ŞTİ.(TİKE)</v>
      </c>
      <c r="D4" s="54" t="s">
        <v>639</v>
      </c>
      <c r="E4" s="57">
        <v>8</v>
      </c>
      <c r="F4" s="59">
        <v>45280</v>
      </c>
      <c r="G4" s="61">
        <v>10</v>
      </c>
      <c r="H4" s="63">
        <v>335</v>
      </c>
      <c r="I4" s="65" t="s">
        <v>134</v>
      </c>
      <c r="J4" s="61" t="s">
        <v>65</v>
      </c>
      <c r="K4" s="65"/>
      <c r="L4" s="67">
        <f t="shared" ref="L4:L30" si="0">IF(OR(D4="ARAÇ YAKIT GİDERİ",D4="ARAÇ OTOPARK VE VALE GİDERLERİ",D4="ARAÇ TAMİR VE BAKIM GİDERLERİ"),H4*30/100,0)+(IF(D4="689 KANUNEN KABUL EDİLMEYEN GİD.",H4*1,0))</f>
        <v>0</v>
      </c>
      <c r="M4" s="7">
        <f t="shared" ref="M4:M30" si="1">+H4-L4</f>
        <v>335</v>
      </c>
      <c r="N4" s="69">
        <f t="shared" ref="N4:N30" si="2">+IF(G4=$N$2,M4,0)</f>
        <v>0</v>
      </c>
      <c r="O4" s="76">
        <f t="shared" ref="O4:O30" si="3">+N4*0/100</f>
        <v>0</v>
      </c>
      <c r="P4" s="74">
        <f t="shared" ref="P4:P30" si="4">+IF(G4=$P$2,M4/1.01,0)</f>
        <v>0</v>
      </c>
      <c r="Q4" s="82">
        <f t="shared" ref="Q4:Q30" si="5">+P4*0.01</f>
        <v>0</v>
      </c>
      <c r="R4" s="80">
        <f t="shared" ref="R4:R30" si="6">+IF(G4=$R$2,M4/1.1,0)</f>
        <v>304.5454545454545</v>
      </c>
      <c r="S4" s="86">
        <f t="shared" ref="S4:S30" si="7">+R4*0.1</f>
        <v>30.454545454545453</v>
      </c>
      <c r="T4" s="90">
        <f t="shared" ref="T4:T30" si="8">+IF(G4=$T$2,M4/1.2,0)</f>
        <v>0</v>
      </c>
      <c r="U4" s="92">
        <f t="shared" ref="U4:U30" si="9">+T4*0.2</f>
        <v>0</v>
      </c>
      <c r="V4" s="95">
        <f t="shared" ref="V4:W30" si="10">+N4+P4+R4+T4</f>
        <v>304.5454545454545</v>
      </c>
      <c r="W4" s="7">
        <f t="shared" si="10"/>
        <v>30.454545454545453</v>
      </c>
    </row>
    <row r="5" spans="1:23" s="6" customFormat="1" ht="19.899999999999999" customHeight="1" x14ac:dyDescent="0.2">
      <c r="A5" s="51">
        <v>26</v>
      </c>
      <c r="B5" s="97">
        <v>7230047085</v>
      </c>
      <c r="C5" s="100" t="str">
        <f>+VLOOKUP(B5,'VERİ BANKASI'!M:N,2,0)</f>
        <v>PEGASUS HAVA TAŞIMACILIĞI A.Ş.</v>
      </c>
      <c r="D5" s="54" t="s">
        <v>639</v>
      </c>
      <c r="E5" s="57">
        <v>30</v>
      </c>
      <c r="F5" s="59">
        <v>45280</v>
      </c>
      <c r="G5" s="61"/>
      <c r="H5" s="63">
        <v>401.53</v>
      </c>
      <c r="I5" s="65" t="s">
        <v>134</v>
      </c>
      <c r="J5" s="61" t="s">
        <v>65</v>
      </c>
      <c r="K5" s="65"/>
      <c r="L5" s="67">
        <f t="shared" si="0"/>
        <v>0</v>
      </c>
      <c r="M5" s="7">
        <f t="shared" si="1"/>
        <v>401.53</v>
      </c>
      <c r="N5" s="69">
        <f t="shared" si="2"/>
        <v>401.53</v>
      </c>
      <c r="O5" s="76">
        <f t="shared" si="3"/>
        <v>0</v>
      </c>
      <c r="P5" s="74">
        <f t="shared" si="4"/>
        <v>0</v>
      </c>
      <c r="Q5" s="82">
        <f t="shared" si="5"/>
        <v>0</v>
      </c>
      <c r="R5" s="80">
        <f t="shared" si="6"/>
        <v>0</v>
      </c>
      <c r="S5" s="86">
        <f t="shared" si="7"/>
        <v>0</v>
      </c>
      <c r="T5" s="90">
        <f t="shared" si="8"/>
        <v>0</v>
      </c>
      <c r="U5" s="92">
        <f t="shared" si="9"/>
        <v>0</v>
      </c>
      <c r="V5" s="95">
        <f t="shared" si="10"/>
        <v>401.53</v>
      </c>
      <c r="W5" s="7">
        <f t="shared" si="10"/>
        <v>0</v>
      </c>
    </row>
    <row r="6" spans="1:23" s="6" customFormat="1" ht="19.899999999999999" customHeight="1" x14ac:dyDescent="0.2">
      <c r="A6" s="51">
        <v>27</v>
      </c>
      <c r="B6" s="97">
        <v>7230047085</v>
      </c>
      <c r="C6" s="100" t="str">
        <f>+VLOOKUP(B6,'VERİ BANKASI'!M:N,2,0)</f>
        <v>PEGASUS HAVA TAŞIMACILIĞI A.Ş.</v>
      </c>
      <c r="D6" s="54" t="s">
        <v>639</v>
      </c>
      <c r="E6" s="57">
        <v>3</v>
      </c>
      <c r="F6" s="59">
        <v>45280</v>
      </c>
      <c r="G6" s="61"/>
      <c r="H6" s="63">
        <v>353.33</v>
      </c>
      <c r="I6" s="65" t="s">
        <v>134</v>
      </c>
      <c r="J6" s="61" t="s">
        <v>65</v>
      </c>
      <c r="K6" s="65"/>
      <c r="L6" s="67">
        <f t="shared" si="0"/>
        <v>0</v>
      </c>
      <c r="M6" s="7">
        <f t="shared" si="1"/>
        <v>353.33</v>
      </c>
      <c r="N6" s="69">
        <f t="shared" si="2"/>
        <v>353.33</v>
      </c>
      <c r="O6" s="76">
        <f t="shared" si="3"/>
        <v>0</v>
      </c>
      <c r="P6" s="74">
        <f t="shared" si="4"/>
        <v>0</v>
      </c>
      <c r="Q6" s="82">
        <f t="shared" si="5"/>
        <v>0</v>
      </c>
      <c r="R6" s="80">
        <f t="shared" si="6"/>
        <v>0</v>
      </c>
      <c r="S6" s="86">
        <f t="shared" si="7"/>
        <v>0</v>
      </c>
      <c r="T6" s="90">
        <f t="shared" si="8"/>
        <v>0</v>
      </c>
      <c r="U6" s="92">
        <f t="shared" si="9"/>
        <v>0</v>
      </c>
      <c r="V6" s="95">
        <f t="shared" si="10"/>
        <v>353.33</v>
      </c>
      <c r="W6" s="7">
        <f t="shared" si="10"/>
        <v>0</v>
      </c>
    </row>
    <row r="7" spans="1:23" s="6" customFormat="1" ht="19.899999999999999" customHeight="1" x14ac:dyDescent="0.2">
      <c r="A7" s="51">
        <v>28</v>
      </c>
      <c r="B7" s="97"/>
      <c r="C7" s="100" t="e">
        <f>+VLOOKUP(B7,'VERİ BANKASI'!M:N,2,0)</f>
        <v>#N/A</v>
      </c>
      <c r="D7" s="54"/>
      <c r="E7" s="57"/>
      <c r="F7" s="59"/>
      <c r="G7" s="61"/>
      <c r="H7" s="63"/>
      <c r="I7" s="65"/>
      <c r="J7" s="61"/>
      <c r="K7" s="65"/>
      <c r="L7" s="67">
        <f t="shared" si="0"/>
        <v>0</v>
      </c>
      <c r="M7" s="7">
        <f t="shared" si="1"/>
        <v>0</v>
      </c>
      <c r="N7" s="69">
        <f t="shared" si="2"/>
        <v>0</v>
      </c>
      <c r="O7" s="76">
        <f t="shared" si="3"/>
        <v>0</v>
      </c>
      <c r="P7" s="74">
        <f t="shared" si="4"/>
        <v>0</v>
      </c>
      <c r="Q7" s="82">
        <f t="shared" si="5"/>
        <v>0</v>
      </c>
      <c r="R7" s="80">
        <f t="shared" si="6"/>
        <v>0</v>
      </c>
      <c r="S7" s="86">
        <f t="shared" si="7"/>
        <v>0</v>
      </c>
      <c r="T7" s="90">
        <f t="shared" si="8"/>
        <v>0</v>
      </c>
      <c r="U7" s="92">
        <f t="shared" si="9"/>
        <v>0</v>
      </c>
      <c r="V7" s="95">
        <f t="shared" si="10"/>
        <v>0</v>
      </c>
      <c r="W7" s="7">
        <f t="shared" si="10"/>
        <v>0</v>
      </c>
    </row>
    <row r="8" spans="1:23" s="6" customFormat="1" ht="19.899999999999999" customHeight="1" x14ac:dyDescent="0.2">
      <c r="A8" s="51">
        <v>29</v>
      </c>
      <c r="B8" s="97"/>
      <c r="C8" s="100" t="e">
        <f>+VLOOKUP(B8,'VERİ BANKASI'!M:N,2,0)</f>
        <v>#N/A</v>
      </c>
      <c r="D8" s="54"/>
      <c r="E8" s="57"/>
      <c r="F8" s="59"/>
      <c r="G8" s="61"/>
      <c r="H8" s="63"/>
      <c r="I8" s="65"/>
      <c r="J8" s="61"/>
      <c r="K8" s="65"/>
      <c r="L8" s="67">
        <f t="shared" si="0"/>
        <v>0</v>
      </c>
      <c r="M8" s="7">
        <f t="shared" si="1"/>
        <v>0</v>
      </c>
      <c r="N8" s="69">
        <f t="shared" si="2"/>
        <v>0</v>
      </c>
      <c r="O8" s="76">
        <f t="shared" si="3"/>
        <v>0</v>
      </c>
      <c r="P8" s="74">
        <f t="shared" si="4"/>
        <v>0</v>
      </c>
      <c r="Q8" s="82">
        <f t="shared" si="5"/>
        <v>0</v>
      </c>
      <c r="R8" s="80">
        <f t="shared" si="6"/>
        <v>0</v>
      </c>
      <c r="S8" s="86">
        <f t="shared" si="7"/>
        <v>0</v>
      </c>
      <c r="T8" s="90">
        <f t="shared" si="8"/>
        <v>0</v>
      </c>
      <c r="U8" s="92">
        <f t="shared" si="9"/>
        <v>0</v>
      </c>
      <c r="V8" s="95">
        <f t="shared" si="10"/>
        <v>0</v>
      </c>
      <c r="W8" s="7">
        <f t="shared" si="10"/>
        <v>0</v>
      </c>
    </row>
    <row r="9" spans="1:23" s="6" customFormat="1" ht="19.899999999999999" customHeight="1" x14ac:dyDescent="0.2">
      <c r="A9" s="51">
        <v>30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/>
      <c r="K9" s="65"/>
      <c r="L9" s="67">
        <f t="shared" si="0"/>
        <v>0</v>
      </c>
      <c r="M9" s="7">
        <f t="shared" si="1"/>
        <v>0</v>
      </c>
      <c r="N9" s="69">
        <f t="shared" si="2"/>
        <v>0</v>
      </c>
      <c r="O9" s="76">
        <f t="shared" si="3"/>
        <v>0</v>
      </c>
      <c r="P9" s="74">
        <f t="shared" si="4"/>
        <v>0</v>
      </c>
      <c r="Q9" s="82">
        <f t="shared" si="5"/>
        <v>0</v>
      </c>
      <c r="R9" s="80">
        <f t="shared" si="6"/>
        <v>0</v>
      </c>
      <c r="S9" s="86">
        <f t="shared" si="7"/>
        <v>0</v>
      </c>
      <c r="T9" s="90">
        <f t="shared" si="8"/>
        <v>0</v>
      </c>
      <c r="U9" s="92">
        <f t="shared" si="9"/>
        <v>0</v>
      </c>
      <c r="V9" s="95">
        <f t="shared" si="10"/>
        <v>0</v>
      </c>
      <c r="W9" s="7">
        <f t="shared" si="10"/>
        <v>0</v>
      </c>
    </row>
    <row r="10" spans="1:23" s="6" customFormat="1" ht="19.899999999999999" customHeight="1" x14ac:dyDescent="0.2">
      <c r="A10" s="51">
        <v>31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0"/>
        <v>0</v>
      </c>
      <c r="M10" s="7">
        <f t="shared" si="1"/>
        <v>0</v>
      </c>
      <c r="N10" s="69">
        <f t="shared" si="2"/>
        <v>0</v>
      </c>
      <c r="O10" s="76">
        <f t="shared" si="3"/>
        <v>0</v>
      </c>
      <c r="P10" s="74">
        <f t="shared" si="4"/>
        <v>0</v>
      </c>
      <c r="Q10" s="82">
        <f t="shared" si="5"/>
        <v>0</v>
      </c>
      <c r="R10" s="80">
        <f t="shared" si="6"/>
        <v>0</v>
      </c>
      <c r="S10" s="86">
        <f t="shared" si="7"/>
        <v>0</v>
      </c>
      <c r="T10" s="90">
        <f t="shared" si="8"/>
        <v>0</v>
      </c>
      <c r="U10" s="92">
        <f t="shared" si="9"/>
        <v>0</v>
      </c>
      <c r="V10" s="95">
        <f t="shared" si="10"/>
        <v>0</v>
      </c>
      <c r="W10" s="7">
        <f t="shared" si="10"/>
        <v>0</v>
      </c>
    </row>
    <row r="11" spans="1:23" s="6" customFormat="1" ht="19.899999999999999" customHeight="1" x14ac:dyDescent="0.2">
      <c r="A11" s="51">
        <v>32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0"/>
        <v>0</v>
      </c>
      <c r="M11" s="7">
        <f t="shared" si="1"/>
        <v>0</v>
      </c>
      <c r="N11" s="69">
        <f t="shared" si="2"/>
        <v>0</v>
      </c>
      <c r="O11" s="76">
        <f t="shared" si="3"/>
        <v>0</v>
      </c>
      <c r="P11" s="74">
        <f t="shared" si="4"/>
        <v>0</v>
      </c>
      <c r="Q11" s="82">
        <f t="shared" si="5"/>
        <v>0</v>
      </c>
      <c r="R11" s="80">
        <f t="shared" si="6"/>
        <v>0</v>
      </c>
      <c r="S11" s="86">
        <f t="shared" si="7"/>
        <v>0</v>
      </c>
      <c r="T11" s="90">
        <f t="shared" si="8"/>
        <v>0</v>
      </c>
      <c r="U11" s="92">
        <f t="shared" si="9"/>
        <v>0</v>
      </c>
      <c r="V11" s="95">
        <f t="shared" si="10"/>
        <v>0</v>
      </c>
      <c r="W11" s="7">
        <f t="shared" si="10"/>
        <v>0</v>
      </c>
    </row>
    <row r="12" spans="1:23" s="6" customFormat="1" ht="19.899999999999999" customHeight="1" x14ac:dyDescent="0.2">
      <c r="A12" s="51">
        <v>33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0"/>
        <v>0</v>
      </c>
      <c r="M12" s="7">
        <f t="shared" si="1"/>
        <v>0</v>
      </c>
      <c r="N12" s="69">
        <f t="shared" si="2"/>
        <v>0</v>
      </c>
      <c r="O12" s="76">
        <f t="shared" si="3"/>
        <v>0</v>
      </c>
      <c r="P12" s="74">
        <f t="shared" si="4"/>
        <v>0</v>
      </c>
      <c r="Q12" s="82">
        <f t="shared" si="5"/>
        <v>0</v>
      </c>
      <c r="R12" s="80">
        <f t="shared" si="6"/>
        <v>0</v>
      </c>
      <c r="S12" s="86">
        <f t="shared" si="7"/>
        <v>0</v>
      </c>
      <c r="T12" s="90">
        <f t="shared" si="8"/>
        <v>0</v>
      </c>
      <c r="U12" s="92">
        <f t="shared" si="9"/>
        <v>0</v>
      </c>
      <c r="V12" s="95">
        <f t="shared" si="10"/>
        <v>0</v>
      </c>
      <c r="W12" s="7">
        <f t="shared" si="10"/>
        <v>0</v>
      </c>
    </row>
    <row r="13" spans="1:23" s="6" customFormat="1" ht="19.899999999999999" customHeight="1" x14ac:dyDescent="0.2">
      <c r="A13" s="51">
        <v>34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0"/>
        <v>0</v>
      </c>
      <c r="M13" s="7">
        <f t="shared" si="1"/>
        <v>0</v>
      </c>
      <c r="N13" s="69">
        <f t="shared" si="2"/>
        <v>0</v>
      </c>
      <c r="O13" s="76">
        <f t="shared" si="3"/>
        <v>0</v>
      </c>
      <c r="P13" s="74">
        <f t="shared" si="4"/>
        <v>0</v>
      </c>
      <c r="Q13" s="82">
        <f t="shared" si="5"/>
        <v>0</v>
      </c>
      <c r="R13" s="80">
        <f t="shared" si="6"/>
        <v>0</v>
      </c>
      <c r="S13" s="86">
        <f t="shared" si="7"/>
        <v>0</v>
      </c>
      <c r="T13" s="90">
        <f t="shared" si="8"/>
        <v>0</v>
      </c>
      <c r="U13" s="92">
        <f t="shared" si="9"/>
        <v>0</v>
      </c>
      <c r="V13" s="95">
        <f t="shared" si="10"/>
        <v>0</v>
      </c>
      <c r="W13" s="7">
        <f t="shared" si="10"/>
        <v>0</v>
      </c>
    </row>
    <row r="14" spans="1:23" s="6" customFormat="1" ht="19.899999999999999" customHeight="1" x14ac:dyDescent="0.2">
      <c r="A14" s="51">
        <v>35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0"/>
        <v>0</v>
      </c>
      <c r="M14" s="7">
        <f t="shared" si="1"/>
        <v>0</v>
      </c>
      <c r="N14" s="69">
        <f t="shared" si="2"/>
        <v>0</v>
      </c>
      <c r="O14" s="76">
        <f t="shared" si="3"/>
        <v>0</v>
      </c>
      <c r="P14" s="74">
        <f t="shared" si="4"/>
        <v>0</v>
      </c>
      <c r="Q14" s="82">
        <f t="shared" si="5"/>
        <v>0</v>
      </c>
      <c r="R14" s="80">
        <f t="shared" si="6"/>
        <v>0</v>
      </c>
      <c r="S14" s="86">
        <f t="shared" si="7"/>
        <v>0</v>
      </c>
      <c r="T14" s="90">
        <f t="shared" si="8"/>
        <v>0</v>
      </c>
      <c r="U14" s="92">
        <f t="shared" si="9"/>
        <v>0</v>
      </c>
      <c r="V14" s="95">
        <f t="shared" si="10"/>
        <v>0</v>
      </c>
      <c r="W14" s="7">
        <f t="shared" si="10"/>
        <v>0</v>
      </c>
    </row>
    <row r="15" spans="1:23" s="6" customFormat="1" ht="19.899999999999999" customHeight="1" x14ac:dyDescent="0.2">
      <c r="A15" s="51">
        <v>36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0"/>
        <v>0</v>
      </c>
      <c r="M15" s="7">
        <f t="shared" si="1"/>
        <v>0</v>
      </c>
      <c r="N15" s="69">
        <f t="shared" si="2"/>
        <v>0</v>
      </c>
      <c r="O15" s="76">
        <f t="shared" si="3"/>
        <v>0</v>
      </c>
      <c r="P15" s="74">
        <f t="shared" si="4"/>
        <v>0</v>
      </c>
      <c r="Q15" s="82">
        <f t="shared" si="5"/>
        <v>0</v>
      </c>
      <c r="R15" s="80">
        <f t="shared" si="6"/>
        <v>0</v>
      </c>
      <c r="S15" s="86">
        <f t="shared" si="7"/>
        <v>0</v>
      </c>
      <c r="T15" s="90">
        <f t="shared" si="8"/>
        <v>0</v>
      </c>
      <c r="U15" s="92">
        <f t="shared" si="9"/>
        <v>0</v>
      </c>
      <c r="V15" s="95">
        <f t="shared" si="10"/>
        <v>0</v>
      </c>
      <c r="W15" s="7">
        <f t="shared" si="10"/>
        <v>0</v>
      </c>
    </row>
    <row r="16" spans="1:23" s="6" customFormat="1" ht="19.899999999999999" customHeight="1" x14ac:dyDescent="0.2">
      <c r="A16" s="51">
        <v>37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0"/>
        <v>0</v>
      </c>
      <c r="M16" s="7">
        <f t="shared" si="1"/>
        <v>0</v>
      </c>
      <c r="N16" s="69">
        <f t="shared" si="2"/>
        <v>0</v>
      </c>
      <c r="O16" s="76">
        <f t="shared" si="3"/>
        <v>0</v>
      </c>
      <c r="P16" s="74">
        <f t="shared" si="4"/>
        <v>0</v>
      </c>
      <c r="Q16" s="82">
        <f t="shared" si="5"/>
        <v>0</v>
      </c>
      <c r="R16" s="80">
        <f t="shared" si="6"/>
        <v>0</v>
      </c>
      <c r="S16" s="86">
        <f t="shared" si="7"/>
        <v>0</v>
      </c>
      <c r="T16" s="90">
        <f t="shared" si="8"/>
        <v>0</v>
      </c>
      <c r="U16" s="92">
        <f t="shared" si="9"/>
        <v>0</v>
      </c>
      <c r="V16" s="95">
        <f t="shared" si="10"/>
        <v>0</v>
      </c>
      <c r="W16" s="7">
        <f t="shared" si="10"/>
        <v>0</v>
      </c>
    </row>
    <row r="17" spans="1:23" s="6" customFormat="1" ht="19.899999999999999" customHeight="1" x14ac:dyDescent="0.2">
      <c r="A17" s="51">
        <v>38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0"/>
        <v>0</v>
      </c>
      <c r="M17" s="7">
        <f t="shared" si="1"/>
        <v>0</v>
      </c>
      <c r="N17" s="69">
        <f t="shared" si="2"/>
        <v>0</v>
      </c>
      <c r="O17" s="76">
        <f t="shared" si="3"/>
        <v>0</v>
      </c>
      <c r="P17" s="74">
        <f t="shared" si="4"/>
        <v>0</v>
      </c>
      <c r="Q17" s="82">
        <f t="shared" si="5"/>
        <v>0</v>
      </c>
      <c r="R17" s="80">
        <f t="shared" si="6"/>
        <v>0</v>
      </c>
      <c r="S17" s="86">
        <f t="shared" si="7"/>
        <v>0</v>
      </c>
      <c r="T17" s="90">
        <f t="shared" si="8"/>
        <v>0</v>
      </c>
      <c r="U17" s="92">
        <f t="shared" si="9"/>
        <v>0</v>
      </c>
      <c r="V17" s="95">
        <f t="shared" si="10"/>
        <v>0</v>
      </c>
      <c r="W17" s="7">
        <f t="shared" si="10"/>
        <v>0</v>
      </c>
    </row>
    <row r="18" spans="1:23" s="6" customFormat="1" ht="19.899999999999999" customHeight="1" x14ac:dyDescent="0.2">
      <c r="A18" s="51">
        <v>39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0"/>
        <v>0</v>
      </c>
      <c r="M18" s="7">
        <f t="shared" si="1"/>
        <v>0</v>
      </c>
      <c r="N18" s="69">
        <f t="shared" si="2"/>
        <v>0</v>
      </c>
      <c r="O18" s="76">
        <f t="shared" si="3"/>
        <v>0</v>
      </c>
      <c r="P18" s="74">
        <f t="shared" si="4"/>
        <v>0</v>
      </c>
      <c r="Q18" s="82">
        <f t="shared" si="5"/>
        <v>0</v>
      </c>
      <c r="R18" s="80">
        <f t="shared" si="6"/>
        <v>0</v>
      </c>
      <c r="S18" s="86">
        <f t="shared" si="7"/>
        <v>0</v>
      </c>
      <c r="T18" s="90">
        <f t="shared" si="8"/>
        <v>0</v>
      </c>
      <c r="U18" s="92">
        <f t="shared" si="9"/>
        <v>0</v>
      </c>
      <c r="V18" s="95">
        <f t="shared" si="10"/>
        <v>0</v>
      </c>
      <c r="W18" s="7">
        <f t="shared" si="10"/>
        <v>0</v>
      </c>
    </row>
    <row r="19" spans="1:23" s="6" customFormat="1" ht="19.899999999999999" customHeight="1" x14ac:dyDescent="0.2">
      <c r="A19" s="51">
        <v>40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0"/>
        <v>0</v>
      </c>
      <c r="M19" s="7">
        <f t="shared" si="1"/>
        <v>0</v>
      </c>
      <c r="N19" s="69">
        <f t="shared" si="2"/>
        <v>0</v>
      </c>
      <c r="O19" s="76">
        <f t="shared" si="3"/>
        <v>0</v>
      </c>
      <c r="P19" s="74">
        <f t="shared" si="4"/>
        <v>0</v>
      </c>
      <c r="Q19" s="82">
        <f t="shared" si="5"/>
        <v>0</v>
      </c>
      <c r="R19" s="80">
        <f t="shared" si="6"/>
        <v>0</v>
      </c>
      <c r="S19" s="86">
        <f t="shared" si="7"/>
        <v>0</v>
      </c>
      <c r="T19" s="90">
        <f t="shared" si="8"/>
        <v>0</v>
      </c>
      <c r="U19" s="92">
        <f t="shared" si="9"/>
        <v>0</v>
      </c>
      <c r="V19" s="95">
        <f t="shared" si="10"/>
        <v>0</v>
      </c>
      <c r="W19" s="7">
        <f t="shared" si="10"/>
        <v>0</v>
      </c>
    </row>
    <row r="20" spans="1:23" s="6" customFormat="1" ht="19.899999999999999" customHeight="1" x14ac:dyDescent="0.2">
      <c r="A20" s="51">
        <v>41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0"/>
        <v>0</v>
      </c>
      <c r="M20" s="7">
        <f t="shared" si="1"/>
        <v>0</v>
      </c>
      <c r="N20" s="69">
        <f t="shared" si="2"/>
        <v>0</v>
      </c>
      <c r="O20" s="76">
        <f t="shared" si="3"/>
        <v>0</v>
      </c>
      <c r="P20" s="74">
        <f t="shared" si="4"/>
        <v>0</v>
      </c>
      <c r="Q20" s="82">
        <f t="shared" si="5"/>
        <v>0</v>
      </c>
      <c r="R20" s="80">
        <f t="shared" si="6"/>
        <v>0</v>
      </c>
      <c r="S20" s="86">
        <f t="shared" si="7"/>
        <v>0</v>
      </c>
      <c r="T20" s="90">
        <f t="shared" si="8"/>
        <v>0</v>
      </c>
      <c r="U20" s="92">
        <f t="shared" si="9"/>
        <v>0</v>
      </c>
      <c r="V20" s="95">
        <f t="shared" si="10"/>
        <v>0</v>
      </c>
      <c r="W20" s="7">
        <f t="shared" si="10"/>
        <v>0</v>
      </c>
    </row>
    <row r="21" spans="1:23" s="6" customFormat="1" ht="19.899999999999999" customHeight="1" x14ac:dyDescent="0.2">
      <c r="A21" s="51">
        <v>42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0"/>
        <v>0</v>
      </c>
      <c r="M21" s="7">
        <f t="shared" si="1"/>
        <v>0</v>
      </c>
      <c r="N21" s="69">
        <f t="shared" si="2"/>
        <v>0</v>
      </c>
      <c r="O21" s="76">
        <f t="shared" si="3"/>
        <v>0</v>
      </c>
      <c r="P21" s="74">
        <f t="shared" si="4"/>
        <v>0</v>
      </c>
      <c r="Q21" s="82">
        <f t="shared" si="5"/>
        <v>0</v>
      </c>
      <c r="R21" s="80">
        <f t="shared" si="6"/>
        <v>0</v>
      </c>
      <c r="S21" s="86">
        <f t="shared" si="7"/>
        <v>0</v>
      </c>
      <c r="T21" s="90">
        <f t="shared" si="8"/>
        <v>0</v>
      </c>
      <c r="U21" s="92">
        <f t="shared" si="9"/>
        <v>0</v>
      </c>
      <c r="V21" s="95">
        <f t="shared" si="10"/>
        <v>0</v>
      </c>
      <c r="W21" s="7">
        <f t="shared" si="10"/>
        <v>0</v>
      </c>
    </row>
    <row r="22" spans="1:23" s="6" customFormat="1" ht="19.899999999999999" customHeight="1" x14ac:dyDescent="0.2">
      <c r="A22" s="51">
        <v>43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0"/>
        <v>0</v>
      </c>
      <c r="M22" s="7">
        <f t="shared" si="1"/>
        <v>0</v>
      </c>
      <c r="N22" s="69">
        <f t="shared" si="2"/>
        <v>0</v>
      </c>
      <c r="O22" s="76">
        <f t="shared" si="3"/>
        <v>0</v>
      </c>
      <c r="P22" s="74">
        <f t="shared" si="4"/>
        <v>0</v>
      </c>
      <c r="Q22" s="82">
        <f t="shared" si="5"/>
        <v>0</v>
      </c>
      <c r="R22" s="80">
        <f t="shared" si="6"/>
        <v>0</v>
      </c>
      <c r="S22" s="86">
        <f t="shared" si="7"/>
        <v>0</v>
      </c>
      <c r="T22" s="90">
        <f t="shared" si="8"/>
        <v>0</v>
      </c>
      <c r="U22" s="92">
        <f t="shared" si="9"/>
        <v>0</v>
      </c>
      <c r="V22" s="95">
        <f t="shared" si="10"/>
        <v>0</v>
      </c>
      <c r="W22" s="7">
        <f t="shared" si="10"/>
        <v>0</v>
      </c>
    </row>
    <row r="23" spans="1:23" s="6" customFormat="1" ht="19.899999999999999" customHeight="1" x14ac:dyDescent="0.2">
      <c r="A23" s="51">
        <v>44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0"/>
        <v>0</v>
      </c>
      <c r="M23" s="7">
        <f t="shared" si="1"/>
        <v>0</v>
      </c>
      <c r="N23" s="69">
        <f t="shared" si="2"/>
        <v>0</v>
      </c>
      <c r="O23" s="76">
        <f t="shared" si="3"/>
        <v>0</v>
      </c>
      <c r="P23" s="74">
        <f t="shared" si="4"/>
        <v>0</v>
      </c>
      <c r="Q23" s="82">
        <f t="shared" si="5"/>
        <v>0</v>
      </c>
      <c r="R23" s="80">
        <f t="shared" si="6"/>
        <v>0</v>
      </c>
      <c r="S23" s="86">
        <f t="shared" si="7"/>
        <v>0</v>
      </c>
      <c r="T23" s="90">
        <f t="shared" si="8"/>
        <v>0</v>
      </c>
      <c r="U23" s="92">
        <f t="shared" si="9"/>
        <v>0</v>
      </c>
      <c r="V23" s="95">
        <f t="shared" si="10"/>
        <v>0</v>
      </c>
      <c r="W23" s="7">
        <f t="shared" si="10"/>
        <v>0</v>
      </c>
    </row>
    <row r="24" spans="1:23" s="6" customFormat="1" ht="19.899999999999999" customHeight="1" x14ac:dyDescent="0.2">
      <c r="A24" s="51">
        <v>45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0"/>
        <v>0</v>
      </c>
      <c r="M24" s="7">
        <f t="shared" si="1"/>
        <v>0</v>
      </c>
      <c r="N24" s="69">
        <f t="shared" si="2"/>
        <v>0</v>
      </c>
      <c r="O24" s="76">
        <f t="shared" si="3"/>
        <v>0</v>
      </c>
      <c r="P24" s="74">
        <f t="shared" si="4"/>
        <v>0</v>
      </c>
      <c r="Q24" s="82">
        <f t="shared" si="5"/>
        <v>0</v>
      </c>
      <c r="R24" s="80">
        <f t="shared" si="6"/>
        <v>0</v>
      </c>
      <c r="S24" s="86">
        <f t="shared" si="7"/>
        <v>0</v>
      </c>
      <c r="T24" s="90">
        <f t="shared" si="8"/>
        <v>0</v>
      </c>
      <c r="U24" s="92">
        <f t="shared" si="9"/>
        <v>0</v>
      </c>
      <c r="V24" s="95">
        <f t="shared" si="10"/>
        <v>0</v>
      </c>
      <c r="W24" s="7">
        <f t="shared" si="10"/>
        <v>0</v>
      </c>
    </row>
    <row r="25" spans="1:23" s="6" customFormat="1" ht="19.899999999999999" customHeight="1" x14ac:dyDescent="0.2">
      <c r="A25" s="51">
        <v>46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0"/>
        <v>0</v>
      </c>
      <c r="M25" s="7">
        <f t="shared" si="1"/>
        <v>0</v>
      </c>
      <c r="N25" s="69">
        <f t="shared" si="2"/>
        <v>0</v>
      </c>
      <c r="O25" s="76">
        <f t="shared" si="3"/>
        <v>0</v>
      </c>
      <c r="P25" s="74">
        <f t="shared" si="4"/>
        <v>0</v>
      </c>
      <c r="Q25" s="82">
        <f t="shared" si="5"/>
        <v>0</v>
      </c>
      <c r="R25" s="80">
        <f t="shared" si="6"/>
        <v>0</v>
      </c>
      <c r="S25" s="86">
        <f t="shared" si="7"/>
        <v>0</v>
      </c>
      <c r="T25" s="90">
        <f t="shared" si="8"/>
        <v>0</v>
      </c>
      <c r="U25" s="92">
        <f t="shared" si="9"/>
        <v>0</v>
      </c>
      <c r="V25" s="95">
        <f t="shared" si="10"/>
        <v>0</v>
      </c>
      <c r="W25" s="7">
        <f t="shared" si="10"/>
        <v>0</v>
      </c>
    </row>
    <row r="26" spans="1:23" s="6" customFormat="1" ht="19.899999999999999" customHeight="1" x14ac:dyDescent="0.2">
      <c r="A26" s="51">
        <v>47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0"/>
        <v>0</v>
      </c>
      <c r="M26" s="7">
        <f t="shared" si="1"/>
        <v>0</v>
      </c>
      <c r="N26" s="69">
        <f t="shared" si="2"/>
        <v>0</v>
      </c>
      <c r="O26" s="76">
        <f t="shared" si="3"/>
        <v>0</v>
      </c>
      <c r="P26" s="74">
        <f t="shared" si="4"/>
        <v>0</v>
      </c>
      <c r="Q26" s="82">
        <f t="shared" si="5"/>
        <v>0</v>
      </c>
      <c r="R26" s="80">
        <f t="shared" si="6"/>
        <v>0</v>
      </c>
      <c r="S26" s="86">
        <f t="shared" si="7"/>
        <v>0</v>
      </c>
      <c r="T26" s="90">
        <f t="shared" si="8"/>
        <v>0</v>
      </c>
      <c r="U26" s="92">
        <f t="shared" si="9"/>
        <v>0</v>
      </c>
      <c r="V26" s="95">
        <f t="shared" si="10"/>
        <v>0</v>
      </c>
      <c r="W26" s="7">
        <f t="shared" si="10"/>
        <v>0</v>
      </c>
    </row>
    <row r="27" spans="1:23" s="6" customFormat="1" ht="19.899999999999999" customHeight="1" x14ac:dyDescent="0.2">
      <c r="A27" s="51">
        <v>48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0"/>
        <v>0</v>
      </c>
      <c r="M27" s="7">
        <f t="shared" si="1"/>
        <v>0</v>
      </c>
      <c r="N27" s="69">
        <f t="shared" si="2"/>
        <v>0</v>
      </c>
      <c r="O27" s="76">
        <f t="shared" si="3"/>
        <v>0</v>
      </c>
      <c r="P27" s="74">
        <f t="shared" si="4"/>
        <v>0</v>
      </c>
      <c r="Q27" s="82">
        <f t="shared" si="5"/>
        <v>0</v>
      </c>
      <c r="R27" s="80">
        <f t="shared" si="6"/>
        <v>0</v>
      </c>
      <c r="S27" s="86">
        <f t="shared" si="7"/>
        <v>0</v>
      </c>
      <c r="T27" s="90">
        <f t="shared" si="8"/>
        <v>0</v>
      </c>
      <c r="U27" s="92">
        <f t="shared" si="9"/>
        <v>0</v>
      </c>
      <c r="V27" s="95">
        <f t="shared" si="10"/>
        <v>0</v>
      </c>
      <c r="W27" s="7">
        <f t="shared" si="10"/>
        <v>0</v>
      </c>
    </row>
    <row r="28" spans="1:23" s="6" customFormat="1" ht="19.899999999999999" customHeight="1" x14ac:dyDescent="0.2">
      <c r="A28" s="51">
        <v>49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0"/>
        <v>0</v>
      </c>
      <c r="M28" s="7">
        <f t="shared" si="1"/>
        <v>0</v>
      </c>
      <c r="N28" s="69">
        <f t="shared" si="2"/>
        <v>0</v>
      </c>
      <c r="O28" s="76">
        <f t="shared" si="3"/>
        <v>0</v>
      </c>
      <c r="P28" s="74">
        <f t="shared" si="4"/>
        <v>0</v>
      </c>
      <c r="Q28" s="82">
        <f t="shared" si="5"/>
        <v>0</v>
      </c>
      <c r="R28" s="80">
        <f t="shared" si="6"/>
        <v>0</v>
      </c>
      <c r="S28" s="86">
        <f t="shared" si="7"/>
        <v>0</v>
      </c>
      <c r="T28" s="90">
        <f t="shared" si="8"/>
        <v>0</v>
      </c>
      <c r="U28" s="92">
        <f t="shared" si="9"/>
        <v>0</v>
      </c>
      <c r="V28" s="95">
        <f t="shared" si="10"/>
        <v>0</v>
      </c>
      <c r="W28" s="7">
        <f t="shared" si="10"/>
        <v>0</v>
      </c>
    </row>
    <row r="29" spans="1:23" s="6" customFormat="1" ht="19.899999999999999" customHeight="1" x14ac:dyDescent="0.2">
      <c r="A29" s="51">
        <v>50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0"/>
        <v>0</v>
      </c>
      <c r="M29" s="7">
        <f t="shared" si="1"/>
        <v>0</v>
      </c>
      <c r="N29" s="69">
        <f t="shared" si="2"/>
        <v>0</v>
      </c>
      <c r="O29" s="76">
        <f t="shared" si="3"/>
        <v>0</v>
      </c>
      <c r="P29" s="74">
        <f t="shared" si="4"/>
        <v>0</v>
      </c>
      <c r="Q29" s="82">
        <f t="shared" si="5"/>
        <v>0</v>
      </c>
      <c r="R29" s="80">
        <f t="shared" si="6"/>
        <v>0</v>
      </c>
      <c r="S29" s="86">
        <f t="shared" si="7"/>
        <v>0</v>
      </c>
      <c r="T29" s="90">
        <f t="shared" si="8"/>
        <v>0</v>
      </c>
      <c r="U29" s="92">
        <f t="shared" si="9"/>
        <v>0</v>
      </c>
      <c r="V29" s="95">
        <f t="shared" si="10"/>
        <v>0</v>
      </c>
      <c r="W29" s="7">
        <f t="shared" si="10"/>
        <v>0</v>
      </c>
    </row>
    <row r="30" spans="1:23" s="6" customFormat="1" ht="19.899999999999999" customHeight="1" x14ac:dyDescent="0.2">
      <c r="A30" s="51">
        <v>51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0"/>
        <v>0</v>
      </c>
      <c r="M30" s="7">
        <f t="shared" si="1"/>
        <v>0</v>
      </c>
      <c r="N30" s="69">
        <f t="shared" si="2"/>
        <v>0</v>
      </c>
      <c r="O30" s="76">
        <f t="shared" si="3"/>
        <v>0</v>
      </c>
      <c r="P30" s="74">
        <f t="shared" si="4"/>
        <v>0</v>
      </c>
      <c r="Q30" s="82">
        <f t="shared" si="5"/>
        <v>0</v>
      </c>
      <c r="R30" s="80">
        <f t="shared" si="6"/>
        <v>0</v>
      </c>
      <c r="S30" s="86">
        <f t="shared" si="7"/>
        <v>0</v>
      </c>
      <c r="T30" s="90">
        <f t="shared" si="8"/>
        <v>0</v>
      </c>
      <c r="U30" s="92">
        <f t="shared" si="9"/>
        <v>0</v>
      </c>
      <c r="V30" s="95">
        <f t="shared" si="10"/>
        <v>0</v>
      </c>
      <c r="W30" s="7">
        <f t="shared" si="10"/>
        <v>0</v>
      </c>
    </row>
    <row r="31" spans="1:23" ht="19.899999999999999" customHeight="1" thickBot="1" x14ac:dyDescent="0.25">
      <c r="A31" s="52"/>
      <c r="B31" s="55"/>
      <c r="C31" s="55"/>
      <c r="D31" s="55"/>
      <c r="E31" s="58"/>
      <c r="F31" s="60"/>
      <c r="G31" s="62"/>
      <c r="H31" s="64"/>
      <c r="I31" s="62"/>
      <c r="J31" s="62"/>
      <c r="K31" s="101"/>
      <c r="L31" s="71"/>
      <c r="M31" s="72"/>
      <c r="N31" s="77"/>
      <c r="O31" s="78"/>
      <c r="P31" s="83"/>
      <c r="Q31" s="84"/>
      <c r="R31" s="87"/>
      <c r="S31" s="88"/>
      <c r="T31" s="93"/>
      <c r="U31" s="94"/>
      <c r="V31" s="96"/>
      <c r="W31" s="72"/>
    </row>
    <row r="32" spans="1:23" ht="19.899999999999999" customHeight="1" thickBot="1" x14ac:dyDescent="0.25">
      <c r="C32" s="4"/>
      <c r="D32" s="4"/>
      <c r="E32" s="70"/>
      <c r="F32" s="7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9.899999999999999" customHeight="1" thickBot="1" x14ac:dyDescent="0.25">
      <c r="A33" s="47"/>
      <c r="B33" s="47"/>
      <c r="C33" s="8" t="s">
        <v>53</v>
      </c>
      <c r="D33" s="9"/>
      <c r="E33" s="9"/>
      <c r="F33" s="9"/>
      <c r="G33" s="9"/>
      <c r="H33" s="10">
        <f>SUBTOTAL(9,H4:H32)</f>
        <v>1089.8599999999999</v>
      </c>
      <c r="I33" s="109"/>
      <c r="J33" s="109"/>
      <c r="K33" s="11"/>
      <c r="L33" s="12">
        <f t="shared" ref="L33:W33" si="11">+SUBTOTAL(9,L4:L31)</f>
        <v>0</v>
      </c>
      <c r="M33" s="12">
        <f t="shared" si="11"/>
        <v>1089.8599999999999</v>
      </c>
      <c r="N33" s="13">
        <f t="shared" si="11"/>
        <v>754.8599999999999</v>
      </c>
      <c r="O33" s="13">
        <f t="shared" si="11"/>
        <v>0</v>
      </c>
      <c r="P33" s="14">
        <f t="shared" si="11"/>
        <v>0</v>
      </c>
      <c r="Q33" s="14">
        <f t="shared" si="11"/>
        <v>0</v>
      </c>
      <c r="R33" s="15">
        <f t="shared" si="11"/>
        <v>304.5454545454545</v>
      </c>
      <c r="S33" s="15">
        <f t="shared" si="11"/>
        <v>30.454545454545453</v>
      </c>
      <c r="T33" s="16">
        <f t="shared" si="11"/>
        <v>0</v>
      </c>
      <c r="U33" s="16">
        <f t="shared" si="11"/>
        <v>0</v>
      </c>
      <c r="V33" s="12">
        <f t="shared" si="11"/>
        <v>1059.4054545454544</v>
      </c>
      <c r="W33" s="12">
        <f t="shared" si="11"/>
        <v>30.454545454545453</v>
      </c>
    </row>
    <row r="34" spans="1:23" ht="19.899999999999999" customHeight="1" thickBot="1" x14ac:dyDescent="0.25">
      <c r="A34" s="48"/>
      <c r="B34" s="4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9.899999999999999" customHeight="1" thickBot="1" x14ac:dyDescent="0.25">
      <c r="A35" s="17" t="s">
        <v>95</v>
      </c>
      <c r="B35" s="17" t="s">
        <v>51</v>
      </c>
      <c r="C35" s="18" t="s">
        <v>54</v>
      </c>
      <c r="D35" s="18" t="s">
        <v>52</v>
      </c>
      <c r="E35" s="18" t="s">
        <v>5</v>
      </c>
      <c r="F35" s="18" t="s">
        <v>28</v>
      </c>
      <c r="G35" s="18" t="s">
        <v>79</v>
      </c>
      <c r="H35" s="18" t="s">
        <v>80</v>
      </c>
      <c r="I35" s="18" t="s">
        <v>81</v>
      </c>
      <c r="J35" s="18" t="s">
        <v>82</v>
      </c>
      <c r="K35" s="19" t="s">
        <v>50</v>
      </c>
      <c r="L35" s="20" t="s">
        <v>9</v>
      </c>
      <c r="M35" s="112" t="s">
        <v>656</v>
      </c>
      <c r="N35" s="21"/>
      <c r="O35" s="2" t="s">
        <v>72</v>
      </c>
      <c r="P35" s="198" t="s">
        <v>40</v>
      </c>
      <c r="Q35" s="198"/>
      <c r="R35" s="198"/>
      <c r="S35" s="21"/>
      <c r="T35" s="199" t="s">
        <v>6</v>
      </c>
      <c r="U35" s="200"/>
      <c r="V35" s="200"/>
      <c r="W35" s="22">
        <v>0</v>
      </c>
    </row>
    <row r="36" spans="1:23" ht="19.899999999999999" customHeight="1" thickBot="1" x14ac:dyDescent="0.25">
      <c r="A36" s="49">
        <v>1</v>
      </c>
      <c r="B36" s="23" t="str">
        <f>+'VERİ BANKASI'!B2</f>
        <v>ARAÇ YAKIT GİDERİ</v>
      </c>
      <c r="C36" s="24">
        <f t="shared" ref="C36:C60" si="12">SUMIF($D$4:$D$31,B36,$N$4:$N$31)</f>
        <v>0</v>
      </c>
      <c r="D36" s="24">
        <f t="shared" ref="D36:D60" si="13">SUMIF($D$4:$D$31,B36,$O$4:$O$31)</f>
        <v>0</v>
      </c>
      <c r="E36" s="24">
        <f t="shared" ref="E36:E60" si="14">SUMIF($D$4:$D$31,B36,$P$4:$P$31)</f>
        <v>0</v>
      </c>
      <c r="F36" s="24">
        <f t="shared" ref="F36:F60" si="15">SUMIF($D$4:$D$31,B36,$Q$4:$Q$31)</f>
        <v>0</v>
      </c>
      <c r="G36" s="24">
        <f t="shared" ref="G36:G60" si="16">SUMIF($D$4:$D$31,B36,$R$4:$R$31)</f>
        <v>0</v>
      </c>
      <c r="H36" s="24">
        <f t="shared" ref="H36:H60" si="17">SUMIF($D$4:$D$31,B36,$S$4:$S$31)</f>
        <v>0</v>
      </c>
      <c r="I36" s="24">
        <f t="shared" ref="I36:I60" si="18">SUMIF($D$4:$D$31,B36,$T$4:$T$31)</f>
        <v>0</v>
      </c>
      <c r="J36" s="24">
        <f t="shared" ref="J36:J60" si="19">SUMIF($D$4:$D$31,B36,$U$4:$U$31)</f>
        <v>0</v>
      </c>
      <c r="K36" s="24">
        <f t="shared" ref="K36:K60" si="20">SUMIF($D$4:$D$31,B36,$L$4:$L$31)</f>
        <v>0</v>
      </c>
      <c r="L36" s="25">
        <f t="shared" ref="L36:L60" si="21">+SUM(C36:K36)</f>
        <v>0</v>
      </c>
      <c r="M36" s="113">
        <f>+COUNTIF($D$4:D29,B36)</f>
        <v>0</v>
      </c>
      <c r="N36" s="26"/>
      <c r="O36" s="2" t="s">
        <v>0</v>
      </c>
      <c r="P36" s="198" t="s">
        <v>26</v>
      </c>
      <c r="Q36" s="198"/>
      <c r="R36" s="198"/>
      <c r="S36" s="26"/>
      <c r="T36" s="41"/>
      <c r="U36" s="41"/>
      <c r="V36" s="41"/>
      <c r="W36" s="41"/>
    </row>
    <row r="37" spans="1:23" ht="19.899999999999999" customHeight="1" thickBot="1" x14ac:dyDescent="0.25">
      <c r="A37" s="49">
        <v>2</v>
      </c>
      <c r="B37" s="23" t="str">
        <f>+'VERİ BANKASI'!B3</f>
        <v>ARAÇ OTOPARK VE VALE GİDERLERİ</v>
      </c>
      <c r="C37" s="24">
        <f t="shared" si="12"/>
        <v>0</v>
      </c>
      <c r="D37" s="24">
        <f t="shared" si="13"/>
        <v>0</v>
      </c>
      <c r="E37" s="24">
        <f t="shared" si="14"/>
        <v>0</v>
      </c>
      <c r="F37" s="24">
        <f t="shared" si="15"/>
        <v>0</v>
      </c>
      <c r="G37" s="24">
        <f t="shared" si="16"/>
        <v>0</v>
      </c>
      <c r="H37" s="24">
        <f t="shared" si="17"/>
        <v>0</v>
      </c>
      <c r="I37" s="24">
        <f t="shared" si="18"/>
        <v>0</v>
      </c>
      <c r="J37" s="24">
        <f t="shared" si="19"/>
        <v>0</v>
      </c>
      <c r="K37" s="24">
        <f t="shared" si="20"/>
        <v>0</v>
      </c>
      <c r="L37" s="25">
        <f t="shared" si="21"/>
        <v>0</v>
      </c>
      <c r="M37" s="113">
        <f>+COUNTIF($D$4:D31,B37)</f>
        <v>0</v>
      </c>
      <c r="N37" s="26"/>
      <c r="O37" s="2" t="s">
        <v>1</v>
      </c>
      <c r="P37" s="198" t="s">
        <v>2</v>
      </c>
      <c r="Q37" s="198"/>
      <c r="R37" s="198"/>
      <c r="S37" s="26"/>
      <c r="T37" s="199" t="s">
        <v>7</v>
      </c>
      <c r="U37" s="200"/>
      <c r="V37" s="201"/>
      <c r="W37" s="27">
        <f>+L33+V33+W33</f>
        <v>1089.8599999999999</v>
      </c>
    </row>
    <row r="38" spans="1:23" ht="19.899999999999999" customHeight="1" thickBot="1" x14ac:dyDescent="0.25">
      <c r="A38" s="49">
        <v>3</v>
      </c>
      <c r="B38" s="23" t="str">
        <f>+'VERİ BANKASI'!B4</f>
        <v>ARAÇ TAMİR VE BAKIM GİDERLERİ</v>
      </c>
      <c r="C38" s="24">
        <f t="shared" si="12"/>
        <v>0</v>
      </c>
      <c r="D38" s="24">
        <f t="shared" si="13"/>
        <v>0</v>
      </c>
      <c r="E38" s="24">
        <f t="shared" si="14"/>
        <v>0</v>
      </c>
      <c r="F38" s="24">
        <f t="shared" si="15"/>
        <v>0</v>
      </c>
      <c r="G38" s="24">
        <f t="shared" si="16"/>
        <v>0</v>
      </c>
      <c r="H38" s="24">
        <f t="shared" si="17"/>
        <v>0</v>
      </c>
      <c r="I38" s="24">
        <f t="shared" si="18"/>
        <v>0</v>
      </c>
      <c r="J38" s="24">
        <f t="shared" si="19"/>
        <v>0</v>
      </c>
      <c r="K38" s="24">
        <f t="shared" si="20"/>
        <v>0</v>
      </c>
      <c r="L38" s="25">
        <f t="shared" si="21"/>
        <v>0</v>
      </c>
      <c r="M38" s="113">
        <f>+COUNTIF($D$4:D32,B38)</f>
        <v>0</v>
      </c>
      <c r="N38" s="26"/>
      <c r="O38" s="2" t="s">
        <v>73</v>
      </c>
      <c r="P38" s="198">
        <v>2023</v>
      </c>
      <c r="Q38" s="198"/>
      <c r="R38" s="198"/>
      <c r="S38" s="26"/>
      <c r="T38" s="41"/>
      <c r="U38" s="41"/>
      <c r="V38" s="41"/>
      <c r="W38" s="41"/>
    </row>
    <row r="39" spans="1:23" ht="19.899999999999999" customHeight="1" thickBot="1" x14ac:dyDescent="0.25">
      <c r="A39" s="49">
        <v>4</v>
      </c>
      <c r="B39" s="23" t="str">
        <f>+'VERİ BANKASI'!B5</f>
        <v>MUTFAK YİYECEK VE İÇECEK GİDERLERİ</v>
      </c>
      <c r="C39" s="24">
        <f t="shared" si="12"/>
        <v>0</v>
      </c>
      <c r="D39" s="24">
        <f t="shared" si="13"/>
        <v>0</v>
      </c>
      <c r="E39" s="24">
        <f t="shared" si="14"/>
        <v>0</v>
      </c>
      <c r="F39" s="24">
        <f t="shared" si="15"/>
        <v>0</v>
      </c>
      <c r="G39" s="24">
        <f t="shared" si="16"/>
        <v>0</v>
      </c>
      <c r="H39" s="24">
        <f t="shared" si="17"/>
        <v>0</v>
      </c>
      <c r="I39" s="24">
        <f t="shared" si="18"/>
        <v>0</v>
      </c>
      <c r="J39" s="24">
        <f t="shared" si="19"/>
        <v>0</v>
      </c>
      <c r="K39" s="24">
        <f t="shared" si="20"/>
        <v>0</v>
      </c>
      <c r="L39" s="25">
        <f t="shared" si="21"/>
        <v>0</v>
      </c>
      <c r="M39" s="113">
        <f>+COUNTIF($D$4:D33,B39)</f>
        <v>0</v>
      </c>
      <c r="N39" s="26"/>
      <c r="O39" s="2" t="s">
        <v>74</v>
      </c>
      <c r="P39" s="198" t="s">
        <v>3</v>
      </c>
      <c r="Q39" s="198"/>
      <c r="R39" s="198"/>
      <c r="S39" s="26"/>
      <c r="T39" s="199" t="s">
        <v>8</v>
      </c>
      <c r="U39" s="200"/>
      <c r="V39" s="201"/>
      <c r="W39" s="28">
        <f>+W35-W37</f>
        <v>-1089.8599999999999</v>
      </c>
    </row>
    <row r="40" spans="1:23" ht="19.899999999999999" customHeight="1" x14ac:dyDescent="0.2">
      <c r="A40" s="49">
        <v>5</v>
      </c>
      <c r="B40" s="23" t="str">
        <f>+'VERİ BANKASI'!B6</f>
        <v>MUTFAK SARF MALZEME GİDERLERİ</v>
      </c>
      <c r="C40" s="24">
        <f t="shared" si="12"/>
        <v>0</v>
      </c>
      <c r="D40" s="24">
        <f t="shared" si="13"/>
        <v>0</v>
      </c>
      <c r="E40" s="24">
        <f t="shared" si="14"/>
        <v>0</v>
      </c>
      <c r="F40" s="24">
        <f t="shared" si="15"/>
        <v>0</v>
      </c>
      <c r="G40" s="24">
        <f t="shared" si="16"/>
        <v>0</v>
      </c>
      <c r="H40" s="24">
        <f t="shared" si="17"/>
        <v>0</v>
      </c>
      <c r="I40" s="24">
        <f t="shared" si="18"/>
        <v>0</v>
      </c>
      <c r="J40" s="24">
        <f t="shared" si="19"/>
        <v>0</v>
      </c>
      <c r="K40" s="24">
        <f t="shared" si="20"/>
        <v>0</v>
      </c>
      <c r="L40" s="25">
        <f t="shared" si="21"/>
        <v>0</v>
      </c>
      <c r="M40" s="113">
        <f>+COUNTIF($D$4:D34,B40)</f>
        <v>0</v>
      </c>
      <c r="N40" s="26"/>
      <c r="O40" s="2" t="s">
        <v>78</v>
      </c>
      <c r="P40" s="198" t="s">
        <v>75</v>
      </c>
      <c r="Q40" s="198"/>
      <c r="R40" s="198"/>
      <c r="S40" s="26"/>
      <c r="T40" s="26"/>
      <c r="U40" s="26"/>
      <c r="V40" s="26"/>
      <c r="W40" s="26"/>
    </row>
    <row r="41" spans="1:23" ht="19.899999999999999" customHeight="1" x14ac:dyDescent="0.2">
      <c r="A41" s="49">
        <v>6</v>
      </c>
      <c r="B41" s="23" t="str">
        <f>+'VERİ BANKASI'!B8</f>
        <v>TEMSİL İKRAM VE YEMEK GİDERLERİ</v>
      </c>
      <c r="C41" s="24">
        <f t="shared" si="12"/>
        <v>754.8599999999999</v>
      </c>
      <c r="D41" s="24">
        <f t="shared" si="13"/>
        <v>0</v>
      </c>
      <c r="E41" s="24">
        <f t="shared" si="14"/>
        <v>0</v>
      </c>
      <c r="F41" s="24">
        <f t="shared" si="15"/>
        <v>0</v>
      </c>
      <c r="G41" s="24">
        <f t="shared" si="16"/>
        <v>304.5454545454545</v>
      </c>
      <c r="H41" s="24">
        <f t="shared" si="17"/>
        <v>30.454545454545453</v>
      </c>
      <c r="I41" s="24">
        <f t="shared" si="18"/>
        <v>0</v>
      </c>
      <c r="J41" s="24">
        <f t="shared" si="19"/>
        <v>0</v>
      </c>
      <c r="K41" s="24">
        <f t="shared" si="20"/>
        <v>0</v>
      </c>
      <c r="L41" s="25">
        <f t="shared" si="21"/>
        <v>1089.8599999999999</v>
      </c>
      <c r="M41" s="113">
        <f>+COUNTIF($D$4:D35,B41)</f>
        <v>3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spans="1:23" ht="19.899999999999999" customHeight="1" x14ac:dyDescent="0.2">
      <c r="A42" s="49">
        <v>7</v>
      </c>
      <c r="B42" s="23" t="str">
        <f>+'VERİ BANKASI'!B9</f>
        <v>OFİS MAKİNA TAM.BAK.VE SARF MALZ. GİD.</v>
      </c>
      <c r="C42" s="24">
        <f t="shared" si="12"/>
        <v>0</v>
      </c>
      <c r="D42" s="24">
        <f t="shared" si="13"/>
        <v>0</v>
      </c>
      <c r="E42" s="24">
        <f t="shared" si="14"/>
        <v>0</v>
      </c>
      <c r="F42" s="24">
        <f t="shared" si="15"/>
        <v>0</v>
      </c>
      <c r="G42" s="24">
        <f t="shared" si="16"/>
        <v>0</v>
      </c>
      <c r="H42" s="24">
        <f t="shared" si="17"/>
        <v>0</v>
      </c>
      <c r="I42" s="24">
        <f t="shared" si="18"/>
        <v>0</v>
      </c>
      <c r="J42" s="24">
        <f t="shared" si="19"/>
        <v>0</v>
      </c>
      <c r="K42" s="24">
        <f t="shared" si="20"/>
        <v>0</v>
      </c>
      <c r="L42" s="25">
        <f t="shared" si="21"/>
        <v>0</v>
      </c>
      <c r="M42" s="113">
        <f>+COUNTIF($D$4:D36,B42)</f>
        <v>0</v>
      </c>
      <c r="N42" s="26"/>
      <c r="O42" s="202" t="s">
        <v>57</v>
      </c>
      <c r="P42" s="202"/>
      <c r="Q42" s="202"/>
      <c r="R42" s="202"/>
      <c r="S42" s="26"/>
      <c r="T42" s="202" t="s">
        <v>56</v>
      </c>
      <c r="U42" s="202"/>
      <c r="V42" s="202"/>
      <c r="W42" s="202"/>
    </row>
    <row r="43" spans="1:23" ht="19.899999999999999" customHeight="1" thickBot="1" x14ac:dyDescent="0.25">
      <c r="A43" s="49">
        <v>8</v>
      </c>
      <c r="B43" s="23" t="str">
        <f>+'VERİ BANKASI'!B10</f>
        <v>OFİS TAMİR, BAKIM VE ONARIM GİDERİ</v>
      </c>
      <c r="C43" s="24">
        <f t="shared" si="12"/>
        <v>0</v>
      </c>
      <c r="D43" s="24">
        <f t="shared" si="13"/>
        <v>0</v>
      </c>
      <c r="E43" s="24">
        <f t="shared" si="14"/>
        <v>0</v>
      </c>
      <c r="F43" s="24">
        <f t="shared" si="15"/>
        <v>0</v>
      </c>
      <c r="G43" s="24">
        <f t="shared" si="16"/>
        <v>0</v>
      </c>
      <c r="H43" s="24">
        <f t="shared" si="17"/>
        <v>0</v>
      </c>
      <c r="I43" s="24">
        <f t="shared" si="18"/>
        <v>0</v>
      </c>
      <c r="J43" s="24">
        <f t="shared" si="19"/>
        <v>0</v>
      </c>
      <c r="K43" s="24">
        <f t="shared" si="20"/>
        <v>0</v>
      </c>
      <c r="L43" s="25">
        <f t="shared" si="21"/>
        <v>0</v>
      </c>
      <c r="M43" s="113">
        <f>+COUNTIF($D$4:D37,B43)</f>
        <v>0</v>
      </c>
      <c r="N43" s="26"/>
      <c r="O43" s="29"/>
      <c r="P43" s="29"/>
      <c r="Q43" s="29"/>
      <c r="R43" s="29"/>
      <c r="S43" s="30"/>
      <c r="T43" s="30"/>
      <c r="U43" s="30"/>
      <c r="V43" s="30"/>
      <c r="W43" s="30"/>
    </row>
    <row r="44" spans="1:23" ht="19.899999999999999" customHeight="1" x14ac:dyDescent="0.2">
      <c r="A44" s="49">
        <v>9</v>
      </c>
      <c r="B44" s="23" t="str">
        <f>+'VERİ BANKASI'!B11</f>
        <v>PTT, KARGO, NAKLİYE VE HAMMALİYE GİD.</v>
      </c>
      <c r="C44" s="24">
        <f t="shared" si="12"/>
        <v>0</v>
      </c>
      <c r="D44" s="24">
        <f t="shared" si="13"/>
        <v>0</v>
      </c>
      <c r="E44" s="24">
        <f t="shared" si="14"/>
        <v>0</v>
      </c>
      <c r="F44" s="24">
        <f t="shared" si="15"/>
        <v>0</v>
      </c>
      <c r="G44" s="24">
        <f t="shared" si="16"/>
        <v>0</v>
      </c>
      <c r="H44" s="24">
        <f t="shared" si="17"/>
        <v>0</v>
      </c>
      <c r="I44" s="24">
        <f t="shared" si="18"/>
        <v>0</v>
      </c>
      <c r="J44" s="24">
        <f t="shared" si="19"/>
        <v>0</v>
      </c>
      <c r="K44" s="24">
        <f t="shared" si="20"/>
        <v>0</v>
      </c>
      <c r="L44" s="25">
        <f t="shared" si="21"/>
        <v>0</v>
      </c>
      <c r="M44" s="113">
        <f>+COUNTIF($D$4:D38,B44)</f>
        <v>0</v>
      </c>
      <c r="N44" s="26"/>
      <c r="O44" s="31" t="s">
        <v>58</v>
      </c>
      <c r="P44" s="32" t="str">
        <f>+CONCATENATE(P45,P35)</f>
        <v>: MESUT YILDIRIM</v>
      </c>
      <c r="Q44" s="33"/>
      <c r="R44" s="34"/>
      <c r="S44" s="30"/>
      <c r="T44" s="31" t="s">
        <v>58</v>
      </c>
      <c r="U44" s="203" t="s">
        <v>61</v>
      </c>
      <c r="V44" s="203"/>
      <c r="W44" s="204"/>
    </row>
    <row r="45" spans="1:23" ht="19.899999999999999" customHeight="1" x14ac:dyDescent="0.2">
      <c r="A45" s="49">
        <v>10</v>
      </c>
      <c r="B45" s="23" t="str">
        <f>+'VERİ BANKASI'!B12</f>
        <v>KIRTASİYE VE MATBAA GİDERLERİ</v>
      </c>
      <c r="C45" s="24">
        <f t="shared" si="12"/>
        <v>0</v>
      </c>
      <c r="D45" s="24">
        <f t="shared" si="13"/>
        <v>0</v>
      </c>
      <c r="E45" s="24">
        <f t="shared" si="14"/>
        <v>0</v>
      </c>
      <c r="F45" s="24">
        <f t="shared" si="15"/>
        <v>0</v>
      </c>
      <c r="G45" s="24">
        <f t="shared" si="16"/>
        <v>0</v>
      </c>
      <c r="H45" s="24">
        <f t="shared" si="17"/>
        <v>0</v>
      </c>
      <c r="I45" s="24">
        <f t="shared" si="18"/>
        <v>0</v>
      </c>
      <c r="J45" s="24">
        <f t="shared" si="19"/>
        <v>0</v>
      </c>
      <c r="K45" s="24">
        <f t="shared" si="20"/>
        <v>0</v>
      </c>
      <c r="L45" s="25">
        <f t="shared" si="21"/>
        <v>0</v>
      </c>
      <c r="M45" s="113">
        <f>+COUNTIF($D$4:D39,B45)</f>
        <v>0</v>
      </c>
      <c r="N45" s="26"/>
      <c r="O45" s="35" t="s">
        <v>59</v>
      </c>
      <c r="P45" s="36" t="s">
        <v>665</v>
      </c>
      <c r="Q45" s="30"/>
      <c r="R45" s="37"/>
      <c r="S45" s="30"/>
      <c r="T45" s="35" t="s">
        <v>59</v>
      </c>
      <c r="U45" s="185" t="s">
        <v>60</v>
      </c>
      <c r="V45" s="185"/>
      <c r="W45" s="186"/>
    </row>
    <row r="46" spans="1:23" ht="19.899999999999999" customHeight="1" x14ac:dyDescent="0.2">
      <c r="A46" s="49">
        <v>11</v>
      </c>
      <c r="B46" s="23" t="str">
        <f>+'VERİ BANKASI'!B13</f>
        <v>YURTİÇİ SEYAHAT VE KONAKLAMA GİD.</v>
      </c>
      <c r="C46" s="24">
        <f t="shared" si="12"/>
        <v>0</v>
      </c>
      <c r="D46" s="24">
        <f t="shared" si="13"/>
        <v>0</v>
      </c>
      <c r="E46" s="24">
        <f t="shared" si="14"/>
        <v>0</v>
      </c>
      <c r="F46" s="24">
        <f t="shared" si="15"/>
        <v>0</v>
      </c>
      <c r="G46" s="24">
        <f t="shared" si="16"/>
        <v>0</v>
      </c>
      <c r="H46" s="24">
        <f t="shared" si="17"/>
        <v>0</v>
      </c>
      <c r="I46" s="24">
        <f t="shared" si="18"/>
        <v>0</v>
      </c>
      <c r="J46" s="24">
        <f t="shared" si="19"/>
        <v>0</v>
      </c>
      <c r="K46" s="24">
        <f t="shared" si="20"/>
        <v>0</v>
      </c>
      <c r="L46" s="25">
        <f t="shared" si="21"/>
        <v>0</v>
      </c>
      <c r="M46" s="113">
        <f>+COUNTIF($D$4:D40,B46)</f>
        <v>0</v>
      </c>
      <c r="N46" s="26"/>
      <c r="O46" s="187" t="s">
        <v>62</v>
      </c>
      <c r="P46" s="188"/>
      <c r="Q46" s="188"/>
      <c r="R46" s="189"/>
      <c r="S46" s="30"/>
      <c r="T46" s="187" t="s">
        <v>62</v>
      </c>
      <c r="U46" s="188"/>
      <c r="V46" s="188"/>
      <c r="W46" s="189"/>
    </row>
    <row r="47" spans="1:23" ht="19.899999999999999" customHeight="1" x14ac:dyDescent="0.2">
      <c r="A47" s="49">
        <v>12</v>
      </c>
      <c r="B47" s="23" t="str">
        <f>+'VERİ BANKASI'!B14</f>
        <v>YURTDIŞI SEYAHAT VE KONAKLAMA GİD.</v>
      </c>
      <c r="C47" s="24">
        <f t="shared" si="12"/>
        <v>0</v>
      </c>
      <c r="D47" s="24">
        <f t="shared" si="13"/>
        <v>0</v>
      </c>
      <c r="E47" s="24">
        <f t="shared" si="14"/>
        <v>0</v>
      </c>
      <c r="F47" s="24">
        <f t="shared" si="15"/>
        <v>0</v>
      </c>
      <c r="G47" s="24">
        <f t="shared" si="16"/>
        <v>0</v>
      </c>
      <c r="H47" s="24">
        <f t="shared" si="17"/>
        <v>0</v>
      </c>
      <c r="I47" s="24">
        <f t="shared" si="18"/>
        <v>0</v>
      </c>
      <c r="J47" s="24">
        <f t="shared" si="19"/>
        <v>0</v>
      </c>
      <c r="K47" s="24">
        <f t="shared" si="20"/>
        <v>0</v>
      </c>
      <c r="L47" s="25">
        <f t="shared" si="21"/>
        <v>0</v>
      </c>
      <c r="M47" s="113">
        <f>+COUNTIF($D$4:D41,B47)</f>
        <v>0</v>
      </c>
      <c r="N47" s="26"/>
      <c r="O47" s="187"/>
      <c r="P47" s="188"/>
      <c r="Q47" s="188"/>
      <c r="R47" s="189"/>
      <c r="S47" s="30"/>
      <c r="T47" s="187"/>
      <c r="U47" s="188"/>
      <c r="V47" s="188"/>
      <c r="W47" s="189"/>
    </row>
    <row r="48" spans="1:23" ht="19.899999999999999" customHeight="1" x14ac:dyDescent="0.2">
      <c r="A48" s="49">
        <v>13</v>
      </c>
      <c r="B48" s="23" t="str">
        <f>+'VERİ BANKASI'!B15</f>
        <v>TEMİZLİK VE SARF MALZEME GİDERLERİ</v>
      </c>
      <c r="C48" s="24">
        <f t="shared" si="12"/>
        <v>0</v>
      </c>
      <c r="D48" s="24">
        <f t="shared" si="13"/>
        <v>0</v>
      </c>
      <c r="E48" s="24">
        <f t="shared" si="14"/>
        <v>0</v>
      </c>
      <c r="F48" s="24">
        <f t="shared" si="15"/>
        <v>0</v>
      </c>
      <c r="G48" s="24">
        <f t="shared" si="16"/>
        <v>0</v>
      </c>
      <c r="H48" s="24">
        <f t="shared" si="17"/>
        <v>0</v>
      </c>
      <c r="I48" s="24">
        <f t="shared" si="18"/>
        <v>0</v>
      </c>
      <c r="J48" s="24">
        <f t="shared" si="19"/>
        <v>0</v>
      </c>
      <c r="K48" s="24">
        <f t="shared" si="20"/>
        <v>0</v>
      </c>
      <c r="L48" s="25">
        <f t="shared" si="21"/>
        <v>0</v>
      </c>
      <c r="M48" s="113">
        <f>+COUNTIF($D$4:D42,B48)</f>
        <v>0</v>
      </c>
      <c r="N48" s="26"/>
      <c r="O48" s="187"/>
      <c r="P48" s="188"/>
      <c r="Q48" s="188"/>
      <c r="R48" s="189"/>
      <c r="S48" s="30"/>
      <c r="T48" s="187"/>
      <c r="U48" s="188"/>
      <c r="V48" s="188"/>
      <c r="W48" s="189"/>
    </row>
    <row r="49" spans="1:23" ht="19.899999999999999" customHeight="1" x14ac:dyDescent="0.2">
      <c r="A49" s="49">
        <v>14</v>
      </c>
      <c r="B49" s="23" t="str">
        <f>+'VERİ BANKASI'!B16</f>
        <v>MUHTELİF VE DIŞARDAN SAĞ.HİZ.GİD.</v>
      </c>
      <c r="C49" s="24">
        <f t="shared" si="12"/>
        <v>0</v>
      </c>
      <c r="D49" s="24">
        <f t="shared" si="13"/>
        <v>0</v>
      </c>
      <c r="E49" s="24">
        <f t="shared" si="14"/>
        <v>0</v>
      </c>
      <c r="F49" s="24">
        <f t="shared" si="15"/>
        <v>0</v>
      </c>
      <c r="G49" s="24">
        <f t="shared" si="16"/>
        <v>0</v>
      </c>
      <c r="H49" s="24">
        <f t="shared" si="17"/>
        <v>0</v>
      </c>
      <c r="I49" s="24">
        <f t="shared" si="18"/>
        <v>0</v>
      </c>
      <c r="J49" s="24">
        <f t="shared" si="19"/>
        <v>0</v>
      </c>
      <c r="K49" s="24">
        <f t="shared" si="20"/>
        <v>0</v>
      </c>
      <c r="L49" s="25">
        <f t="shared" si="21"/>
        <v>0</v>
      </c>
      <c r="M49" s="113">
        <f>+COUNTIF($D$4:D43,B49)</f>
        <v>0</v>
      </c>
      <c r="N49" s="26"/>
      <c r="O49" s="187"/>
      <c r="P49" s="188"/>
      <c r="Q49" s="188"/>
      <c r="R49" s="189"/>
      <c r="S49" s="30"/>
      <c r="T49" s="187"/>
      <c r="U49" s="188"/>
      <c r="V49" s="188"/>
      <c r="W49" s="189"/>
    </row>
    <row r="50" spans="1:23" ht="19.899999999999999" customHeight="1" thickBot="1" x14ac:dyDescent="0.25">
      <c r="A50" s="49">
        <v>15</v>
      </c>
      <c r="B50" s="23" t="str">
        <f>+'VERİ BANKASI'!B17</f>
        <v>DİĞER VERGİ RESİM VE HARÇ GİDERLERİ</v>
      </c>
      <c r="C50" s="24">
        <f t="shared" si="12"/>
        <v>0</v>
      </c>
      <c r="D50" s="24">
        <f t="shared" si="13"/>
        <v>0</v>
      </c>
      <c r="E50" s="24">
        <f t="shared" si="14"/>
        <v>0</v>
      </c>
      <c r="F50" s="24">
        <f t="shared" si="15"/>
        <v>0</v>
      </c>
      <c r="G50" s="24">
        <f t="shared" si="16"/>
        <v>0</v>
      </c>
      <c r="H50" s="24">
        <f t="shared" si="17"/>
        <v>0</v>
      </c>
      <c r="I50" s="24">
        <f t="shared" si="18"/>
        <v>0</v>
      </c>
      <c r="J50" s="24">
        <f t="shared" si="19"/>
        <v>0</v>
      </c>
      <c r="K50" s="24">
        <f t="shared" si="20"/>
        <v>0</v>
      </c>
      <c r="L50" s="25">
        <f t="shared" si="21"/>
        <v>0</v>
      </c>
      <c r="M50" s="113">
        <f>+COUNTIF($D$4:D44,B50)</f>
        <v>0</v>
      </c>
      <c r="N50" s="26"/>
      <c r="O50" s="190"/>
      <c r="P50" s="191"/>
      <c r="Q50" s="191"/>
      <c r="R50" s="192"/>
      <c r="S50" s="30"/>
      <c r="T50" s="190"/>
      <c r="U50" s="191"/>
      <c r="V50" s="191"/>
      <c r="W50" s="192"/>
    </row>
    <row r="51" spans="1:23" ht="19.899999999999999" customHeight="1" x14ac:dyDescent="0.2">
      <c r="A51" s="49">
        <v>16</v>
      </c>
      <c r="B51" s="23" t="str">
        <f>+'VERİ BANKASI'!B18</f>
        <v>NOTER GİDERLERİ</v>
      </c>
      <c r="C51" s="24">
        <f t="shared" si="12"/>
        <v>0</v>
      </c>
      <c r="D51" s="24">
        <f t="shared" si="13"/>
        <v>0</v>
      </c>
      <c r="E51" s="24">
        <f t="shared" si="14"/>
        <v>0</v>
      </c>
      <c r="F51" s="24">
        <f t="shared" si="15"/>
        <v>0</v>
      </c>
      <c r="G51" s="24">
        <f t="shared" si="16"/>
        <v>0</v>
      </c>
      <c r="H51" s="24">
        <f t="shared" si="17"/>
        <v>0</v>
      </c>
      <c r="I51" s="24">
        <f t="shared" si="18"/>
        <v>0</v>
      </c>
      <c r="J51" s="24">
        <f t="shared" si="19"/>
        <v>0</v>
      </c>
      <c r="K51" s="24">
        <f t="shared" si="20"/>
        <v>0</v>
      </c>
      <c r="L51" s="25">
        <f t="shared" si="21"/>
        <v>0</v>
      </c>
      <c r="M51" s="113">
        <f>+COUNTIF($D$4:D45,B51)</f>
        <v>0</v>
      </c>
      <c r="N51" s="26"/>
      <c r="S51" s="30"/>
      <c r="T51" s="30"/>
      <c r="U51" s="30"/>
    </row>
    <row r="52" spans="1:23" ht="19.899999999999999" customHeight="1" x14ac:dyDescent="0.2">
      <c r="A52" s="49">
        <v>17</v>
      </c>
      <c r="B52" s="23" t="str">
        <f>+'VERİ BANKASI'!B19</f>
        <v>SAĞLIK GİDERLERİ</v>
      </c>
      <c r="C52" s="24">
        <f t="shared" si="12"/>
        <v>0</v>
      </c>
      <c r="D52" s="24">
        <f t="shared" si="13"/>
        <v>0</v>
      </c>
      <c r="E52" s="24">
        <f t="shared" si="14"/>
        <v>0</v>
      </c>
      <c r="F52" s="24">
        <f t="shared" si="15"/>
        <v>0</v>
      </c>
      <c r="G52" s="24">
        <f t="shared" si="16"/>
        <v>0</v>
      </c>
      <c r="H52" s="24">
        <f t="shared" si="17"/>
        <v>0</v>
      </c>
      <c r="I52" s="24">
        <f t="shared" si="18"/>
        <v>0</v>
      </c>
      <c r="J52" s="24">
        <f t="shared" si="19"/>
        <v>0</v>
      </c>
      <c r="K52" s="24">
        <f t="shared" si="20"/>
        <v>0</v>
      </c>
      <c r="L52" s="25">
        <f t="shared" si="21"/>
        <v>0</v>
      </c>
      <c r="M52" s="113">
        <f>+COUNTIF($D$4:D46,B52)</f>
        <v>0</v>
      </c>
      <c r="N52" s="26"/>
    </row>
    <row r="53" spans="1:23" ht="19.899999999999999" customHeight="1" x14ac:dyDescent="0.2">
      <c r="A53" s="49">
        <v>18</v>
      </c>
      <c r="B53" s="23" t="str">
        <f>+'VERİ BANKASI'!B20</f>
        <v>689 KANUNEN KABUL EDİLMEYEN GİD.</v>
      </c>
      <c r="C53" s="24">
        <f t="shared" si="12"/>
        <v>0</v>
      </c>
      <c r="D53" s="24">
        <f t="shared" si="13"/>
        <v>0</v>
      </c>
      <c r="E53" s="24">
        <f t="shared" si="14"/>
        <v>0</v>
      </c>
      <c r="F53" s="24">
        <f t="shared" si="15"/>
        <v>0</v>
      </c>
      <c r="G53" s="24">
        <f t="shared" si="16"/>
        <v>0</v>
      </c>
      <c r="H53" s="24">
        <f t="shared" si="17"/>
        <v>0</v>
      </c>
      <c r="I53" s="24">
        <f t="shared" si="18"/>
        <v>0</v>
      </c>
      <c r="J53" s="24">
        <f t="shared" si="19"/>
        <v>0</v>
      </c>
      <c r="K53" s="24">
        <f t="shared" si="20"/>
        <v>0</v>
      </c>
      <c r="L53" s="25">
        <f t="shared" si="21"/>
        <v>0</v>
      </c>
      <c r="M53" s="113">
        <f>+COUNTIF($D$4:D47,B53)</f>
        <v>0</v>
      </c>
    </row>
    <row r="54" spans="1:23" ht="19.899999999999999" customHeight="1" x14ac:dyDescent="0.2">
      <c r="A54" s="49">
        <v>19</v>
      </c>
      <c r="B54" s="23">
        <f>+'VERİ BANKASI'!B21</f>
        <v>0</v>
      </c>
      <c r="C54" s="24">
        <f t="shared" si="12"/>
        <v>0</v>
      </c>
      <c r="D54" s="24">
        <f t="shared" si="13"/>
        <v>0</v>
      </c>
      <c r="E54" s="24">
        <f t="shared" si="14"/>
        <v>0</v>
      </c>
      <c r="F54" s="24">
        <f t="shared" si="15"/>
        <v>0</v>
      </c>
      <c r="G54" s="24">
        <f t="shared" si="16"/>
        <v>0</v>
      </c>
      <c r="H54" s="24">
        <f t="shared" si="17"/>
        <v>0</v>
      </c>
      <c r="I54" s="24">
        <f t="shared" si="18"/>
        <v>0</v>
      </c>
      <c r="J54" s="24">
        <f t="shared" si="19"/>
        <v>0</v>
      </c>
      <c r="K54" s="24">
        <f t="shared" si="20"/>
        <v>0</v>
      </c>
      <c r="L54" s="25">
        <f t="shared" si="21"/>
        <v>0</v>
      </c>
      <c r="M54" s="113"/>
      <c r="N54" s="193" t="s">
        <v>55</v>
      </c>
      <c r="O54" s="194" t="s">
        <v>654</v>
      </c>
      <c r="P54" s="195"/>
      <c r="Q54" s="195"/>
      <c r="R54" s="195"/>
      <c r="S54" s="195"/>
      <c r="T54" s="195"/>
      <c r="U54" s="195"/>
      <c r="V54" s="195"/>
      <c r="W54" s="195"/>
    </row>
    <row r="55" spans="1:23" ht="19.899999999999999" customHeight="1" x14ac:dyDescent="0.2">
      <c r="A55" s="49">
        <v>20</v>
      </c>
      <c r="B55" s="23">
        <f>+'VERİ BANKASI'!B22</f>
        <v>0</v>
      </c>
      <c r="C55" s="24">
        <f t="shared" si="12"/>
        <v>0</v>
      </c>
      <c r="D55" s="24">
        <f t="shared" si="13"/>
        <v>0</v>
      </c>
      <c r="E55" s="24">
        <f t="shared" si="14"/>
        <v>0</v>
      </c>
      <c r="F55" s="24">
        <f t="shared" si="15"/>
        <v>0</v>
      </c>
      <c r="G55" s="24">
        <f t="shared" si="16"/>
        <v>0</v>
      </c>
      <c r="H55" s="24">
        <f t="shared" si="17"/>
        <v>0</v>
      </c>
      <c r="I55" s="24">
        <f t="shared" si="18"/>
        <v>0</v>
      </c>
      <c r="J55" s="24">
        <f t="shared" si="19"/>
        <v>0</v>
      </c>
      <c r="K55" s="24">
        <f t="shared" si="20"/>
        <v>0</v>
      </c>
      <c r="L55" s="25">
        <f t="shared" si="21"/>
        <v>0</v>
      </c>
      <c r="M55" s="113"/>
      <c r="N55" s="193"/>
      <c r="O55" s="194"/>
      <c r="P55" s="195"/>
      <c r="Q55" s="195"/>
      <c r="R55" s="195"/>
      <c r="S55" s="195"/>
      <c r="T55" s="195"/>
      <c r="U55" s="195"/>
      <c r="V55" s="195"/>
      <c r="W55" s="195"/>
    </row>
    <row r="56" spans="1:23" ht="19.899999999999999" customHeight="1" x14ac:dyDescent="0.2">
      <c r="A56" s="49">
        <v>21</v>
      </c>
      <c r="B56" s="23">
        <f>+'VERİ BANKASI'!B23</f>
        <v>0</v>
      </c>
      <c r="C56" s="24">
        <f t="shared" si="12"/>
        <v>0</v>
      </c>
      <c r="D56" s="24">
        <f t="shared" si="13"/>
        <v>0</v>
      </c>
      <c r="E56" s="24">
        <f t="shared" si="14"/>
        <v>0</v>
      </c>
      <c r="F56" s="24">
        <f t="shared" si="15"/>
        <v>0</v>
      </c>
      <c r="G56" s="24">
        <f t="shared" si="16"/>
        <v>0</v>
      </c>
      <c r="H56" s="24">
        <f t="shared" si="17"/>
        <v>0</v>
      </c>
      <c r="I56" s="24">
        <f t="shared" si="18"/>
        <v>0</v>
      </c>
      <c r="J56" s="24">
        <f t="shared" si="19"/>
        <v>0</v>
      </c>
      <c r="K56" s="24">
        <f t="shared" si="20"/>
        <v>0</v>
      </c>
      <c r="L56" s="25">
        <f t="shared" si="21"/>
        <v>0</v>
      </c>
      <c r="M56" s="113"/>
      <c r="N56" s="193"/>
      <c r="O56" s="194"/>
      <c r="P56" s="195"/>
      <c r="Q56" s="195"/>
      <c r="R56" s="195"/>
      <c r="S56" s="195"/>
      <c r="T56" s="195"/>
      <c r="U56" s="195"/>
      <c r="V56" s="195"/>
      <c r="W56" s="195"/>
    </row>
    <row r="57" spans="1:23" ht="19.899999999999999" customHeight="1" x14ac:dyDescent="0.2">
      <c r="A57" s="49">
        <v>22</v>
      </c>
      <c r="B57" s="23">
        <f>+'VERİ BANKASI'!B24</f>
        <v>0</v>
      </c>
      <c r="C57" s="24">
        <f t="shared" si="12"/>
        <v>0</v>
      </c>
      <c r="D57" s="24">
        <f t="shared" si="13"/>
        <v>0</v>
      </c>
      <c r="E57" s="24">
        <f t="shared" si="14"/>
        <v>0</v>
      </c>
      <c r="F57" s="24">
        <f t="shared" si="15"/>
        <v>0</v>
      </c>
      <c r="G57" s="24">
        <f t="shared" si="16"/>
        <v>0</v>
      </c>
      <c r="H57" s="24">
        <f t="shared" si="17"/>
        <v>0</v>
      </c>
      <c r="I57" s="24">
        <f t="shared" si="18"/>
        <v>0</v>
      </c>
      <c r="J57" s="24">
        <f t="shared" si="19"/>
        <v>0</v>
      </c>
      <c r="K57" s="24">
        <f t="shared" si="20"/>
        <v>0</v>
      </c>
      <c r="L57" s="25">
        <f t="shared" si="21"/>
        <v>0</v>
      </c>
      <c r="M57" s="113"/>
      <c r="N57" s="193"/>
      <c r="O57" s="196" t="s">
        <v>655</v>
      </c>
      <c r="P57" s="197"/>
      <c r="Q57" s="197"/>
      <c r="R57" s="197"/>
      <c r="S57" s="197"/>
      <c r="T57" s="197"/>
      <c r="U57" s="197"/>
      <c r="V57" s="197"/>
      <c r="W57" s="197"/>
    </row>
    <row r="58" spans="1:23" ht="19.899999999999999" customHeight="1" x14ac:dyDescent="0.2">
      <c r="A58" s="49">
        <v>23</v>
      </c>
      <c r="B58" s="23">
        <f>+'VERİ BANKASI'!B25</f>
        <v>0</v>
      </c>
      <c r="C58" s="24">
        <f t="shared" si="12"/>
        <v>0</v>
      </c>
      <c r="D58" s="24">
        <f t="shared" si="13"/>
        <v>0</v>
      </c>
      <c r="E58" s="24">
        <f t="shared" si="14"/>
        <v>0</v>
      </c>
      <c r="F58" s="24">
        <f t="shared" si="15"/>
        <v>0</v>
      </c>
      <c r="G58" s="24">
        <f t="shared" si="16"/>
        <v>0</v>
      </c>
      <c r="H58" s="24">
        <f t="shared" si="17"/>
        <v>0</v>
      </c>
      <c r="I58" s="24">
        <f t="shared" si="18"/>
        <v>0</v>
      </c>
      <c r="J58" s="24">
        <f t="shared" si="19"/>
        <v>0</v>
      </c>
      <c r="K58" s="24">
        <f t="shared" si="20"/>
        <v>0</v>
      </c>
      <c r="L58" s="25">
        <f t="shared" si="21"/>
        <v>0</v>
      </c>
      <c r="M58" s="113"/>
      <c r="N58" s="193"/>
      <c r="O58" s="196"/>
      <c r="P58" s="197"/>
      <c r="Q58" s="197"/>
      <c r="R58" s="197"/>
      <c r="S58" s="197"/>
      <c r="T58" s="197"/>
      <c r="U58" s="197"/>
      <c r="V58" s="197"/>
      <c r="W58" s="197"/>
    </row>
    <row r="59" spans="1:23" ht="19.899999999999999" customHeight="1" x14ac:dyDescent="0.2">
      <c r="A59" s="49">
        <v>24</v>
      </c>
      <c r="B59" s="23">
        <f>+'VERİ BANKASI'!B26</f>
        <v>0</v>
      </c>
      <c r="C59" s="24">
        <f t="shared" si="12"/>
        <v>0</v>
      </c>
      <c r="D59" s="24">
        <f t="shared" si="13"/>
        <v>0</v>
      </c>
      <c r="E59" s="24">
        <f t="shared" si="14"/>
        <v>0</v>
      </c>
      <c r="F59" s="24">
        <f t="shared" si="15"/>
        <v>0</v>
      </c>
      <c r="G59" s="24">
        <f t="shared" si="16"/>
        <v>0</v>
      </c>
      <c r="H59" s="24">
        <f t="shared" si="17"/>
        <v>0</v>
      </c>
      <c r="I59" s="24">
        <f t="shared" si="18"/>
        <v>0</v>
      </c>
      <c r="J59" s="24">
        <f t="shared" si="19"/>
        <v>0</v>
      </c>
      <c r="K59" s="24">
        <f t="shared" si="20"/>
        <v>0</v>
      </c>
      <c r="L59" s="25">
        <f t="shared" si="21"/>
        <v>0</v>
      </c>
      <c r="M59" s="113"/>
    </row>
    <row r="60" spans="1:23" ht="19.899999999999999" customHeight="1" thickBot="1" x14ac:dyDescent="0.25">
      <c r="A60" s="49">
        <v>25</v>
      </c>
      <c r="B60" s="23">
        <f>+'VERİ BANKASI'!B27</f>
        <v>0</v>
      </c>
      <c r="C60" s="24">
        <f t="shared" si="12"/>
        <v>0</v>
      </c>
      <c r="D60" s="24">
        <f t="shared" si="13"/>
        <v>0</v>
      </c>
      <c r="E60" s="24">
        <f t="shared" si="14"/>
        <v>0</v>
      </c>
      <c r="F60" s="24">
        <f t="shared" si="15"/>
        <v>0</v>
      </c>
      <c r="G60" s="24">
        <f t="shared" si="16"/>
        <v>0</v>
      </c>
      <c r="H60" s="24">
        <f t="shared" si="17"/>
        <v>0</v>
      </c>
      <c r="I60" s="24">
        <f t="shared" si="18"/>
        <v>0</v>
      </c>
      <c r="J60" s="24">
        <f t="shared" si="19"/>
        <v>0</v>
      </c>
      <c r="K60" s="24">
        <f t="shared" si="20"/>
        <v>0</v>
      </c>
      <c r="L60" s="25">
        <f t="shared" si="21"/>
        <v>0</v>
      </c>
      <c r="M60" s="113"/>
      <c r="R60" s="108" t="s">
        <v>657</v>
      </c>
      <c r="S60" s="108" t="s">
        <v>727</v>
      </c>
      <c r="T60" s="108" t="s">
        <v>50</v>
      </c>
      <c r="U60" s="108" t="s">
        <v>29</v>
      </c>
      <c r="V60" s="108" t="s">
        <v>33</v>
      </c>
      <c r="W60" s="108" t="s">
        <v>658</v>
      </c>
    </row>
    <row r="61" spans="1:23" ht="19.899999999999999" customHeight="1" thickBot="1" x14ac:dyDescent="0.25">
      <c r="A61" s="17"/>
      <c r="B61" s="38" t="s">
        <v>23</v>
      </c>
      <c r="C61" s="39">
        <f t="shared" ref="C61:K61" si="22">SUM(C36:C58)</f>
        <v>754.8599999999999</v>
      </c>
      <c r="D61" s="39">
        <f t="shared" si="22"/>
        <v>0</v>
      </c>
      <c r="E61" s="39">
        <f t="shared" si="22"/>
        <v>0</v>
      </c>
      <c r="F61" s="39">
        <f t="shared" si="22"/>
        <v>0</v>
      </c>
      <c r="G61" s="39">
        <f t="shared" si="22"/>
        <v>304.5454545454545</v>
      </c>
      <c r="H61" s="39">
        <f t="shared" si="22"/>
        <v>30.454545454545453</v>
      </c>
      <c r="I61" s="39">
        <f t="shared" si="22"/>
        <v>0</v>
      </c>
      <c r="J61" s="39">
        <f t="shared" si="22"/>
        <v>0</v>
      </c>
      <c r="K61" s="40">
        <f t="shared" si="22"/>
        <v>0</v>
      </c>
      <c r="L61" s="40">
        <f>SUM(L36:L58)</f>
        <v>1089.8599999999999</v>
      </c>
      <c r="M61" s="114">
        <f>+SUM(M36:M60)</f>
        <v>3</v>
      </c>
      <c r="R61" s="106" t="s">
        <v>658</v>
      </c>
      <c r="S61" s="111">
        <f>+M61</f>
        <v>3</v>
      </c>
      <c r="T61" s="107">
        <f>+K61</f>
        <v>0</v>
      </c>
      <c r="U61" s="107">
        <f>+C61+E61+G61+I61</f>
        <v>1059.4054545454544</v>
      </c>
      <c r="V61" s="107">
        <f>+D61+F61+H61+J61</f>
        <v>30.454545454545453</v>
      </c>
      <c r="W61" s="107">
        <f>+T61+U61+V61</f>
        <v>1089.8599999999999</v>
      </c>
    </row>
    <row r="67" spans="5:5" ht="19.899999999999999" customHeight="1" x14ac:dyDescent="0.2">
      <c r="E67" s="115">
        <f>H33+'12.AY O.Y. (11-20 ARASI)'!H49+'12.AY O.Y. (21-31 ARASI)'!H49</f>
        <v>6951.6900000000005</v>
      </c>
    </row>
    <row r="68" spans="5:5" ht="19.899999999999999" customHeight="1" x14ac:dyDescent="0.2">
      <c r="E68" s="3">
        <v>700</v>
      </c>
    </row>
  </sheetData>
  <autoFilter ref="A3:W30" xr:uid="{00000000-0009-0000-0000-000002000000}">
    <sortState xmlns:xlrd2="http://schemas.microsoft.com/office/spreadsheetml/2017/richdata2" ref="A4:W5">
      <sortCondition ref="F3:F5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44:W44"/>
    <mergeCell ref="P35:R35"/>
    <mergeCell ref="T35:V35"/>
    <mergeCell ref="P36:R36"/>
    <mergeCell ref="P37:R37"/>
    <mergeCell ref="T37:V37"/>
    <mergeCell ref="P38:R38"/>
    <mergeCell ref="P39:R39"/>
    <mergeCell ref="T39:V39"/>
    <mergeCell ref="P40:R40"/>
    <mergeCell ref="O42:R42"/>
    <mergeCell ref="T42:W42"/>
    <mergeCell ref="U45:W45"/>
    <mergeCell ref="O46:R50"/>
    <mergeCell ref="T46:W50"/>
    <mergeCell ref="N54:N58"/>
    <mergeCell ref="O54:W56"/>
    <mergeCell ref="O57:W58"/>
  </mergeCells>
  <dataValidations count="1">
    <dataValidation type="list" allowBlank="1" showInputMessage="1" showErrorMessage="1" sqref="D31" xr:uid="{EE713A86-3A9B-46FA-B671-F327AEB8F847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7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CC3A2A1-E420-4E06-86E8-FC6CF6876524}">
          <x14:formula1>
            <xm:f>'VERİ BANKASI'!$H$1:$H$9</xm:f>
          </x14:formula1>
          <xm:sqref>P35:R35</xm:sqref>
        </x14:dataValidation>
        <x14:dataValidation type="list" allowBlank="1" showInputMessage="1" showErrorMessage="1" xr:uid="{63726B6D-2D5F-43C3-BD8E-AFD8D148666F}">
          <x14:formula1>
            <xm:f>'VERİ BANKASI'!$N$1:$N$1</xm:f>
          </x14:formula1>
          <xm:sqref>K31</xm:sqref>
        </x14:dataValidation>
        <x14:dataValidation type="list" allowBlank="1" showInputMessage="1" showErrorMessage="1" xr:uid="{F302BD8E-9BC7-4973-922E-9E7537809D03}">
          <x14:formula1>
            <xm:f>'VERİ BANKASI'!$C$1:$C$5</xm:f>
          </x14:formula1>
          <xm:sqref>G31</xm:sqref>
        </x14:dataValidation>
        <x14:dataValidation type="list" allowBlank="1" showInputMessage="1" showErrorMessage="1" xr:uid="{DA884EA1-A770-48A3-9ED6-7BD8CACF1728}">
          <x14:formula1>
            <xm:f>'VERİ BANKASI'!$G$1:$G$4</xm:f>
          </x14:formula1>
          <xm:sqref>P37</xm:sqref>
        </x14:dataValidation>
        <x14:dataValidation type="list" allowBlank="1" showInputMessage="1" showErrorMessage="1" xr:uid="{451227B9-34D1-4915-AD33-1E89B1FE4B02}">
          <x14:formula1>
            <xm:f>'VERİ BANKASI'!$L$1:$L$4</xm:f>
          </x14:formula1>
          <xm:sqref>P40:R40</xm:sqref>
        </x14:dataValidation>
        <x14:dataValidation type="list" allowBlank="1" showInputMessage="1" showErrorMessage="1" xr:uid="{9BDA69D4-22A7-429A-9217-6300D1EEB1BD}">
          <x14:formula1>
            <xm:f>'VERİ BANKASI'!$E$1:$E$13</xm:f>
          </x14:formula1>
          <xm:sqref>P39</xm:sqref>
        </x14:dataValidation>
        <x14:dataValidation type="list" allowBlank="1" showInputMessage="1" showErrorMessage="1" xr:uid="{56700881-13CF-40D5-93BC-AFFF76645B95}">
          <x14:formula1>
            <xm:f>'VERİ BANKASI'!$F$1:$F$4</xm:f>
          </x14:formula1>
          <xm:sqref>P36</xm:sqref>
        </x14:dataValidation>
        <x14:dataValidation type="list" allowBlank="1" showInputMessage="1" showErrorMessage="1" xr:uid="{080E3426-1109-4ED7-AC57-8C12B0D38DEA}">
          <x14:formula1>
            <xm:f>'VERİ BANKASI'!$K$1:$K$3</xm:f>
          </x14:formula1>
          <xm:sqref>J4:J31</xm:sqref>
        </x14:dataValidation>
        <x14:dataValidation type="list" allowBlank="1" showInputMessage="1" showErrorMessage="1" xr:uid="{4FA37E6E-3858-4957-BC37-DE934DCE43E5}">
          <x14:formula1>
            <xm:f>'VERİ BANKASI'!$J$1:$J$10</xm:f>
          </x14:formula1>
          <xm:sqref>K4:K30</xm:sqref>
        </x14:dataValidation>
        <x14:dataValidation type="list" allowBlank="1" showInputMessage="1" showErrorMessage="1" xr:uid="{08224DEF-5444-4ADB-9FC6-D35115EF7EE4}">
          <x14:formula1>
            <xm:f>'VERİ BANKASI'!$C$1:$C$8</xm:f>
          </x14:formula1>
          <xm:sqref>G4:G30</xm:sqref>
        </x14:dataValidation>
        <x14:dataValidation type="list" allowBlank="1" showInputMessage="1" showErrorMessage="1" xr:uid="{C631DF23-EC9B-477D-A896-43FB31CDDBC1}">
          <x14:formula1>
            <xm:f>'VERİ BANKASI'!$B$1:$B$27</xm:f>
          </x14:formula1>
          <xm:sqref>D4:D30</xm:sqref>
        </x14:dataValidation>
        <x14:dataValidation type="list" allowBlank="1" showInputMessage="1" showErrorMessage="1" promptTitle="YILLAR" xr:uid="{0311810A-5148-4137-B1C9-30553910B696}">
          <x14:formula1>
            <xm:f>'VERİ BANKASI'!$I$1:$I$36</xm:f>
          </x14:formula1>
          <xm:sqref>P38:R38</xm:sqref>
        </x14:dataValidation>
        <x14:dataValidation type="list" allowBlank="1" showInputMessage="1" showErrorMessage="1" xr:uid="{007A6900-C645-4E27-9637-01D671205C90}">
          <x14:formula1>
            <xm:f>'VERİ BANKASI'!$I$1:$I$49</xm:f>
          </x14:formula1>
          <xm:sqref>I4:I31</xm:sqref>
        </x14:dataValidation>
      </x14:dataValidations>
    </ext>
  </extLst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7CA9-AE53-4C07-91F9-5CCCA65D0E35}">
  <sheetPr codeName="Sayfa83">
    <pageSetUpPr fitToPage="1"/>
  </sheetPr>
  <dimension ref="A1:W68"/>
  <sheetViews>
    <sheetView topLeftCell="A10" zoomScale="85" zoomScaleNormal="85" workbookViewId="0">
      <selection activeCell="J15" sqref="J15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s="6" customFormat="1" ht="19.899999999999999" customHeight="1" x14ac:dyDescent="0.2">
      <c r="A4" s="51">
        <v>25</v>
      </c>
      <c r="B4" s="97">
        <v>2410310279</v>
      </c>
      <c r="C4" s="100" t="str">
        <f>+VLOOKUP(B4,'VERİ BANKASI'!M:N,2,0)</f>
        <v>LADES REST.- ESRA ÇELİKKOL - İLKER ÇELİKKOL ORT.</v>
      </c>
      <c r="D4" s="54" t="s">
        <v>639</v>
      </c>
      <c r="E4" s="57">
        <v>51</v>
      </c>
      <c r="F4" s="59">
        <v>45264</v>
      </c>
      <c r="G4" s="61">
        <v>10</v>
      </c>
      <c r="H4" s="63">
        <v>190</v>
      </c>
      <c r="I4" s="65" t="s">
        <v>134</v>
      </c>
      <c r="J4" s="61" t="s">
        <v>65</v>
      </c>
      <c r="K4" s="65"/>
      <c r="L4" s="67">
        <f t="shared" ref="L4:L30" si="0">IF(OR(D4="ARAÇ YAKIT GİDERİ",D4="ARAÇ OTOPARK VE VALE GİDERLERİ",D4="ARAÇ TAMİR VE BAKIM GİDERLERİ"),H4*30/100,0)+(IF(D4="689 KANUNEN KABUL EDİLMEYEN GİD.",H4*1,0))</f>
        <v>0</v>
      </c>
      <c r="M4" s="7">
        <f t="shared" ref="M4:M30" si="1">+H4-L4</f>
        <v>190</v>
      </c>
      <c r="N4" s="69">
        <f t="shared" ref="N4:N30" si="2">+IF(G4=$N$2,M4,0)</f>
        <v>0</v>
      </c>
      <c r="O4" s="76">
        <f t="shared" ref="O4:O30" si="3">+N4*0/100</f>
        <v>0</v>
      </c>
      <c r="P4" s="74">
        <f t="shared" ref="P4:P30" si="4">+IF(G4=$P$2,M4/1.01,0)</f>
        <v>0</v>
      </c>
      <c r="Q4" s="82">
        <f t="shared" ref="Q4:Q30" si="5">+P4*0.01</f>
        <v>0</v>
      </c>
      <c r="R4" s="80">
        <f t="shared" ref="R4:R30" si="6">+IF(G4=$R$2,M4/1.1,0)</f>
        <v>172.72727272727272</v>
      </c>
      <c r="S4" s="86">
        <f t="shared" ref="S4:S30" si="7">+R4*0.1</f>
        <v>17.272727272727273</v>
      </c>
      <c r="T4" s="90">
        <f t="shared" ref="T4:T30" si="8">+IF(G4=$T$2,M4/1.2,0)</f>
        <v>0</v>
      </c>
      <c r="U4" s="92">
        <f t="shared" ref="U4:U30" si="9">+T4*0.2</f>
        <v>0</v>
      </c>
      <c r="V4" s="95">
        <f t="shared" ref="V4:W30" si="10">+N4+P4+R4+T4</f>
        <v>172.72727272727272</v>
      </c>
      <c r="W4" s="7">
        <f t="shared" si="10"/>
        <v>17.272727272727273</v>
      </c>
    </row>
    <row r="5" spans="1:23" s="6" customFormat="1" ht="19.899999999999999" customHeight="1" x14ac:dyDescent="0.2">
      <c r="A5" s="51">
        <v>26</v>
      </c>
      <c r="B5" s="97">
        <v>2410310279</v>
      </c>
      <c r="C5" s="100" t="str">
        <f>+VLOOKUP(B5,'VERİ BANKASI'!M:N,2,0)</f>
        <v>LADES REST.- ESRA ÇELİKKOL - İLKER ÇELİKKOL ORT.</v>
      </c>
      <c r="D5" s="54" t="s">
        <v>639</v>
      </c>
      <c r="E5" s="57">
        <v>26</v>
      </c>
      <c r="F5" s="59">
        <v>45261</v>
      </c>
      <c r="G5" s="61">
        <v>10</v>
      </c>
      <c r="H5" s="63">
        <v>230</v>
      </c>
      <c r="I5" s="65" t="s">
        <v>134</v>
      </c>
      <c r="J5" s="61" t="s">
        <v>65</v>
      </c>
      <c r="K5" s="65"/>
      <c r="L5" s="67">
        <f t="shared" si="0"/>
        <v>0</v>
      </c>
      <c r="M5" s="7">
        <f t="shared" si="1"/>
        <v>230</v>
      </c>
      <c r="N5" s="69">
        <f t="shared" si="2"/>
        <v>0</v>
      </c>
      <c r="O5" s="76">
        <f t="shared" si="3"/>
        <v>0</v>
      </c>
      <c r="P5" s="74">
        <f t="shared" si="4"/>
        <v>0</v>
      </c>
      <c r="Q5" s="82">
        <f t="shared" si="5"/>
        <v>0</v>
      </c>
      <c r="R5" s="80">
        <f t="shared" si="6"/>
        <v>209.09090909090907</v>
      </c>
      <c r="S5" s="86">
        <f t="shared" si="7"/>
        <v>20.909090909090907</v>
      </c>
      <c r="T5" s="90">
        <f t="shared" si="8"/>
        <v>0</v>
      </c>
      <c r="U5" s="92">
        <f t="shared" si="9"/>
        <v>0</v>
      </c>
      <c r="V5" s="95">
        <f t="shared" si="10"/>
        <v>209.09090909090907</v>
      </c>
      <c r="W5" s="7">
        <f t="shared" si="10"/>
        <v>20.909090909090907</v>
      </c>
    </row>
    <row r="6" spans="1:23" s="6" customFormat="1" ht="19.899999999999999" customHeight="1" x14ac:dyDescent="0.2">
      <c r="A6" s="51">
        <v>27</v>
      </c>
      <c r="B6" s="97">
        <v>860528120</v>
      </c>
      <c r="C6" s="100" t="str">
        <f>+VLOOKUP(B6,'VERİ BANKASI'!M:N,2,0)</f>
        <v>ASKEROĞLU TUR.GID.SAN.VE TİC.LTD.ŞTİ.</v>
      </c>
      <c r="D6" s="54" t="s">
        <v>92</v>
      </c>
      <c r="E6" s="57">
        <v>206</v>
      </c>
      <c r="F6" s="59">
        <v>45263</v>
      </c>
      <c r="G6" s="61">
        <v>1</v>
      </c>
      <c r="H6" s="63">
        <v>35</v>
      </c>
      <c r="I6" s="65" t="s">
        <v>134</v>
      </c>
      <c r="J6" s="61" t="s">
        <v>65</v>
      </c>
      <c r="K6" s="65"/>
      <c r="L6" s="67">
        <f t="shared" si="0"/>
        <v>0</v>
      </c>
      <c r="M6" s="7">
        <f t="shared" si="1"/>
        <v>35</v>
      </c>
      <c r="N6" s="69">
        <f t="shared" si="2"/>
        <v>0</v>
      </c>
      <c r="O6" s="76">
        <f t="shared" si="3"/>
        <v>0</v>
      </c>
      <c r="P6" s="74">
        <f t="shared" si="4"/>
        <v>34.653465346534652</v>
      </c>
      <c r="Q6" s="82">
        <f t="shared" si="5"/>
        <v>0.34653465346534651</v>
      </c>
      <c r="R6" s="80">
        <f t="shared" si="6"/>
        <v>0</v>
      </c>
      <c r="S6" s="86">
        <f t="shared" si="7"/>
        <v>0</v>
      </c>
      <c r="T6" s="90">
        <f t="shared" si="8"/>
        <v>0</v>
      </c>
      <c r="U6" s="92">
        <f t="shared" si="9"/>
        <v>0</v>
      </c>
      <c r="V6" s="95">
        <f t="shared" si="10"/>
        <v>34.653465346534652</v>
      </c>
      <c r="W6" s="7">
        <f t="shared" si="10"/>
        <v>0.34653465346534651</v>
      </c>
    </row>
    <row r="7" spans="1:23" s="6" customFormat="1" ht="19.899999999999999" customHeight="1" x14ac:dyDescent="0.2">
      <c r="A7" s="51">
        <v>28</v>
      </c>
      <c r="B7" s="97">
        <v>4600456091</v>
      </c>
      <c r="C7" s="100" t="str">
        <f>+VLOOKUP(B7,'VERİ BANKASI'!M:N,2,0)</f>
        <v>HAYVORE GIDA TUR.SAN.VE TİC.LTD.ŞTİ.</v>
      </c>
      <c r="D7" s="54" t="s">
        <v>92</v>
      </c>
      <c r="E7" s="57">
        <v>32</v>
      </c>
      <c r="F7" s="59">
        <v>45263</v>
      </c>
      <c r="G7" s="61">
        <v>10</v>
      </c>
      <c r="H7" s="63">
        <v>110</v>
      </c>
      <c r="I7" s="65" t="s">
        <v>134</v>
      </c>
      <c r="J7" s="61" t="s">
        <v>65</v>
      </c>
      <c r="K7" s="65"/>
      <c r="L7" s="67">
        <f t="shared" si="0"/>
        <v>0</v>
      </c>
      <c r="M7" s="7">
        <f t="shared" si="1"/>
        <v>110</v>
      </c>
      <c r="N7" s="69">
        <f t="shared" si="2"/>
        <v>0</v>
      </c>
      <c r="O7" s="76">
        <f t="shared" si="3"/>
        <v>0</v>
      </c>
      <c r="P7" s="74">
        <f t="shared" si="4"/>
        <v>0</v>
      </c>
      <c r="Q7" s="82">
        <f t="shared" si="5"/>
        <v>0</v>
      </c>
      <c r="R7" s="80">
        <f t="shared" si="6"/>
        <v>99.999999999999986</v>
      </c>
      <c r="S7" s="86">
        <f t="shared" si="7"/>
        <v>10</v>
      </c>
      <c r="T7" s="90">
        <f t="shared" si="8"/>
        <v>0</v>
      </c>
      <c r="U7" s="92">
        <f t="shared" si="9"/>
        <v>0</v>
      </c>
      <c r="V7" s="95">
        <f t="shared" si="10"/>
        <v>99.999999999999986</v>
      </c>
      <c r="W7" s="7">
        <f t="shared" si="10"/>
        <v>10</v>
      </c>
    </row>
    <row r="8" spans="1:23" s="6" customFormat="1" ht="19.899999999999999" customHeight="1" x14ac:dyDescent="0.2">
      <c r="A8" s="51">
        <v>29</v>
      </c>
      <c r="B8" s="97">
        <v>860528120</v>
      </c>
      <c r="C8" s="100" t="str">
        <f>+VLOOKUP(B8,'VERİ BANKASI'!M:N,2,0)</f>
        <v>ASKEROĞLU TUR.GID.SAN.VE TİC.LTD.ŞTİ.</v>
      </c>
      <c r="D8" s="54" t="s">
        <v>92</v>
      </c>
      <c r="E8" s="57">
        <v>27</v>
      </c>
      <c r="F8" s="59">
        <v>45263</v>
      </c>
      <c r="G8" s="61">
        <v>1</v>
      </c>
      <c r="H8" s="63">
        <v>24</v>
      </c>
      <c r="I8" s="65" t="s">
        <v>134</v>
      </c>
      <c r="J8" s="61" t="s">
        <v>65</v>
      </c>
      <c r="K8" s="65"/>
      <c r="L8" s="67">
        <f t="shared" si="0"/>
        <v>0</v>
      </c>
      <c r="M8" s="7">
        <f t="shared" si="1"/>
        <v>24</v>
      </c>
      <c r="N8" s="69">
        <f t="shared" si="2"/>
        <v>0</v>
      </c>
      <c r="O8" s="76">
        <f t="shared" si="3"/>
        <v>0</v>
      </c>
      <c r="P8" s="74">
        <f t="shared" si="4"/>
        <v>23.762376237623762</v>
      </c>
      <c r="Q8" s="82">
        <f t="shared" si="5"/>
        <v>0.23762376237623761</v>
      </c>
      <c r="R8" s="80">
        <f t="shared" si="6"/>
        <v>0</v>
      </c>
      <c r="S8" s="86">
        <f t="shared" si="7"/>
        <v>0</v>
      </c>
      <c r="T8" s="90">
        <f t="shared" si="8"/>
        <v>0</v>
      </c>
      <c r="U8" s="92">
        <f t="shared" si="9"/>
        <v>0</v>
      </c>
      <c r="V8" s="95">
        <f t="shared" si="10"/>
        <v>23.762376237623762</v>
      </c>
      <c r="W8" s="7">
        <f t="shared" si="10"/>
        <v>0.23762376237623761</v>
      </c>
    </row>
    <row r="9" spans="1:23" s="6" customFormat="1" ht="19.899999999999999" customHeight="1" x14ac:dyDescent="0.2">
      <c r="A9" s="51">
        <v>30</v>
      </c>
      <c r="B9" s="97">
        <v>2410310279</v>
      </c>
      <c r="C9" s="100" t="str">
        <f>+VLOOKUP(B9,'VERİ BANKASI'!M:N,2,0)</f>
        <v>LADES REST.- ESRA ÇELİKKOL - İLKER ÇELİKKOL ORT.</v>
      </c>
      <c r="D9" s="54" t="s">
        <v>639</v>
      </c>
      <c r="E9" s="57">
        <v>13</v>
      </c>
      <c r="F9" s="59">
        <v>45262</v>
      </c>
      <c r="G9" s="61">
        <v>10</v>
      </c>
      <c r="H9" s="63">
        <v>195</v>
      </c>
      <c r="I9" s="65" t="s">
        <v>134</v>
      </c>
      <c r="J9" s="61" t="s">
        <v>65</v>
      </c>
      <c r="K9" s="65"/>
      <c r="L9" s="67">
        <f t="shared" si="0"/>
        <v>0</v>
      </c>
      <c r="M9" s="7">
        <f t="shared" si="1"/>
        <v>195</v>
      </c>
      <c r="N9" s="69">
        <f t="shared" si="2"/>
        <v>0</v>
      </c>
      <c r="O9" s="76">
        <f t="shared" si="3"/>
        <v>0</v>
      </c>
      <c r="P9" s="74">
        <f t="shared" si="4"/>
        <v>0</v>
      </c>
      <c r="Q9" s="82">
        <f t="shared" si="5"/>
        <v>0</v>
      </c>
      <c r="R9" s="80">
        <f t="shared" si="6"/>
        <v>177.27272727272725</v>
      </c>
      <c r="S9" s="86">
        <f t="shared" si="7"/>
        <v>17.727272727272727</v>
      </c>
      <c r="T9" s="90">
        <f t="shared" si="8"/>
        <v>0</v>
      </c>
      <c r="U9" s="92">
        <f t="shared" si="9"/>
        <v>0</v>
      </c>
      <c r="V9" s="95">
        <f t="shared" si="10"/>
        <v>177.27272727272725</v>
      </c>
      <c r="W9" s="7">
        <f t="shared" si="10"/>
        <v>17.727272727272727</v>
      </c>
    </row>
    <row r="10" spans="1:23" s="6" customFormat="1" ht="19.899999999999999" customHeight="1" x14ac:dyDescent="0.2">
      <c r="A10" s="51">
        <v>31</v>
      </c>
      <c r="B10" s="97">
        <v>2410310279</v>
      </c>
      <c r="C10" s="100" t="str">
        <f>+VLOOKUP(B10,'VERİ BANKASI'!M:N,2,0)</f>
        <v>LADES REST.- ESRA ÇELİKKOL - İLKER ÇELİKKOL ORT.</v>
      </c>
      <c r="D10" s="54" t="s">
        <v>639</v>
      </c>
      <c r="E10" s="57">
        <v>49</v>
      </c>
      <c r="F10" s="59">
        <v>45261</v>
      </c>
      <c r="G10" s="61">
        <v>10</v>
      </c>
      <c r="H10" s="63">
        <v>315</v>
      </c>
      <c r="I10" s="65" t="s">
        <v>134</v>
      </c>
      <c r="J10" s="61" t="s">
        <v>65</v>
      </c>
      <c r="K10" s="65"/>
      <c r="L10" s="67">
        <f t="shared" si="0"/>
        <v>0</v>
      </c>
      <c r="M10" s="7">
        <f t="shared" si="1"/>
        <v>315</v>
      </c>
      <c r="N10" s="69">
        <f t="shared" si="2"/>
        <v>0</v>
      </c>
      <c r="O10" s="76">
        <f t="shared" si="3"/>
        <v>0</v>
      </c>
      <c r="P10" s="74">
        <f t="shared" si="4"/>
        <v>0</v>
      </c>
      <c r="Q10" s="82">
        <f t="shared" si="5"/>
        <v>0</v>
      </c>
      <c r="R10" s="80">
        <f t="shared" si="6"/>
        <v>286.36363636363632</v>
      </c>
      <c r="S10" s="86">
        <f t="shared" si="7"/>
        <v>28.636363636363633</v>
      </c>
      <c r="T10" s="90">
        <f t="shared" si="8"/>
        <v>0</v>
      </c>
      <c r="U10" s="92">
        <f t="shared" si="9"/>
        <v>0</v>
      </c>
      <c r="V10" s="95">
        <f t="shared" si="10"/>
        <v>286.36363636363632</v>
      </c>
      <c r="W10" s="7">
        <f t="shared" si="10"/>
        <v>28.636363636363633</v>
      </c>
    </row>
    <row r="11" spans="1:23" s="6" customFormat="1" ht="19.899999999999999" customHeight="1" x14ac:dyDescent="0.2">
      <c r="A11" s="51">
        <v>32</v>
      </c>
      <c r="B11" s="97">
        <v>860528120</v>
      </c>
      <c r="C11" s="100" t="str">
        <f>+VLOOKUP(B11,'VERİ BANKASI'!M:N,2,0)</f>
        <v>ASKEROĞLU TUR.GID.SAN.VE TİC.LTD.ŞTİ.</v>
      </c>
      <c r="D11" s="54" t="s">
        <v>92</v>
      </c>
      <c r="E11" s="57">
        <v>37</v>
      </c>
      <c r="F11" s="59">
        <v>45263</v>
      </c>
      <c r="G11" s="61">
        <v>1</v>
      </c>
      <c r="H11" s="63">
        <v>24</v>
      </c>
      <c r="I11" s="65" t="s">
        <v>68</v>
      </c>
      <c r="J11" s="61" t="s">
        <v>65</v>
      </c>
      <c r="K11" s="65"/>
      <c r="L11" s="67">
        <f t="shared" si="0"/>
        <v>0</v>
      </c>
      <c r="M11" s="7">
        <f t="shared" si="1"/>
        <v>24</v>
      </c>
      <c r="N11" s="69">
        <f t="shared" si="2"/>
        <v>0</v>
      </c>
      <c r="O11" s="76">
        <f t="shared" si="3"/>
        <v>0</v>
      </c>
      <c r="P11" s="74">
        <f t="shared" si="4"/>
        <v>23.762376237623762</v>
      </c>
      <c r="Q11" s="82">
        <f t="shared" si="5"/>
        <v>0.23762376237623761</v>
      </c>
      <c r="R11" s="80">
        <f t="shared" si="6"/>
        <v>0</v>
      </c>
      <c r="S11" s="86">
        <f t="shared" si="7"/>
        <v>0</v>
      </c>
      <c r="T11" s="90">
        <f t="shared" si="8"/>
        <v>0</v>
      </c>
      <c r="U11" s="92">
        <f t="shared" si="9"/>
        <v>0</v>
      </c>
      <c r="V11" s="95">
        <f t="shared" si="10"/>
        <v>23.762376237623762</v>
      </c>
      <c r="W11" s="7">
        <f t="shared" si="10"/>
        <v>0.23762376237623761</v>
      </c>
    </row>
    <row r="12" spans="1:23" s="6" customFormat="1" ht="19.899999999999999" customHeight="1" x14ac:dyDescent="0.2">
      <c r="A12" s="51">
        <v>33</v>
      </c>
      <c r="B12" s="97">
        <v>2090052898</v>
      </c>
      <c r="C12" s="100" t="str">
        <f>+VLOOKUP(B12,'VERİ BANKASI'!M:N,2,0)</f>
        <v>SAVOY PASTACILIKSAN. VE TİC. LTD. ŞTİ.</v>
      </c>
      <c r="D12" s="54" t="s">
        <v>92</v>
      </c>
      <c r="E12" s="57">
        <v>64</v>
      </c>
      <c r="F12" s="59">
        <v>45261</v>
      </c>
      <c r="G12" s="61">
        <v>1</v>
      </c>
      <c r="H12" s="63">
        <v>40</v>
      </c>
      <c r="I12" s="65" t="s">
        <v>134</v>
      </c>
      <c r="J12" s="61" t="s">
        <v>65</v>
      </c>
      <c r="K12" s="65"/>
      <c r="L12" s="67">
        <f t="shared" si="0"/>
        <v>0</v>
      </c>
      <c r="M12" s="7">
        <f t="shared" si="1"/>
        <v>40</v>
      </c>
      <c r="N12" s="69">
        <f t="shared" si="2"/>
        <v>0</v>
      </c>
      <c r="O12" s="76">
        <f t="shared" si="3"/>
        <v>0</v>
      </c>
      <c r="P12" s="74">
        <f t="shared" si="4"/>
        <v>39.603960396039604</v>
      </c>
      <c r="Q12" s="82">
        <f t="shared" si="5"/>
        <v>0.39603960396039606</v>
      </c>
      <c r="R12" s="80">
        <f t="shared" si="6"/>
        <v>0</v>
      </c>
      <c r="S12" s="86">
        <f t="shared" si="7"/>
        <v>0</v>
      </c>
      <c r="T12" s="90">
        <f t="shared" si="8"/>
        <v>0</v>
      </c>
      <c r="U12" s="92">
        <f t="shared" si="9"/>
        <v>0</v>
      </c>
      <c r="V12" s="95">
        <f t="shared" si="10"/>
        <v>39.603960396039604</v>
      </c>
      <c r="W12" s="7">
        <f t="shared" si="10"/>
        <v>0.39603960396039606</v>
      </c>
    </row>
    <row r="13" spans="1:23" s="6" customFormat="1" ht="19.899999999999999" customHeight="1" x14ac:dyDescent="0.2">
      <c r="A13" s="51">
        <v>34</v>
      </c>
      <c r="B13" s="97">
        <v>2410310279</v>
      </c>
      <c r="C13" s="100" t="str">
        <f>+VLOOKUP(B13,'VERİ BANKASI'!M:N,2,0)</f>
        <v>LADES REST.- ESRA ÇELİKKOL - İLKER ÇELİKKOL ORT.</v>
      </c>
      <c r="D13" s="54" t="s">
        <v>639</v>
      </c>
      <c r="E13" s="57">
        <v>60</v>
      </c>
      <c r="F13" s="59">
        <v>45261</v>
      </c>
      <c r="G13" s="61">
        <v>10</v>
      </c>
      <c r="H13" s="63">
        <v>165</v>
      </c>
      <c r="I13" s="65" t="s">
        <v>134</v>
      </c>
      <c r="J13" s="61" t="s">
        <v>65</v>
      </c>
      <c r="K13" s="65"/>
      <c r="L13" s="67">
        <f t="shared" si="0"/>
        <v>0</v>
      </c>
      <c r="M13" s="7">
        <f t="shared" si="1"/>
        <v>165</v>
      </c>
      <c r="N13" s="69">
        <f t="shared" si="2"/>
        <v>0</v>
      </c>
      <c r="O13" s="76">
        <f t="shared" si="3"/>
        <v>0</v>
      </c>
      <c r="P13" s="74">
        <f t="shared" si="4"/>
        <v>0</v>
      </c>
      <c r="Q13" s="82">
        <f t="shared" si="5"/>
        <v>0</v>
      </c>
      <c r="R13" s="80">
        <f t="shared" si="6"/>
        <v>150</v>
      </c>
      <c r="S13" s="86">
        <f t="shared" si="7"/>
        <v>15</v>
      </c>
      <c r="T13" s="90">
        <f t="shared" si="8"/>
        <v>0</v>
      </c>
      <c r="U13" s="92">
        <f t="shared" si="9"/>
        <v>0</v>
      </c>
      <c r="V13" s="95">
        <f t="shared" si="10"/>
        <v>150</v>
      </c>
      <c r="W13" s="7">
        <f t="shared" si="10"/>
        <v>15</v>
      </c>
    </row>
    <row r="14" spans="1:23" s="6" customFormat="1" ht="19.899999999999999" customHeight="1" x14ac:dyDescent="0.2">
      <c r="A14" s="51">
        <v>35</v>
      </c>
      <c r="B14" s="97">
        <v>6220429602</v>
      </c>
      <c r="C14" s="100" t="str">
        <f>+VLOOKUP(B14,'VERİ BANKASI'!M:N,2,0)</f>
        <v>MOPAŞ MARKETÇİLİK GIDA SAN.VE TİC.A.Ş.</v>
      </c>
      <c r="D14" s="54" t="s">
        <v>92</v>
      </c>
      <c r="E14" s="57">
        <v>28</v>
      </c>
      <c r="F14" s="59">
        <v>45263</v>
      </c>
      <c r="G14" s="61">
        <v>1</v>
      </c>
      <c r="H14" s="63">
        <v>113.06</v>
      </c>
      <c r="I14" s="65" t="s">
        <v>134</v>
      </c>
      <c r="J14" s="61" t="s">
        <v>65</v>
      </c>
      <c r="K14" s="65"/>
      <c r="L14" s="67">
        <f t="shared" si="0"/>
        <v>0</v>
      </c>
      <c r="M14" s="7">
        <f t="shared" si="1"/>
        <v>113.06</v>
      </c>
      <c r="N14" s="69">
        <f t="shared" si="2"/>
        <v>0</v>
      </c>
      <c r="O14" s="76">
        <f t="shared" si="3"/>
        <v>0</v>
      </c>
      <c r="P14" s="74">
        <f t="shared" si="4"/>
        <v>111.94059405940594</v>
      </c>
      <c r="Q14" s="82">
        <f t="shared" si="5"/>
        <v>1.1194059405940595</v>
      </c>
      <c r="R14" s="80">
        <f t="shared" si="6"/>
        <v>0</v>
      </c>
      <c r="S14" s="86">
        <f t="shared" si="7"/>
        <v>0</v>
      </c>
      <c r="T14" s="90">
        <f t="shared" si="8"/>
        <v>0</v>
      </c>
      <c r="U14" s="92">
        <f t="shared" si="9"/>
        <v>0</v>
      </c>
      <c r="V14" s="95">
        <f t="shared" si="10"/>
        <v>111.94059405940594</v>
      </c>
      <c r="W14" s="7">
        <f t="shared" si="10"/>
        <v>1.1194059405940595</v>
      </c>
    </row>
    <row r="15" spans="1:23" s="6" customFormat="1" ht="19.899999999999999" customHeight="1" x14ac:dyDescent="0.2">
      <c r="A15" s="51">
        <v>36</v>
      </c>
      <c r="B15" s="97">
        <v>6220429602</v>
      </c>
      <c r="C15" s="100" t="str">
        <f>+VLOOKUP(B15,'VERİ BANKASI'!M:N,2,0)</f>
        <v>MOPAŞ MARKETÇİLİK GIDA SAN.VE TİC.A.Ş.</v>
      </c>
      <c r="D15" s="54" t="s">
        <v>92</v>
      </c>
      <c r="E15" s="57">
        <v>254</v>
      </c>
      <c r="F15" s="59">
        <v>45261</v>
      </c>
      <c r="G15" s="61">
        <v>1</v>
      </c>
      <c r="H15" s="63">
        <v>143.43</v>
      </c>
      <c r="I15" s="65" t="s">
        <v>134</v>
      </c>
      <c r="J15" s="61" t="s">
        <v>65</v>
      </c>
      <c r="K15" s="65"/>
      <c r="L15" s="67">
        <f t="shared" si="0"/>
        <v>0</v>
      </c>
      <c r="M15" s="7">
        <f t="shared" si="1"/>
        <v>143.43</v>
      </c>
      <c r="N15" s="69">
        <f t="shared" si="2"/>
        <v>0</v>
      </c>
      <c r="O15" s="76">
        <f t="shared" si="3"/>
        <v>0</v>
      </c>
      <c r="P15" s="74">
        <f t="shared" si="4"/>
        <v>142.00990099009903</v>
      </c>
      <c r="Q15" s="82">
        <f t="shared" si="5"/>
        <v>1.4200990099009903</v>
      </c>
      <c r="R15" s="80">
        <f t="shared" si="6"/>
        <v>0</v>
      </c>
      <c r="S15" s="86">
        <f t="shared" si="7"/>
        <v>0</v>
      </c>
      <c r="T15" s="90">
        <f t="shared" si="8"/>
        <v>0</v>
      </c>
      <c r="U15" s="92">
        <f t="shared" si="9"/>
        <v>0</v>
      </c>
      <c r="V15" s="95">
        <f t="shared" si="10"/>
        <v>142.00990099009903</v>
      </c>
      <c r="W15" s="7">
        <f t="shared" si="10"/>
        <v>1.4200990099009903</v>
      </c>
    </row>
    <row r="16" spans="1:23" s="6" customFormat="1" ht="19.899999999999999" customHeight="1" x14ac:dyDescent="0.2">
      <c r="A16" s="51">
        <v>37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0"/>
        <v>0</v>
      </c>
      <c r="M16" s="7">
        <f t="shared" si="1"/>
        <v>0</v>
      </c>
      <c r="N16" s="69">
        <f t="shared" si="2"/>
        <v>0</v>
      </c>
      <c r="O16" s="76">
        <f t="shared" si="3"/>
        <v>0</v>
      </c>
      <c r="P16" s="74">
        <f t="shared" si="4"/>
        <v>0</v>
      </c>
      <c r="Q16" s="82">
        <f t="shared" si="5"/>
        <v>0</v>
      </c>
      <c r="R16" s="80">
        <f t="shared" si="6"/>
        <v>0</v>
      </c>
      <c r="S16" s="86">
        <f t="shared" si="7"/>
        <v>0</v>
      </c>
      <c r="T16" s="90">
        <f t="shared" si="8"/>
        <v>0</v>
      </c>
      <c r="U16" s="92">
        <f t="shared" si="9"/>
        <v>0</v>
      </c>
      <c r="V16" s="95">
        <f t="shared" si="10"/>
        <v>0</v>
      </c>
      <c r="W16" s="7">
        <f t="shared" si="10"/>
        <v>0</v>
      </c>
    </row>
    <row r="17" spans="1:23" s="6" customFormat="1" ht="19.899999999999999" customHeight="1" x14ac:dyDescent="0.2">
      <c r="A17" s="51">
        <v>38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0"/>
        <v>0</v>
      </c>
      <c r="M17" s="7">
        <f t="shared" si="1"/>
        <v>0</v>
      </c>
      <c r="N17" s="69">
        <f t="shared" si="2"/>
        <v>0</v>
      </c>
      <c r="O17" s="76">
        <f t="shared" si="3"/>
        <v>0</v>
      </c>
      <c r="P17" s="74">
        <f t="shared" si="4"/>
        <v>0</v>
      </c>
      <c r="Q17" s="82">
        <f t="shared" si="5"/>
        <v>0</v>
      </c>
      <c r="R17" s="80">
        <f t="shared" si="6"/>
        <v>0</v>
      </c>
      <c r="S17" s="86">
        <f t="shared" si="7"/>
        <v>0</v>
      </c>
      <c r="T17" s="90">
        <f t="shared" si="8"/>
        <v>0</v>
      </c>
      <c r="U17" s="92">
        <f t="shared" si="9"/>
        <v>0</v>
      </c>
      <c r="V17" s="95">
        <f t="shared" si="10"/>
        <v>0</v>
      </c>
      <c r="W17" s="7">
        <f t="shared" si="10"/>
        <v>0</v>
      </c>
    </row>
    <row r="18" spans="1:23" s="6" customFormat="1" ht="19.899999999999999" customHeight="1" x14ac:dyDescent="0.2">
      <c r="A18" s="51">
        <v>39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0"/>
        <v>0</v>
      </c>
      <c r="M18" s="7">
        <f t="shared" si="1"/>
        <v>0</v>
      </c>
      <c r="N18" s="69">
        <f t="shared" si="2"/>
        <v>0</v>
      </c>
      <c r="O18" s="76">
        <f t="shared" si="3"/>
        <v>0</v>
      </c>
      <c r="P18" s="74">
        <f t="shared" si="4"/>
        <v>0</v>
      </c>
      <c r="Q18" s="82">
        <f t="shared" si="5"/>
        <v>0</v>
      </c>
      <c r="R18" s="80">
        <f t="shared" si="6"/>
        <v>0</v>
      </c>
      <c r="S18" s="86">
        <f t="shared" si="7"/>
        <v>0</v>
      </c>
      <c r="T18" s="90">
        <f t="shared" si="8"/>
        <v>0</v>
      </c>
      <c r="U18" s="92">
        <f t="shared" si="9"/>
        <v>0</v>
      </c>
      <c r="V18" s="95">
        <f t="shared" si="10"/>
        <v>0</v>
      </c>
      <c r="W18" s="7">
        <f t="shared" si="10"/>
        <v>0</v>
      </c>
    </row>
    <row r="19" spans="1:23" s="6" customFormat="1" ht="19.899999999999999" customHeight="1" x14ac:dyDescent="0.2">
      <c r="A19" s="51">
        <v>40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0"/>
        <v>0</v>
      </c>
      <c r="M19" s="7">
        <f t="shared" si="1"/>
        <v>0</v>
      </c>
      <c r="N19" s="69">
        <f t="shared" si="2"/>
        <v>0</v>
      </c>
      <c r="O19" s="76">
        <f t="shared" si="3"/>
        <v>0</v>
      </c>
      <c r="P19" s="74">
        <f t="shared" si="4"/>
        <v>0</v>
      </c>
      <c r="Q19" s="82">
        <f t="shared" si="5"/>
        <v>0</v>
      </c>
      <c r="R19" s="80">
        <f t="shared" si="6"/>
        <v>0</v>
      </c>
      <c r="S19" s="86">
        <f t="shared" si="7"/>
        <v>0</v>
      </c>
      <c r="T19" s="90">
        <f t="shared" si="8"/>
        <v>0</v>
      </c>
      <c r="U19" s="92">
        <f t="shared" si="9"/>
        <v>0</v>
      </c>
      <c r="V19" s="95">
        <f t="shared" si="10"/>
        <v>0</v>
      </c>
      <c r="W19" s="7">
        <f t="shared" si="10"/>
        <v>0</v>
      </c>
    </row>
    <row r="20" spans="1:23" s="6" customFormat="1" ht="19.899999999999999" customHeight="1" x14ac:dyDescent="0.2">
      <c r="A20" s="51">
        <v>41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0"/>
        <v>0</v>
      </c>
      <c r="M20" s="7">
        <f t="shared" si="1"/>
        <v>0</v>
      </c>
      <c r="N20" s="69">
        <f t="shared" si="2"/>
        <v>0</v>
      </c>
      <c r="O20" s="76">
        <f t="shared" si="3"/>
        <v>0</v>
      </c>
      <c r="P20" s="74">
        <f t="shared" si="4"/>
        <v>0</v>
      </c>
      <c r="Q20" s="82">
        <f t="shared" si="5"/>
        <v>0</v>
      </c>
      <c r="R20" s="80">
        <f t="shared" si="6"/>
        <v>0</v>
      </c>
      <c r="S20" s="86">
        <f t="shared" si="7"/>
        <v>0</v>
      </c>
      <c r="T20" s="90">
        <f t="shared" si="8"/>
        <v>0</v>
      </c>
      <c r="U20" s="92">
        <f t="shared" si="9"/>
        <v>0</v>
      </c>
      <c r="V20" s="95">
        <f t="shared" si="10"/>
        <v>0</v>
      </c>
      <c r="W20" s="7">
        <f t="shared" si="10"/>
        <v>0</v>
      </c>
    </row>
    <row r="21" spans="1:23" s="6" customFormat="1" ht="19.899999999999999" customHeight="1" x14ac:dyDescent="0.2">
      <c r="A21" s="51">
        <v>42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0"/>
        <v>0</v>
      </c>
      <c r="M21" s="7">
        <f t="shared" si="1"/>
        <v>0</v>
      </c>
      <c r="N21" s="69">
        <f t="shared" si="2"/>
        <v>0</v>
      </c>
      <c r="O21" s="76">
        <f t="shared" si="3"/>
        <v>0</v>
      </c>
      <c r="P21" s="74">
        <f t="shared" si="4"/>
        <v>0</v>
      </c>
      <c r="Q21" s="82">
        <f t="shared" si="5"/>
        <v>0</v>
      </c>
      <c r="R21" s="80">
        <f t="shared" si="6"/>
        <v>0</v>
      </c>
      <c r="S21" s="86">
        <f t="shared" si="7"/>
        <v>0</v>
      </c>
      <c r="T21" s="90">
        <f t="shared" si="8"/>
        <v>0</v>
      </c>
      <c r="U21" s="92">
        <f t="shared" si="9"/>
        <v>0</v>
      </c>
      <c r="V21" s="95">
        <f t="shared" si="10"/>
        <v>0</v>
      </c>
      <c r="W21" s="7">
        <f t="shared" si="10"/>
        <v>0</v>
      </c>
    </row>
    <row r="22" spans="1:23" s="6" customFormat="1" ht="19.899999999999999" customHeight="1" x14ac:dyDescent="0.2">
      <c r="A22" s="51">
        <v>43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0"/>
        <v>0</v>
      </c>
      <c r="M22" s="7">
        <f t="shared" si="1"/>
        <v>0</v>
      </c>
      <c r="N22" s="69">
        <f t="shared" si="2"/>
        <v>0</v>
      </c>
      <c r="O22" s="76">
        <f t="shared" si="3"/>
        <v>0</v>
      </c>
      <c r="P22" s="74">
        <f t="shared" si="4"/>
        <v>0</v>
      </c>
      <c r="Q22" s="82">
        <f t="shared" si="5"/>
        <v>0</v>
      </c>
      <c r="R22" s="80">
        <f t="shared" si="6"/>
        <v>0</v>
      </c>
      <c r="S22" s="86">
        <f t="shared" si="7"/>
        <v>0</v>
      </c>
      <c r="T22" s="90">
        <f t="shared" si="8"/>
        <v>0</v>
      </c>
      <c r="U22" s="92">
        <f t="shared" si="9"/>
        <v>0</v>
      </c>
      <c r="V22" s="95">
        <f t="shared" si="10"/>
        <v>0</v>
      </c>
      <c r="W22" s="7">
        <f t="shared" si="10"/>
        <v>0</v>
      </c>
    </row>
    <row r="23" spans="1:23" s="6" customFormat="1" ht="19.899999999999999" customHeight="1" x14ac:dyDescent="0.2">
      <c r="A23" s="51">
        <v>44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0"/>
        <v>0</v>
      </c>
      <c r="M23" s="7">
        <f t="shared" si="1"/>
        <v>0</v>
      </c>
      <c r="N23" s="69">
        <f t="shared" si="2"/>
        <v>0</v>
      </c>
      <c r="O23" s="76">
        <f t="shared" si="3"/>
        <v>0</v>
      </c>
      <c r="P23" s="74">
        <f t="shared" si="4"/>
        <v>0</v>
      </c>
      <c r="Q23" s="82">
        <f t="shared" si="5"/>
        <v>0</v>
      </c>
      <c r="R23" s="80">
        <f t="shared" si="6"/>
        <v>0</v>
      </c>
      <c r="S23" s="86">
        <f t="shared" si="7"/>
        <v>0</v>
      </c>
      <c r="T23" s="90">
        <f t="shared" si="8"/>
        <v>0</v>
      </c>
      <c r="U23" s="92">
        <f t="shared" si="9"/>
        <v>0</v>
      </c>
      <c r="V23" s="95">
        <f t="shared" si="10"/>
        <v>0</v>
      </c>
      <c r="W23" s="7">
        <f t="shared" si="10"/>
        <v>0</v>
      </c>
    </row>
    <row r="24" spans="1:23" s="6" customFormat="1" ht="19.899999999999999" customHeight="1" x14ac:dyDescent="0.2">
      <c r="A24" s="51">
        <v>45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0"/>
        <v>0</v>
      </c>
      <c r="M24" s="7">
        <f t="shared" si="1"/>
        <v>0</v>
      </c>
      <c r="N24" s="69">
        <f t="shared" si="2"/>
        <v>0</v>
      </c>
      <c r="O24" s="76">
        <f t="shared" si="3"/>
        <v>0</v>
      </c>
      <c r="P24" s="74">
        <f t="shared" si="4"/>
        <v>0</v>
      </c>
      <c r="Q24" s="82">
        <f t="shared" si="5"/>
        <v>0</v>
      </c>
      <c r="R24" s="80">
        <f t="shared" si="6"/>
        <v>0</v>
      </c>
      <c r="S24" s="86">
        <f t="shared" si="7"/>
        <v>0</v>
      </c>
      <c r="T24" s="90">
        <f t="shared" si="8"/>
        <v>0</v>
      </c>
      <c r="U24" s="92">
        <f t="shared" si="9"/>
        <v>0</v>
      </c>
      <c r="V24" s="95">
        <f t="shared" si="10"/>
        <v>0</v>
      </c>
      <c r="W24" s="7">
        <f t="shared" si="10"/>
        <v>0</v>
      </c>
    </row>
    <row r="25" spans="1:23" s="6" customFormat="1" ht="19.899999999999999" customHeight="1" x14ac:dyDescent="0.2">
      <c r="A25" s="51">
        <v>46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0"/>
        <v>0</v>
      </c>
      <c r="M25" s="7">
        <f t="shared" si="1"/>
        <v>0</v>
      </c>
      <c r="N25" s="69">
        <f t="shared" si="2"/>
        <v>0</v>
      </c>
      <c r="O25" s="76">
        <f t="shared" si="3"/>
        <v>0</v>
      </c>
      <c r="P25" s="74">
        <f t="shared" si="4"/>
        <v>0</v>
      </c>
      <c r="Q25" s="82">
        <f t="shared" si="5"/>
        <v>0</v>
      </c>
      <c r="R25" s="80">
        <f t="shared" si="6"/>
        <v>0</v>
      </c>
      <c r="S25" s="86">
        <f t="shared" si="7"/>
        <v>0</v>
      </c>
      <c r="T25" s="90">
        <f t="shared" si="8"/>
        <v>0</v>
      </c>
      <c r="U25" s="92">
        <f t="shared" si="9"/>
        <v>0</v>
      </c>
      <c r="V25" s="95">
        <f t="shared" si="10"/>
        <v>0</v>
      </c>
      <c r="W25" s="7">
        <f t="shared" si="10"/>
        <v>0</v>
      </c>
    </row>
    <row r="26" spans="1:23" s="6" customFormat="1" ht="19.899999999999999" customHeight="1" x14ac:dyDescent="0.2">
      <c r="A26" s="51">
        <v>47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0"/>
        <v>0</v>
      </c>
      <c r="M26" s="7">
        <f t="shared" si="1"/>
        <v>0</v>
      </c>
      <c r="N26" s="69">
        <f t="shared" si="2"/>
        <v>0</v>
      </c>
      <c r="O26" s="76">
        <f t="shared" si="3"/>
        <v>0</v>
      </c>
      <c r="P26" s="74">
        <f t="shared" si="4"/>
        <v>0</v>
      </c>
      <c r="Q26" s="82">
        <f t="shared" si="5"/>
        <v>0</v>
      </c>
      <c r="R26" s="80">
        <f t="shared" si="6"/>
        <v>0</v>
      </c>
      <c r="S26" s="86">
        <f t="shared" si="7"/>
        <v>0</v>
      </c>
      <c r="T26" s="90">
        <f t="shared" si="8"/>
        <v>0</v>
      </c>
      <c r="U26" s="92">
        <f t="shared" si="9"/>
        <v>0</v>
      </c>
      <c r="V26" s="95">
        <f t="shared" si="10"/>
        <v>0</v>
      </c>
      <c r="W26" s="7">
        <f t="shared" si="10"/>
        <v>0</v>
      </c>
    </row>
    <row r="27" spans="1:23" s="6" customFormat="1" ht="19.899999999999999" customHeight="1" x14ac:dyDescent="0.2">
      <c r="A27" s="51">
        <v>48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0"/>
        <v>0</v>
      </c>
      <c r="M27" s="7">
        <f t="shared" si="1"/>
        <v>0</v>
      </c>
      <c r="N27" s="69">
        <f t="shared" si="2"/>
        <v>0</v>
      </c>
      <c r="O27" s="76">
        <f t="shared" si="3"/>
        <v>0</v>
      </c>
      <c r="P27" s="74">
        <f t="shared" si="4"/>
        <v>0</v>
      </c>
      <c r="Q27" s="82">
        <f t="shared" si="5"/>
        <v>0</v>
      </c>
      <c r="R27" s="80">
        <f t="shared" si="6"/>
        <v>0</v>
      </c>
      <c r="S27" s="86">
        <f t="shared" si="7"/>
        <v>0</v>
      </c>
      <c r="T27" s="90">
        <f t="shared" si="8"/>
        <v>0</v>
      </c>
      <c r="U27" s="92">
        <f t="shared" si="9"/>
        <v>0</v>
      </c>
      <c r="V27" s="95">
        <f t="shared" si="10"/>
        <v>0</v>
      </c>
      <c r="W27" s="7">
        <f t="shared" si="10"/>
        <v>0</v>
      </c>
    </row>
    <row r="28" spans="1:23" s="6" customFormat="1" ht="19.899999999999999" customHeight="1" x14ac:dyDescent="0.2">
      <c r="A28" s="51">
        <v>49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0"/>
        <v>0</v>
      </c>
      <c r="M28" s="7">
        <f t="shared" si="1"/>
        <v>0</v>
      </c>
      <c r="N28" s="69">
        <f t="shared" si="2"/>
        <v>0</v>
      </c>
      <c r="O28" s="76">
        <f t="shared" si="3"/>
        <v>0</v>
      </c>
      <c r="P28" s="74">
        <f t="shared" si="4"/>
        <v>0</v>
      </c>
      <c r="Q28" s="82">
        <f t="shared" si="5"/>
        <v>0</v>
      </c>
      <c r="R28" s="80">
        <f t="shared" si="6"/>
        <v>0</v>
      </c>
      <c r="S28" s="86">
        <f t="shared" si="7"/>
        <v>0</v>
      </c>
      <c r="T28" s="90">
        <f t="shared" si="8"/>
        <v>0</v>
      </c>
      <c r="U28" s="92">
        <f t="shared" si="9"/>
        <v>0</v>
      </c>
      <c r="V28" s="95">
        <f t="shared" si="10"/>
        <v>0</v>
      </c>
      <c r="W28" s="7">
        <f t="shared" si="10"/>
        <v>0</v>
      </c>
    </row>
    <row r="29" spans="1:23" s="6" customFormat="1" ht="19.899999999999999" customHeight="1" x14ac:dyDescent="0.2">
      <c r="A29" s="51">
        <v>50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0"/>
        <v>0</v>
      </c>
      <c r="M29" s="7">
        <f t="shared" si="1"/>
        <v>0</v>
      </c>
      <c r="N29" s="69">
        <f t="shared" si="2"/>
        <v>0</v>
      </c>
      <c r="O29" s="76">
        <f t="shared" si="3"/>
        <v>0</v>
      </c>
      <c r="P29" s="74">
        <f t="shared" si="4"/>
        <v>0</v>
      </c>
      <c r="Q29" s="82">
        <f t="shared" si="5"/>
        <v>0</v>
      </c>
      <c r="R29" s="80">
        <f t="shared" si="6"/>
        <v>0</v>
      </c>
      <c r="S29" s="86">
        <f t="shared" si="7"/>
        <v>0</v>
      </c>
      <c r="T29" s="90">
        <f t="shared" si="8"/>
        <v>0</v>
      </c>
      <c r="U29" s="92">
        <f t="shared" si="9"/>
        <v>0</v>
      </c>
      <c r="V29" s="95">
        <f t="shared" si="10"/>
        <v>0</v>
      </c>
      <c r="W29" s="7">
        <f t="shared" si="10"/>
        <v>0</v>
      </c>
    </row>
    <row r="30" spans="1:23" s="6" customFormat="1" ht="19.899999999999999" customHeight="1" x14ac:dyDescent="0.2">
      <c r="A30" s="51">
        <v>51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0"/>
        <v>0</v>
      </c>
      <c r="M30" s="7">
        <f t="shared" si="1"/>
        <v>0</v>
      </c>
      <c r="N30" s="69">
        <f t="shared" si="2"/>
        <v>0</v>
      </c>
      <c r="O30" s="76">
        <f t="shared" si="3"/>
        <v>0</v>
      </c>
      <c r="P30" s="74">
        <f t="shared" si="4"/>
        <v>0</v>
      </c>
      <c r="Q30" s="82">
        <f t="shared" si="5"/>
        <v>0</v>
      </c>
      <c r="R30" s="80">
        <f t="shared" si="6"/>
        <v>0</v>
      </c>
      <c r="S30" s="86">
        <f t="shared" si="7"/>
        <v>0</v>
      </c>
      <c r="T30" s="90">
        <f t="shared" si="8"/>
        <v>0</v>
      </c>
      <c r="U30" s="92">
        <f t="shared" si="9"/>
        <v>0</v>
      </c>
      <c r="V30" s="95">
        <f t="shared" si="10"/>
        <v>0</v>
      </c>
      <c r="W30" s="7">
        <f t="shared" si="10"/>
        <v>0</v>
      </c>
    </row>
    <row r="31" spans="1:23" ht="19.899999999999999" customHeight="1" thickBot="1" x14ac:dyDescent="0.25">
      <c r="A31" s="52"/>
      <c r="B31" s="55"/>
      <c r="C31" s="55"/>
      <c r="D31" s="55"/>
      <c r="E31" s="58"/>
      <c r="F31" s="60"/>
      <c r="G31" s="62"/>
      <c r="H31" s="64"/>
      <c r="I31" s="62"/>
      <c r="J31" s="62"/>
      <c r="K31" s="101"/>
      <c r="L31" s="71"/>
      <c r="M31" s="72"/>
      <c r="N31" s="77"/>
      <c r="O31" s="78"/>
      <c r="P31" s="83"/>
      <c r="Q31" s="84"/>
      <c r="R31" s="87"/>
      <c r="S31" s="88"/>
      <c r="T31" s="93"/>
      <c r="U31" s="94"/>
      <c r="V31" s="96"/>
      <c r="W31" s="72"/>
    </row>
    <row r="32" spans="1:23" ht="19.899999999999999" customHeight="1" thickBot="1" x14ac:dyDescent="0.25">
      <c r="C32" s="4"/>
      <c r="D32" s="4"/>
      <c r="E32" s="70"/>
      <c r="F32" s="7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9.899999999999999" customHeight="1" thickBot="1" x14ac:dyDescent="0.25">
      <c r="A33" s="47"/>
      <c r="B33" s="47"/>
      <c r="C33" s="8" t="s">
        <v>53</v>
      </c>
      <c r="D33" s="9"/>
      <c r="E33" s="9"/>
      <c r="F33" s="9"/>
      <c r="G33" s="9"/>
      <c r="H33" s="10">
        <f>SUBTOTAL(9,H4:H32)</f>
        <v>1584.49</v>
      </c>
      <c r="I33" s="109"/>
      <c r="J33" s="109"/>
      <c r="K33" s="11"/>
      <c r="L33" s="12">
        <f t="shared" ref="L33:W33" si="11">+SUBTOTAL(9,L4:L31)</f>
        <v>0</v>
      </c>
      <c r="M33" s="12">
        <f t="shared" si="11"/>
        <v>1584.49</v>
      </c>
      <c r="N33" s="13">
        <f t="shared" si="11"/>
        <v>0</v>
      </c>
      <c r="O33" s="13">
        <f t="shared" si="11"/>
        <v>0</v>
      </c>
      <c r="P33" s="14">
        <f t="shared" si="11"/>
        <v>375.73267326732673</v>
      </c>
      <c r="Q33" s="14">
        <f t="shared" si="11"/>
        <v>3.7573267326732673</v>
      </c>
      <c r="R33" s="15">
        <f t="shared" si="11"/>
        <v>1095.4545454545453</v>
      </c>
      <c r="S33" s="15">
        <f t="shared" si="11"/>
        <v>109.54545454545453</v>
      </c>
      <c r="T33" s="16">
        <f t="shared" si="11"/>
        <v>0</v>
      </c>
      <c r="U33" s="16">
        <f t="shared" si="11"/>
        <v>0</v>
      </c>
      <c r="V33" s="12">
        <f t="shared" si="11"/>
        <v>1471.1872187218719</v>
      </c>
      <c r="W33" s="12">
        <f t="shared" si="11"/>
        <v>113.3027812781278</v>
      </c>
    </row>
    <row r="34" spans="1:23" ht="19.899999999999999" customHeight="1" thickBot="1" x14ac:dyDescent="0.25">
      <c r="A34" s="48"/>
      <c r="B34" s="4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9.899999999999999" customHeight="1" thickBot="1" x14ac:dyDescent="0.25">
      <c r="A35" s="17" t="s">
        <v>95</v>
      </c>
      <c r="B35" s="17" t="s">
        <v>51</v>
      </c>
      <c r="C35" s="18" t="s">
        <v>54</v>
      </c>
      <c r="D35" s="18" t="s">
        <v>52</v>
      </c>
      <c r="E35" s="18" t="s">
        <v>5</v>
      </c>
      <c r="F35" s="18" t="s">
        <v>28</v>
      </c>
      <c r="G35" s="18" t="s">
        <v>79</v>
      </c>
      <c r="H35" s="18" t="s">
        <v>80</v>
      </c>
      <c r="I35" s="18" t="s">
        <v>81</v>
      </c>
      <c r="J35" s="18" t="s">
        <v>82</v>
      </c>
      <c r="K35" s="19" t="s">
        <v>50</v>
      </c>
      <c r="L35" s="20" t="s">
        <v>9</v>
      </c>
      <c r="M35" s="112" t="s">
        <v>656</v>
      </c>
      <c r="N35" s="21"/>
      <c r="O35" s="2" t="s">
        <v>72</v>
      </c>
      <c r="P35" s="198" t="s">
        <v>40</v>
      </c>
      <c r="Q35" s="198"/>
      <c r="R35" s="198"/>
      <c r="S35" s="21"/>
      <c r="T35" s="199" t="s">
        <v>6</v>
      </c>
      <c r="U35" s="200"/>
      <c r="V35" s="200"/>
      <c r="W35" s="22">
        <v>0</v>
      </c>
    </row>
    <row r="36" spans="1:23" ht="19.899999999999999" customHeight="1" thickBot="1" x14ac:dyDescent="0.25">
      <c r="A36" s="49">
        <v>1</v>
      </c>
      <c r="B36" s="23" t="str">
        <f>+'VERİ BANKASI'!B2</f>
        <v>ARAÇ YAKIT GİDERİ</v>
      </c>
      <c r="C36" s="24">
        <f t="shared" ref="C36:C60" si="12">SUMIF($D$4:$D$31,B36,$N$4:$N$31)</f>
        <v>0</v>
      </c>
      <c r="D36" s="24">
        <f t="shared" ref="D36:D60" si="13">SUMIF($D$4:$D$31,B36,$O$4:$O$31)</f>
        <v>0</v>
      </c>
      <c r="E36" s="24">
        <f t="shared" ref="E36:E60" si="14">SUMIF($D$4:$D$31,B36,$P$4:$P$31)</f>
        <v>0</v>
      </c>
      <c r="F36" s="24">
        <f t="shared" ref="F36:F60" si="15">SUMIF($D$4:$D$31,B36,$Q$4:$Q$31)</f>
        <v>0</v>
      </c>
      <c r="G36" s="24">
        <f t="shared" ref="G36:G60" si="16">SUMIF($D$4:$D$31,B36,$R$4:$R$31)</f>
        <v>0</v>
      </c>
      <c r="H36" s="24">
        <f t="shared" ref="H36:H60" si="17">SUMIF($D$4:$D$31,B36,$S$4:$S$31)</f>
        <v>0</v>
      </c>
      <c r="I36" s="24">
        <f t="shared" ref="I36:I60" si="18">SUMIF($D$4:$D$31,B36,$T$4:$T$31)</f>
        <v>0</v>
      </c>
      <c r="J36" s="24">
        <f t="shared" ref="J36:J60" si="19">SUMIF($D$4:$D$31,B36,$U$4:$U$31)</f>
        <v>0</v>
      </c>
      <c r="K36" s="24">
        <f t="shared" ref="K36:K60" si="20">SUMIF($D$4:$D$31,B36,$L$4:$L$31)</f>
        <v>0</v>
      </c>
      <c r="L36" s="25">
        <f t="shared" ref="L36:L60" si="21">+SUM(C36:K36)</f>
        <v>0</v>
      </c>
      <c r="M36" s="113">
        <f>+COUNTIF($D$4:D29,B36)</f>
        <v>0</v>
      </c>
      <c r="N36" s="26"/>
      <c r="O36" s="2" t="s">
        <v>0</v>
      </c>
      <c r="P36" s="198" t="s">
        <v>26</v>
      </c>
      <c r="Q36" s="198"/>
      <c r="R36" s="198"/>
      <c r="S36" s="26"/>
      <c r="T36" s="41"/>
      <c r="U36" s="41"/>
      <c r="V36" s="41"/>
      <c r="W36" s="41"/>
    </row>
    <row r="37" spans="1:23" ht="19.899999999999999" customHeight="1" thickBot="1" x14ac:dyDescent="0.25">
      <c r="A37" s="49">
        <v>2</v>
      </c>
      <c r="B37" s="23" t="str">
        <f>+'VERİ BANKASI'!B3</f>
        <v>ARAÇ OTOPARK VE VALE GİDERLERİ</v>
      </c>
      <c r="C37" s="24">
        <f t="shared" si="12"/>
        <v>0</v>
      </c>
      <c r="D37" s="24">
        <f t="shared" si="13"/>
        <v>0</v>
      </c>
      <c r="E37" s="24">
        <f t="shared" si="14"/>
        <v>0</v>
      </c>
      <c r="F37" s="24">
        <f t="shared" si="15"/>
        <v>0</v>
      </c>
      <c r="G37" s="24">
        <f t="shared" si="16"/>
        <v>0</v>
      </c>
      <c r="H37" s="24">
        <f t="shared" si="17"/>
        <v>0</v>
      </c>
      <c r="I37" s="24">
        <f t="shared" si="18"/>
        <v>0</v>
      </c>
      <c r="J37" s="24">
        <f t="shared" si="19"/>
        <v>0</v>
      </c>
      <c r="K37" s="24">
        <f t="shared" si="20"/>
        <v>0</v>
      </c>
      <c r="L37" s="25">
        <f t="shared" si="21"/>
        <v>0</v>
      </c>
      <c r="M37" s="113">
        <f>+COUNTIF($D$4:D31,B37)</f>
        <v>0</v>
      </c>
      <c r="N37" s="26"/>
      <c r="O37" s="2" t="s">
        <v>1</v>
      </c>
      <c r="P37" s="198" t="s">
        <v>2</v>
      </c>
      <c r="Q37" s="198"/>
      <c r="R37" s="198"/>
      <c r="S37" s="26"/>
      <c r="T37" s="199" t="s">
        <v>7</v>
      </c>
      <c r="U37" s="200"/>
      <c r="V37" s="201"/>
      <c r="W37" s="27">
        <f>+L33+V33+W33</f>
        <v>1584.4899999999998</v>
      </c>
    </row>
    <row r="38" spans="1:23" ht="19.899999999999999" customHeight="1" thickBot="1" x14ac:dyDescent="0.25">
      <c r="A38" s="49">
        <v>3</v>
      </c>
      <c r="B38" s="23" t="str">
        <f>+'VERİ BANKASI'!B4</f>
        <v>ARAÇ TAMİR VE BAKIM GİDERLERİ</v>
      </c>
      <c r="C38" s="24">
        <f t="shared" si="12"/>
        <v>0</v>
      </c>
      <c r="D38" s="24">
        <f t="shared" si="13"/>
        <v>0</v>
      </c>
      <c r="E38" s="24">
        <f t="shared" si="14"/>
        <v>0</v>
      </c>
      <c r="F38" s="24">
        <f t="shared" si="15"/>
        <v>0</v>
      </c>
      <c r="G38" s="24">
        <f t="shared" si="16"/>
        <v>0</v>
      </c>
      <c r="H38" s="24">
        <f t="shared" si="17"/>
        <v>0</v>
      </c>
      <c r="I38" s="24">
        <f t="shared" si="18"/>
        <v>0</v>
      </c>
      <c r="J38" s="24">
        <f t="shared" si="19"/>
        <v>0</v>
      </c>
      <c r="K38" s="24">
        <f t="shared" si="20"/>
        <v>0</v>
      </c>
      <c r="L38" s="25">
        <f t="shared" si="21"/>
        <v>0</v>
      </c>
      <c r="M38" s="113">
        <f>+COUNTIF($D$4:D32,B38)</f>
        <v>0</v>
      </c>
      <c r="N38" s="26"/>
      <c r="O38" s="2" t="s">
        <v>73</v>
      </c>
      <c r="P38" s="198">
        <v>2023</v>
      </c>
      <c r="Q38" s="198"/>
      <c r="R38" s="198"/>
      <c r="S38" s="26"/>
      <c r="T38" s="41"/>
      <c r="U38" s="41"/>
      <c r="V38" s="41"/>
      <c r="W38" s="41"/>
    </row>
    <row r="39" spans="1:23" ht="19.899999999999999" customHeight="1" thickBot="1" x14ac:dyDescent="0.25">
      <c r="A39" s="49">
        <v>4</v>
      </c>
      <c r="B39" s="23" t="str">
        <f>+'VERİ BANKASI'!B5</f>
        <v>MUTFAK YİYECEK VE İÇECEK GİDERLERİ</v>
      </c>
      <c r="C39" s="24">
        <f t="shared" si="12"/>
        <v>0</v>
      </c>
      <c r="D39" s="24">
        <f t="shared" si="13"/>
        <v>0</v>
      </c>
      <c r="E39" s="24">
        <f t="shared" si="14"/>
        <v>375.73267326732673</v>
      </c>
      <c r="F39" s="24">
        <f t="shared" si="15"/>
        <v>3.7573267326732673</v>
      </c>
      <c r="G39" s="24">
        <f t="shared" si="16"/>
        <v>99.999999999999986</v>
      </c>
      <c r="H39" s="24">
        <f t="shared" si="17"/>
        <v>10</v>
      </c>
      <c r="I39" s="24">
        <f t="shared" si="18"/>
        <v>0</v>
      </c>
      <c r="J39" s="24">
        <f t="shared" si="19"/>
        <v>0</v>
      </c>
      <c r="K39" s="24">
        <f t="shared" si="20"/>
        <v>0</v>
      </c>
      <c r="L39" s="25">
        <f t="shared" si="21"/>
        <v>489.49</v>
      </c>
      <c r="M39" s="113">
        <f>+COUNTIF($D$4:D33,B39)</f>
        <v>7</v>
      </c>
      <c r="N39" s="26"/>
      <c r="O39" s="2" t="s">
        <v>74</v>
      </c>
      <c r="P39" s="198" t="s">
        <v>3</v>
      </c>
      <c r="Q39" s="198"/>
      <c r="R39" s="198"/>
      <c r="S39" s="26"/>
      <c r="T39" s="199" t="s">
        <v>8</v>
      </c>
      <c r="U39" s="200"/>
      <c r="V39" s="201"/>
      <c r="W39" s="28">
        <f>+W35-W37</f>
        <v>-1584.4899999999998</v>
      </c>
    </row>
    <row r="40" spans="1:23" ht="19.899999999999999" customHeight="1" x14ac:dyDescent="0.2">
      <c r="A40" s="49">
        <v>5</v>
      </c>
      <c r="B40" s="23" t="str">
        <f>+'VERİ BANKASI'!B6</f>
        <v>MUTFAK SARF MALZEME GİDERLERİ</v>
      </c>
      <c r="C40" s="24">
        <f t="shared" si="12"/>
        <v>0</v>
      </c>
      <c r="D40" s="24">
        <f t="shared" si="13"/>
        <v>0</v>
      </c>
      <c r="E40" s="24">
        <f t="shared" si="14"/>
        <v>0</v>
      </c>
      <c r="F40" s="24">
        <f t="shared" si="15"/>
        <v>0</v>
      </c>
      <c r="G40" s="24">
        <f t="shared" si="16"/>
        <v>0</v>
      </c>
      <c r="H40" s="24">
        <f t="shared" si="17"/>
        <v>0</v>
      </c>
      <c r="I40" s="24">
        <f t="shared" si="18"/>
        <v>0</v>
      </c>
      <c r="J40" s="24">
        <f t="shared" si="19"/>
        <v>0</v>
      </c>
      <c r="K40" s="24">
        <f t="shared" si="20"/>
        <v>0</v>
      </c>
      <c r="L40" s="25">
        <f t="shared" si="21"/>
        <v>0</v>
      </c>
      <c r="M40" s="113">
        <f>+COUNTIF($D$4:D34,B40)</f>
        <v>0</v>
      </c>
      <c r="N40" s="26"/>
      <c r="O40" s="2" t="s">
        <v>78</v>
      </c>
      <c r="P40" s="198" t="s">
        <v>75</v>
      </c>
      <c r="Q40" s="198"/>
      <c r="R40" s="198"/>
      <c r="S40" s="26"/>
      <c r="T40" s="26"/>
      <c r="U40" s="26"/>
      <c r="V40" s="26"/>
      <c r="W40" s="26"/>
    </row>
    <row r="41" spans="1:23" ht="19.899999999999999" customHeight="1" x14ac:dyDescent="0.2">
      <c r="A41" s="49">
        <v>6</v>
      </c>
      <c r="B41" s="23" t="str">
        <f>+'VERİ BANKASI'!B8</f>
        <v>TEMSİL İKRAM VE YEMEK GİDERLERİ</v>
      </c>
      <c r="C41" s="24">
        <f t="shared" si="12"/>
        <v>0</v>
      </c>
      <c r="D41" s="24">
        <f t="shared" si="13"/>
        <v>0</v>
      </c>
      <c r="E41" s="24">
        <f t="shared" si="14"/>
        <v>0</v>
      </c>
      <c r="F41" s="24">
        <f t="shared" si="15"/>
        <v>0</v>
      </c>
      <c r="G41" s="24">
        <f t="shared" si="16"/>
        <v>995.45454545454527</v>
      </c>
      <c r="H41" s="24">
        <f t="shared" si="17"/>
        <v>99.545454545454533</v>
      </c>
      <c r="I41" s="24">
        <f t="shared" si="18"/>
        <v>0</v>
      </c>
      <c r="J41" s="24">
        <f t="shared" si="19"/>
        <v>0</v>
      </c>
      <c r="K41" s="24">
        <f t="shared" si="20"/>
        <v>0</v>
      </c>
      <c r="L41" s="25">
        <f t="shared" si="21"/>
        <v>1094.9999999999998</v>
      </c>
      <c r="M41" s="113">
        <f>+COUNTIF($D$4:D35,B41)</f>
        <v>5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spans="1:23" ht="19.899999999999999" customHeight="1" x14ac:dyDescent="0.2">
      <c r="A42" s="49">
        <v>7</v>
      </c>
      <c r="B42" s="23" t="str">
        <f>+'VERİ BANKASI'!B9</f>
        <v>OFİS MAKİNA TAM.BAK.VE SARF MALZ. GİD.</v>
      </c>
      <c r="C42" s="24">
        <f t="shared" si="12"/>
        <v>0</v>
      </c>
      <c r="D42" s="24">
        <f t="shared" si="13"/>
        <v>0</v>
      </c>
      <c r="E42" s="24">
        <f t="shared" si="14"/>
        <v>0</v>
      </c>
      <c r="F42" s="24">
        <f t="shared" si="15"/>
        <v>0</v>
      </c>
      <c r="G42" s="24">
        <f t="shared" si="16"/>
        <v>0</v>
      </c>
      <c r="H42" s="24">
        <f t="shared" si="17"/>
        <v>0</v>
      </c>
      <c r="I42" s="24">
        <f t="shared" si="18"/>
        <v>0</v>
      </c>
      <c r="J42" s="24">
        <f t="shared" si="19"/>
        <v>0</v>
      </c>
      <c r="K42" s="24">
        <f t="shared" si="20"/>
        <v>0</v>
      </c>
      <c r="L42" s="25">
        <f t="shared" si="21"/>
        <v>0</v>
      </c>
      <c r="M42" s="113">
        <f>+COUNTIF($D$4:D36,B42)</f>
        <v>0</v>
      </c>
      <c r="N42" s="26"/>
      <c r="O42" s="202" t="s">
        <v>57</v>
      </c>
      <c r="P42" s="202"/>
      <c r="Q42" s="202"/>
      <c r="R42" s="202"/>
      <c r="S42" s="26"/>
      <c r="T42" s="202" t="s">
        <v>56</v>
      </c>
      <c r="U42" s="202"/>
      <c r="V42" s="202"/>
      <c r="W42" s="202"/>
    </row>
    <row r="43" spans="1:23" ht="19.899999999999999" customHeight="1" thickBot="1" x14ac:dyDescent="0.25">
      <c r="A43" s="49">
        <v>8</v>
      </c>
      <c r="B43" s="23" t="str">
        <f>+'VERİ BANKASI'!B10</f>
        <v>OFİS TAMİR, BAKIM VE ONARIM GİDERİ</v>
      </c>
      <c r="C43" s="24">
        <f t="shared" si="12"/>
        <v>0</v>
      </c>
      <c r="D43" s="24">
        <f t="shared" si="13"/>
        <v>0</v>
      </c>
      <c r="E43" s="24">
        <f t="shared" si="14"/>
        <v>0</v>
      </c>
      <c r="F43" s="24">
        <f t="shared" si="15"/>
        <v>0</v>
      </c>
      <c r="G43" s="24">
        <f t="shared" si="16"/>
        <v>0</v>
      </c>
      <c r="H43" s="24">
        <f t="shared" si="17"/>
        <v>0</v>
      </c>
      <c r="I43" s="24">
        <f t="shared" si="18"/>
        <v>0</v>
      </c>
      <c r="J43" s="24">
        <f t="shared" si="19"/>
        <v>0</v>
      </c>
      <c r="K43" s="24">
        <f t="shared" si="20"/>
        <v>0</v>
      </c>
      <c r="L43" s="25">
        <f t="shared" si="21"/>
        <v>0</v>
      </c>
      <c r="M43" s="113">
        <f>+COUNTIF($D$4:D37,B43)</f>
        <v>0</v>
      </c>
      <c r="N43" s="26"/>
      <c r="O43" s="29"/>
      <c r="P43" s="29"/>
      <c r="Q43" s="29"/>
      <c r="R43" s="29"/>
      <c r="S43" s="30"/>
      <c r="T43" s="30"/>
      <c r="U43" s="30"/>
      <c r="V43" s="30"/>
      <c r="W43" s="30"/>
    </row>
    <row r="44" spans="1:23" ht="19.899999999999999" customHeight="1" x14ac:dyDescent="0.2">
      <c r="A44" s="49">
        <v>9</v>
      </c>
      <c r="B44" s="23" t="str">
        <f>+'VERİ BANKASI'!B11</f>
        <v>PTT, KARGO, NAKLİYE VE HAMMALİYE GİD.</v>
      </c>
      <c r="C44" s="24">
        <f t="shared" si="12"/>
        <v>0</v>
      </c>
      <c r="D44" s="24">
        <f t="shared" si="13"/>
        <v>0</v>
      </c>
      <c r="E44" s="24">
        <f t="shared" si="14"/>
        <v>0</v>
      </c>
      <c r="F44" s="24">
        <f t="shared" si="15"/>
        <v>0</v>
      </c>
      <c r="G44" s="24">
        <f t="shared" si="16"/>
        <v>0</v>
      </c>
      <c r="H44" s="24">
        <f t="shared" si="17"/>
        <v>0</v>
      </c>
      <c r="I44" s="24">
        <f t="shared" si="18"/>
        <v>0</v>
      </c>
      <c r="J44" s="24">
        <f t="shared" si="19"/>
        <v>0</v>
      </c>
      <c r="K44" s="24">
        <f t="shared" si="20"/>
        <v>0</v>
      </c>
      <c r="L44" s="25">
        <f t="shared" si="21"/>
        <v>0</v>
      </c>
      <c r="M44" s="113">
        <f>+COUNTIF($D$4:D38,B44)</f>
        <v>0</v>
      </c>
      <c r="N44" s="26"/>
      <c r="O44" s="31" t="s">
        <v>58</v>
      </c>
      <c r="P44" s="32" t="str">
        <f>+CONCATENATE(P45,P35)</f>
        <v>: MESUT YILDIRIM</v>
      </c>
      <c r="Q44" s="33"/>
      <c r="R44" s="34"/>
      <c r="S44" s="30"/>
      <c r="T44" s="31" t="s">
        <v>58</v>
      </c>
      <c r="U44" s="203" t="s">
        <v>61</v>
      </c>
      <c r="V44" s="203"/>
      <c r="W44" s="204"/>
    </row>
    <row r="45" spans="1:23" ht="19.899999999999999" customHeight="1" x14ac:dyDescent="0.2">
      <c r="A45" s="49">
        <v>10</v>
      </c>
      <c r="B45" s="23" t="str">
        <f>+'VERİ BANKASI'!B12</f>
        <v>KIRTASİYE VE MATBAA GİDERLERİ</v>
      </c>
      <c r="C45" s="24">
        <f t="shared" si="12"/>
        <v>0</v>
      </c>
      <c r="D45" s="24">
        <f t="shared" si="13"/>
        <v>0</v>
      </c>
      <c r="E45" s="24">
        <f t="shared" si="14"/>
        <v>0</v>
      </c>
      <c r="F45" s="24">
        <f t="shared" si="15"/>
        <v>0</v>
      </c>
      <c r="G45" s="24">
        <f t="shared" si="16"/>
        <v>0</v>
      </c>
      <c r="H45" s="24">
        <f t="shared" si="17"/>
        <v>0</v>
      </c>
      <c r="I45" s="24">
        <f t="shared" si="18"/>
        <v>0</v>
      </c>
      <c r="J45" s="24">
        <f t="shared" si="19"/>
        <v>0</v>
      </c>
      <c r="K45" s="24">
        <f t="shared" si="20"/>
        <v>0</v>
      </c>
      <c r="L45" s="25">
        <f t="shared" si="21"/>
        <v>0</v>
      </c>
      <c r="M45" s="113">
        <f>+COUNTIF($D$4:D39,B45)</f>
        <v>0</v>
      </c>
      <c r="N45" s="26"/>
      <c r="O45" s="35" t="s">
        <v>59</v>
      </c>
      <c r="P45" s="36" t="s">
        <v>665</v>
      </c>
      <c r="Q45" s="30"/>
      <c r="R45" s="37"/>
      <c r="S45" s="30"/>
      <c r="T45" s="35" t="s">
        <v>59</v>
      </c>
      <c r="U45" s="185" t="s">
        <v>60</v>
      </c>
      <c r="V45" s="185"/>
      <c r="W45" s="186"/>
    </row>
    <row r="46" spans="1:23" ht="19.899999999999999" customHeight="1" x14ac:dyDescent="0.2">
      <c r="A46" s="49">
        <v>11</v>
      </c>
      <c r="B46" s="23" t="str">
        <f>+'VERİ BANKASI'!B13</f>
        <v>YURTİÇİ SEYAHAT VE KONAKLAMA GİD.</v>
      </c>
      <c r="C46" s="24">
        <f t="shared" si="12"/>
        <v>0</v>
      </c>
      <c r="D46" s="24">
        <f t="shared" si="13"/>
        <v>0</v>
      </c>
      <c r="E46" s="24">
        <f t="shared" si="14"/>
        <v>0</v>
      </c>
      <c r="F46" s="24">
        <f t="shared" si="15"/>
        <v>0</v>
      </c>
      <c r="G46" s="24">
        <f t="shared" si="16"/>
        <v>0</v>
      </c>
      <c r="H46" s="24">
        <f t="shared" si="17"/>
        <v>0</v>
      </c>
      <c r="I46" s="24">
        <f t="shared" si="18"/>
        <v>0</v>
      </c>
      <c r="J46" s="24">
        <f t="shared" si="19"/>
        <v>0</v>
      </c>
      <c r="K46" s="24">
        <f t="shared" si="20"/>
        <v>0</v>
      </c>
      <c r="L46" s="25">
        <f t="shared" si="21"/>
        <v>0</v>
      </c>
      <c r="M46" s="113">
        <f>+COUNTIF($D$4:D40,B46)</f>
        <v>0</v>
      </c>
      <c r="N46" s="26"/>
      <c r="O46" s="187" t="s">
        <v>62</v>
      </c>
      <c r="P46" s="188"/>
      <c r="Q46" s="188"/>
      <c r="R46" s="189"/>
      <c r="S46" s="30"/>
      <c r="T46" s="187" t="s">
        <v>62</v>
      </c>
      <c r="U46" s="188"/>
      <c r="V46" s="188"/>
      <c r="W46" s="189"/>
    </row>
    <row r="47" spans="1:23" ht="19.899999999999999" customHeight="1" x14ac:dyDescent="0.2">
      <c r="A47" s="49">
        <v>12</v>
      </c>
      <c r="B47" s="23" t="str">
        <f>+'VERİ BANKASI'!B14</f>
        <v>YURTDIŞI SEYAHAT VE KONAKLAMA GİD.</v>
      </c>
      <c r="C47" s="24">
        <f t="shared" si="12"/>
        <v>0</v>
      </c>
      <c r="D47" s="24">
        <f t="shared" si="13"/>
        <v>0</v>
      </c>
      <c r="E47" s="24">
        <f t="shared" si="14"/>
        <v>0</v>
      </c>
      <c r="F47" s="24">
        <f t="shared" si="15"/>
        <v>0</v>
      </c>
      <c r="G47" s="24">
        <f t="shared" si="16"/>
        <v>0</v>
      </c>
      <c r="H47" s="24">
        <f t="shared" si="17"/>
        <v>0</v>
      </c>
      <c r="I47" s="24">
        <f t="shared" si="18"/>
        <v>0</v>
      </c>
      <c r="J47" s="24">
        <f t="shared" si="19"/>
        <v>0</v>
      </c>
      <c r="K47" s="24">
        <f t="shared" si="20"/>
        <v>0</v>
      </c>
      <c r="L47" s="25">
        <f t="shared" si="21"/>
        <v>0</v>
      </c>
      <c r="M47" s="113">
        <f>+COUNTIF($D$4:D41,B47)</f>
        <v>0</v>
      </c>
      <c r="N47" s="26"/>
      <c r="O47" s="187"/>
      <c r="P47" s="188"/>
      <c r="Q47" s="188"/>
      <c r="R47" s="189"/>
      <c r="S47" s="30"/>
      <c r="T47" s="187"/>
      <c r="U47" s="188"/>
      <c r="V47" s="188"/>
      <c r="W47" s="189"/>
    </row>
    <row r="48" spans="1:23" ht="19.899999999999999" customHeight="1" x14ac:dyDescent="0.2">
      <c r="A48" s="49">
        <v>13</v>
      </c>
      <c r="B48" s="23" t="str">
        <f>+'VERİ BANKASI'!B15</f>
        <v>TEMİZLİK VE SARF MALZEME GİDERLERİ</v>
      </c>
      <c r="C48" s="24">
        <f t="shared" si="12"/>
        <v>0</v>
      </c>
      <c r="D48" s="24">
        <f t="shared" si="13"/>
        <v>0</v>
      </c>
      <c r="E48" s="24">
        <f t="shared" si="14"/>
        <v>0</v>
      </c>
      <c r="F48" s="24">
        <f t="shared" si="15"/>
        <v>0</v>
      </c>
      <c r="G48" s="24">
        <f t="shared" si="16"/>
        <v>0</v>
      </c>
      <c r="H48" s="24">
        <f t="shared" si="17"/>
        <v>0</v>
      </c>
      <c r="I48" s="24">
        <f t="shared" si="18"/>
        <v>0</v>
      </c>
      <c r="J48" s="24">
        <f t="shared" si="19"/>
        <v>0</v>
      </c>
      <c r="K48" s="24">
        <f t="shared" si="20"/>
        <v>0</v>
      </c>
      <c r="L48" s="25">
        <f t="shared" si="21"/>
        <v>0</v>
      </c>
      <c r="M48" s="113">
        <f>+COUNTIF($D$4:D42,B48)</f>
        <v>0</v>
      </c>
      <c r="N48" s="26"/>
      <c r="O48" s="187"/>
      <c r="P48" s="188"/>
      <c r="Q48" s="188"/>
      <c r="R48" s="189"/>
      <c r="S48" s="30"/>
      <c r="T48" s="187"/>
      <c r="U48" s="188"/>
      <c r="V48" s="188"/>
      <c r="W48" s="189"/>
    </row>
    <row r="49" spans="1:23" ht="19.899999999999999" customHeight="1" x14ac:dyDescent="0.2">
      <c r="A49" s="49">
        <v>14</v>
      </c>
      <c r="B49" s="23" t="str">
        <f>+'VERİ BANKASI'!B16</f>
        <v>MUHTELİF VE DIŞARDAN SAĞ.HİZ.GİD.</v>
      </c>
      <c r="C49" s="24">
        <f t="shared" si="12"/>
        <v>0</v>
      </c>
      <c r="D49" s="24">
        <f t="shared" si="13"/>
        <v>0</v>
      </c>
      <c r="E49" s="24">
        <f t="shared" si="14"/>
        <v>0</v>
      </c>
      <c r="F49" s="24">
        <f t="shared" si="15"/>
        <v>0</v>
      </c>
      <c r="G49" s="24">
        <f t="shared" si="16"/>
        <v>0</v>
      </c>
      <c r="H49" s="24">
        <f t="shared" si="17"/>
        <v>0</v>
      </c>
      <c r="I49" s="24">
        <f t="shared" si="18"/>
        <v>0</v>
      </c>
      <c r="J49" s="24">
        <f t="shared" si="19"/>
        <v>0</v>
      </c>
      <c r="K49" s="24">
        <f t="shared" si="20"/>
        <v>0</v>
      </c>
      <c r="L49" s="25">
        <f t="shared" si="21"/>
        <v>0</v>
      </c>
      <c r="M49" s="113">
        <f>+COUNTIF($D$4:D43,B49)</f>
        <v>0</v>
      </c>
      <c r="N49" s="26"/>
      <c r="O49" s="187"/>
      <c r="P49" s="188"/>
      <c r="Q49" s="188"/>
      <c r="R49" s="189"/>
      <c r="S49" s="30"/>
      <c r="T49" s="187"/>
      <c r="U49" s="188"/>
      <c r="V49" s="188"/>
      <c r="W49" s="189"/>
    </row>
    <row r="50" spans="1:23" ht="19.899999999999999" customHeight="1" thickBot="1" x14ac:dyDescent="0.25">
      <c r="A50" s="49">
        <v>15</v>
      </c>
      <c r="B50" s="23" t="str">
        <f>+'VERİ BANKASI'!B17</f>
        <v>DİĞER VERGİ RESİM VE HARÇ GİDERLERİ</v>
      </c>
      <c r="C50" s="24">
        <f t="shared" si="12"/>
        <v>0</v>
      </c>
      <c r="D50" s="24">
        <f t="shared" si="13"/>
        <v>0</v>
      </c>
      <c r="E50" s="24">
        <f t="shared" si="14"/>
        <v>0</v>
      </c>
      <c r="F50" s="24">
        <f t="shared" si="15"/>
        <v>0</v>
      </c>
      <c r="G50" s="24">
        <f t="shared" si="16"/>
        <v>0</v>
      </c>
      <c r="H50" s="24">
        <f t="shared" si="17"/>
        <v>0</v>
      </c>
      <c r="I50" s="24">
        <f t="shared" si="18"/>
        <v>0</v>
      </c>
      <c r="J50" s="24">
        <f t="shared" si="19"/>
        <v>0</v>
      </c>
      <c r="K50" s="24">
        <f t="shared" si="20"/>
        <v>0</v>
      </c>
      <c r="L50" s="25">
        <f t="shared" si="21"/>
        <v>0</v>
      </c>
      <c r="M50" s="113">
        <f>+COUNTIF($D$4:D44,B50)</f>
        <v>0</v>
      </c>
      <c r="N50" s="26"/>
      <c r="O50" s="190"/>
      <c r="P50" s="191"/>
      <c r="Q50" s="191"/>
      <c r="R50" s="192"/>
      <c r="S50" s="30"/>
      <c r="T50" s="190"/>
      <c r="U50" s="191"/>
      <c r="V50" s="191"/>
      <c r="W50" s="192"/>
    </row>
    <row r="51" spans="1:23" ht="19.899999999999999" customHeight="1" x14ac:dyDescent="0.2">
      <c r="A51" s="49">
        <v>16</v>
      </c>
      <c r="B51" s="23" t="str">
        <f>+'VERİ BANKASI'!B18</f>
        <v>NOTER GİDERLERİ</v>
      </c>
      <c r="C51" s="24">
        <f t="shared" si="12"/>
        <v>0</v>
      </c>
      <c r="D51" s="24">
        <f t="shared" si="13"/>
        <v>0</v>
      </c>
      <c r="E51" s="24">
        <f t="shared" si="14"/>
        <v>0</v>
      </c>
      <c r="F51" s="24">
        <f t="shared" si="15"/>
        <v>0</v>
      </c>
      <c r="G51" s="24">
        <f t="shared" si="16"/>
        <v>0</v>
      </c>
      <c r="H51" s="24">
        <f t="shared" si="17"/>
        <v>0</v>
      </c>
      <c r="I51" s="24">
        <f t="shared" si="18"/>
        <v>0</v>
      </c>
      <c r="J51" s="24">
        <f t="shared" si="19"/>
        <v>0</v>
      </c>
      <c r="K51" s="24">
        <f t="shared" si="20"/>
        <v>0</v>
      </c>
      <c r="L51" s="25">
        <f t="shared" si="21"/>
        <v>0</v>
      </c>
      <c r="M51" s="113">
        <f>+COUNTIF($D$4:D45,B51)</f>
        <v>0</v>
      </c>
      <c r="N51" s="26"/>
      <c r="S51" s="30"/>
      <c r="T51" s="30"/>
      <c r="U51" s="30"/>
    </row>
    <row r="52" spans="1:23" ht="19.899999999999999" customHeight="1" x14ac:dyDescent="0.2">
      <c r="A52" s="49">
        <v>17</v>
      </c>
      <c r="B52" s="23" t="str">
        <f>+'VERİ BANKASI'!B19</f>
        <v>SAĞLIK GİDERLERİ</v>
      </c>
      <c r="C52" s="24">
        <f t="shared" si="12"/>
        <v>0</v>
      </c>
      <c r="D52" s="24">
        <f t="shared" si="13"/>
        <v>0</v>
      </c>
      <c r="E52" s="24">
        <f t="shared" si="14"/>
        <v>0</v>
      </c>
      <c r="F52" s="24">
        <f t="shared" si="15"/>
        <v>0</v>
      </c>
      <c r="G52" s="24">
        <f t="shared" si="16"/>
        <v>0</v>
      </c>
      <c r="H52" s="24">
        <f t="shared" si="17"/>
        <v>0</v>
      </c>
      <c r="I52" s="24">
        <f t="shared" si="18"/>
        <v>0</v>
      </c>
      <c r="J52" s="24">
        <f t="shared" si="19"/>
        <v>0</v>
      </c>
      <c r="K52" s="24">
        <f t="shared" si="20"/>
        <v>0</v>
      </c>
      <c r="L52" s="25">
        <f t="shared" si="21"/>
        <v>0</v>
      </c>
      <c r="M52" s="113">
        <f>+COUNTIF($D$4:D46,B52)</f>
        <v>0</v>
      </c>
      <c r="N52" s="26"/>
    </row>
    <row r="53" spans="1:23" ht="19.899999999999999" customHeight="1" x14ac:dyDescent="0.2">
      <c r="A53" s="49">
        <v>18</v>
      </c>
      <c r="B53" s="23" t="str">
        <f>+'VERİ BANKASI'!B20</f>
        <v>689 KANUNEN KABUL EDİLMEYEN GİD.</v>
      </c>
      <c r="C53" s="24">
        <f t="shared" si="12"/>
        <v>0</v>
      </c>
      <c r="D53" s="24">
        <f t="shared" si="13"/>
        <v>0</v>
      </c>
      <c r="E53" s="24">
        <f t="shared" si="14"/>
        <v>0</v>
      </c>
      <c r="F53" s="24">
        <f t="shared" si="15"/>
        <v>0</v>
      </c>
      <c r="G53" s="24">
        <f t="shared" si="16"/>
        <v>0</v>
      </c>
      <c r="H53" s="24">
        <f t="shared" si="17"/>
        <v>0</v>
      </c>
      <c r="I53" s="24">
        <f t="shared" si="18"/>
        <v>0</v>
      </c>
      <c r="J53" s="24">
        <f t="shared" si="19"/>
        <v>0</v>
      </c>
      <c r="K53" s="24">
        <f t="shared" si="20"/>
        <v>0</v>
      </c>
      <c r="L53" s="25">
        <f t="shared" si="21"/>
        <v>0</v>
      </c>
      <c r="M53" s="113">
        <f>+COUNTIF($D$4:D47,B53)</f>
        <v>0</v>
      </c>
    </row>
    <row r="54" spans="1:23" ht="19.899999999999999" customHeight="1" x14ac:dyDescent="0.2">
      <c r="A54" s="49">
        <v>19</v>
      </c>
      <c r="B54" s="23">
        <f>+'VERİ BANKASI'!B21</f>
        <v>0</v>
      </c>
      <c r="C54" s="24">
        <f t="shared" si="12"/>
        <v>0</v>
      </c>
      <c r="D54" s="24">
        <f t="shared" si="13"/>
        <v>0</v>
      </c>
      <c r="E54" s="24">
        <f t="shared" si="14"/>
        <v>0</v>
      </c>
      <c r="F54" s="24">
        <f t="shared" si="15"/>
        <v>0</v>
      </c>
      <c r="G54" s="24">
        <f t="shared" si="16"/>
        <v>0</v>
      </c>
      <c r="H54" s="24">
        <f t="shared" si="17"/>
        <v>0</v>
      </c>
      <c r="I54" s="24">
        <f t="shared" si="18"/>
        <v>0</v>
      </c>
      <c r="J54" s="24">
        <f t="shared" si="19"/>
        <v>0</v>
      </c>
      <c r="K54" s="24">
        <f t="shared" si="20"/>
        <v>0</v>
      </c>
      <c r="L54" s="25">
        <f t="shared" si="21"/>
        <v>0</v>
      </c>
      <c r="M54" s="113"/>
      <c r="N54" s="193" t="s">
        <v>55</v>
      </c>
      <c r="O54" s="194" t="s">
        <v>654</v>
      </c>
      <c r="P54" s="195"/>
      <c r="Q54" s="195"/>
      <c r="R54" s="195"/>
      <c r="S54" s="195"/>
      <c r="T54" s="195"/>
      <c r="U54" s="195"/>
      <c r="V54" s="195"/>
      <c r="W54" s="195"/>
    </row>
    <row r="55" spans="1:23" ht="19.899999999999999" customHeight="1" x14ac:dyDescent="0.2">
      <c r="A55" s="49">
        <v>20</v>
      </c>
      <c r="B55" s="23">
        <f>+'VERİ BANKASI'!B22</f>
        <v>0</v>
      </c>
      <c r="C55" s="24">
        <f t="shared" si="12"/>
        <v>0</v>
      </c>
      <c r="D55" s="24">
        <f t="shared" si="13"/>
        <v>0</v>
      </c>
      <c r="E55" s="24">
        <f t="shared" si="14"/>
        <v>0</v>
      </c>
      <c r="F55" s="24">
        <f t="shared" si="15"/>
        <v>0</v>
      </c>
      <c r="G55" s="24">
        <f t="shared" si="16"/>
        <v>0</v>
      </c>
      <c r="H55" s="24">
        <f t="shared" si="17"/>
        <v>0</v>
      </c>
      <c r="I55" s="24">
        <f t="shared" si="18"/>
        <v>0</v>
      </c>
      <c r="J55" s="24">
        <f t="shared" si="19"/>
        <v>0</v>
      </c>
      <c r="K55" s="24">
        <f t="shared" si="20"/>
        <v>0</v>
      </c>
      <c r="L55" s="25">
        <f t="shared" si="21"/>
        <v>0</v>
      </c>
      <c r="M55" s="113"/>
      <c r="N55" s="193"/>
      <c r="O55" s="194"/>
      <c r="P55" s="195"/>
      <c r="Q55" s="195"/>
      <c r="R55" s="195"/>
      <c r="S55" s="195"/>
      <c r="T55" s="195"/>
      <c r="U55" s="195"/>
      <c r="V55" s="195"/>
      <c r="W55" s="195"/>
    </row>
    <row r="56" spans="1:23" ht="19.899999999999999" customHeight="1" x14ac:dyDescent="0.2">
      <c r="A56" s="49">
        <v>21</v>
      </c>
      <c r="B56" s="23">
        <f>+'VERİ BANKASI'!B23</f>
        <v>0</v>
      </c>
      <c r="C56" s="24">
        <f t="shared" si="12"/>
        <v>0</v>
      </c>
      <c r="D56" s="24">
        <f t="shared" si="13"/>
        <v>0</v>
      </c>
      <c r="E56" s="24">
        <f t="shared" si="14"/>
        <v>0</v>
      </c>
      <c r="F56" s="24">
        <f t="shared" si="15"/>
        <v>0</v>
      </c>
      <c r="G56" s="24">
        <f t="shared" si="16"/>
        <v>0</v>
      </c>
      <c r="H56" s="24">
        <f t="shared" si="17"/>
        <v>0</v>
      </c>
      <c r="I56" s="24">
        <f t="shared" si="18"/>
        <v>0</v>
      </c>
      <c r="J56" s="24">
        <f t="shared" si="19"/>
        <v>0</v>
      </c>
      <c r="K56" s="24">
        <f t="shared" si="20"/>
        <v>0</v>
      </c>
      <c r="L56" s="25">
        <f t="shared" si="21"/>
        <v>0</v>
      </c>
      <c r="M56" s="113"/>
      <c r="N56" s="193"/>
      <c r="O56" s="194"/>
      <c r="P56" s="195"/>
      <c r="Q56" s="195"/>
      <c r="R56" s="195"/>
      <c r="S56" s="195"/>
      <c r="T56" s="195"/>
      <c r="U56" s="195"/>
      <c r="V56" s="195"/>
      <c r="W56" s="195"/>
    </row>
    <row r="57" spans="1:23" ht="19.899999999999999" customHeight="1" x14ac:dyDescent="0.2">
      <c r="A57" s="49">
        <v>22</v>
      </c>
      <c r="B57" s="23">
        <f>+'VERİ BANKASI'!B24</f>
        <v>0</v>
      </c>
      <c r="C57" s="24">
        <f t="shared" si="12"/>
        <v>0</v>
      </c>
      <c r="D57" s="24">
        <f t="shared" si="13"/>
        <v>0</v>
      </c>
      <c r="E57" s="24">
        <f t="shared" si="14"/>
        <v>0</v>
      </c>
      <c r="F57" s="24">
        <f t="shared" si="15"/>
        <v>0</v>
      </c>
      <c r="G57" s="24">
        <f t="shared" si="16"/>
        <v>0</v>
      </c>
      <c r="H57" s="24">
        <f t="shared" si="17"/>
        <v>0</v>
      </c>
      <c r="I57" s="24">
        <f t="shared" si="18"/>
        <v>0</v>
      </c>
      <c r="J57" s="24">
        <f t="shared" si="19"/>
        <v>0</v>
      </c>
      <c r="K57" s="24">
        <f t="shared" si="20"/>
        <v>0</v>
      </c>
      <c r="L57" s="25">
        <f t="shared" si="21"/>
        <v>0</v>
      </c>
      <c r="M57" s="113"/>
      <c r="N57" s="193"/>
      <c r="O57" s="196" t="s">
        <v>655</v>
      </c>
      <c r="P57" s="197"/>
      <c r="Q57" s="197"/>
      <c r="R57" s="197"/>
      <c r="S57" s="197"/>
      <c r="T57" s="197"/>
      <c r="U57" s="197"/>
      <c r="V57" s="197"/>
      <c r="W57" s="197"/>
    </row>
    <row r="58" spans="1:23" ht="19.899999999999999" customHeight="1" x14ac:dyDescent="0.2">
      <c r="A58" s="49">
        <v>23</v>
      </c>
      <c r="B58" s="23">
        <f>+'VERİ BANKASI'!B25</f>
        <v>0</v>
      </c>
      <c r="C58" s="24">
        <f t="shared" si="12"/>
        <v>0</v>
      </c>
      <c r="D58" s="24">
        <f t="shared" si="13"/>
        <v>0</v>
      </c>
      <c r="E58" s="24">
        <f t="shared" si="14"/>
        <v>0</v>
      </c>
      <c r="F58" s="24">
        <f t="shared" si="15"/>
        <v>0</v>
      </c>
      <c r="G58" s="24">
        <f t="shared" si="16"/>
        <v>0</v>
      </c>
      <c r="H58" s="24">
        <f t="shared" si="17"/>
        <v>0</v>
      </c>
      <c r="I58" s="24">
        <f t="shared" si="18"/>
        <v>0</v>
      </c>
      <c r="J58" s="24">
        <f t="shared" si="19"/>
        <v>0</v>
      </c>
      <c r="K58" s="24">
        <f t="shared" si="20"/>
        <v>0</v>
      </c>
      <c r="L58" s="25">
        <f t="shared" si="21"/>
        <v>0</v>
      </c>
      <c r="M58" s="113"/>
      <c r="N58" s="193"/>
      <c r="O58" s="196"/>
      <c r="P58" s="197"/>
      <c r="Q58" s="197"/>
      <c r="R58" s="197"/>
      <c r="S58" s="197"/>
      <c r="T58" s="197"/>
      <c r="U58" s="197"/>
      <c r="V58" s="197"/>
      <c r="W58" s="197"/>
    </row>
    <row r="59" spans="1:23" ht="19.899999999999999" customHeight="1" x14ac:dyDescent="0.2">
      <c r="A59" s="49">
        <v>24</v>
      </c>
      <c r="B59" s="23">
        <f>+'VERİ BANKASI'!B26</f>
        <v>0</v>
      </c>
      <c r="C59" s="24">
        <f t="shared" si="12"/>
        <v>0</v>
      </c>
      <c r="D59" s="24">
        <f t="shared" si="13"/>
        <v>0</v>
      </c>
      <c r="E59" s="24">
        <f t="shared" si="14"/>
        <v>0</v>
      </c>
      <c r="F59" s="24">
        <f t="shared" si="15"/>
        <v>0</v>
      </c>
      <c r="G59" s="24">
        <f t="shared" si="16"/>
        <v>0</v>
      </c>
      <c r="H59" s="24">
        <f t="shared" si="17"/>
        <v>0</v>
      </c>
      <c r="I59" s="24">
        <f t="shared" si="18"/>
        <v>0</v>
      </c>
      <c r="J59" s="24">
        <f t="shared" si="19"/>
        <v>0</v>
      </c>
      <c r="K59" s="24">
        <f t="shared" si="20"/>
        <v>0</v>
      </c>
      <c r="L59" s="25">
        <f t="shared" si="21"/>
        <v>0</v>
      </c>
      <c r="M59" s="113"/>
    </row>
    <row r="60" spans="1:23" ht="19.899999999999999" customHeight="1" thickBot="1" x14ac:dyDescent="0.25">
      <c r="A60" s="49">
        <v>25</v>
      </c>
      <c r="B60" s="23">
        <f>+'VERİ BANKASI'!B27</f>
        <v>0</v>
      </c>
      <c r="C60" s="24">
        <f t="shared" si="12"/>
        <v>0</v>
      </c>
      <c r="D60" s="24">
        <f t="shared" si="13"/>
        <v>0</v>
      </c>
      <c r="E60" s="24">
        <f t="shared" si="14"/>
        <v>0</v>
      </c>
      <c r="F60" s="24">
        <f t="shared" si="15"/>
        <v>0</v>
      </c>
      <c r="G60" s="24">
        <f t="shared" si="16"/>
        <v>0</v>
      </c>
      <c r="H60" s="24">
        <f t="shared" si="17"/>
        <v>0</v>
      </c>
      <c r="I60" s="24">
        <f t="shared" si="18"/>
        <v>0</v>
      </c>
      <c r="J60" s="24">
        <f t="shared" si="19"/>
        <v>0</v>
      </c>
      <c r="K60" s="24">
        <f t="shared" si="20"/>
        <v>0</v>
      </c>
      <c r="L60" s="25">
        <f t="shared" si="21"/>
        <v>0</v>
      </c>
      <c r="M60" s="113"/>
      <c r="R60" s="108" t="s">
        <v>657</v>
      </c>
      <c r="S60" s="108" t="s">
        <v>727</v>
      </c>
      <c r="T60" s="108" t="s">
        <v>50</v>
      </c>
      <c r="U60" s="108" t="s">
        <v>29</v>
      </c>
      <c r="V60" s="108" t="s">
        <v>33</v>
      </c>
      <c r="W60" s="108" t="s">
        <v>658</v>
      </c>
    </row>
    <row r="61" spans="1:23" ht="19.899999999999999" customHeight="1" thickBot="1" x14ac:dyDescent="0.25">
      <c r="A61" s="17"/>
      <c r="B61" s="38" t="s">
        <v>23</v>
      </c>
      <c r="C61" s="39">
        <f t="shared" ref="C61:K61" si="22">SUM(C36:C58)</f>
        <v>0</v>
      </c>
      <c r="D61" s="39">
        <f t="shared" si="22"/>
        <v>0</v>
      </c>
      <c r="E61" s="39">
        <f t="shared" si="22"/>
        <v>375.73267326732673</v>
      </c>
      <c r="F61" s="39">
        <f t="shared" si="22"/>
        <v>3.7573267326732673</v>
      </c>
      <c r="G61" s="39">
        <f t="shared" si="22"/>
        <v>1095.4545454545453</v>
      </c>
      <c r="H61" s="39">
        <f t="shared" si="22"/>
        <v>109.54545454545453</v>
      </c>
      <c r="I61" s="39">
        <f t="shared" si="22"/>
        <v>0</v>
      </c>
      <c r="J61" s="39">
        <f t="shared" si="22"/>
        <v>0</v>
      </c>
      <c r="K61" s="40">
        <f t="shared" si="22"/>
        <v>0</v>
      </c>
      <c r="L61" s="40">
        <f>SUM(L36:L58)</f>
        <v>1584.4899999999998</v>
      </c>
      <c r="M61" s="114">
        <f>+SUM(M36:M60)</f>
        <v>12</v>
      </c>
      <c r="R61" s="106" t="s">
        <v>658</v>
      </c>
      <c r="S61" s="111">
        <f>+M61</f>
        <v>12</v>
      </c>
      <c r="T61" s="107">
        <f>+K61</f>
        <v>0</v>
      </c>
      <c r="U61" s="107">
        <f>+C61+E61+G61+I61</f>
        <v>1471.1872187218719</v>
      </c>
      <c r="V61" s="107">
        <f>+D61+F61+H61+J61</f>
        <v>113.3027812781278</v>
      </c>
      <c r="W61" s="107">
        <f>+T61+U61+V61</f>
        <v>1584.4899999999998</v>
      </c>
    </row>
    <row r="67" spans="5:5" ht="19.899999999999999" customHeight="1" x14ac:dyDescent="0.2">
      <c r="E67" s="115">
        <f>H33+'12.AY O.Y. (11-20 ARASI)'!H49+'12.AY O.Y. (21-31 ARASI)'!H49</f>
        <v>7446.3200000000006</v>
      </c>
    </row>
    <row r="68" spans="5:5" ht="19.899999999999999" customHeight="1" x14ac:dyDescent="0.2">
      <c r="E68" s="3">
        <v>700</v>
      </c>
    </row>
  </sheetData>
  <autoFilter ref="A3:W30" xr:uid="{00000000-0009-0000-0000-000002000000}">
    <sortState xmlns:xlrd2="http://schemas.microsoft.com/office/spreadsheetml/2017/richdata2" ref="A4:W5">
      <sortCondition ref="F3:F5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44:W44"/>
    <mergeCell ref="P35:R35"/>
    <mergeCell ref="T35:V35"/>
    <mergeCell ref="P36:R36"/>
    <mergeCell ref="P37:R37"/>
    <mergeCell ref="T37:V37"/>
    <mergeCell ref="P38:R38"/>
    <mergeCell ref="P39:R39"/>
    <mergeCell ref="T39:V39"/>
    <mergeCell ref="P40:R40"/>
    <mergeCell ref="O42:R42"/>
    <mergeCell ref="T42:W42"/>
    <mergeCell ref="U45:W45"/>
    <mergeCell ref="O46:R50"/>
    <mergeCell ref="T46:W50"/>
    <mergeCell ref="N54:N58"/>
    <mergeCell ref="O54:W56"/>
    <mergeCell ref="O57:W58"/>
  </mergeCells>
  <dataValidations count="1">
    <dataValidation type="list" allowBlank="1" showInputMessage="1" showErrorMessage="1" sqref="D31" xr:uid="{1B016F7D-7545-4B8C-A3BC-36A42F6FBCDF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7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70C9ED87-F0AF-42B5-84C2-96894A419169}">
          <x14:formula1>
            <xm:f>'VERİ BANKASI'!$C$1:$C$8</xm:f>
          </x14:formula1>
          <xm:sqref>G4:G30</xm:sqref>
        </x14:dataValidation>
        <x14:dataValidation type="list" allowBlank="1" showInputMessage="1" showErrorMessage="1" xr:uid="{6A050F6B-8852-4E72-A134-2F76671BD582}">
          <x14:formula1>
            <xm:f>'VERİ BANKASI'!$J$1:$J$10</xm:f>
          </x14:formula1>
          <xm:sqref>K4:K30</xm:sqref>
        </x14:dataValidation>
        <x14:dataValidation type="list" allowBlank="1" showInputMessage="1" showErrorMessage="1" xr:uid="{709FA5C7-77F5-42A6-B9B2-43513CFF9F33}">
          <x14:formula1>
            <xm:f>'VERİ BANKASI'!$K$1:$K$3</xm:f>
          </x14:formula1>
          <xm:sqref>J4:J31</xm:sqref>
        </x14:dataValidation>
        <x14:dataValidation type="list" allowBlank="1" showInputMessage="1" showErrorMessage="1" xr:uid="{728787BF-60DE-467A-9B22-C4FEC055673B}">
          <x14:formula1>
            <xm:f>'VERİ BANKASI'!$F$1:$F$4</xm:f>
          </x14:formula1>
          <xm:sqref>P36</xm:sqref>
        </x14:dataValidation>
        <x14:dataValidation type="list" allowBlank="1" showInputMessage="1" showErrorMessage="1" xr:uid="{097F0B15-D092-4350-AB7A-8DAB34B6E4DD}">
          <x14:formula1>
            <xm:f>'VERİ BANKASI'!$E$1:$E$13</xm:f>
          </x14:formula1>
          <xm:sqref>P39</xm:sqref>
        </x14:dataValidation>
        <x14:dataValidation type="list" allowBlank="1" showInputMessage="1" showErrorMessage="1" xr:uid="{3B1CADD2-2AF2-41B8-AD17-046A6F308F2B}">
          <x14:formula1>
            <xm:f>'VERİ BANKASI'!$L$1:$L$4</xm:f>
          </x14:formula1>
          <xm:sqref>P40:R40</xm:sqref>
        </x14:dataValidation>
        <x14:dataValidation type="list" allowBlank="1" showInputMessage="1" showErrorMessage="1" xr:uid="{FEBA0565-FA9E-48B4-9F6A-6A38245584A2}">
          <x14:formula1>
            <xm:f>'VERİ BANKASI'!$G$1:$G$4</xm:f>
          </x14:formula1>
          <xm:sqref>P37</xm:sqref>
        </x14:dataValidation>
        <x14:dataValidation type="list" allowBlank="1" showInputMessage="1" showErrorMessage="1" xr:uid="{138F77D4-71AF-48D7-9DBE-42398152F43A}">
          <x14:formula1>
            <xm:f>'VERİ BANKASI'!$C$1:$C$5</xm:f>
          </x14:formula1>
          <xm:sqref>G31</xm:sqref>
        </x14:dataValidation>
        <x14:dataValidation type="list" allowBlank="1" showInputMessage="1" showErrorMessage="1" xr:uid="{BF396F35-FA85-4E67-AA04-A19618757BCE}">
          <x14:formula1>
            <xm:f>'VERİ BANKASI'!$N$1:$N$1</xm:f>
          </x14:formula1>
          <xm:sqref>K31</xm:sqref>
        </x14:dataValidation>
        <x14:dataValidation type="list" allowBlank="1" showInputMessage="1" showErrorMessage="1" xr:uid="{FC89AF3B-CF78-4609-A162-7C5FC8F37B43}">
          <x14:formula1>
            <xm:f>'VERİ BANKASI'!$H$1:$H$9</xm:f>
          </x14:formula1>
          <xm:sqref>P35:R35</xm:sqref>
        </x14:dataValidation>
        <x14:dataValidation type="list" allowBlank="1" showInputMessage="1" showErrorMessage="1" xr:uid="{C6DB06B5-5B78-4970-BF6D-BD2319F7291C}">
          <x14:formula1>
            <xm:f>'VERİ BANKASI'!$B$1:$B$27</xm:f>
          </x14:formula1>
          <xm:sqref>D4:D30</xm:sqref>
        </x14:dataValidation>
        <x14:dataValidation type="list" allowBlank="1" showInputMessage="1" showErrorMessage="1" xr:uid="{5571779D-501B-4976-89C5-36024F32DCDE}">
          <x14:formula1>
            <xm:f>'VERİ BANKASI'!$I$1:$I$49</xm:f>
          </x14:formula1>
          <xm:sqref>I4:I31</xm:sqref>
        </x14:dataValidation>
        <x14:dataValidation type="list" allowBlank="1" showInputMessage="1" showErrorMessage="1" promptTitle="YILLAR" xr:uid="{8DC42E8A-408F-42A5-9438-FFC8E96C5246}">
          <x14:formula1>
            <xm:f>'VERİ BANKASI'!$I$1:$I$36</xm:f>
          </x14:formula1>
          <xm:sqref>P38:R38</xm:sqref>
        </x14:dataValidation>
      </x14:dataValidations>
    </ext>
  </extLst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697D-9C1C-40F2-9BCE-9FF3EE6AAE61}">
  <sheetPr codeName="Sayfa84">
    <pageSetUpPr fitToPage="1"/>
  </sheetPr>
  <dimension ref="A1:W68"/>
  <sheetViews>
    <sheetView topLeftCell="A13" zoomScale="85" zoomScaleNormal="85" workbookViewId="0">
      <selection activeCell="D17" sqref="D17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s="6" customFormat="1" ht="19.899999999999999" customHeight="1" x14ac:dyDescent="0.2">
      <c r="A4" s="51">
        <v>25</v>
      </c>
      <c r="B4" s="97">
        <v>32654092810</v>
      </c>
      <c r="C4" s="100" t="str">
        <f>+VLOOKUP(B4,'VERİ BANKASI'!M:N,2,0)</f>
        <v>AKAT PASTA CAFE - AYDIN  AYDOĞDU</v>
      </c>
      <c r="D4" s="54" t="s">
        <v>639</v>
      </c>
      <c r="E4" s="57">
        <v>39</v>
      </c>
      <c r="F4" s="59">
        <v>45263</v>
      </c>
      <c r="G4" s="61">
        <v>1</v>
      </c>
      <c r="H4" s="63">
        <v>128</v>
      </c>
      <c r="I4" s="65" t="s">
        <v>122</v>
      </c>
      <c r="J4" s="61" t="s">
        <v>64</v>
      </c>
      <c r="K4" s="65"/>
      <c r="L4" s="67">
        <f t="shared" ref="L4:L30" si="0">IF(OR(D4="ARAÇ YAKIT GİDERİ",D4="ARAÇ OTOPARK VE VALE GİDERLERİ",D4="ARAÇ TAMİR VE BAKIM GİDERLERİ"),H4*30/100,0)+(IF(D4="689 KANUNEN KABUL EDİLMEYEN GİD.",H4*1,0))</f>
        <v>0</v>
      </c>
      <c r="M4" s="7">
        <f t="shared" ref="M4:M30" si="1">+H4-L4</f>
        <v>128</v>
      </c>
      <c r="N4" s="69">
        <f t="shared" ref="N4:N30" si="2">+IF(G4=$N$2,M4,0)</f>
        <v>0</v>
      </c>
      <c r="O4" s="76">
        <f t="shared" ref="O4:O30" si="3">+N4*0/100</f>
        <v>0</v>
      </c>
      <c r="P4" s="74">
        <f t="shared" ref="P4:P30" si="4">+IF(G4=$P$2,M4/1.01,0)</f>
        <v>126.73267326732673</v>
      </c>
      <c r="Q4" s="82">
        <f t="shared" ref="Q4:Q30" si="5">+P4*0.01</f>
        <v>1.2673267326732673</v>
      </c>
      <c r="R4" s="80">
        <f t="shared" ref="R4:R30" si="6">+IF(G4=$R$2,M4/1.1,0)</f>
        <v>0</v>
      </c>
      <c r="S4" s="86">
        <f t="shared" ref="S4:S30" si="7">+R4*0.1</f>
        <v>0</v>
      </c>
      <c r="T4" s="90">
        <f t="shared" ref="T4:T30" si="8">+IF(G4=$T$2,M4/1.2,0)</f>
        <v>0</v>
      </c>
      <c r="U4" s="92">
        <f t="shared" ref="U4:U30" si="9">+T4*0.2</f>
        <v>0</v>
      </c>
      <c r="V4" s="95">
        <f t="shared" ref="V4:W30" si="10">+N4+P4+R4+T4</f>
        <v>126.73267326732673</v>
      </c>
      <c r="W4" s="7">
        <f t="shared" si="10"/>
        <v>1.2673267326732673</v>
      </c>
    </row>
    <row r="5" spans="1:23" s="6" customFormat="1" ht="19.899999999999999" customHeight="1" x14ac:dyDescent="0.2">
      <c r="A5" s="51">
        <v>26</v>
      </c>
      <c r="B5" s="97">
        <v>9250441190</v>
      </c>
      <c r="C5" s="100" t="str">
        <f>+VLOOKUP(B5,'VERİ BANKASI'!M:N,2,0)</f>
        <v>ESLİM TURİZM İNŞ.BİL.OTO.GIDA SAN.VE TİC.LTD.ŞTİ.(İST.HALK YUMURTA)</v>
      </c>
      <c r="D5" s="54" t="s">
        <v>639</v>
      </c>
      <c r="E5" s="57">
        <v>32</v>
      </c>
      <c r="F5" s="59">
        <v>45269</v>
      </c>
      <c r="G5" s="61">
        <v>1</v>
      </c>
      <c r="H5" s="63">
        <v>110</v>
      </c>
      <c r="I5" s="65" t="s">
        <v>122</v>
      </c>
      <c r="J5" s="61" t="s">
        <v>64</v>
      </c>
      <c r="K5" s="65"/>
      <c r="L5" s="67">
        <f t="shared" si="0"/>
        <v>0</v>
      </c>
      <c r="M5" s="7">
        <f t="shared" si="1"/>
        <v>110</v>
      </c>
      <c r="N5" s="69">
        <f t="shared" si="2"/>
        <v>0</v>
      </c>
      <c r="O5" s="76">
        <f t="shared" si="3"/>
        <v>0</v>
      </c>
      <c r="P5" s="74">
        <f t="shared" si="4"/>
        <v>108.91089108910892</v>
      </c>
      <c r="Q5" s="82">
        <f t="shared" si="5"/>
        <v>1.0891089108910892</v>
      </c>
      <c r="R5" s="80">
        <f t="shared" si="6"/>
        <v>0</v>
      </c>
      <c r="S5" s="86">
        <f t="shared" si="7"/>
        <v>0</v>
      </c>
      <c r="T5" s="90">
        <f t="shared" si="8"/>
        <v>0</v>
      </c>
      <c r="U5" s="92">
        <f t="shared" si="9"/>
        <v>0</v>
      </c>
      <c r="V5" s="95">
        <f t="shared" si="10"/>
        <v>108.91089108910892</v>
      </c>
      <c r="W5" s="7">
        <f t="shared" si="10"/>
        <v>1.0891089108910892</v>
      </c>
    </row>
    <row r="6" spans="1:23" s="6" customFormat="1" ht="19.899999999999999" customHeight="1" x14ac:dyDescent="0.2">
      <c r="A6" s="51">
        <v>27</v>
      </c>
      <c r="B6" s="97">
        <v>4350078928</v>
      </c>
      <c r="C6" s="100" t="str">
        <f>+VLOOKUP(B6,'VERİ BANKASI'!M:N,2,0)</f>
        <v>GÜNEYDOGU TEKSTİL GIDA VE İNŞ.SAN.TİC.LTD.ŞTİ.</v>
      </c>
      <c r="D6" s="54" t="s">
        <v>92</v>
      </c>
      <c r="E6" s="57">
        <v>262</v>
      </c>
      <c r="F6" s="59">
        <v>45262</v>
      </c>
      <c r="G6" s="61">
        <v>1</v>
      </c>
      <c r="H6" s="63">
        <v>45.96</v>
      </c>
      <c r="I6" s="65" t="s">
        <v>122</v>
      </c>
      <c r="J6" s="61" t="s">
        <v>64</v>
      </c>
      <c r="K6" s="65"/>
      <c r="L6" s="67">
        <f t="shared" si="0"/>
        <v>0</v>
      </c>
      <c r="M6" s="7">
        <f t="shared" si="1"/>
        <v>45.96</v>
      </c>
      <c r="N6" s="69">
        <f t="shared" si="2"/>
        <v>0</v>
      </c>
      <c r="O6" s="76">
        <f t="shared" si="3"/>
        <v>0</v>
      </c>
      <c r="P6" s="74">
        <f t="shared" si="4"/>
        <v>45.504950495049506</v>
      </c>
      <c r="Q6" s="82">
        <f t="shared" si="5"/>
        <v>0.45504950495049507</v>
      </c>
      <c r="R6" s="80">
        <f t="shared" si="6"/>
        <v>0</v>
      </c>
      <c r="S6" s="86">
        <f t="shared" si="7"/>
        <v>0</v>
      </c>
      <c r="T6" s="90">
        <f t="shared" si="8"/>
        <v>0</v>
      </c>
      <c r="U6" s="92">
        <f t="shared" si="9"/>
        <v>0</v>
      </c>
      <c r="V6" s="95">
        <f t="shared" si="10"/>
        <v>45.504950495049506</v>
      </c>
      <c r="W6" s="7">
        <f t="shared" si="10"/>
        <v>0.45504950495049507</v>
      </c>
    </row>
    <row r="7" spans="1:23" s="6" customFormat="1" ht="19.899999999999999" customHeight="1" x14ac:dyDescent="0.2">
      <c r="A7" s="51">
        <v>28</v>
      </c>
      <c r="B7" s="97">
        <v>8140131899</v>
      </c>
      <c r="C7" s="100" t="str">
        <f>+VLOOKUP(B7,'VERİ BANKASI'!M:N,2,0)</f>
        <v>ŞOK MARKETLER TİC.A.Ş.</v>
      </c>
      <c r="D7" s="54" t="s">
        <v>92</v>
      </c>
      <c r="E7" s="57">
        <v>502</v>
      </c>
      <c r="F7" s="59">
        <v>45262</v>
      </c>
      <c r="G7" s="61">
        <v>1</v>
      </c>
      <c r="H7" s="63">
        <v>92</v>
      </c>
      <c r="I7" s="65" t="s">
        <v>122</v>
      </c>
      <c r="J7" s="61" t="s">
        <v>64</v>
      </c>
      <c r="K7" s="65"/>
      <c r="L7" s="67">
        <f t="shared" si="0"/>
        <v>0</v>
      </c>
      <c r="M7" s="7">
        <f t="shared" si="1"/>
        <v>92</v>
      </c>
      <c r="N7" s="69">
        <f t="shared" si="2"/>
        <v>0</v>
      </c>
      <c r="O7" s="76">
        <f t="shared" si="3"/>
        <v>0</v>
      </c>
      <c r="P7" s="74">
        <f t="shared" si="4"/>
        <v>91.089108910891085</v>
      </c>
      <c r="Q7" s="82">
        <f t="shared" si="5"/>
        <v>0.91089108910891081</v>
      </c>
      <c r="R7" s="80">
        <f t="shared" si="6"/>
        <v>0</v>
      </c>
      <c r="S7" s="86">
        <f t="shared" si="7"/>
        <v>0</v>
      </c>
      <c r="T7" s="90">
        <f t="shared" si="8"/>
        <v>0</v>
      </c>
      <c r="U7" s="92">
        <f t="shared" si="9"/>
        <v>0</v>
      </c>
      <c r="V7" s="95">
        <f t="shared" si="10"/>
        <v>91.089108910891085</v>
      </c>
      <c r="W7" s="7">
        <f t="shared" si="10"/>
        <v>0.91089108910891081</v>
      </c>
    </row>
    <row r="8" spans="1:23" s="6" customFormat="1" ht="19.899999999999999" customHeight="1" x14ac:dyDescent="0.2">
      <c r="A8" s="51">
        <v>29</v>
      </c>
      <c r="B8" s="97">
        <v>6290007547</v>
      </c>
      <c r="C8" s="100" t="str">
        <f>+VLOOKUP(B8,'VERİ BANKASI'!M:N,2,0)</f>
        <v>NAMLI PASTIRMACI GIDA TİC.A.Ş.</v>
      </c>
      <c r="D8" s="54" t="s">
        <v>92</v>
      </c>
      <c r="E8" s="57">
        <v>377</v>
      </c>
      <c r="F8" s="59">
        <v>45262</v>
      </c>
      <c r="G8" s="61">
        <v>1</v>
      </c>
      <c r="H8" s="63">
        <v>2294.34</v>
      </c>
      <c r="I8" s="65" t="s">
        <v>122</v>
      </c>
      <c r="J8" s="61" t="s">
        <v>64</v>
      </c>
      <c r="K8" s="65"/>
      <c r="L8" s="67">
        <f t="shared" si="0"/>
        <v>0</v>
      </c>
      <c r="M8" s="7">
        <f t="shared" si="1"/>
        <v>2294.34</v>
      </c>
      <c r="N8" s="69">
        <f t="shared" si="2"/>
        <v>0</v>
      </c>
      <c r="O8" s="76">
        <f t="shared" si="3"/>
        <v>0</v>
      </c>
      <c r="P8" s="74">
        <f t="shared" si="4"/>
        <v>2271.6237623762377</v>
      </c>
      <c r="Q8" s="82">
        <f t="shared" si="5"/>
        <v>22.716237623762378</v>
      </c>
      <c r="R8" s="80">
        <f t="shared" si="6"/>
        <v>0</v>
      </c>
      <c r="S8" s="86">
        <f t="shared" si="7"/>
        <v>0</v>
      </c>
      <c r="T8" s="90">
        <f t="shared" si="8"/>
        <v>0</v>
      </c>
      <c r="U8" s="92">
        <f t="shared" si="9"/>
        <v>0</v>
      </c>
      <c r="V8" s="95">
        <f t="shared" si="10"/>
        <v>2271.6237623762377</v>
      </c>
      <c r="W8" s="7">
        <f t="shared" si="10"/>
        <v>22.716237623762378</v>
      </c>
    </row>
    <row r="9" spans="1:23" s="6" customFormat="1" ht="19.899999999999999" customHeight="1" x14ac:dyDescent="0.2">
      <c r="A9" s="51">
        <v>30</v>
      </c>
      <c r="B9" s="97">
        <v>34399768166</v>
      </c>
      <c r="C9" s="100" t="str">
        <f>+VLOOKUP(B9,'VERİ BANKASI'!M:N,2,0)</f>
        <v>ŞEN BALIK LOK.(UZUNLAR MANAV ) - SEYHAN UZUN</v>
      </c>
      <c r="D9" s="54" t="s">
        <v>92</v>
      </c>
      <c r="E9" s="57">
        <v>43</v>
      </c>
      <c r="F9" s="59">
        <v>45263</v>
      </c>
      <c r="G9" s="61">
        <v>1</v>
      </c>
      <c r="H9" s="63">
        <v>470</v>
      </c>
      <c r="I9" s="65" t="s">
        <v>643</v>
      </c>
      <c r="J9" s="61" t="s">
        <v>64</v>
      </c>
      <c r="K9" s="65"/>
      <c r="L9" s="67">
        <f t="shared" si="0"/>
        <v>0</v>
      </c>
      <c r="M9" s="7">
        <f t="shared" si="1"/>
        <v>470</v>
      </c>
      <c r="N9" s="69">
        <f t="shared" si="2"/>
        <v>0</v>
      </c>
      <c r="O9" s="76">
        <f t="shared" si="3"/>
        <v>0</v>
      </c>
      <c r="P9" s="74">
        <f t="shared" si="4"/>
        <v>465.34653465346537</v>
      </c>
      <c r="Q9" s="82">
        <f t="shared" si="5"/>
        <v>4.653465346534654</v>
      </c>
      <c r="R9" s="80">
        <f t="shared" si="6"/>
        <v>0</v>
      </c>
      <c r="S9" s="86">
        <f t="shared" si="7"/>
        <v>0</v>
      </c>
      <c r="T9" s="90">
        <f t="shared" si="8"/>
        <v>0</v>
      </c>
      <c r="U9" s="92">
        <f t="shared" si="9"/>
        <v>0</v>
      </c>
      <c r="V9" s="95">
        <f t="shared" si="10"/>
        <v>465.34653465346537</v>
      </c>
      <c r="W9" s="7">
        <f t="shared" si="10"/>
        <v>4.653465346534654</v>
      </c>
    </row>
    <row r="10" spans="1:23" s="6" customFormat="1" ht="19.899999999999999" customHeight="1" x14ac:dyDescent="0.2">
      <c r="A10" s="51">
        <v>31</v>
      </c>
      <c r="B10" s="97">
        <v>16717274252</v>
      </c>
      <c r="C10" s="100" t="str">
        <f>+VLOOKUP(B10,'VERİ BANKASI'!M:N,2,0)</f>
        <v>ERGENLER 3 EKMEK FIRINI - ABDULBAKİ ERGEN</v>
      </c>
      <c r="D10" s="54" t="s">
        <v>92</v>
      </c>
      <c r="E10" s="57">
        <v>140</v>
      </c>
      <c r="F10" s="59">
        <v>45263</v>
      </c>
      <c r="G10" s="61">
        <v>1</v>
      </c>
      <c r="H10" s="63">
        <v>313</v>
      </c>
      <c r="I10" s="65" t="s">
        <v>643</v>
      </c>
      <c r="J10" s="61" t="s">
        <v>64</v>
      </c>
      <c r="K10" s="65"/>
      <c r="L10" s="67">
        <f t="shared" si="0"/>
        <v>0</v>
      </c>
      <c r="M10" s="7">
        <f t="shared" si="1"/>
        <v>313</v>
      </c>
      <c r="N10" s="69">
        <f t="shared" si="2"/>
        <v>0</v>
      </c>
      <c r="O10" s="76">
        <f t="shared" si="3"/>
        <v>0</v>
      </c>
      <c r="P10" s="74">
        <f t="shared" si="4"/>
        <v>309.9009900990099</v>
      </c>
      <c r="Q10" s="82">
        <f t="shared" si="5"/>
        <v>3.0990099009900991</v>
      </c>
      <c r="R10" s="80">
        <f t="shared" si="6"/>
        <v>0</v>
      </c>
      <c r="S10" s="86">
        <f t="shared" si="7"/>
        <v>0</v>
      </c>
      <c r="T10" s="90">
        <f t="shared" si="8"/>
        <v>0</v>
      </c>
      <c r="U10" s="92">
        <f t="shared" si="9"/>
        <v>0</v>
      </c>
      <c r="V10" s="95">
        <f t="shared" si="10"/>
        <v>309.9009900990099</v>
      </c>
      <c r="W10" s="7">
        <f t="shared" si="10"/>
        <v>3.0990099009900991</v>
      </c>
    </row>
    <row r="11" spans="1:23" s="6" customFormat="1" ht="19.899999999999999" customHeight="1" x14ac:dyDescent="0.2">
      <c r="A11" s="51">
        <v>32</v>
      </c>
      <c r="B11" s="97">
        <v>9970707719</v>
      </c>
      <c r="C11" s="100" t="str">
        <f>+VLOOKUP(B11,'VERİ BANKASI'!M:N,2,0)</f>
        <v>BOLÇİ ÇİKOLATA - ZELİHA KAPLAN - B.MAKBUL KAPLAN</v>
      </c>
      <c r="D11" s="54" t="s">
        <v>639</v>
      </c>
      <c r="E11" s="57">
        <v>83</v>
      </c>
      <c r="F11" s="59">
        <v>45268</v>
      </c>
      <c r="G11" s="61">
        <v>1</v>
      </c>
      <c r="H11" s="63">
        <v>70</v>
      </c>
      <c r="I11" s="65" t="s">
        <v>120</v>
      </c>
      <c r="J11" s="61" t="s">
        <v>64</v>
      </c>
      <c r="K11" s="65"/>
      <c r="L11" s="67">
        <f t="shared" si="0"/>
        <v>0</v>
      </c>
      <c r="M11" s="7">
        <f t="shared" si="1"/>
        <v>70</v>
      </c>
      <c r="N11" s="69">
        <f t="shared" si="2"/>
        <v>0</v>
      </c>
      <c r="O11" s="76">
        <f t="shared" si="3"/>
        <v>0</v>
      </c>
      <c r="P11" s="74">
        <f t="shared" si="4"/>
        <v>69.306930693069305</v>
      </c>
      <c r="Q11" s="82">
        <f t="shared" si="5"/>
        <v>0.69306930693069302</v>
      </c>
      <c r="R11" s="80">
        <f t="shared" si="6"/>
        <v>0</v>
      </c>
      <c r="S11" s="86">
        <f t="shared" si="7"/>
        <v>0</v>
      </c>
      <c r="T11" s="90">
        <f t="shared" si="8"/>
        <v>0</v>
      </c>
      <c r="U11" s="92">
        <f t="shared" si="9"/>
        <v>0</v>
      </c>
      <c r="V11" s="95">
        <f t="shared" si="10"/>
        <v>69.306930693069305</v>
      </c>
      <c r="W11" s="7">
        <f t="shared" si="10"/>
        <v>0.69306930693069302</v>
      </c>
    </row>
    <row r="12" spans="1:23" s="6" customFormat="1" ht="19.899999999999999" customHeight="1" x14ac:dyDescent="0.2">
      <c r="A12" s="51">
        <v>33</v>
      </c>
      <c r="B12" s="97">
        <v>9480423762</v>
      </c>
      <c r="C12" s="100" t="str">
        <f>+VLOOKUP(B12,'VERİ BANKASI'!M:N,2,0)</f>
        <v>YENİ MAĞAZACILIK A.Ş.( A101 )</v>
      </c>
      <c r="D12" s="54" t="s">
        <v>639</v>
      </c>
      <c r="E12" s="57">
        <v>65</v>
      </c>
      <c r="F12" s="59">
        <v>45263</v>
      </c>
      <c r="G12" s="61">
        <v>1</v>
      </c>
      <c r="H12" s="63">
        <v>118.5</v>
      </c>
      <c r="I12" s="65" t="s">
        <v>122</v>
      </c>
      <c r="J12" s="61" t="s">
        <v>64</v>
      </c>
      <c r="K12" s="65"/>
      <c r="L12" s="67">
        <f t="shared" si="0"/>
        <v>0</v>
      </c>
      <c r="M12" s="7">
        <f t="shared" si="1"/>
        <v>118.5</v>
      </c>
      <c r="N12" s="69">
        <f t="shared" si="2"/>
        <v>0</v>
      </c>
      <c r="O12" s="76">
        <f t="shared" si="3"/>
        <v>0</v>
      </c>
      <c r="P12" s="74">
        <f t="shared" si="4"/>
        <v>117.32673267326733</v>
      </c>
      <c r="Q12" s="82">
        <f t="shared" si="5"/>
        <v>1.1732673267326734</v>
      </c>
      <c r="R12" s="80">
        <f t="shared" si="6"/>
        <v>0</v>
      </c>
      <c r="S12" s="86">
        <f t="shared" si="7"/>
        <v>0</v>
      </c>
      <c r="T12" s="90">
        <f t="shared" si="8"/>
        <v>0</v>
      </c>
      <c r="U12" s="92">
        <f t="shared" si="9"/>
        <v>0</v>
      </c>
      <c r="V12" s="95">
        <f t="shared" si="10"/>
        <v>117.32673267326733</v>
      </c>
      <c r="W12" s="7">
        <f t="shared" si="10"/>
        <v>1.1732673267326734</v>
      </c>
    </row>
    <row r="13" spans="1:23" s="6" customFormat="1" ht="19.899999999999999" customHeight="1" x14ac:dyDescent="0.2">
      <c r="A13" s="51">
        <v>34</v>
      </c>
      <c r="B13" s="97">
        <v>9480423762</v>
      </c>
      <c r="C13" s="100" t="str">
        <f>+VLOOKUP(B13,'VERİ BANKASI'!M:N,2,0)</f>
        <v>YENİ MAĞAZACILIK A.Ş.( A101 )</v>
      </c>
      <c r="D13" s="54" t="s">
        <v>639</v>
      </c>
      <c r="E13" s="57">
        <v>160</v>
      </c>
      <c r="F13" s="59">
        <v>45269</v>
      </c>
      <c r="G13" s="61">
        <v>1</v>
      </c>
      <c r="H13" s="63">
        <v>144.9</v>
      </c>
      <c r="I13" s="65" t="s">
        <v>122</v>
      </c>
      <c r="J13" s="61" t="s">
        <v>64</v>
      </c>
      <c r="K13" s="65"/>
      <c r="L13" s="67">
        <f t="shared" si="0"/>
        <v>0</v>
      </c>
      <c r="M13" s="7">
        <f t="shared" si="1"/>
        <v>144.9</v>
      </c>
      <c r="N13" s="69">
        <f t="shared" si="2"/>
        <v>0</v>
      </c>
      <c r="O13" s="76">
        <f t="shared" si="3"/>
        <v>0</v>
      </c>
      <c r="P13" s="74">
        <f t="shared" si="4"/>
        <v>143.46534653465346</v>
      </c>
      <c r="Q13" s="82">
        <f t="shared" si="5"/>
        <v>1.4346534653465346</v>
      </c>
      <c r="R13" s="80">
        <f t="shared" si="6"/>
        <v>0</v>
      </c>
      <c r="S13" s="86">
        <f t="shared" si="7"/>
        <v>0</v>
      </c>
      <c r="T13" s="90">
        <f t="shared" si="8"/>
        <v>0</v>
      </c>
      <c r="U13" s="92">
        <f t="shared" si="9"/>
        <v>0</v>
      </c>
      <c r="V13" s="95">
        <f t="shared" si="10"/>
        <v>143.46534653465346</v>
      </c>
      <c r="W13" s="7">
        <f t="shared" si="10"/>
        <v>1.4346534653465346</v>
      </c>
    </row>
    <row r="14" spans="1:23" s="6" customFormat="1" ht="19.899999999999999" customHeight="1" x14ac:dyDescent="0.2">
      <c r="A14" s="51">
        <v>35</v>
      </c>
      <c r="B14" s="97">
        <v>3850430195</v>
      </c>
      <c r="C14" s="100" t="str">
        <f>+VLOOKUP(B14,'VERİ BANKASI'!M:N,2,0)</f>
        <v>FATİH DİLEK GIDA SAN.VE TİC.A.Ş.</v>
      </c>
      <c r="D14" s="54" t="s">
        <v>639</v>
      </c>
      <c r="E14" s="57">
        <v>52</v>
      </c>
      <c r="F14" s="59">
        <v>45263</v>
      </c>
      <c r="G14" s="61">
        <v>10</v>
      </c>
      <c r="H14" s="63">
        <v>488</v>
      </c>
      <c r="I14" s="65" t="s">
        <v>122</v>
      </c>
      <c r="J14" s="61" t="s">
        <v>64</v>
      </c>
      <c r="K14" s="65"/>
      <c r="L14" s="67">
        <f t="shared" si="0"/>
        <v>0</v>
      </c>
      <c r="M14" s="7">
        <f t="shared" si="1"/>
        <v>488</v>
      </c>
      <c r="N14" s="69">
        <f t="shared" si="2"/>
        <v>0</v>
      </c>
      <c r="O14" s="76">
        <f t="shared" si="3"/>
        <v>0</v>
      </c>
      <c r="P14" s="74">
        <f t="shared" si="4"/>
        <v>0</v>
      </c>
      <c r="Q14" s="82">
        <f t="shared" si="5"/>
        <v>0</v>
      </c>
      <c r="R14" s="80">
        <f t="shared" si="6"/>
        <v>443.63636363636363</v>
      </c>
      <c r="S14" s="86">
        <f t="shared" si="7"/>
        <v>44.363636363636367</v>
      </c>
      <c r="T14" s="90">
        <f t="shared" si="8"/>
        <v>0</v>
      </c>
      <c r="U14" s="92">
        <f t="shared" si="9"/>
        <v>0</v>
      </c>
      <c r="V14" s="95">
        <f t="shared" si="10"/>
        <v>443.63636363636363</v>
      </c>
      <c r="W14" s="7">
        <f t="shared" si="10"/>
        <v>44.363636363636367</v>
      </c>
    </row>
    <row r="15" spans="1:23" s="6" customFormat="1" ht="19.899999999999999" customHeight="1" x14ac:dyDescent="0.2">
      <c r="A15" s="51">
        <v>36</v>
      </c>
      <c r="B15" s="97">
        <v>5800808470</v>
      </c>
      <c r="C15" s="100" t="str">
        <f>+VLOOKUP(B15,'VERİ BANKASI'!M:N,2,0)</f>
        <v>KORU UNLU MAMULLERİ GIDA SAN.VE TİC.LTD.ŞTİ.</v>
      </c>
      <c r="D15" s="54" t="s">
        <v>639</v>
      </c>
      <c r="E15" s="57">
        <v>24</v>
      </c>
      <c r="F15" s="59">
        <v>45265</v>
      </c>
      <c r="G15" s="61">
        <v>10</v>
      </c>
      <c r="H15" s="63">
        <v>150</v>
      </c>
      <c r="I15" s="65" t="s">
        <v>122</v>
      </c>
      <c r="J15" s="61" t="s">
        <v>64</v>
      </c>
      <c r="K15" s="65"/>
      <c r="L15" s="67">
        <f t="shared" si="0"/>
        <v>0</v>
      </c>
      <c r="M15" s="7">
        <f t="shared" si="1"/>
        <v>150</v>
      </c>
      <c r="N15" s="69">
        <f t="shared" si="2"/>
        <v>0</v>
      </c>
      <c r="O15" s="76">
        <f t="shared" si="3"/>
        <v>0</v>
      </c>
      <c r="P15" s="74">
        <f t="shared" si="4"/>
        <v>0</v>
      </c>
      <c r="Q15" s="82">
        <f t="shared" si="5"/>
        <v>0</v>
      </c>
      <c r="R15" s="80">
        <f t="shared" si="6"/>
        <v>136.36363636363635</v>
      </c>
      <c r="S15" s="86">
        <f t="shared" si="7"/>
        <v>13.636363636363635</v>
      </c>
      <c r="T15" s="90">
        <f t="shared" si="8"/>
        <v>0</v>
      </c>
      <c r="U15" s="92">
        <f t="shared" si="9"/>
        <v>0</v>
      </c>
      <c r="V15" s="95">
        <f t="shared" si="10"/>
        <v>136.36363636363635</v>
      </c>
      <c r="W15" s="7">
        <f t="shared" si="10"/>
        <v>13.636363636363635</v>
      </c>
    </row>
    <row r="16" spans="1:23" s="6" customFormat="1" ht="19.899999999999999" customHeight="1" x14ac:dyDescent="0.2">
      <c r="A16" s="51">
        <v>37</v>
      </c>
      <c r="B16" s="97">
        <v>7340383541</v>
      </c>
      <c r="C16" s="100" t="str">
        <f>+VLOOKUP(B16,'VERİ BANKASI'!M:N,2,0)</f>
        <v>RAMİ KARADAĞLAR GID.VE İNŞ.TAR.VE HAY.LTD.ŞTİ</v>
      </c>
      <c r="D16" s="54" t="s">
        <v>92</v>
      </c>
      <c r="E16" s="57">
        <v>213</v>
      </c>
      <c r="F16" s="59">
        <v>45263</v>
      </c>
      <c r="G16" s="61">
        <v>1</v>
      </c>
      <c r="H16" s="63">
        <v>54.2</v>
      </c>
      <c r="I16" s="65" t="s">
        <v>122</v>
      </c>
      <c r="J16" s="61" t="s">
        <v>64</v>
      </c>
      <c r="K16" s="65"/>
      <c r="L16" s="67">
        <f t="shared" si="0"/>
        <v>0</v>
      </c>
      <c r="M16" s="7">
        <f t="shared" si="1"/>
        <v>54.2</v>
      </c>
      <c r="N16" s="69">
        <f t="shared" si="2"/>
        <v>0</v>
      </c>
      <c r="O16" s="76">
        <f t="shared" si="3"/>
        <v>0</v>
      </c>
      <c r="P16" s="74">
        <f t="shared" si="4"/>
        <v>53.663366336633665</v>
      </c>
      <c r="Q16" s="82">
        <f t="shared" si="5"/>
        <v>0.53663366336633667</v>
      </c>
      <c r="R16" s="80">
        <f t="shared" si="6"/>
        <v>0</v>
      </c>
      <c r="S16" s="86">
        <f t="shared" si="7"/>
        <v>0</v>
      </c>
      <c r="T16" s="90">
        <f t="shared" si="8"/>
        <v>0</v>
      </c>
      <c r="U16" s="92">
        <f t="shared" si="9"/>
        <v>0</v>
      </c>
      <c r="V16" s="95">
        <f t="shared" si="10"/>
        <v>53.663366336633665</v>
      </c>
      <c r="W16" s="7">
        <f t="shared" si="10"/>
        <v>0.53663366336633667</v>
      </c>
    </row>
    <row r="17" spans="1:23" s="6" customFormat="1" ht="19.899999999999999" customHeight="1" x14ac:dyDescent="0.2">
      <c r="A17" s="51">
        <v>38</v>
      </c>
      <c r="B17" s="97">
        <v>7670626101</v>
      </c>
      <c r="C17" s="100" t="str">
        <f>+VLOOKUP(B17,'VERİ BANKASI'!M:N,2,0)</f>
        <v>SEYRAN PASTACILIK SAN VE TİC.A.Ş.</v>
      </c>
      <c r="D17" s="54" t="s">
        <v>639</v>
      </c>
      <c r="E17" s="57">
        <v>109</v>
      </c>
      <c r="F17" s="59">
        <v>45269</v>
      </c>
      <c r="G17" s="61">
        <v>10</v>
      </c>
      <c r="H17" s="63">
        <v>153</v>
      </c>
      <c r="I17" s="65" t="s">
        <v>122</v>
      </c>
      <c r="J17" s="61" t="s">
        <v>64</v>
      </c>
      <c r="K17" s="65"/>
      <c r="L17" s="67">
        <f t="shared" si="0"/>
        <v>0</v>
      </c>
      <c r="M17" s="7">
        <f t="shared" si="1"/>
        <v>153</v>
      </c>
      <c r="N17" s="69">
        <f t="shared" si="2"/>
        <v>0</v>
      </c>
      <c r="O17" s="76">
        <f t="shared" si="3"/>
        <v>0</v>
      </c>
      <c r="P17" s="74">
        <f t="shared" si="4"/>
        <v>0</v>
      </c>
      <c r="Q17" s="82">
        <f t="shared" si="5"/>
        <v>0</v>
      </c>
      <c r="R17" s="80">
        <f t="shared" si="6"/>
        <v>139.09090909090909</v>
      </c>
      <c r="S17" s="86">
        <f t="shared" si="7"/>
        <v>13.90909090909091</v>
      </c>
      <c r="T17" s="90">
        <f t="shared" si="8"/>
        <v>0</v>
      </c>
      <c r="U17" s="92">
        <f t="shared" si="9"/>
        <v>0</v>
      </c>
      <c r="V17" s="95">
        <f t="shared" si="10"/>
        <v>139.09090909090909</v>
      </c>
      <c r="W17" s="7">
        <f t="shared" si="10"/>
        <v>13.90909090909091</v>
      </c>
    </row>
    <row r="18" spans="1:23" s="6" customFormat="1" ht="19.899999999999999" customHeight="1" x14ac:dyDescent="0.2">
      <c r="A18" s="51">
        <v>39</v>
      </c>
      <c r="B18" s="97">
        <v>7670626101</v>
      </c>
      <c r="C18" s="100" t="str">
        <f>+VLOOKUP(B18,'VERİ BANKASI'!M:N,2,0)</f>
        <v>SEYRAN PASTACILIK SAN VE TİC.A.Ş.</v>
      </c>
      <c r="D18" s="54" t="s">
        <v>639</v>
      </c>
      <c r="E18" s="57">
        <v>120</v>
      </c>
      <c r="F18" s="59">
        <v>45284</v>
      </c>
      <c r="G18" s="61">
        <v>10</v>
      </c>
      <c r="H18" s="63">
        <v>122</v>
      </c>
      <c r="I18" s="65" t="s">
        <v>122</v>
      </c>
      <c r="J18" s="61" t="s">
        <v>64</v>
      </c>
      <c r="K18" s="65"/>
      <c r="L18" s="67">
        <f t="shared" si="0"/>
        <v>0</v>
      </c>
      <c r="M18" s="7">
        <f t="shared" si="1"/>
        <v>122</v>
      </c>
      <c r="N18" s="69">
        <f t="shared" si="2"/>
        <v>0</v>
      </c>
      <c r="O18" s="76">
        <f t="shared" si="3"/>
        <v>0</v>
      </c>
      <c r="P18" s="74">
        <f t="shared" si="4"/>
        <v>0</v>
      </c>
      <c r="Q18" s="82">
        <f t="shared" si="5"/>
        <v>0</v>
      </c>
      <c r="R18" s="80">
        <f t="shared" si="6"/>
        <v>110.90909090909091</v>
      </c>
      <c r="S18" s="86">
        <f t="shared" si="7"/>
        <v>11.090909090909092</v>
      </c>
      <c r="T18" s="90">
        <f t="shared" si="8"/>
        <v>0</v>
      </c>
      <c r="U18" s="92">
        <f t="shared" si="9"/>
        <v>0</v>
      </c>
      <c r="V18" s="95">
        <f t="shared" si="10"/>
        <v>110.90909090909091</v>
      </c>
      <c r="W18" s="7">
        <f t="shared" si="10"/>
        <v>11.090909090909092</v>
      </c>
    </row>
    <row r="19" spans="1:23" s="6" customFormat="1" ht="19.899999999999999" customHeight="1" x14ac:dyDescent="0.2">
      <c r="A19" s="51">
        <v>40</v>
      </c>
      <c r="B19" s="97">
        <v>5800808470</v>
      </c>
      <c r="C19" s="100" t="str">
        <f>+VLOOKUP(B19,'VERİ BANKASI'!M:N,2,0)</f>
        <v>KORU UNLU MAMULLERİ GIDA SAN.VE TİC.LTD.ŞTİ.</v>
      </c>
      <c r="D19" s="54" t="s">
        <v>639</v>
      </c>
      <c r="E19" s="57">
        <v>67</v>
      </c>
      <c r="F19" s="59">
        <v>45261</v>
      </c>
      <c r="G19" s="61">
        <v>10</v>
      </c>
      <c r="H19" s="63">
        <v>143.5</v>
      </c>
      <c r="I19" s="65" t="s">
        <v>124</v>
      </c>
      <c r="J19" s="61" t="s">
        <v>64</v>
      </c>
      <c r="K19" s="65"/>
      <c r="L19" s="67">
        <f t="shared" si="0"/>
        <v>0</v>
      </c>
      <c r="M19" s="7">
        <f t="shared" si="1"/>
        <v>143.5</v>
      </c>
      <c r="N19" s="69">
        <f t="shared" si="2"/>
        <v>0</v>
      </c>
      <c r="O19" s="76">
        <f t="shared" si="3"/>
        <v>0</v>
      </c>
      <c r="P19" s="74">
        <f t="shared" si="4"/>
        <v>0</v>
      </c>
      <c r="Q19" s="82">
        <f t="shared" si="5"/>
        <v>0</v>
      </c>
      <c r="R19" s="80">
        <f t="shared" si="6"/>
        <v>130.45454545454544</v>
      </c>
      <c r="S19" s="86">
        <f t="shared" si="7"/>
        <v>13.045454545454545</v>
      </c>
      <c r="T19" s="90">
        <f t="shared" si="8"/>
        <v>0</v>
      </c>
      <c r="U19" s="92">
        <f t="shared" si="9"/>
        <v>0</v>
      </c>
      <c r="V19" s="95">
        <f t="shared" si="10"/>
        <v>130.45454545454544</v>
      </c>
      <c r="W19" s="7">
        <f t="shared" si="10"/>
        <v>13.045454545454545</v>
      </c>
    </row>
    <row r="20" spans="1:23" s="6" customFormat="1" ht="19.899999999999999" customHeight="1" x14ac:dyDescent="0.2">
      <c r="A20" s="51">
        <v>41</v>
      </c>
      <c r="B20" s="97">
        <v>41497479016</v>
      </c>
      <c r="C20" s="100" t="str">
        <f>+VLOOKUP(B20,'VERİ BANKASI'!M:N,2,0)</f>
        <v>ARMADA SELF SERVİS LOK. - MUTEKİM AYDOĞAN</v>
      </c>
      <c r="D20" s="54" t="s">
        <v>92</v>
      </c>
      <c r="E20" s="57">
        <v>2</v>
      </c>
      <c r="F20" s="59">
        <v>45261</v>
      </c>
      <c r="G20" s="61">
        <v>10</v>
      </c>
      <c r="H20" s="63">
        <v>80</v>
      </c>
      <c r="I20" s="65" t="s">
        <v>122</v>
      </c>
      <c r="J20" s="61" t="s">
        <v>64</v>
      </c>
      <c r="K20" s="65"/>
      <c r="L20" s="67">
        <f t="shared" si="0"/>
        <v>0</v>
      </c>
      <c r="M20" s="7">
        <f t="shared" si="1"/>
        <v>80</v>
      </c>
      <c r="N20" s="69">
        <f t="shared" si="2"/>
        <v>0</v>
      </c>
      <c r="O20" s="76">
        <f t="shared" si="3"/>
        <v>0</v>
      </c>
      <c r="P20" s="74">
        <f t="shared" si="4"/>
        <v>0</v>
      </c>
      <c r="Q20" s="82">
        <f t="shared" si="5"/>
        <v>0</v>
      </c>
      <c r="R20" s="80">
        <f t="shared" si="6"/>
        <v>72.72727272727272</v>
      </c>
      <c r="S20" s="86">
        <f t="shared" si="7"/>
        <v>7.2727272727272725</v>
      </c>
      <c r="T20" s="90">
        <f t="shared" si="8"/>
        <v>0</v>
      </c>
      <c r="U20" s="92">
        <f t="shared" si="9"/>
        <v>0</v>
      </c>
      <c r="V20" s="95">
        <f t="shared" si="10"/>
        <v>72.72727272727272</v>
      </c>
      <c r="W20" s="7">
        <f t="shared" si="10"/>
        <v>7.2727272727272725</v>
      </c>
    </row>
    <row r="21" spans="1:23" s="6" customFormat="1" ht="19.899999999999999" customHeight="1" x14ac:dyDescent="0.2">
      <c r="A21" s="51">
        <v>42</v>
      </c>
      <c r="B21" s="97">
        <v>8140131899</v>
      </c>
      <c r="C21" s="100" t="str">
        <f>+VLOOKUP(B21,'VERİ BANKASI'!M:N,2,0)</f>
        <v>ŞOK MARKETLER TİC.A.Ş.</v>
      </c>
      <c r="D21" s="54" t="s">
        <v>92</v>
      </c>
      <c r="E21" s="57">
        <v>52</v>
      </c>
      <c r="F21" s="59">
        <v>45261</v>
      </c>
      <c r="G21" s="61">
        <v>1</v>
      </c>
      <c r="H21" s="63">
        <v>57.75</v>
      </c>
      <c r="I21" s="65" t="s">
        <v>122</v>
      </c>
      <c r="J21" s="61" t="s">
        <v>64</v>
      </c>
      <c r="K21" s="65"/>
      <c r="L21" s="67">
        <f t="shared" si="0"/>
        <v>0</v>
      </c>
      <c r="M21" s="7">
        <f t="shared" si="1"/>
        <v>57.75</v>
      </c>
      <c r="N21" s="69">
        <f t="shared" si="2"/>
        <v>0</v>
      </c>
      <c r="O21" s="76">
        <f t="shared" si="3"/>
        <v>0</v>
      </c>
      <c r="P21" s="74">
        <f t="shared" si="4"/>
        <v>57.178217821782177</v>
      </c>
      <c r="Q21" s="82">
        <f t="shared" si="5"/>
        <v>0.57178217821782173</v>
      </c>
      <c r="R21" s="80">
        <f t="shared" si="6"/>
        <v>0</v>
      </c>
      <c r="S21" s="86">
        <f t="shared" si="7"/>
        <v>0</v>
      </c>
      <c r="T21" s="90">
        <f t="shared" si="8"/>
        <v>0</v>
      </c>
      <c r="U21" s="92">
        <f t="shared" si="9"/>
        <v>0</v>
      </c>
      <c r="V21" s="95">
        <f t="shared" si="10"/>
        <v>57.178217821782177</v>
      </c>
      <c r="W21" s="7">
        <f t="shared" si="10"/>
        <v>0.57178217821782173</v>
      </c>
    </row>
    <row r="22" spans="1:23" s="6" customFormat="1" ht="19.899999999999999" customHeight="1" x14ac:dyDescent="0.2">
      <c r="A22" s="51">
        <v>43</v>
      </c>
      <c r="B22" s="97">
        <v>3850430195</v>
      </c>
      <c r="C22" s="100" t="str">
        <f>+VLOOKUP(B22,'VERİ BANKASI'!M:N,2,0)</f>
        <v>FATİH DİLEK GIDA SAN.VE TİC.A.Ş.</v>
      </c>
      <c r="D22" s="54" t="s">
        <v>639</v>
      </c>
      <c r="E22" s="57">
        <v>99</v>
      </c>
      <c r="F22" s="59">
        <v>45261</v>
      </c>
      <c r="G22" s="61">
        <v>10</v>
      </c>
      <c r="H22" s="63">
        <v>204</v>
      </c>
      <c r="I22" s="65" t="s">
        <v>122</v>
      </c>
      <c r="J22" s="61" t="s">
        <v>64</v>
      </c>
      <c r="K22" s="65"/>
      <c r="L22" s="67">
        <f t="shared" si="0"/>
        <v>0</v>
      </c>
      <c r="M22" s="7">
        <f t="shared" si="1"/>
        <v>204</v>
      </c>
      <c r="N22" s="69">
        <f t="shared" si="2"/>
        <v>0</v>
      </c>
      <c r="O22" s="76">
        <f t="shared" si="3"/>
        <v>0</v>
      </c>
      <c r="P22" s="74">
        <f t="shared" si="4"/>
        <v>0</v>
      </c>
      <c r="Q22" s="82">
        <f t="shared" si="5"/>
        <v>0</v>
      </c>
      <c r="R22" s="80">
        <f t="shared" si="6"/>
        <v>185.45454545454544</v>
      </c>
      <c r="S22" s="86">
        <f t="shared" si="7"/>
        <v>18.545454545454543</v>
      </c>
      <c r="T22" s="90">
        <f t="shared" si="8"/>
        <v>0</v>
      </c>
      <c r="U22" s="92">
        <f t="shared" si="9"/>
        <v>0</v>
      </c>
      <c r="V22" s="95">
        <f t="shared" si="10"/>
        <v>185.45454545454544</v>
      </c>
      <c r="W22" s="7">
        <f t="shared" si="10"/>
        <v>18.545454545454543</v>
      </c>
    </row>
    <row r="23" spans="1:23" s="6" customFormat="1" ht="19.899999999999999" customHeight="1" x14ac:dyDescent="0.2">
      <c r="A23" s="51">
        <v>44</v>
      </c>
      <c r="B23" s="97">
        <v>7670626101</v>
      </c>
      <c r="C23" s="100" t="str">
        <f>+VLOOKUP(B23,'VERİ BANKASI'!M:N,2,0)</f>
        <v>SEYRAN PASTACILIK SAN VE TİC.A.Ş.</v>
      </c>
      <c r="D23" s="54" t="s">
        <v>639</v>
      </c>
      <c r="E23" s="57">
        <v>144</v>
      </c>
      <c r="F23" s="59">
        <v>45261</v>
      </c>
      <c r="G23" s="61">
        <v>10</v>
      </c>
      <c r="H23" s="63">
        <v>220</v>
      </c>
      <c r="I23" s="65" t="s">
        <v>122</v>
      </c>
      <c r="J23" s="61" t="s">
        <v>64</v>
      </c>
      <c r="K23" s="65"/>
      <c r="L23" s="67">
        <f t="shared" si="0"/>
        <v>0</v>
      </c>
      <c r="M23" s="7">
        <f t="shared" si="1"/>
        <v>220</v>
      </c>
      <c r="N23" s="69">
        <f t="shared" si="2"/>
        <v>0</v>
      </c>
      <c r="O23" s="76">
        <f t="shared" si="3"/>
        <v>0</v>
      </c>
      <c r="P23" s="74">
        <f t="shared" si="4"/>
        <v>0</v>
      </c>
      <c r="Q23" s="82">
        <f t="shared" si="5"/>
        <v>0</v>
      </c>
      <c r="R23" s="80">
        <f t="shared" si="6"/>
        <v>199.99999999999997</v>
      </c>
      <c r="S23" s="86">
        <f t="shared" si="7"/>
        <v>20</v>
      </c>
      <c r="T23" s="90">
        <f t="shared" si="8"/>
        <v>0</v>
      </c>
      <c r="U23" s="92">
        <f t="shared" si="9"/>
        <v>0</v>
      </c>
      <c r="V23" s="95">
        <f t="shared" si="10"/>
        <v>199.99999999999997</v>
      </c>
      <c r="W23" s="7">
        <f t="shared" si="10"/>
        <v>20</v>
      </c>
    </row>
    <row r="24" spans="1:23" s="6" customFormat="1" ht="19.899999999999999" customHeight="1" x14ac:dyDescent="0.2">
      <c r="A24" s="51">
        <v>45</v>
      </c>
      <c r="B24" s="97">
        <v>19118091572</v>
      </c>
      <c r="C24" s="100" t="str">
        <f>+VLOOKUP(B24,'VERİ BANKASI'!M:N,2,0)</f>
        <v>BAHARAT DÜNYASI - MEHMET ALİ PAYMAN</v>
      </c>
      <c r="D24" s="54" t="s">
        <v>92</v>
      </c>
      <c r="E24" s="57">
        <v>24</v>
      </c>
      <c r="F24" s="59">
        <v>45269</v>
      </c>
      <c r="G24" s="61">
        <v>1</v>
      </c>
      <c r="H24" s="63">
        <v>31.5</v>
      </c>
      <c r="I24" s="65" t="s">
        <v>122</v>
      </c>
      <c r="J24" s="61" t="s">
        <v>64</v>
      </c>
      <c r="K24" s="65"/>
      <c r="L24" s="67">
        <f t="shared" si="0"/>
        <v>0</v>
      </c>
      <c r="M24" s="7">
        <f t="shared" si="1"/>
        <v>31.5</v>
      </c>
      <c r="N24" s="69">
        <f t="shared" si="2"/>
        <v>0</v>
      </c>
      <c r="O24" s="76">
        <f t="shared" si="3"/>
        <v>0</v>
      </c>
      <c r="P24" s="74">
        <f t="shared" si="4"/>
        <v>31.188118811881189</v>
      </c>
      <c r="Q24" s="82">
        <f t="shared" si="5"/>
        <v>0.31188118811881188</v>
      </c>
      <c r="R24" s="80">
        <f t="shared" si="6"/>
        <v>0</v>
      </c>
      <c r="S24" s="86">
        <f t="shared" si="7"/>
        <v>0</v>
      </c>
      <c r="T24" s="90">
        <f t="shared" si="8"/>
        <v>0</v>
      </c>
      <c r="U24" s="92">
        <f t="shared" si="9"/>
        <v>0</v>
      </c>
      <c r="V24" s="95">
        <f t="shared" si="10"/>
        <v>31.188118811881189</v>
      </c>
      <c r="W24" s="7">
        <f t="shared" si="10"/>
        <v>0.31188118811881188</v>
      </c>
    </row>
    <row r="25" spans="1:23" s="6" customFormat="1" ht="19.899999999999999" customHeight="1" x14ac:dyDescent="0.2">
      <c r="A25" s="51">
        <v>46</v>
      </c>
      <c r="B25" s="97">
        <v>7340383541</v>
      </c>
      <c r="C25" s="100" t="str">
        <f>+VLOOKUP(B25,'VERİ BANKASI'!M:N,2,0)</f>
        <v>RAMİ KARADAĞLAR GID.VE İNŞ.TAR.VE HAY.LTD.ŞTİ</v>
      </c>
      <c r="D25" s="54" t="s">
        <v>92</v>
      </c>
      <c r="E25" s="57">
        <v>389</v>
      </c>
      <c r="F25" s="59">
        <v>45261</v>
      </c>
      <c r="G25" s="61">
        <v>1</v>
      </c>
      <c r="H25" s="63">
        <v>38.46</v>
      </c>
      <c r="I25" s="65" t="s">
        <v>122</v>
      </c>
      <c r="J25" s="61" t="s">
        <v>64</v>
      </c>
      <c r="K25" s="65"/>
      <c r="L25" s="67">
        <f t="shared" si="0"/>
        <v>0</v>
      </c>
      <c r="M25" s="7">
        <f t="shared" si="1"/>
        <v>38.46</v>
      </c>
      <c r="N25" s="69">
        <f t="shared" si="2"/>
        <v>0</v>
      </c>
      <c r="O25" s="76">
        <f t="shared" si="3"/>
        <v>0</v>
      </c>
      <c r="P25" s="74">
        <f t="shared" si="4"/>
        <v>38.079207920792079</v>
      </c>
      <c r="Q25" s="82">
        <f t="shared" si="5"/>
        <v>0.3807920792079208</v>
      </c>
      <c r="R25" s="80">
        <f t="shared" si="6"/>
        <v>0</v>
      </c>
      <c r="S25" s="86">
        <f t="shared" si="7"/>
        <v>0</v>
      </c>
      <c r="T25" s="90">
        <f t="shared" si="8"/>
        <v>0</v>
      </c>
      <c r="U25" s="92">
        <f t="shared" si="9"/>
        <v>0</v>
      </c>
      <c r="V25" s="95">
        <f t="shared" si="10"/>
        <v>38.079207920792079</v>
      </c>
      <c r="W25" s="7">
        <f t="shared" si="10"/>
        <v>0.3807920792079208</v>
      </c>
    </row>
    <row r="26" spans="1:23" s="6" customFormat="1" ht="19.899999999999999" customHeight="1" x14ac:dyDescent="0.2">
      <c r="A26" s="51">
        <v>47</v>
      </c>
      <c r="B26" s="97">
        <v>1960719372</v>
      </c>
      <c r="C26" s="100" t="str">
        <f>+VLOOKUP(B26,'VERİ BANKASI'!M:N,2,0)</f>
        <v>CAFE NERO GIDA ÜRÜNLERİ A.Ş.</v>
      </c>
      <c r="D26" s="54" t="s">
        <v>639</v>
      </c>
      <c r="E26" s="57">
        <v>221</v>
      </c>
      <c r="F26" s="59">
        <v>45261</v>
      </c>
      <c r="G26" s="61">
        <v>10</v>
      </c>
      <c r="H26" s="63">
        <v>119</v>
      </c>
      <c r="I26" s="65" t="s">
        <v>136</v>
      </c>
      <c r="J26" s="61" t="s">
        <v>64</v>
      </c>
      <c r="K26" s="65"/>
      <c r="L26" s="67">
        <f t="shared" si="0"/>
        <v>0</v>
      </c>
      <c r="M26" s="7">
        <f t="shared" si="1"/>
        <v>119</v>
      </c>
      <c r="N26" s="69">
        <f t="shared" si="2"/>
        <v>0</v>
      </c>
      <c r="O26" s="76">
        <f t="shared" si="3"/>
        <v>0</v>
      </c>
      <c r="P26" s="74">
        <f t="shared" si="4"/>
        <v>0</v>
      </c>
      <c r="Q26" s="82">
        <f t="shared" si="5"/>
        <v>0</v>
      </c>
      <c r="R26" s="80">
        <f t="shared" si="6"/>
        <v>108.18181818181817</v>
      </c>
      <c r="S26" s="86">
        <f t="shared" si="7"/>
        <v>10.818181818181818</v>
      </c>
      <c r="T26" s="90">
        <f t="shared" si="8"/>
        <v>0</v>
      </c>
      <c r="U26" s="92">
        <f t="shared" si="9"/>
        <v>0</v>
      </c>
      <c r="V26" s="95">
        <f t="shared" si="10"/>
        <v>108.18181818181817</v>
      </c>
      <c r="W26" s="7">
        <f t="shared" si="10"/>
        <v>10.818181818181818</v>
      </c>
    </row>
    <row r="27" spans="1:23" s="6" customFormat="1" ht="19.899999999999999" customHeight="1" x14ac:dyDescent="0.2">
      <c r="A27" s="51">
        <v>48</v>
      </c>
      <c r="B27" s="97">
        <v>8140131899</v>
      </c>
      <c r="C27" s="100" t="str">
        <f>+VLOOKUP(B27,'VERİ BANKASI'!M:N,2,0)</f>
        <v>ŞOK MARKETLER TİC.A.Ş.</v>
      </c>
      <c r="D27" s="54" t="s">
        <v>639</v>
      </c>
      <c r="E27" s="57">
        <v>344</v>
      </c>
      <c r="F27" s="59">
        <v>45261</v>
      </c>
      <c r="G27" s="61">
        <v>1</v>
      </c>
      <c r="H27" s="63">
        <v>50</v>
      </c>
      <c r="I27" s="65" t="s">
        <v>122</v>
      </c>
      <c r="J27" s="61" t="s">
        <v>64</v>
      </c>
      <c r="K27" s="65"/>
      <c r="L27" s="67">
        <f t="shared" si="0"/>
        <v>0</v>
      </c>
      <c r="M27" s="7">
        <f t="shared" si="1"/>
        <v>50</v>
      </c>
      <c r="N27" s="69">
        <f t="shared" si="2"/>
        <v>0</v>
      </c>
      <c r="O27" s="76">
        <f t="shared" si="3"/>
        <v>0</v>
      </c>
      <c r="P27" s="74">
        <f t="shared" si="4"/>
        <v>49.504950495049506</v>
      </c>
      <c r="Q27" s="82">
        <f t="shared" si="5"/>
        <v>0.4950495049504951</v>
      </c>
      <c r="R27" s="80">
        <f t="shared" si="6"/>
        <v>0</v>
      </c>
      <c r="S27" s="86">
        <f t="shared" si="7"/>
        <v>0</v>
      </c>
      <c r="T27" s="90">
        <f t="shared" si="8"/>
        <v>0</v>
      </c>
      <c r="U27" s="92">
        <f t="shared" si="9"/>
        <v>0</v>
      </c>
      <c r="V27" s="95">
        <f t="shared" si="10"/>
        <v>49.504950495049506</v>
      </c>
      <c r="W27" s="7">
        <f t="shared" si="10"/>
        <v>0.4950495049504951</v>
      </c>
    </row>
    <row r="28" spans="1:23" s="6" customFormat="1" ht="19.899999999999999" customHeight="1" x14ac:dyDescent="0.2">
      <c r="A28" s="51">
        <v>49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0"/>
        <v>0</v>
      </c>
      <c r="M28" s="7">
        <f t="shared" si="1"/>
        <v>0</v>
      </c>
      <c r="N28" s="69">
        <f t="shared" si="2"/>
        <v>0</v>
      </c>
      <c r="O28" s="76">
        <f t="shared" si="3"/>
        <v>0</v>
      </c>
      <c r="P28" s="74">
        <f t="shared" si="4"/>
        <v>0</v>
      </c>
      <c r="Q28" s="82">
        <f t="shared" si="5"/>
        <v>0</v>
      </c>
      <c r="R28" s="80">
        <f t="shared" si="6"/>
        <v>0</v>
      </c>
      <c r="S28" s="86">
        <f t="shared" si="7"/>
        <v>0</v>
      </c>
      <c r="T28" s="90">
        <f t="shared" si="8"/>
        <v>0</v>
      </c>
      <c r="U28" s="92">
        <f t="shared" si="9"/>
        <v>0</v>
      </c>
      <c r="V28" s="95">
        <f t="shared" si="10"/>
        <v>0</v>
      </c>
      <c r="W28" s="7">
        <f t="shared" si="10"/>
        <v>0</v>
      </c>
    </row>
    <row r="29" spans="1:23" s="6" customFormat="1" ht="19.899999999999999" customHeight="1" x14ac:dyDescent="0.2">
      <c r="A29" s="51">
        <v>50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0"/>
        <v>0</v>
      </c>
      <c r="M29" s="7">
        <f t="shared" si="1"/>
        <v>0</v>
      </c>
      <c r="N29" s="69">
        <f t="shared" si="2"/>
        <v>0</v>
      </c>
      <c r="O29" s="76">
        <f t="shared" si="3"/>
        <v>0</v>
      </c>
      <c r="P29" s="74">
        <f t="shared" si="4"/>
        <v>0</v>
      </c>
      <c r="Q29" s="82">
        <f t="shared" si="5"/>
        <v>0</v>
      </c>
      <c r="R29" s="80">
        <f t="shared" si="6"/>
        <v>0</v>
      </c>
      <c r="S29" s="86">
        <f t="shared" si="7"/>
        <v>0</v>
      </c>
      <c r="T29" s="90">
        <f t="shared" si="8"/>
        <v>0</v>
      </c>
      <c r="U29" s="92">
        <f t="shared" si="9"/>
        <v>0</v>
      </c>
      <c r="V29" s="95">
        <f t="shared" si="10"/>
        <v>0</v>
      </c>
      <c r="W29" s="7">
        <f t="shared" si="10"/>
        <v>0</v>
      </c>
    </row>
    <row r="30" spans="1:23" s="6" customFormat="1" ht="19.899999999999999" customHeight="1" x14ac:dyDescent="0.2">
      <c r="A30" s="51">
        <v>51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0"/>
        <v>0</v>
      </c>
      <c r="M30" s="7">
        <f t="shared" si="1"/>
        <v>0</v>
      </c>
      <c r="N30" s="69">
        <f t="shared" si="2"/>
        <v>0</v>
      </c>
      <c r="O30" s="76">
        <f t="shared" si="3"/>
        <v>0</v>
      </c>
      <c r="P30" s="74">
        <f t="shared" si="4"/>
        <v>0</v>
      </c>
      <c r="Q30" s="82">
        <f t="shared" si="5"/>
        <v>0</v>
      </c>
      <c r="R30" s="80">
        <f t="shared" si="6"/>
        <v>0</v>
      </c>
      <c r="S30" s="86">
        <f t="shared" si="7"/>
        <v>0</v>
      </c>
      <c r="T30" s="90">
        <f t="shared" si="8"/>
        <v>0</v>
      </c>
      <c r="U30" s="92">
        <f t="shared" si="9"/>
        <v>0</v>
      </c>
      <c r="V30" s="95">
        <f t="shared" si="10"/>
        <v>0</v>
      </c>
      <c r="W30" s="7">
        <f t="shared" si="10"/>
        <v>0</v>
      </c>
    </row>
    <row r="31" spans="1:23" ht="19.899999999999999" customHeight="1" thickBot="1" x14ac:dyDescent="0.25">
      <c r="A31" s="52"/>
      <c r="B31" s="55"/>
      <c r="C31" s="55"/>
      <c r="D31" s="55"/>
      <c r="E31" s="58"/>
      <c r="F31" s="60"/>
      <c r="G31" s="62"/>
      <c r="H31" s="64"/>
      <c r="I31" s="62"/>
      <c r="J31" s="62"/>
      <c r="K31" s="101"/>
      <c r="L31" s="71"/>
      <c r="M31" s="72"/>
      <c r="N31" s="77"/>
      <c r="O31" s="78"/>
      <c r="P31" s="83"/>
      <c r="Q31" s="84"/>
      <c r="R31" s="87"/>
      <c r="S31" s="88"/>
      <c r="T31" s="93"/>
      <c r="U31" s="94"/>
      <c r="V31" s="96"/>
      <c r="W31" s="72"/>
    </row>
    <row r="32" spans="1:23" ht="19.899999999999999" customHeight="1" thickBot="1" x14ac:dyDescent="0.25">
      <c r="C32" s="4"/>
      <c r="D32" s="4"/>
      <c r="E32" s="70"/>
      <c r="F32" s="7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9.899999999999999" customHeight="1" thickBot="1" x14ac:dyDescent="0.25">
      <c r="A33" s="47"/>
      <c r="B33" s="47"/>
      <c r="C33" s="8" t="s">
        <v>53</v>
      </c>
      <c r="D33" s="9"/>
      <c r="E33" s="9"/>
      <c r="F33" s="9"/>
      <c r="G33" s="9"/>
      <c r="H33" s="10">
        <f>SUBTOTAL(9,H4:H32)</f>
        <v>5698.1100000000006</v>
      </c>
      <c r="I33" s="109"/>
      <c r="J33" s="109"/>
      <c r="K33" s="11"/>
      <c r="L33" s="12">
        <f t="shared" ref="L33:W33" si="11">+SUBTOTAL(9,L4:L31)</f>
        <v>0</v>
      </c>
      <c r="M33" s="12">
        <f t="shared" si="11"/>
        <v>5698.1100000000006</v>
      </c>
      <c r="N33" s="13">
        <f t="shared" si="11"/>
        <v>0</v>
      </c>
      <c r="O33" s="13">
        <f t="shared" si="11"/>
        <v>0</v>
      </c>
      <c r="P33" s="14">
        <f t="shared" si="11"/>
        <v>3978.8217821782187</v>
      </c>
      <c r="Q33" s="14">
        <f t="shared" si="11"/>
        <v>39.788217821782183</v>
      </c>
      <c r="R33" s="15">
        <f t="shared" si="11"/>
        <v>1526.818181818182</v>
      </c>
      <c r="S33" s="15">
        <f t="shared" si="11"/>
        <v>152.68181818181819</v>
      </c>
      <c r="T33" s="16">
        <f t="shared" si="11"/>
        <v>0</v>
      </c>
      <c r="U33" s="16">
        <f t="shared" si="11"/>
        <v>0</v>
      </c>
      <c r="V33" s="12">
        <f t="shared" si="11"/>
        <v>5505.6399639963993</v>
      </c>
      <c r="W33" s="12">
        <f t="shared" si="11"/>
        <v>192.47003600360034</v>
      </c>
    </row>
    <row r="34" spans="1:23" ht="19.899999999999999" customHeight="1" thickBot="1" x14ac:dyDescent="0.25">
      <c r="A34" s="48"/>
      <c r="B34" s="4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9.899999999999999" customHeight="1" thickBot="1" x14ac:dyDescent="0.25">
      <c r="A35" s="17" t="s">
        <v>95</v>
      </c>
      <c r="B35" s="17" t="s">
        <v>51</v>
      </c>
      <c r="C35" s="18" t="s">
        <v>54</v>
      </c>
      <c r="D35" s="18" t="s">
        <v>52</v>
      </c>
      <c r="E35" s="18" t="s">
        <v>5</v>
      </c>
      <c r="F35" s="18" t="s">
        <v>28</v>
      </c>
      <c r="G35" s="18" t="s">
        <v>79</v>
      </c>
      <c r="H35" s="18" t="s">
        <v>80</v>
      </c>
      <c r="I35" s="18" t="s">
        <v>81</v>
      </c>
      <c r="J35" s="18" t="s">
        <v>82</v>
      </c>
      <c r="K35" s="19" t="s">
        <v>50</v>
      </c>
      <c r="L35" s="20" t="s">
        <v>9</v>
      </c>
      <c r="M35" s="112" t="s">
        <v>656</v>
      </c>
      <c r="N35" s="21"/>
      <c r="O35" s="2" t="s">
        <v>72</v>
      </c>
      <c r="P35" s="198" t="s">
        <v>40</v>
      </c>
      <c r="Q35" s="198"/>
      <c r="R35" s="198"/>
      <c r="S35" s="21"/>
      <c r="T35" s="199" t="s">
        <v>6</v>
      </c>
      <c r="U35" s="200"/>
      <c r="V35" s="200"/>
      <c r="W35" s="22">
        <v>0</v>
      </c>
    </row>
    <row r="36" spans="1:23" ht="19.899999999999999" customHeight="1" thickBot="1" x14ac:dyDescent="0.25">
      <c r="A36" s="49">
        <v>1</v>
      </c>
      <c r="B36" s="23" t="str">
        <f>+'VERİ BANKASI'!B2</f>
        <v>ARAÇ YAKIT GİDERİ</v>
      </c>
      <c r="C36" s="24">
        <f t="shared" ref="C36:C60" si="12">SUMIF($D$4:$D$31,B36,$N$4:$N$31)</f>
        <v>0</v>
      </c>
      <c r="D36" s="24">
        <f t="shared" ref="D36:D60" si="13">SUMIF($D$4:$D$31,B36,$O$4:$O$31)</f>
        <v>0</v>
      </c>
      <c r="E36" s="24">
        <f t="shared" ref="E36:E60" si="14">SUMIF($D$4:$D$31,B36,$P$4:$P$31)</f>
        <v>0</v>
      </c>
      <c r="F36" s="24">
        <f t="shared" ref="F36:F60" si="15">SUMIF($D$4:$D$31,B36,$Q$4:$Q$31)</f>
        <v>0</v>
      </c>
      <c r="G36" s="24">
        <f t="shared" ref="G36:G60" si="16">SUMIF($D$4:$D$31,B36,$R$4:$R$31)</f>
        <v>0</v>
      </c>
      <c r="H36" s="24">
        <f t="shared" ref="H36:H60" si="17">SUMIF($D$4:$D$31,B36,$S$4:$S$31)</f>
        <v>0</v>
      </c>
      <c r="I36" s="24">
        <f t="shared" ref="I36:I60" si="18">SUMIF($D$4:$D$31,B36,$T$4:$T$31)</f>
        <v>0</v>
      </c>
      <c r="J36" s="24">
        <f t="shared" ref="J36:J60" si="19">SUMIF($D$4:$D$31,B36,$U$4:$U$31)</f>
        <v>0</v>
      </c>
      <c r="K36" s="24">
        <f t="shared" ref="K36:K60" si="20">SUMIF($D$4:$D$31,B36,$L$4:$L$31)</f>
        <v>0</v>
      </c>
      <c r="L36" s="25">
        <f t="shared" ref="L36:L60" si="21">+SUM(C36:K36)</f>
        <v>0</v>
      </c>
      <c r="M36" s="113">
        <f>+COUNTIF($D$4:D29,B36)</f>
        <v>0</v>
      </c>
      <c r="N36" s="26"/>
      <c r="O36" s="2" t="s">
        <v>0</v>
      </c>
      <c r="P36" s="198" t="s">
        <v>26</v>
      </c>
      <c r="Q36" s="198"/>
      <c r="R36" s="198"/>
      <c r="S36" s="26"/>
      <c r="T36" s="41"/>
      <c r="U36" s="41"/>
      <c r="V36" s="41"/>
      <c r="W36" s="41"/>
    </row>
    <row r="37" spans="1:23" ht="19.899999999999999" customHeight="1" thickBot="1" x14ac:dyDescent="0.25">
      <c r="A37" s="49">
        <v>2</v>
      </c>
      <c r="B37" s="23" t="str">
        <f>+'VERİ BANKASI'!B3</f>
        <v>ARAÇ OTOPARK VE VALE GİDERLERİ</v>
      </c>
      <c r="C37" s="24">
        <f t="shared" si="12"/>
        <v>0</v>
      </c>
      <c r="D37" s="24">
        <f t="shared" si="13"/>
        <v>0</v>
      </c>
      <c r="E37" s="24">
        <f t="shared" si="14"/>
        <v>0</v>
      </c>
      <c r="F37" s="24">
        <f t="shared" si="15"/>
        <v>0</v>
      </c>
      <c r="G37" s="24">
        <f t="shared" si="16"/>
        <v>0</v>
      </c>
      <c r="H37" s="24">
        <f t="shared" si="17"/>
        <v>0</v>
      </c>
      <c r="I37" s="24">
        <f t="shared" si="18"/>
        <v>0</v>
      </c>
      <c r="J37" s="24">
        <f t="shared" si="19"/>
        <v>0</v>
      </c>
      <c r="K37" s="24">
        <f t="shared" si="20"/>
        <v>0</v>
      </c>
      <c r="L37" s="25">
        <f t="shared" si="21"/>
        <v>0</v>
      </c>
      <c r="M37" s="113">
        <f>+COUNTIF($D$4:D31,B37)</f>
        <v>0</v>
      </c>
      <c r="N37" s="26"/>
      <c r="O37" s="2" t="s">
        <v>1</v>
      </c>
      <c r="P37" s="198" t="s">
        <v>2</v>
      </c>
      <c r="Q37" s="198"/>
      <c r="R37" s="198"/>
      <c r="S37" s="26"/>
      <c r="T37" s="199" t="s">
        <v>7</v>
      </c>
      <c r="U37" s="200"/>
      <c r="V37" s="201"/>
      <c r="W37" s="27">
        <f>+L33+V33+W33</f>
        <v>5698.11</v>
      </c>
    </row>
    <row r="38" spans="1:23" ht="19.899999999999999" customHeight="1" thickBot="1" x14ac:dyDescent="0.25">
      <c r="A38" s="49">
        <v>3</v>
      </c>
      <c r="B38" s="23" t="str">
        <f>+'VERİ BANKASI'!B4</f>
        <v>ARAÇ TAMİR VE BAKIM GİDERLERİ</v>
      </c>
      <c r="C38" s="24">
        <f t="shared" si="12"/>
        <v>0</v>
      </c>
      <c r="D38" s="24">
        <f t="shared" si="13"/>
        <v>0</v>
      </c>
      <c r="E38" s="24">
        <f t="shared" si="14"/>
        <v>0</v>
      </c>
      <c r="F38" s="24">
        <f t="shared" si="15"/>
        <v>0</v>
      </c>
      <c r="G38" s="24">
        <f t="shared" si="16"/>
        <v>0</v>
      </c>
      <c r="H38" s="24">
        <f t="shared" si="17"/>
        <v>0</v>
      </c>
      <c r="I38" s="24">
        <f t="shared" si="18"/>
        <v>0</v>
      </c>
      <c r="J38" s="24">
        <f t="shared" si="19"/>
        <v>0</v>
      </c>
      <c r="K38" s="24">
        <f t="shared" si="20"/>
        <v>0</v>
      </c>
      <c r="L38" s="25">
        <f t="shared" si="21"/>
        <v>0</v>
      </c>
      <c r="M38" s="113">
        <f>+COUNTIF($D$4:D32,B38)</f>
        <v>0</v>
      </c>
      <c r="N38" s="26"/>
      <c r="O38" s="2" t="s">
        <v>73</v>
      </c>
      <c r="P38" s="198">
        <v>2023</v>
      </c>
      <c r="Q38" s="198"/>
      <c r="R38" s="198"/>
      <c r="S38" s="26"/>
      <c r="T38" s="41"/>
      <c r="U38" s="41"/>
      <c r="V38" s="41"/>
      <c r="W38" s="41"/>
    </row>
    <row r="39" spans="1:23" ht="19.899999999999999" customHeight="1" thickBot="1" x14ac:dyDescent="0.25">
      <c r="A39" s="49">
        <v>4</v>
      </c>
      <c r="B39" s="23" t="str">
        <f>+'VERİ BANKASI'!B5</f>
        <v>MUTFAK YİYECEK VE İÇECEK GİDERLERİ</v>
      </c>
      <c r="C39" s="24">
        <f t="shared" si="12"/>
        <v>0</v>
      </c>
      <c r="D39" s="24">
        <f t="shared" si="13"/>
        <v>0</v>
      </c>
      <c r="E39" s="24">
        <f t="shared" si="14"/>
        <v>3363.5742574257433</v>
      </c>
      <c r="F39" s="24">
        <f t="shared" si="15"/>
        <v>33.635742574257428</v>
      </c>
      <c r="G39" s="24">
        <f t="shared" si="16"/>
        <v>72.72727272727272</v>
      </c>
      <c r="H39" s="24">
        <f t="shared" si="17"/>
        <v>7.2727272727272725</v>
      </c>
      <c r="I39" s="24">
        <f t="shared" si="18"/>
        <v>0</v>
      </c>
      <c r="J39" s="24">
        <f t="shared" si="19"/>
        <v>0</v>
      </c>
      <c r="K39" s="24">
        <f t="shared" si="20"/>
        <v>0</v>
      </c>
      <c r="L39" s="25">
        <f t="shared" si="21"/>
        <v>3477.2100000000009</v>
      </c>
      <c r="M39" s="113">
        <f>+COUNTIF($D$4:D33,B39)</f>
        <v>10</v>
      </c>
      <c r="N39" s="26"/>
      <c r="O39" s="2" t="s">
        <v>74</v>
      </c>
      <c r="P39" s="198" t="s">
        <v>3</v>
      </c>
      <c r="Q39" s="198"/>
      <c r="R39" s="198"/>
      <c r="S39" s="26"/>
      <c r="T39" s="199" t="s">
        <v>8</v>
      </c>
      <c r="U39" s="200"/>
      <c r="V39" s="201"/>
      <c r="W39" s="28">
        <f>+W35-W37</f>
        <v>-5698.11</v>
      </c>
    </row>
    <row r="40" spans="1:23" ht="19.899999999999999" customHeight="1" x14ac:dyDescent="0.2">
      <c r="A40" s="49">
        <v>5</v>
      </c>
      <c r="B40" s="23" t="str">
        <f>+'VERİ BANKASI'!B6</f>
        <v>MUTFAK SARF MALZEME GİDERLERİ</v>
      </c>
      <c r="C40" s="24">
        <f t="shared" si="12"/>
        <v>0</v>
      </c>
      <c r="D40" s="24">
        <f t="shared" si="13"/>
        <v>0</v>
      </c>
      <c r="E40" s="24">
        <f t="shared" si="14"/>
        <v>0</v>
      </c>
      <c r="F40" s="24">
        <f t="shared" si="15"/>
        <v>0</v>
      </c>
      <c r="G40" s="24">
        <f t="shared" si="16"/>
        <v>0</v>
      </c>
      <c r="H40" s="24">
        <f t="shared" si="17"/>
        <v>0</v>
      </c>
      <c r="I40" s="24">
        <f t="shared" si="18"/>
        <v>0</v>
      </c>
      <c r="J40" s="24">
        <f t="shared" si="19"/>
        <v>0</v>
      </c>
      <c r="K40" s="24">
        <f t="shared" si="20"/>
        <v>0</v>
      </c>
      <c r="L40" s="25">
        <f t="shared" si="21"/>
        <v>0</v>
      </c>
      <c r="M40" s="113">
        <f>+COUNTIF($D$4:D34,B40)</f>
        <v>0</v>
      </c>
      <c r="N40" s="26"/>
      <c r="O40" s="2" t="s">
        <v>78</v>
      </c>
      <c r="P40" s="198" t="s">
        <v>75</v>
      </c>
      <c r="Q40" s="198"/>
      <c r="R40" s="198"/>
      <c r="S40" s="26"/>
      <c r="T40" s="26"/>
      <c r="U40" s="26"/>
      <c r="V40" s="26"/>
      <c r="W40" s="26"/>
    </row>
    <row r="41" spans="1:23" ht="19.899999999999999" customHeight="1" x14ac:dyDescent="0.2">
      <c r="A41" s="49">
        <v>6</v>
      </c>
      <c r="B41" s="23" t="str">
        <f>+'VERİ BANKASI'!B8</f>
        <v>TEMSİL İKRAM VE YEMEK GİDERLERİ</v>
      </c>
      <c r="C41" s="24">
        <f t="shared" si="12"/>
        <v>0</v>
      </c>
      <c r="D41" s="24">
        <f t="shared" si="13"/>
        <v>0</v>
      </c>
      <c r="E41" s="24">
        <f t="shared" si="14"/>
        <v>615.24752475247521</v>
      </c>
      <c r="F41" s="24">
        <f t="shared" si="15"/>
        <v>6.1524752475247526</v>
      </c>
      <c r="G41" s="24">
        <f t="shared" si="16"/>
        <v>1454.0909090909092</v>
      </c>
      <c r="H41" s="24">
        <f t="shared" si="17"/>
        <v>145.40909090909091</v>
      </c>
      <c r="I41" s="24">
        <f t="shared" si="18"/>
        <v>0</v>
      </c>
      <c r="J41" s="24">
        <f t="shared" si="19"/>
        <v>0</v>
      </c>
      <c r="K41" s="24">
        <f t="shared" si="20"/>
        <v>0</v>
      </c>
      <c r="L41" s="25">
        <f t="shared" si="21"/>
        <v>2220.9</v>
      </c>
      <c r="M41" s="113">
        <f>+COUNTIF($D$4:D35,B41)</f>
        <v>14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spans="1:23" ht="19.899999999999999" customHeight="1" x14ac:dyDescent="0.2">
      <c r="A42" s="49">
        <v>7</v>
      </c>
      <c r="B42" s="23" t="str">
        <f>+'VERİ BANKASI'!B9</f>
        <v>OFİS MAKİNA TAM.BAK.VE SARF MALZ. GİD.</v>
      </c>
      <c r="C42" s="24">
        <f t="shared" si="12"/>
        <v>0</v>
      </c>
      <c r="D42" s="24">
        <f t="shared" si="13"/>
        <v>0</v>
      </c>
      <c r="E42" s="24">
        <f t="shared" si="14"/>
        <v>0</v>
      </c>
      <c r="F42" s="24">
        <f t="shared" si="15"/>
        <v>0</v>
      </c>
      <c r="G42" s="24">
        <f t="shared" si="16"/>
        <v>0</v>
      </c>
      <c r="H42" s="24">
        <f t="shared" si="17"/>
        <v>0</v>
      </c>
      <c r="I42" s="24">
        <f t="shared" si="18"/>
        <v>0</v>
      </c>
      <c r="J42" s="24">
        <f t="shared" si="19"/>
        <v>0</v>
      </c>
      <c r="K42" s="24">
        <f t="shared" si="20"/>
        <v>0</v>
      </c>
      <c r="L42" s="25">
        <f t="shared" si="21"/>
        <v>0</v>
      </c>
      <c r="M42" s="113">
        <f>+COUNTIF($D$4:D36,B42)</f>
        <v>0</v>
      </c>
      <c r="N42" s="26"/>
      <c r="O42" s="202" t="s">
        <v>57</v>
      </c>
      <c r="P42" s="202"/>
      <c r="Q42" s="202"/>
      <c r="R42" s="202"/>
      <c r="S42" s="26"/>
      <c r="T42" s="202" t="s">
        <v>56</v>
      </c>
      <c r="U42" s="202"/>
      <c r="V42" s="202"/>
      <c r="W42" s="202"/>
    </row>
    <row r="43" spans="1:23" ht="19.899999999999999" customHeight="1" thickBot="1" x14ac:dyDescent="0.25">
      <c r="A43" s="49">
        <v>8</v>
      </c>
      <c r="B43" s="23" t="str">
        <f>+'VERİ BANKASI'!B10</f>
        <v>OFİS TAMİR, BAKIM VE ONARIM GİDERİ</v>
      </c>
      <c r="C43" s="24">
        <f t="shared" si="12"/>
        <v>0</v>
      </c>
      <c r="D43" s="24">
        <f t="shared" si="13"/>
        <v>0</v>
      </c>
      <c r="E43" s="24">
        <f t="shared" si="14"/>
        <v>0</v>
      </c>
      <c r="F43" s="24">
        <f t="shared" si="15"/>
        <v>0</v>
      </c>
      <c r="G43" s="24">
        <f t="shared" si="16"/>
        <v>0</v>
      </c>
      <c r="H43" s="24">
        <f t="shared" si="17"/>
        <v>0</v>
      </c>
      <c r="I43" s="24">
        <f t="shared" si="18"/>
        <v>0</v>
      </c>
      <c r="J43" s="24">
        <f t="shared" si="19"/>
        <v>0</v>
      </c>
      <c r="K43" s="24">
        <f t="shared" si="20"/>
        <v>0</v>
      </c>
      <c r="L43" s="25">
        <f t="shared" si="21"/>
        <v>0</v>
      </c>
      <c r="M43" s="113">
        <f>+COUNTIF($D$4:D37,B43)</f>
        <v>0</v>
      </c>
      <c r="N43" s="26"/>
      <c r="O43" s="29"/>
      <c r="P43" s="29"/>
      <c r="Q43" s="29"/>
      <c r="R43" s="29"/>
      <c r="S43" s="30"/>
      <c r="T43" s="30"/>
      <c r="U43" s="30"/>
      <c r="V43" s="30"/>
      <c r="W43" s="30"/>
    </row>
    <row r="44" spans="1:23" ht="19.899999999999999" customHeight="1" x14ac:dyDescent="0.2">
      <c r="A44" s="49">
        <v>9</v>
      </c>
      <c r="B44" s="23" t="str">
        <f>+'VERİ BANKASI'!B11</f>
        <v>PTT, KARGO, NAKLİYE VE HAMMALİYE GİD.</v>
      </c>
      <c r="C44" s="24">
        <f t="shared" si="12"/>
        <v>0</v>
      </c>
      <c r="D44" s="24">
        <f t="shared" si="13"/>
        <v>0</v>
      </c>
      <c r="E44" s="24">
        <f t="shared" si="14"/>
        <v>0</v>
      </c>
      <c r="F44" s="24">
        <f t="shared" si="15"/>
        <v>0</v>
      </c>
      <c r="G44" s="24">
        <f t="shared" si="16"/>
        <v>0</v>
      </c>
      <c r="H44" s="24">
        <f t="shared" si="17"/>
        <v>0</v>
      </c>
      <c r="I44" s="24">
        <f t="shared" si="18"/>
        <v>0</v>
      </c>
      <c r="J44" s="24">
        <f t="shared" si="19"/>
        <v>0</v>
      </c>
      <c r="K44" s="24">
        <f t="shared" si="20"/>
        <v>0</v>
      </c>
      <c r="L44" s="25">
        <f t="shared" si="21"/>
        <v>0</v>
      </c>
      <c r="M44" s="113">
        <f>+COUNTIF($D$4:D38,B44)</f>
        <v>0</v>
      </c>
      <c r="N44" s="26"/>
      <c r="O44" s="31" t="s">
        <v>58</v>
      </c>
      <c r="P44" s="32" t="str">
        <f>+CONCATENATE(P45,P35)</f>
        <v>: MESUT YILDIRIM</v>
      </c>
      <c r="Q44" s="33"/>
      <c r="R44" s="34"/>
      <c r="S44" s="30"/>
      <c r="T44" s="31" t="s">
        <v>58</v>
      </c>
      <c r="U44" s="203" t="s">
        <v>61</v>
      </c>
      <c r="V44" s="203"/>
      <c r="W44" s="204"/>
    </row>
    <row r="45" spans="1:23" ht="19.899999999999999" customHeight="1" x14ac:dyDescent="0.2">
      <c r="A45" s="49">
        <v>10</v>
      </c>
      <c r="B45" s="23" t="str">
        <f>+'VERİ BANKASI'!B12</f>
        <v>KIRTASİYE VE MATBAA GİDERLERİ</v>
      </c>
      <c r="C45" s="24">
        <f t="shared" si="12"/>
        <v>0</v>
      </c>
      <c r="D45" s="24">
        <f t="shared" si="13"/>
        <v>0</v>
      </c>
      <c r="E45" s="24">
        <f t="shared" si="14"/>
        <v>0</v>
      </c>
      <c r="F45" s="24">
        <f t="shared" si="15"/>
        <v>0</v>
      </c>
      <c r="G45" s="24">
        <f t="shared" si="16"/>
        <v>0</v>
      </c>
      <c r="H45" s="24">
        <f t="shared" si="17"/>
        <v>0</v>
      </c>
      <c r="I45" s="24">
        <f t="shared" si="18"/>
        <v>0</v>
      </c>
      <c r="J45" s="24">
        <f t="shared" si="19"/>
        <v>0</v>
      </c>
      <c r="K45" s="24">
        <f t="shared" si="20"/>
        <v>0</v>
      </c>
      <c r="L45" s="25">
        <f t="shared" si="21"/>
        <v>0</v>
      </c>
      <c r="M45" s="113">
        <f>+COUNTIF($D$4:D39,B45)</f>
        <v>0</v>
      </c>
      <c r="N45" s="26"/>
      <c r="O45" s="35" t="s">
        <v>59</v>
      </c>
      <c r="P45" s="36" t="s">
        <v>665</v>
      </c>
      <c r="Q45" s="30"/>
      <c r="R45" s="37"/>
      <c r="S45" s="30"/>
      <c r="T45" s="35" t="s">
        <v>59</v>
      </c>
      <c r="U45" s="185" t="s">
        <v>60</v>
      </c>
      <c r="V45" s="185"/>
      <c r="W45" s="186"/>
    </row>
    <row r="46" spans="1:23" ht="19.899999999999999" customHeight="1" x14ac:dyDescent="0.2">
      <c r="A46" s="49">
        <v>11</v>
      </c>
      <c r="B46" s="23" t="str">
        <f>+'VERİ BANKASI'!B13</f>
        <v>YURTİÇİ SEYAHAT VE KONAKLAMA GİD.</v>
      </c>
      <c r="C46" s="24">
        <f t="shared" si="12"/>
        <v>0</v>
      </c>
      <c r="D46" s="24">
        <f t="shared" si="13"/>
        <v>0</v>
      </c>
      <c r="E46" s="24">
        <f t="shared" si="14"/>
        <v>0</v>
      </c>
      <c r="F46" s="24">
        <f t="shared" si="15"/>
        <v>0</v>
      </c>
      <c r="G46" s="24">
        <f t="shared" si="16"/>
        <v>0</v>
      </c>
      <c r="H46" s="24">
        <f t="shared" si="17"/>
        <v>0</v>
      </c>
      <c r="I46" s="24">
        <f t="shared" si="18"/>
        <v>0</v>
      </c>
      <c r="J46" s="24">
        <f t="shared" si="19"/>
        <v>0</v>
      </c>
      <c r="K46" s="24">
        <f t="shared" si="20"/>
        <v>0</v>
      </c>
      <c r="L46" s="25">
        <f t="shared" si="21"/>
        <v>0</v>
      </c>
      <c r="M46" s="113">
        <f>+COUNTIF($D$4:D40,B46)</f>
        <v>0</v>
      </c>
      <c r="N46" s="26"/>
      <c r="O46" s="187" t="s">
        <v>62</v>
      </c>
      <c r="P46" s="188"/>
      <c r="Q46" s="188"/>
      <c r="R46" s="189"/>
      <c r="S46" s="30"/>
      <c r="T46" s="187" t="s">
        <v>62</v>
      </c>
      <c r="U46" s="188"/>
      <c r="V46" s="188"/>
      <c r="W46" s="189"/>
    </row>
    <row r="47" spans="1:23" ht="19.899999999999999" customHeight="1" x14ac:dyDescent="0.2">
      <c r="A47" s="49">
        <v>12</v>
      </c>
      <c r="B47" s="23" t="str">
        <f>+'VERİ BANKASI'!B14</f>
        <v>YURTDIŞI SEYAHAT VE KONAKLAMA GİD.</v>
      </c>
      <c r="C47" s="24">
        <f t="shared" si="12"/>
        <v>0</v>
      </c>
      <c r="D47" s="24">
        <f t="shared" si="13"/>
        <v>0</v>
      </c>
      <c r="E47" s="24">
        <f t="shared" si="14"/>
        <v>0</v>
      </c>
      <c r="F47" s="24">
        <f t="shared" si="15"/>
        <v>0</v>
      </c>
      <c r="G47" s="24">
        <f t="shared" si="16"/>
        <v>0</v>
      </c>
      <c r="H47" s="24">
        <f t="shared" si="17"/>
        <v>0</v>
      </c>
      <c r="I47" s="24">
        <f t="shared" si="18"/>
        <v>0</v>
      </c>
      <c r="J47" s="24">
        <f t="shared" si="19"/>
        <v>0</v>
      </c>
      <c r="K47" s="24">
        <f t="shared" si="20"/>
        <v>0</v>
      </c>
      <c r="L47" s="25">
        <f t="shared" si="21"/>
        <v>0</v>
      </c>
      <c r="M47" s="113">
        <f>+COUNTIF($D$4:D41,B47)</f>
        <v>0</v>
      </c>
      <c r="N47" s="26"/>
      <c r="O47" s="187"/>
      <c r="P47" s="188"/>
      <c r="Q47" s="188"/>
      <c r="R47" s="189"/>
      <c r="S47" s="30"/>
      <c r="T47" s="187"/>
      <c r="U47" s="188"/>
      <c r="V47" s="188"/>
      <c r="W47" s="189"/>
    </row>
    <row r="48" spans="1:23" ht="19.899999999999999" customHeight="1" x14ac:dyDescent="0.2">
      <c r="A48" s="49">
        <v>13</v>
      </c>
      <c r="B48" s="23" t="str">
        <f>+'VERİ BANKASI'!B15</f>
        <v>TEMİZLİK VE SARF MALZEME GİDERLERİ</v>
      </c>
      <c r="C48" s="24">
        <f t="shared" si="12"/>
        <v>0</v>
      </c>
      <c r="D48" s="24">
        <f t="shared" si="13"/>
        <v>0</v>
      </c>
      <c r="E48" s="24">
        <f t="shared" si="14"/>
        <v>0</v>
      </c>
      <c r="F48" s="24">
        <f t="shared" si="15"/>
        <v>0</v>
      </c>
      <c r="G48" s="24">
        <f t="shared" si="16"/>
        <v>0</v>
      </c>
      <c r="H48" s="24">
        <f t="shared" si="17"/>
        <v>0</v>
      </c>
      <c r="I48" s="24">
        <f t="shared" si="18"/>
        <v>0</v>
      </c>
      <c r="J48" s="24">
        <f t="shared" si="19"/>
        <v>0</v>
      </c>
      <c r="K48" s="24">
        <f t="shared" si="20"/>
        <v>0</v>
      </c>
      <c r="L48" s="25">
        <f t="shared" si="21"/>
        <v>0</v>
      </c>
      <c r="M48" s="113">
        <f>+COUNTIF($D$4:D42,B48)</f>
        <v>0</v>
      </c>
      <c r="N48" s="26"/>
      <c r="O48" s="187"/>
      <c r="P48" s="188"/>
      <c r="Q48" s="188"/>
      <c r="R48" s="189"/>
      <c r="S48" s="30"/>
      <c r="T48" s="187"/>
      <c r="U48" s="188"/>
      <c r="V48" s="188"/>
      <c r="W48" s="189"/>
    </row>
    <row r="49" spans="1:23" ht="19.899999999999999" customHeight="1" x14ac:dyDescent="0.2">
      <c r="A49" s="49">
        <v>14</v>
      </c>
      <c r="B49" s="23" t="str">
        <f>+'VERİ BANKASI'!B16</f>
        <v>MUHTELİF VE DIŞARDAN SAĞ.HİZ.GİD.</v>
      </c>
      <c r="C49" s="24">
        <f t="shared" si="12"/>
        <v>0</v>
      </c>
      <c r="D49" s="24">
        <f t="shared" si="13"/>
        <v>0</v>
      </c>
      <c r="E49" s="24">
        <f t="shared" si="14"/>
        <v>0</v>
      </c>
      <c r="F49" s="24">
        <f t="shared" si="15"/>
        <v>0</v>
      </c>
      <c r="G49" s="24">
        <f t="shared" si="16"/>
        <v>0</v>
      </c>
      <c r="H49" s="24">
        <f t="shared" si="17"/>
        <v>0</v>
      </c>
      <c r="I49" s="24">
        <f t="shared" si="18"/>
        <v>0</v>
      </c>
      <c r="J49" s="24">
        <f t="shared" si="19"/>
        <v>0</v>
      </c>
      <c r="K49" s="24">
        <f t="shared" si="20"/>
        <v>0</v>
      </c>
      <c r="L49" s="25">
        <f t="shared" si="21"/>
        <v>0</v>
      </c>
      <c r="M49" s="113">
        <f>+COUNTIF($D$4:D43,B49)</f>
        <v>0</v>
      </c>
      <c r="N49" s="26"/>
      <c r="O49" s="187"/>
      <c r="P49" s="188"/>
      <c r="Q49" s="188"/>
      <c r="R49" s="189"/>
      <c r="S49" s="30"/>
      <c r="T49" s="187"/>
      <c r="U49" s="188"/>
      <c r="V49" s="188"/>
      <c r="W49" s="189"/>
    </row>
    <row r="50" spans="1:23" ht="19.899999999999999" customHeight="1" thickBot="1" x14ac:dyDescent="0.25">
      <c r="A50" s="49">
        <v>15</v>
      </c>
      <c r="B50" s="23" t="str">
        <f>+'VERİ BANKASI'!B17</f>
        <v>DİĞER VERGİ RESİM VE HARÇ GİDERLERİ</v>
      </c>
      <c r="C50" s="24">
        <f t="shared" si="12"/>
        <v>0</v>
      </c>
      <c r="D50" s="24">
        <f t="shared" si="13"/>
        <v>0</v>
      </c>
      <c r="E50" s="24">
        <f t="shared" si="14"/>
        <v>0</v>
      </c>
      <c r="F50" s="24">
        <f t="shared" si="15"/>
        <v>0</v>
      </c>
      <c r="G50" s="24">
        <f t="shared" si="16"/>
        <v>0</v>
      </c>
      <c r="H50" s="24">
        <f t="shared" si="17"/>
        <v>0</v>
      </c>
      <c r="I50" s="24">
        <f t="shared" si="18"/>
        <v>0</v>
      </c>
      <c r="J50" s="24">
        <f t="shared" si="19"/>
        <v>0</v>
      </c>
      <c r="K50" s="24">
        <f t="shared" si="20"/>
        <v>0</v>
      </c>
      <c r="L50" s="25">
        <f t="shared" si="21"/>
        <v>0</v>
      </c>
      <c r="M50" s="113">
        <f>+COUNTIF($D$4:D44,B50)</f>
        <v>0</v>
      </c>
      <c r="N50" s="26"/>
      <c r="O50" s="190"/>
      <c r="P50" s="191"/>
      <c r="Q50" s="191"/>
      <c r="R50" s="192"/>
      <c r="S50" s="30"/>
      <c r="T50" s="190"/>
      <c r="U50" s="191"/>
      <c r="V50" s="191"/>
      <c r="W50" s="192"/>
    </row>
    <row r="51" spans="1:23" ht="19.899999999999999" customHeight="1" x14ac:dyDescent="0.2">
      <c r="A51" s="49">
        <v>16</v>
      </c>
      <c r="B51" s="23" t="str">
        <f>+'VERİ BANKASI'!B18</f>
        <v>NOTER GİDERLERİ</v>
      </c>
      <c r="C51" s="24">
        <f t="shared" si="12"/>
        <v>0</v>
      </c>
      <c r="D51" s="24">
        <f t="shared" si="13"/>
        <v>0</v>
      </c>
      <c r="E51" s="24">
        <f t="shared" si="14"/>
        <v>0</v>
      </c>
      <c r="F51" s="24">
        <f t="shared" si="15"/>
        <v>0</v>
      </c>
      <c r="G51" s="24">
        <f t="shared" si="16"/>
        <v>0</v>
      </c>
      <c r="H51" s="24">
        <f t="shared" si="17"/>
        <v>0</v>
      </c>
      <c r="I51" s="24">
        <f t="shared" si="18"/>
        <v>0</v>
      </c>
      <c r="J51" s="24">
        <f t="shared" si="19"/>
        <v>0</v>
      </c>
      <c r="K51" s="24">
        <f t="shared" si="20"/>
        <v>0</v>
      </c>
      <c r="L51" s="25">
        <f t="shared" si="21"/>
        <v>0</v>
      </c>
      <c r="M51" s="113">
        <f>+COUNTIF($D$4:D45,B51)</f>
        <v>0</v>
      </c>
      <c r="N51" s="26"/>
      <c r="S51" s="30"/>
      <c r="T51" s="30"/>
      <c r="U51" s="30"/>
    </row>
    <row r="52" spans="1:23" ht="19.899999999999999" customHeight="1" x14ac:dyDescent="0.2">
      <c r="A52" s="49">
        <v>17</v>
      </c>
      <c r="B52" s="23" t="str">
        <f>+'VERİ BANKASI'!B19</f>
        <v>SAĞLIK GİDERLERİ</v>
      </c>
      <c r="C52" s="24">
        <f t="shared" si="12"/>
        <v>0</v>
      </c>
      <c r="D52" s="24">
        <f t="shared" si="13"/>
        <v>0</v>
      </c>
      <c r="E52" s="24">
        <f t="shared" si="14"/>
        <v>0</v>
      </c>
      <c r="F52" s="24">
        <f t="shared" si="15"/>
        <v>0</v>
      </c>
      <c r="G52" s="24">
        <f t="shared" si="16"/>
        <v>0</v>
      </c>
      <c r="H52" s="24">
        <f t="shared" si="17"/>
        <v>0</v>
      </c>
      <c r="I52" s="24">
        <f t="shared" si="18"/>
        <v>0</v>
      </c>
      <c r="J52" s="24">
        <f t="shared" si="19"/>
        <v>0</v>
      </c>
      <c r="K52" s="24">
        <f t="shared" si="20"/>
        <v>0</v>
      </c>
      <c r="L52" s="25">
        <f t="shared" si="21"/>
        <v>0</v>
      </c>
      <c r="M52" s="113">
        <f>+COUNTIF($D$4:D46,B52)</f>
        <v>0</v>
      </c>
      <c r="N52" s="26"/>
    </row>
    <row r="53" spans="1:23" ht="19.899999999999999" customHeight="1" x14ac:dyDescent="0.2">
      <c r="A53" s="49">
        <v>18</v>
      </c>
      <c r="B53" s="23" t="str">
        <f>+'VERİ BANKASI'!B20</f>
        <v>689 KANUNEN KABUL EDİLMEYEN GİD.</v>
      </c>
      <c r="C53" s="24">
        <f t="shared" si="12"/>
        <v>0</v>
      </c>
      <c r="D53" s="24">
        <f t="shared" si="13"/>
        <v>0</v>
      </c>
      <c r="E53" s="24">
        <f t="shared" si="14"/>
        <v>0</v>
      </c>
      <c r="F53" s="24">
        <f t="shared" si="15"/>
        <v>0</v>
      </c>
      <c r="G53" s="24">
        <f t="shared" si="16"/>
        <v>0</v>
      </c>
      <c r="H53" s="24">
        <f t="shared" si="17"/>
        <v>0</v>
      </c>
      <c r="I53" s="24">
        <f t="shared" si="18"/>
        <v>0</v>
      </c>
      <c r="J53" s="24">
        <f t="shared" si="19"/>
        <v>0</v>
      </c>
      <c r="K53" s="24">
        <f t="shared" si="20"/>
        <v>0</v>
      </c>
      <c r="L53" s="25">
        <f t="shared" si="21"/>
        <v>0</v>
      </c>
      <c r="M53" s="113">
        <f>+COUNTIF($D$4:D47,B53)</f>
        <v>0</v>
      </c>
    </row>
    <row r="54" spans="1:23" ht="19.899999999999999" customHeight="1" x14ac:dyDescent="0.2">
      <c r="A54" s="49">
        <v>19</v>
      </c>
      <c r="B54" s="23">
        <f>+'VERİ BANKASI'!B21</f>
        <v>0</v>
      </c>
      <c r="C54" s="24">
        <f t="shared" si="12"/>
        <v>0</v>
      </c>
      <c r="D54" s="24">
        <f t="shared" si="13"/>
        <v>0</v>
      </c>
      <c r="E54" s="24">
        <f t="shared" si="14"/>
        <v>0</v>
      </c>
      <c r="F54" s="24">
        <f t="shared" si="15"/>
        <v>0</v>
      </c>
      <c r="G54" s="24">
        <f t="shared" si="16"/>
        <v>0</v>
      </c>
      <c r="H54" s="24">
        <f t="shared" si="17"/>
        <v>0</v>
      </c>
      <c r="I54" s="24">
        <f t="shared" si="18"/>
        <v>0</v>
      </c>
      <c r="J54" s="24">
        <f t="shared" si="19"/>
        <v>0</v>
      </c>
      <c r="K54" s="24">
        <f t="shared" si="20"/>
        <v>0</v>
      </c>
      <c r="L54" s="25">
        <f t="shared" si="21"/>
        <v>0</v>
      </c>
      <c r="M54" s="113"/>
      <c r="N54" s="193" t="s">
        <v>55</v>
      </c>
      <c r="O54" s="194" t="s">
        <v>654</v>
      </c>
      <c r="P54" s="195"/>
      <c r="Q54" s="195"/>
      <c r="R54" s="195"/>
      <c r="S54" s="195"/>
      <c r="T54" s="195"/>
      <c r="U54" s="195"/>
      <c r="V54" s="195"/>
      <c r="W54" s="195"/>
    </row>
    <row r="55" spans="1:23" ht="19.899999999999999" customHeight="1" x14ac:dyDescent="0.2">
      <c r="A55" s="49">
        <v>20</v>
      </c>
      <c r="B55" s="23">
        <f>+'VERİ BANKASI'!B22</f>
        <v>0</v>
      </c>
      <c r="C55" s="24">
        <f t="shared" si="12"/>
        <v>0</v>
      </c>
      <c r="D55" s="24">
        <f t="shared" si="13"/>
        <v>0</v>
      </c>
      <c r="E55" s="24">
        <f t="shared" si="14"/>
        <v>0</v>
      </c>
      <c r="F55" s="24">
        <f t="shared" si="15"/>
        <v>0</v>
      </c>
      <c r="G55" s="24">
        <f t="shared" si="16"/>
        <v>0</v>
      </c>
      <c r="H55" s="24">
        <f t="shared" si="17"/>
        <v>0</v>
      </c>
      <c r="I55" s="24">
        <f t="shared" si="18"/>
        <v>0</v>
      </c>
      <c r="J55" s="24">
        <f t="shared" si="19"/>
        <v>0</v>
      </c>
      <c r="K55" s="24">
        <f t="shared" si="20"/>
        <v>0</v>
      </c>
      <c r="L55" s="25">
        <f t="shared" si="21"/>
        <v>0</v>
      </c>
      <c r="M55" s="113"/>
      <c r="N55" s="193"/>
      <c r="O55" s="194"/>
      <c r="P55" s="195"/>
      <c r="Q55" s="195"/>
      <c r="R55" s="195"/>
      <c r="S55" s="195"/>
      <c r="T55" s="195"/>
      <c r="U55" s="195"/>
      <c r="V55" s="195"/>
      <c r="W55" s="195"/>
    </row>
    <row r="56" spans="1:23" ht="19.899999999999999" customHeight="1" x14ac:dyDescent="0.2">
      <c r="A56" s="49">
        <v>21</v>
      </c>
      <c r="B56" s="23">
        <f>+'VERİ BANKASI'!B23</f>
        <v>0</v>
      </c>
      <c r="C56" s="24">
        <f t="shared" si="12"/>
        <v>0</v>
      </c>
      <c r="D56" s="24">
        <f t="shared" si="13"/>
        <v>0</v>
      </c>
      <c r="E56" s="24">
        <f t="shared" si="14"/>
        <v>0</v>
      </c>
      <c r="F56" s="24">
        <f t="shared" si="15"/>
        <v>0</v>
      </c>
      <c r="G56" s="24">
        <f t="shared" si="16"/>
        <v>0</v>
      </c>
      <c r="H56" s="24">
        <f t="shared" si="17"/>
        <v>0</v>
      </c>
      <c r="I56" s="24">
        <f t="shared" si="18"/>
        <v>0</v>
      </c>
      <c r="J56" s="24">
        <f t="shared" si="19"/>
        <v>0</v>
      </c>
      <c r="K56" s="24">
        <f t="shared" si="20"/>
        <v>0</v>
      </c>
      <c r="L56" s="25">
        <f t="shared" si="21"/>
        <v>0</v>
      </c>
      <c r="M56" s="113"/>
      <c r="N56" s="193"/>
      <c r="O56" s="194"/>
      <c r="P56" s="195"/>
      <c r="Q56" s="195"/>
      <c r="R56" s="195"/>
      <c r="S56" s="195"/>
      <c r="T56" s="195"/>
      <c r="U56" s="195"/>
      <c r="V56" s="195"/>
      <c r="W56" s="195"/>
    </row>
    <row r="57" spans="1:23" ht="19.899999999999999" customHeight="1" x14ac:dyDescent="0.2">
      <c r="A57" s="49">
        <v>22</v>
      </c>
      <c r="B57" s="23">
        <f>+'VERİ BANKASI'!B24</f>
        <v>0</v>
      </c>
      <c r="C57" s="24">
        <f t="shared" si="12"/>
        <v>0</v>
      </c>
      <c r="D57" s="24">
        <f t="shared" si="13"/>
        <v>0</v>
      </c>
      <c r="E57" s="24">
        <f t="shared" si="14"/>
        <v>0</v>
      </c>
      <c r="F57" s="24">
        <f t="shared" si="15"/>
        <v>0</v>
      </c>
      <c r="G57" s="24">
        <f t="shared" si="16"/>
        <v>0</v>
      </c>
      <c r="H57" s="24">
        <f t="shared" si="17"/>
        <v>0</v>
      </c>
      <c r="I57" s="24">
        <f t="shared" si="18"/>
        <v>0</v>
      </c>
      <c r="J57" s="24">
        <f t="shared" si="19"/>
        <v>0</v>
      </c>
      <c r="K57" s="24">
        <f t="shared" si="20"/>
        <v>0</v>
      </c>
      <c r="L57" s="25">
        <f t="shared" si="21"/>
        <v>0</v>
      </c>
      <c r="M57" s="113"/>
      <c r="N57" s="193"/>
      <c r="O57" s="196" t="s">
        <v>655</v>
      </c>
      <c r="P57" s="197"/>
      <c r="Q57" s="197"/>
      <c r="R57" s="197"/>
      <c r="S57" s="197"/>
      <c r="T57" s="197"/>
      <c r="U57" s="197"/>
      <c r="V57" s="197"/>
      <c r="W57" s="197"/>
    </row>
    <row r="58" spans="1:23" ht="19.899999999999999" customHeight="1" x14ac:dyDescent="0.2">
      <c r="A58" s="49">
        <v>23</v>
      </c>
      <c r="B58" s="23">
        <f>+'VERİ BANKASI'!B25</f>
        <v>0</v>
      </c>
      <c r="C58" s="24">
        <f t="shared" si="12"/>
        <v>0</v>
      </c>
      <c r="D58" s="24">
        <f t="shared" si="13"/>
        <v>0</v>
      </c>
      <c r="E58" s="24">
        <f t="shared" si="14"/>
        <v>0</v>
      </c>
      <c r="F58" s="24">
        <f t="shared" si="15"/>
        <v>0</v>
      </c>
      <c r="G58" s="24">
        <f t="shared" si="16"/>
        <v>0</v>
      </c>
      <c r="H58" s="24">
        <f t="shared" si="17"/>
        <v>0</v>
      </c>
      <c r="I58" s="24">
        <f t="shared" si="18"/>
        <v>0</v>
      </c>
      <c r="J58" s="24">
        <f t="shared" si="19"/>
        <v>0</v>
      </c>
      <c r="K58" s="24">
        <f t="shared" si="20"/>
        <v>0</v>
      </c>
      <c r="L58" s="25">
        <f t="shared" si="21"/>
        <v>0</v>
      </c>
      <c r="M58" s="113"/>
      <c r="N58" s="193"/>
      <c r="O58" s="196"/>
      <c r="P58" s="197"/>
      <c r="Q58" s="197"/>
      <c r="R58" s="197"/>
      <c r="S58" s="197"/>
      <c r="T58" s="197"/>
      <c r="U58" s="197"/>
      <c r="V58" s="197"/>
      <c r="W58" s="197"/>
    </row>
    <row r="59" spans="1:23" ht="19.899999999999999" customHeight="1" x14ac:dyDescent="0.2">
      <c r="A59" s="49">
        <v>24</v>
      </c>
      <c r="B59" s="23">
        <f>+'VERİ BANKASI'!B26</f>
        <v>0</v>
      </c>
      <c r="C59" s="24">
        <f t="shared" si="12"/>
        <v>0</v>
      </c>
      <c r="D59" s="24">
        <f t="shared" si="13"/>
        <v>0</v>
      </c>
      <c r="E59" s="24">
        <f t="shared" si="14"/>
        <v>0</v>
      </c>
      <c r="F59" s="24">
        <f t="shared" si="15"/>
        <v>0</v>
      </c>
      <c r="G59" s="24">
        <f t="shared" si="16"/>
        <v>0</v>
      </c>
      <c r="H59" s="24">
        <f t="shared" si="17"/>
        <v>0</v>
      </c>
      <c r="I59" s="24">
        <f t="shared" si="18"/>
        <v>0</v>
      </c>
      <c r="J59" s="24">
        <f t="shared" si="19"/>
        <v>0</v>
      </c>
      <c r="K59" s="24">
        <f t="shared" si="20"/>
        <v>0</v>
      </c>
      <c r="L59" s="25">
        <f t="shared" si="21"/>
        <v>0</v>
      </c>
      <c r="M59" s="113"/>
    </row>
    <row r="60" spans="1:23" ht="19.899999999999999" customHeight="1" thickBot="1" x14ac:dyDescent="0.25">
      <c r="A60" s="49">
        <v>25</v>
      </c>
      <c r="B60" s="23">
        <f>+'VERİ BANKASI'!B27</f>
        <v>0</v>
      </c>
      <c r="C60" s="24">
        <f t="shared" si="12"/>
        <v>0</v>
      </c>
      <c r="D60" s="24">
        <f t="shared" si="13"/>
        <v>0</v>
      </c>
      <c r="E60" s="24">
        <f t="shared" si="14"/>
        <v>0</v>
      </c>
      <c r="F60" s="24">
        <f t="shared" si="15"/>
        <v>0</v>
      </c>
      <c r="G60" s="24">
        <f t="shared" si="16"/>
        <v>0</v>
      </c>
      <c r="H60" s="24">
        <f t="shared" si="17"/>
        <v>0</v>
      </c>
      <c r="I60" s="24">
        <f t="shared" si="18"/>
        <v>0</v>
      </c>
      <c r="J60" s="24">
        <f t="shared" si="19"/>
        <v>0</v>
      </c>
      <c r="K60" s="24">
        <f t="shared" si="20"/>
        <v>0</v>
      </c>
      <c r="L60" s="25">
        <f t="shared" si="21"/>
        <v>0</v>
      </c>
      <c r="M60" s="113"/>
      <c r="R60" s="108" t="s">
        <v>657</v>
      </c>
      <c r="S60" s="108" t="s">
        <v>727</v>
      </c>
      <c r="T60" s="108" t="s">
        <v>50</v>
      </c>
      <c r="U60" s="108" t="s">
        <v>29</v>
      </c>
      <c r="V60" s="108" t="s">
        <v>33</v>
      </c>
      <c r="W60" s="108" t="s">
        <v>658</v>
      </c>
    </row>
    <row r="61" spans="1:23" ht="19.899999999999999" customHeight="1" thickBot="1" x14ac:dyDescent="0.25">
      <c r="A61" s="17"/>
      <c r="B61" s="38" t="s">
        <v>23</v>
      </c>
      <c r="C61" s="39">
        <f t="shared" ref="C61:K61" si="22">SUM(C36:C58)</f>
        <v>0</v>
      </c>
      <c r="D61" s="39">
        <f t="shared" si="22"/>
        <v>0</v>
      </c>
      <c r="E61" s="39">
        <f t="shared" si="22"/>
        <v>3978.8217821782187</v>
      </c>
      <c r="F61" s="39">
        <f t="shared" si="22"/>
        <v>39.788217821782183</v>
      </c>
      <c r="G61" s="39">
        <f t="shared" si="22"/>
        <v>1526.818181818182</v>
      </c>
      <c r="H61" s="39">
        <f t="shared" si="22"/>
        <v>152.68181818181819</v>
      </c>
      <c r="I61" s="39">
        <f t="shared" si="22"/>
        <v>0</v>
      </c>
      <c r="J61" s="39">
        <f t="shared" si="22"/>
        <v>0</v>
      </c>
      <c r="K61" s="40">
        <f t="shared" si="22"/>
        <v>0</v>
      </c>
      <c r="L61" s="40">
        <f>SUM(L36:L58)</f>
        <v>5698.1100000000006</v>
      </c>
      <c r="M61" s="114">
        <f>+SUM(M36:M60)</f>
        <v>24</v>
      </c>
      <c r="R61" s="106" t="s">
        <v>658</v>
      </c>
      <c r="S61" s="111">
        <f>+M61</f>
        <v>24</v>
      </c>
      <c r="T61" s="107">
        <f>+K61</f>
        <v>0</v>
      </c>
      <c r="U61" s="107">
        <f>+C61+E61+G61+I61</f>
        <v>5505.6399639964002</v>
      </c>
      <c r="V61" s="107">
        <f>+D61+F61+H61+J61</f>
        <v>192.47003600360037</v>
      </c>
      <c r="W61" s="107">
        <f>+T61+U61+V61</f>
        <v>5698.1100000000006</v>
      </c>
    </row>
    <row r="67" spans="5:5" ht="19.899999999999999" customHeight="1" x14ac:dyDescent="0.2">
      <c r="E67" s="115">
        <f>H33+'12.AY O.Y. (11-20 ARASI)'!H49+'12.AY O.Y. (21-31 ARASI)'!H49</f>
        <v>11559.94</v>
      </c>
    </row>
    <row r="68" spans="5:5" ht="19.899999999999999" customHeight="1" x14ac:dyDescent="0.2">
      <c r="E68" s="3">
        <v>700</v>
      </c>
    </row>
  </sheetData>
  <autoFilter ref="A3:W30" xr:uid="{00000000-0009-0000-0000-000002000000}">
    <sortState xmlns:xlrd2="http://schemas.microsoft.com/office/spreadsheetml/2017/richdata2" ref="A4:W5">
      <sortCondition ref="F3:F5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44:W44"/>
    <mergeCell ref="P35:R35"/>
    <mergeCell ref="T35:V35"/>
    <mergeCell ref="P36:R36"/>
    <mergeCell ref="P37:R37"/>
    <mergeCell ref="T37:V37"/>
    <mergeCell ref="P38:R38"/>
    <mergeCell ref="P39:R39"/>
    <mergeCell ref="T39:V39"/>
    <mergeCell ref="P40:R40"/>
    <mergeCell ref="O42:R42"/>
    <mergeCell ref="T42:W42"/>
    <mergeCell ref="U45:W45"/>
    <mergeCell ref="O46:R50"/>
    <mergeCell ref="T46:W50"/>
    <mergeCell ref="N54:N58"/>
    <mergeCell ref="O54:W56"/>
    <mergeCell ref="O57:W58"/>
  </mergeCells>
  <dataValidations count="1">
    <dataValidation type="list" allowBlank="1" showInputMessage="1" showErrorMessage="1" sqref="D31" xr:uid="{2E2A4456-D84F-4283-BA62-05495DFCB21F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7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7D0EA0A3-DFD4-45DE-8B0C-F5EFD468924C}">
          <x14:formula1>
            <xm:f>'VERİ BANKASI'!$H$1:$H$9</xm:f>
          </x14:formula1>
          <xm:sqref>P35:R35</xm:sqref>
        </x14:dataValidation>
        <x14:dataValidation type="list" allowBlank="1" showInputMessage="1" showErrorMessage="1" xr:uid="{41B267D6-8A6B-44AD-A210-99C82F8AE037}">
          <x14:formula1>
            <xm:f>'VERİ BANKASI'!$N$1:$N$1</xm:f>
          </x14:formula1>
          <xm:sqref>K31</xm:sqref>
        </x14:dataValidation>
        <x14:dataValidation type="list" allowBlank="1" showInputMessage="1" showErrorMessage="1" xr:uid="{B3C3274B-621A-4427-86F4-AC9E103B04E8}">
          <x14:formula1>
            <xm:f>'VERİ BANKASI'!$C$1:$C$5</xm:f>
          </x14:formula1>
          <xm:sqref>G31</xm:sqref>
        </x14:dataValidation>
        <x14:dataValidation type="list" allowBlank="1" showInputMessage="1" showErrorMessage="1" xr:uid="{5F1DA5ED-04E2-4788-9B91-2315B63817C5}">
          <x14:formula1>
            <xm:f>'VERİ BANKASI'!$G$1:$G$4</xm:f>
          </x14:formula1>
          <xm:sqref>P37</xm:sqref>
        </x14:dataValidation>
        <x14:dataValidation type="list" allowBlank="1" showInputMessage="1" showErrorMessage="1" xr:uid="{91AF8442-AD30-4040-A185-A21AA711420D}">
          <x14:formula1>
            <xm:f>'VERİ BANKASI'!$L$1:$L$4</xm:f>
          </x14:formula1>
          <xm:sqref>P40:R40</xm:sqref>
        </x14:dataValidation>
        <x14:dataValidation type="list" allowBlank="1" showInputMessage="1" showErrorMessage="1" xr:uid="{0A915E13-4864-49AF-9444-1981FDBB7ADD}">
          <x14:formula1>
            <xm:f>'VERİ BANKASI'!$E$1:$E$13</xm:f>
          </x14:formula1>
          <xm:sqref>P39</xm:sqref>
        </x14:dataValidation>
        <x14:dataValidation type="list" allowBlank="1" showInputMessage="1" showErrorMessage="1" xr:uid="{9D5DC8EB-693B-4DBE-A368-C01B3A4F8C9C}">
          <x14:formula1>
            <xm:f>'VERİ BANKASI'!$F$1:$F$4</xm:f>
          </x14:formula1>
          <xm:sqref>P36</xm:sqref>
        </x14:dataValidation>
        <x14:dataValidation type="list" allowBlank="1" showInputMessage="1" showErrorMessage="1" xr:uid="{21D65720-835C-4310-9B79-C07938F6484F}">
          <x14:formula1>
            <xm:f>'VERİ BANKASI'!$K$1:$K$3</xm:f>
          </x14:formula1>
          <xm:sqref>J4:J31</xm:sqref>
        </x14:dataValidation>
        <x14:dataValidation type="list" allowBlank="1" showInputMessage="1" showErrorMessage="1" xr:uid="{6A2743E7-1E43-4820-8229-55D70DDC484E}">
          <x14:formula1>
            <xm:f>'VERİ BANKASI'!$J$1:$J$10</xm:f>
          </x14:formula1>
          <xm:sqref>K4:K30</xm:sqref>
        </x14:dataValidation>
        <x14:dataValidation type="list" allowBlank="1" showInputMessage="1" showErrorMessage="1" xr:uid="{3380235F-2503-4215-8023-244032C04AF9}">
          <x14:formula1>
            <xm:f>'VERİ BANKASI'!$C$1:$C$8</xm:f>
          </x14:formula1>
          <xm:sqref>G4:G30</xm:sqref>
        </x14:dataValidation>
        <x14:dataValidation type="list" allowBlank="1" showInputMessage="1" showErrorMessage="1" xr:uid="{E76B953A-DCD4-4AB6-AB20-94F6C0EA8C99}">
          <x14:formula1>
            <xm:f>'VERİ BANKASI'!$B$1:$B$27</xm:f>
          </x14:formula1>
          <xm:sqref>D4:D30</xm:sqref>
        </x14:dataValidation>
        <x14:dataValidation type="list" allowBlank="1" showInputMessage="1" showErrorMessage="1" promptTitle="YILLAR" xr:uid="{C42D414F-A4E9-4F22-85EA-50DE28A6B5DD}">
          <x14:formula1>
            <xm:f>'VERİ BANKASI'!$I$1:$I$36</xm:f>
          </x14:formula1>
          <xm:sqref>P38:R38</xm:sqref>
        </x14:dataValidation>
        <x14:dataValidation type="list" allowBlank="1" showInputMessage="1" showErrorMessage="1" xr:uid="{5FABFD56-2E98-4AAD-AB97-A88D8C3FE77A}">
          <x14:formula1>
            <xm:f>'VERİ BANKASI'!$I$1:$I$49</xm:f>
          </x14:formula1>
          <xm:sqref>I4:I31</xm:sqref>
        </x14:dataValidation>
      </x14:dataValidations>
    </ext>
  </extLst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2048E-943C-4E46-BA73-0E719AD2489B}">
  <sheetPr codeName="Sayfa85">
    <pageSetUpPr fitToPage="1"/>
  </sheetPr>
  <dimension ref="A1:W85"/>
  <sheetViews>
    <sheetView zoomScale="85" zoomScaleNormal="85" workbookViewId="0">
      <selection activeCell="C13" sqref="C13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6220529513</v>
      </c>
      <c r="C4" s="100" t="str">
        <f>+VLOOKUP(B4,'VERİ BANKASI'!M:N,2,0)</f>
        <v>MİGROS TİCARET A.Ş.</v>
      </c>
      <c r="D4" s="54" t="s">
        <v>92</v>
      </c>
      <c r="E4" s="57">
        <v>254</v>
      </c>
      <c r="F4" s="59">
        <v>45280</v>
      </c>
      <c r="G4" s="61">
        <v>1</v>
      </c>
      <c r="H4" s="63">
        <v>429.34</v>
      </c>
      <c r="I4" s="65" t="s">
        <v>752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429.34</v>
      </c>
      <c r="N4" s="69">
        <f>+IF(G4=$N$2,M4,0)</f>
        <v>0</v>
      </c>
      <c r="O4" s="76">
        <f>+N4*0/100</f>
        <v>0</v>
      </c>
      <c r="P4" s="74">
        <f>+IF(G4=$P$2,M4/1.01,0)</f>
        <v>425.08910891089107</v>
      </c>
      <c r="Q4" s="82">
        <f>+P4*0.01</f>
        <v>4.2508910891089107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425.08910891089107</v>
      </c>
      <c r="W4" s="7">
        <f>+O4+Q4+S4+U4</f>
        <v>4.2508910891089107</v>
      </c>
    </row>
    <row r="5" spans="1:23" s="6" customFormat="1" ht="19.899999999999999" customHeight="1" x14ac:dyDescent="0.2">
      <c r="A5" s="51">
        <v>2</v>
      </c>
      <c r="B5" s="97">
        <v>6220529513</v>
      </c>
      <c r="C5" s="100" t="str">
        <f>+VLOOKUP(B5,'VERİ BANKASI'!M:N,2,0)</f>
        <v>MİGROS TİCARET A.Ş.</v>
      </c>
      <c r="D5" s="54" t="s">
        <v>92</v>
      </c>
      <c r="E5" s="57">
        <v>254</v>
      </c>
      <c r="F5" s="59">
        <v>45280</v>
      </c>
      <c r="G5" s="61">
        <v>20</v>
      </c>
      <c r="H5" s="63">
        <v>63</v>
      </c>
      <c r="I5" s="65" t="s">
        <v>752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63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52.5</v>
      </c>
      <c r="U5" s="92">
        <f>+T5*0.2</f>
        <v>10.5</v>
      </c>
      <c r="V5" s="95">
        <f>+N5+P5+R5+T5</f>
        <v>52.5</v>
      </c>
      <c r="W5" s="7">
        <f>+O5+Q5+S5+U5</f>
        <v>10.5</v>
      </c>
    </row>
    <row r="6" spans="1:23" s="6" customFormat="1" ht="19.899999999999999" customHeight="1" x14ac:dyDescent="0.2">
      <c r="A6" s="51">
        <v>3</v>
      </c>
      <c r="B6" s="97">
        <v>6220529513</v>
      </c>
      <c r="C6" s="100" t="str">
        <f>+VLOOKUP(B6,'VERİ BANKASI'!M:N,2,0)</f>
        <v>MİGROS TİCARET A.Ş.</v>
      </c>
      <c r="D6" s="54" t="s">
        <v>92</v>
      </c>
      <c r="E6" s="57">
        <v>226</v>
      </c>
      <c r="F6" s="59">
        <v>45273</v>
      </c>
      <c r="G6" s="61">
        <v>1</v>
      </c>
      <c r="H6" s="63">
        <v>166.45</v>
      </c>
      <c r="I6" s="65" t="s">
        <v>752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166.45</v>
      </c>
      <c r="N6" s="69">
        <f>+IF(G6=$N$2,M6,0)</f>
        <v>0</v>
      </c>
      <c r="O6" s="76">
        <f>+N6*0/100</f>
        <v>0</v>
      </c>
      <c r="P6" s="74">
        <f>+IF(G6=$P$2,M6/1.01,0)</f>
        <v>164.80198019801978</v>
      </c>
      <c r="Q6" s="82">
        <f>+P6*0.01</f>
        <v>1.6480198019801977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164.80198019801978</v>
      </c>
      <c r="W6" s="7">
        <f t="shared" si="0"/>
        <v>1.6480198019801977</v>
      </c>
    </row>
    <row r="7" spans="1:23" s="6" customFormat="1" ht="19.899999999999999" customHeight="1" x14ac:dyDescent="0.2">
      <c r="A7" s="51">
        <v>4</v>
      </c>
      <c r="B7" s="97">
        <v>28109427856</v>
      </c>
      <c r="C7" s="100" t="str">
        <f>+VLOOKUP(B7,'VERİ BANKASI'!M:N,2,0)</f>
        <v>DOĞAL KAHVALTILIK GIDA - CENGİZ ALTUN</v>
      </c>
      <c r="D7" s="54" t="s">
        <v>639</v>
      </c>
      <c r="E7" s="57">
        <v>64</v>
      </c>
      <c r="F7" s="59">
        <v>45273</v>
      </c>
      <c r="G7" s="61">
        <v>1</v>
      </c>
      <c r="H7" s="63">
        <v>80</v>
      </c>
      <c r="I7" s="65" t="s">
        <v>122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80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79.207920792079207</v>
      </c>
      <c r="Q7" s="82">
        <f t="shared" ref="Q7:Q54" si="6">+P7*0.01</f>
        <v>0.79207920792079212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79.207920792079207</v>
      </c>
      <c r="W7" s="7">
        <f t="shared" si="0"/>
        <v>0.79207920792079212</v>
      </c>
    </row>
    <row r="8" spans="1:23" s="6" customFormat="1" ht="19.899999999999999" customHeight="1" x14ac:dyDescent="0.2">
      <c r="A8" s="51">
        <v>5</v>
      </c>
      <c r="B8" s="97">
        <v>27851184062</v>
      </c>
      <c r="C8" s="100" t="str">
        <f>+VLOOKUP(B8,'VERİ BANKASI'!M:N,2,0)</f>
        <v>KADİR SEVİNÇ</v>
      </c>
      <c r="D8" s="54" t="s">
        <v>89</v>
      </c>
      <c r="E8" s="57">
        <v>1</v>
      </c>
      <c r="F8" s="59">
        <v>45271</v>
      </c>
      <c r="G8" s="61">
        <v>10</v>
      </c>
      <c r="H8" s="63">
        <v>85</v>
      </c>
      <c r="I8" s="65" t="s">
        <v>122</v>
      </c>
      <c r="J8" s="61" t="s">
        <v>64</v>
      </c>
      <c r="K8" s="65"/>
      <c r="L8" s="67">
        <f t="shared" si="1"/>
        <v>0</v>
      </c>
      <c r="M8" s="7">
        <f t="shared" si="2"/>
        <v>85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77.272727272727266</v>
      </c>
      <c r="S8" s="86">
        <f t="shared" si="8"/>
        <v>7.7272727272727266</v>
      </c>
      <c r="T8" s="90">
        <f t="shared" si="9"/>
        <v>0</v>
      </c>
      <c r="U8" s="92">
        <f t="shared" si="10"/>
        <v>0</v>
      </c>
      <c r="V8" s="95">
        <f t="shared" si="0"/>
        <v>77.272727272727266</v>
      </c>
      <c r="W8" s="7">
        <f t="shared" si="0"/>
        <v>7.7272727272727266</v>
      </c>
    </row>
    <row r="9" spans="1:23" s="6" customFormat="1" ht="19.899999999999999" customHeight="1" x14ac:dyDescent="0.2">
      <c r="A9" s="51">
        <v>6</v>
      </c>
      <c r="B9" s="97">
        <v>6220529513</v>
      </c>
      <c r="C9" s="100" t="str">
        <f>+VLOOKUP(B9,'VERİ BANKASI'!M:N,2,0)</f>
        <v>MİGROS TİCARET A.Ş.</v>
      </c>
      <c r="D9" s="54" t="s">
        <v>639</v>
      </c>
      <c r="E9" s="57">
        <v>156</v>
      </c>
      <c r="F9" s="59">
        <v>45279</v>
      </c>
      <c r="G9" s="61">
        <v>1</v>
      </c>
      <c r="H9" s="63">
        <v>81.75</v>
      </c>
      <c r="I9" s="65" t="s">
        <v>68</v>
      </c>
      <c r="J9" s="61" t="s">
        <v>64</v>
      </c>
      <c r="K9" s="65"/>
      <c r="L9" s="67">
        <f t="shared" si="1"/>
        <v>0</v>
      </c>
      <c r="M9" s="7">
        <f t="shared" si="2"/>
        <v>81.75</v>
      </c>
      <c r="N9" s="69">
        <f t="shared" si="3"/>
        <v>0</v>
      </c>
      <c r="O9" s="76">
        <f t="shared" si="4"/>
        <v>0</v>
      </c>
      <c r="P9" s="74">
        <f t="shared" si="5"/>
        <v>80.940594059405939</v>
      </c>
      <c r="Q9" s="82">
        <f t="shared" si="6"/>
        <v>0.80940594059405946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80.940594059405939</v>
      </c>
      <c r="W9" s="7">
        <f t="shared" si="0"/>
        <v>0.80940594059405946</v>
      </c>
    </row>
    <row r="10" spans="1:23" s="6" customFormat="1" ht="19.899999999999999" customHeight="1" x14ac:dyDescent="0.2">
      <c r="A10" s="51">
        <v>7</v>
      </c>
      <c r="B10" s="97">
        <v>32654092810</v>
      </c>
      <c r="C10" s="100" t="str">
        <f>+VLOOKUP(B10,'VERİ BANKASI'!M:N,2,0)</f>
        <v>AKAT PASTA CAFE - AYDIN  AYDOĞDU</v>
      </c>
      <c r="D10" s="54" t="s">
        <v>639</v>
      </c>
      <c r="E10" s="57">
        <v>39</v>
      </c>
      <c r="F10" s="59">
        <v>45277</v>
      </c>
      <c r="G10" s="61">
        <v>1</v>
      </c>
      <c r="H10" s="63">
        <v>139</v>
      </c>
      <c r="I10" s="65" t="s">
        <v>122</v>
      </c>
      <c r="J10" s="61" t="s">
        <v>64</v>
      </c>
      <c r="K10" s="65"/>
      <c r="L10" s="67">
        <f t="shared" si="1"/>
        <v>0</v>
      </c>
      <c r="M10" s="7">
        <f t="shared" si="2"/>
        <v>139</v>
      </c>
      <c r="N10" s="69">
        <f t="shared" si="3"/>
        <v>0</v>
      </c>
      <c r="O10" s="76">
        <f t="shared" si="4"/>
        <v>0</v>
      </c>
      <c r="P10" s="74">
        <f t="shared" si="5"/>
        <v>137.62376237623764</v>
      </c>
      <c r="Q10" s="82">
        <f t="shared" si="6"/>
        <v>1.3762376237623763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137.62376237623764</v>
      </c>
      <c r="W10" s="7">
        <f t="shared" si="0"/>
        <v>1.3762376237623763</v>
      </c>
    </row>
    <row r="11" spans="1:23" s="6" customFormat="1" ht="19.899999999999999" customHeight="1" x14ac:dyDescent="0.2">
      <c r="A11" s="51">
        <v>8</v>
      </c>
      <c r="B11" s="97">
        <v>52468354614</v>
      </c>
      <c r="C11" s="100" t="str">
        <f>+VLOOKUP(B11,'VERİ BANKASI'!M:N,2,0)</f>
        <v>DPÜ BÜFE - ÖZKAN ERDEMİR</v>
      </c>
      <c r="D11" s="54" t="s">
        <v>92</v>
      </c>
      <c r="E11" s="57">
        <v>6</v>
      </c>
      <c r="F11" s="59">
        <v>45274</v>
      </c>
      <c r="G11" s="61">
        <v>1</v>
      </c>
      <c r="H11" s="63">
        <v>45</v>
      </c>
      <c r="I11" s="65" t="s">
        <v>68</v>
      </c>
      <c r="J11" s="61" t="s">
        <v>64</v>
      </c>
      <c r="K11" s="65"/>
      <c r="L11" s="67">
        <f t="shared" si="1"/>
        <v>0</v>
      </c>
      <c r="M11" s="7">
        <f t="shared" si="2"/>
        <v>45</v>
      </c>
      <c r="N11" s="69">
        <f t="shared" si="3"/>
        <v>0</v>
      </c>
      <c r="O11" s="76">
        <f t="shared" si="4"/>
        <v>0</v>
      </c>
      <c r="P11" s="74">
        <f t="shared" si="5"/>
        <v>44.554455445544555</v>
      </c>
      <c r="Q11" s="82">
        <f t="shared" si="6"/>
        <v>0.44554455445544555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44.554455445544555</v>
      </c>
      <c r="W11" s="7">
        <f t="shared" si="0"/>
        <v>0.44554455445544555</v>
      </c>
    </row>
    <row r="12" spans="1:23" s="6" customFormat="1" ht="19.899999999999999" customHeight="1" x14ac:dyDescent="0.2">
      <c r="A12" s="51">
        <v>9</v>
      </c>
      <c r="B12" s="97">
        <v>860528120</v>
      </c>
      <c r="C12" s="100" t="str">
        <f>+VLOOKUP(B12,'VERİ BANKASI'!M:N,2,0)</f>
        <v>ASKEROĞLU TUR.GID.SAN.VE TİC.LTD.ŞTİ.</v>
      </c>
      <c r="D12" s="54" t="s">
        <v>92</v>
      </c>
      <c r="E12" s="57">
        <v>73</v>
      </c>
      <c r="F12" s="59">
        <v>45277</v>
      </c>
      <c r="G12" s="61">
        <v>1</v>
      </c>
      <c r="H12" s="63">
        <v>35</v>
      </c>
      <c r="I12" s="65" t="s">
        <v>640</v>
      </c>
      <c r="J12" s="61" t="s">
        <v>64</v>
      </c>
      <c r="K12" s="65"/>
      <c r="L12" s="67">
        <f t="shared" si="1"/>
        <v>0</v>
      </c>
      <c r="M12" s="7">
        <f t="shared" si="2"/>
        <v>35</v>
      </c>
      <c r="N12" s="69">
        <f t="shared" si="3"/>
        <v>0</v>
      </c>
      <c r="O12" s="76">
        <f t="shared" si="4"/>
        <v>0</v>
      </c>
      <c r="P12" s="74">
        <f t="shared" si="5"/>
        <v>34.653465346534652</v>
      </c>
      <c r="Q12" s="82">
        <f t="shared" si="6"/>
        <v>0.34653465346534651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34.653465346534652</v>
      </c>
      <c r="W12" s="7">
        <f t="shared" si="0"/>
        <v>0.34653465346534651</v>
      </c>
    </row>
    <row r="13" spans="1:23" s="6" customFormat="1" ht="19.899999999999999" customHeight="1" x14ac:dyDescent="0.2">
      <c r="A13" s="51">
        <v>10</v>
      </c>
      <c r="B13" s="97">
        <v>8280687700</v>
      </c>
      <c r="C13" s="100" t="str">
        <f>+VLOOKUP(B13,'VERİ BANKASI'!M:N,2,0)</f>
        <v>TAŞFIRIN ORGANİK EKMEK UNL.MAM.GIDA.SAN.LTD.</v>
      </c>
      <c r="D13" s="54" t="s">
        <v>92</v>
      </c>
      <c r="E13" s="57">
        <v>57</v>
      </c>
      <c r="F13" s="59">
        <v>45272</v>
      </c>
      <c r="G13" s="61">
        <v>1</v>
      </c>
      <c r="H13" s="63">
        <v>10</v>
      </c>
      <c r="I13" s="65" t="s">
        <v>68</v>
      </c>
      <c r="J13" s="61" t="s">
        <v>64</v>
      </c>
      <c r="K13" s="65"/>
      <c r="L13" s="67">
        <f t="shared" si="1"/>
        <v>0</v>
      </c>
      <c r="M13" s="7">
        <f t="shared" si="2"/>
        <v>10</v>
      </c>
      <c r="N13" s="69">
        <f t="shared" si="3"/>
        <v>0</v>
      </c>
      <c r="O13" s="76">
        <f t="shared" si="4"/>
        <v>0</v>
      </c>
      <c r="P13" s="74">
        <f t="shared" si="5"/>
        <v>9.9009900990099009</v>
      </c>
      <c r="Q13" s="82">
        <f t="shared" si="6"/>
        <v>9.9009900990099015E-2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9.9009900990099009</v>
      </c>
      <c r="W13" s="7">
        <f t="shared" si="0"/>
        <v>9.9009900990099015E-2</v>
      </c>
    </row>
    <row r="14" spans="1:23" s="6" customFormat="1" ht="19.899999999999999" customHeight="1" x14ac:dyDescent="0.2">
      <c r="A14" s="51">
        <v>11</v>
      </c>
      <c r="B14" s="97">
        <v>8280687700</v>
      </c>
      <c r="C14" s="100" t="str">
        <f>+VLOOKUP(B14,'VERİ BANKASI'!M:N,2,0)</f>
        <v>TAŞFIRIN ORGANİK EKMEK UNL.MAM.GIDA.SAN.LTD.</v>
      </c>
      <c r="D14" s="54" t="s">
        <v>92</v>
      </c>
      <c r="E14" s="57">
        <v>57</v>
      </c>
      <c r="F14" s="59">
        <v>45272</v>
      </c>
      <c r="G14" s="61">
        <v>10</v>
      </c>
      <c r="H14" s="63">
        <v>15</v>
      </c>
      <c r="I14" s="65" t="s">
        <v>68</v>
      </c>
      <c r="J14" s="61" t="s">
        <v>64</v>
      </c>
      <c r="K14" s="65"/>
      <c r="L14" s="67">
        <f t="shared" si="1"/>
        <v>0</v>
      </c>
      <c r="M14" s="7">
        <f t="shared" si="2"/>
        <v>15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13.636363636363635</v>
      </c>
      <c r="S14" s="86">
        <f t="shared" si="8"/>
        <v>1.3636363636363635</v>
      </c>
      <c r="T14" s="90">
        <f t="shared" si="9"/>
        <v>0</v>
      </c>
      <c r="U14" s="92">
        <f t="shared" si="10"/>
        <v>0</v>
      </c>
      <c r="V14" s="95">
        <f t="shared" si="0"/>
        <v>13.636363636363635</v>
      </c>
      <c r="W14" s="7">
        <f t="shared" si="0"/>
        <v>1.3636363636363635</v>
      </c>
    </row>
    <row r="15" spans="1:23" s="6" customFormat="1" ht="19.899999999999999" customHeight="1" x14ac:dyDescent="0.2">
      <c r="A15" s="51">
        <v>12</v>
      </c>
      <c r="B15" s="97">
        <v>9480423762</v>
      </c>
      <c r="C15" s="100" t="str">
        <f>+VLOOKUP(B15,'VERİ BANKASI'!M:N,2,0)</f>
        <v>YENİ MAĞAZACILIK A.Ş.( A101 )</v>
      </c>
      <c r="D15" s="54" t="s">
        <v>92</v>
      </c>
      <c r="E15" s="57">
        <v>129</v>
      </c>
      <c r="F15" s="59">
        <v>45274</v>
      </c>
      <c r="G15" s="61">
        <v>1</v>
      </c>
      <c r="H15" s="63">
        <v>22.5</v>
      </c>
      <c r="I15" s="65" t="s">
        <v>122</v>
      </c>
      <c r="J15" s="61" t="s">
        <v>64</v>
      </c>
      <c r="K15" s="65"/>
      <c r="L15" s="67">
        <f t="shared" si="1"/>
        <v>0</v>
      </c>
      <c r="M15" s="7">
        <f t="shared" si="2"/>
        <v>22.5</v>
      </c>
      <c r="N15" s="69">
        <f t="shared" si="3"/>
        <v>0</v>
      </c>
      <c r="O15" s="76">
        <f t="shared" si="4"/>
        <v>0</v>
      </c>
      <c r="P15" s="74">
        <f t="shared" si="5"/>
        <v>22.277227722772277</v>
      </c>
      <c r="Q15" s="82">
        <f t="shared" si="6"/>
        <v>0.22277227722772278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22.277227722772277</v>
      </c>
      <c r="W15" s="7">
        <f t="shared" si="0"/>
        <v>0.22277227722772278</v>
      </c>
    </row>
    <row r="16" spans="1:23" s="6" customFormat="1" ht="19.899999999999999" customHeight="1" x14ac:dyDescent="0.2">
      <c r="A16" s="51">
        <v>13</v>
      </c>
      <c r="B16" s="97">
        <v>9480423762</v>
      </c>
      <c r="C16" s="100" t="str">
        <f>+VLOOKUP(B16,'VERİ BANKASI'!M:N,2,0)</f>
        <v>YENİ MAĞAZACILIK A.Ş.( A101 )</v>
      </c>
      <c r="D16" s="54" t="s">
        <v>92</v>
      </c>
      <c r="E16" s="57">
        <v>129</v>
      </c>
      <c r="F16" s="59">
        <v>45274</v>
      </c>
      <c r="G16" s="61">
        <v>10</v>
      </c>
      <c r="H16" s="63">
        <v>29.5</v>
      </c>
      <c r="I16" s="65" t="s">
        <v>122</v>
      </c>
      <c r="J16" s="61" t="s">
        <v>64</v>
      </c>
      <c r="K16" s="65"/>
      <c r="L16" s="67">
        <f t="shared" si="1"/>
        <v>0</v>
      </c>
      <c r="M16" s="7">
        <f t="shared" si="2"/>
        <v>29.5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26.818181818181817</v>
      </c>
      <c r="S16" s="86">
        <f t="shared" si="8"/>
        <v>2.6818181818181817</v>
      </c>
      <c r="T16" s="90">
        <f t="shared" si="9"/>
        <v>0</v>
      </c>
      <c r="U16" s="92">
        <f t="shared" si="10"/>
        <v>0</v>
      </c>
      <c r="V16" s="95">
        <f t="shared" si="0"/>
        <v>26.818181818181817</v>
      </c>
      <c r="W16" s="7">
        <f t="shared" si="0"/>
        <v>2.6818181818181817</v>
      </c>
    </row>
    <row r="17" spans="1:23" s="6" customFormat="1" ht="19.899999999999999" customHeight="1" x14ac:dyDescent="0.2">
      <c r="A17" s="51">
        <v>14</v>
      </c>
      <c r="B17" s="97">
        <v>9480423762</v>
      </c>
      <c r="C17" s="100" t="str">
        <f>+VLOOKUP(B17,'VERİ BANKASI'!M:N,2,0)</f>
        <v>YENİ MAĞAZACILIK A.Ş.( A101 )</v>
      </c>
      <c r="D17" s="54" t="s">
        <v>639</v>
      </c>
      <c r="E17" s="57">
        <v>32</v>
      </c>
      <c r="F17" s="59">
        <v>45277</v>
      </c>
      <c r="G17" s="61">
        <v>1</v>
      </c>
      <c r="H17" s="63">
        <v>96.55</v>
      </c>
      <c r="I17" s="65" t="s">
        <v>122</v>
      </c>
      <c r="J17" s="61" t="s">
        <v>64</v>
      </c>
      <c r="K17" s="65"/>
      <c r="L17" s="67">
        <f t="shared" si="1"/>
        <v>0</v>
      </c>
      <c r="M17" s="7">
        <f t="shared" si="2"/>
        <v>96.55</v>
      </c>
      <c r="N17" s="69">
        <f t="shared" si="3"/>
        <v>0</v>
      </c>
      <c r="O17" s="76">
        <f t="shared" si="4"/>
        <v>0</v>
      </c>
      <c r="P17" s="74">
        <f t="shared" si="5"/>
        <v>95.594059405940584</v>
      </c>
      <c r="Q17" s="82">
        <f t="shared" si="6"/>
        <v>0.9559405940594059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95.594059405940584</v>
      </c>
      <c r="W17" s="7">
        <f t="shared" si="0"/>
        <v>0.9559405940594059</v>
      </c>
    </row>
    <row r="18" spans="1:23" s="6" customFormat="1" ht="19.899999999999999" customHeight="1" x14ac:dyDescent="0.2">
      <c r="A18" s="51">
        <v>15</v>
      </c>
      <c r="B18" s="97">
        <v>33094269770</v>
      </c>
      <c r="C18" s="100" t="str">
        <f>+VLOOKUP(B18,'VERİ BANKASI'!M:N,2,0)</f>
        <v>KANARYA KURUYEMİŞ -ERDAL DOĞAN</v>
      </c>
      <c r="D18" s="54" t="s">
        <v>639</v>
      </c>
      <c r="E18" s="57">
        <v>90</v>
      </c>
      <c r="F18" s="59">
        <v>45271</v>
      </c>
      <c r="G18" s="61">
        <v>1</v>
      </c>
      <c r="H18" s="63">
        <v>90</v>
      </c>
      <c r="I18" s="65" t="s">
        <v>122</v>
      </c>
      <c r="J18" s="61" t="s">
        <v>64</v>
      </c>
      <c r="K18" s="65"/>
      <c r="L18" s="67">
        <f t="shared" si="1"/>
        <v>0</v>
      </c>
      <c r="M18" s="7">
        <f t="shared" si="2"/>
        <v>90</v>
      </c>
      <c r="N18" s="69">
        <f t="shared" si="3"/>
        <v>0</v>
      </c>
      <c r="O18" s="76">
        <f t="shared" si="4"/>
        <v>0</v>
      </c>
      <c r="P18" s="74">
        <f t="shared" si="5"/>
        <v>89.10891089108911</v>
      </c>
      <c r="Q18" s="82">
        <f t="shared" si="6"/>
        <v>0.8910891089108911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89.10891089108911</v>
      </c>
      <c r="W18" s="7">
        <f t="shared" si="0"/>
        <v>0.8910891089108911</v>
      </c>
    </row>
    <row r="19" spans="1:23" s="6" customFormat="1" ht="19.899999999999999" customHeight="1" x14ac:dyDescent="0.2">
      <c r="A19" s="51">
        <v>16</v>
      </c>
      <c r="B19" s="97">
        <v>3850430195</v>
      </c>
      <c r="C19" s="100" t="str">
        <f>+VLOOKUP(B19,'VERİ BANKASI'!M:N,2,0)</f>
        <v>FATİH DİLEK GIDA SAN.VE TİC.A.Ş.</v>
      </c>
      <c r="D19" s="54" t="s">
        <v>639</v>
      </c>
      <c r="E19" s="57">
        <v>52</v>
      </c>
      <c r="F19" s="59">
        <v>45272</v>
      </c>
      <c r="G19" s="61">
        <v>10</v>
      </c>
      <c r="H19" s="63">
        <v>284</v>
      </c>
      <c r="I19" s="65" t="s">
        <v>122</v>
      </c>
      <c r="J19" s="61" t="s">
        <v>64</v>
      </c>
      <c r="K19" s="65"/>
      <c r="L19" s="67">
        <f t="shared" si="1"/>
        <v>0</v>
      </c>
      <c r="M19" s="7">
        <f t="shared" si="2"/>
        <v>284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258.18181818181819</v>
      </c>
      <c r="S19" s="86">
        <f t="shared" si="8"/>
        <v>25.81818181818182</v>
      </c>
      <c r="T19" s="90">
        <f t="shared" si="9"/>
        <v>0</v>
      </c>
      <c r="U19" s="92">
        <f t="shared" si="10"/>
        <v>0</v>
      </c>
      <c r="V19" s="95">
        <f t="shared" si="0"/>
        <v>258.18181818181819</v>
      </c>
      <c r="W19" s="7">
        <f t="shared" si="0"/>
        <v>25.81818181818182</v>
      </c>
    </row>
    <row r="20" spans="1:23" s="6" customFormat="1" ht="19.899999999999999" customHeight="1" x14ac:dyDescent="0.2">
      <c r="A20" s="51">
        <v>17</v>
      </c>
      <c r="B20" s="97">
        <v>3850449960</v>
      </c>
      <c r="C20" s="100" t="str">
        <f>+VLOOKUP(B20,'VERİ BANKASI'!M:N,2,0)</f>
        <v>FICCIN REST GIDA İŞL.TURZ.VE REKLAM LTD.ŞTİ.</v>
      </c>
      <c r="D20" s="54" t="s">
        <v>639</v>
      </c>
      <c r="E20" s="57">
        <v>49</v>
      </c>
      <c r="F20" s="59">
        <v>45275</v>
      </c>
      <c r="G20" s="61">
        <v>10</v>
      </c>
      <c r="H20" s="63">
        <v>82</v>
      </c>
      <c r="I20" s="65" t="s">
        <v>136</v>
      </c>
      <c r="J20" s="61" t="s">
        <v>64</v>
      </c>
      <c r="K20" s="65"/>
      <c r="L20" s="67">
        <f t="shared" si="1"/>
        <v>0</v>
      </c>
      <c r="M20" s="7">
        <f t="shared" si="2"/>
        <v>82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74.545454545454533</v>
      </c>
      <c r="S20" s="86">
        <f t="shared" si="8"/>
        <v>7.4545454545454533</v>
      </c>
      <c r="T20" s="90">
        <f t="shared" si="9"/>
        <v>0</v>
      </c>
      <c r="U20" s="92">
        <f t="shared" si="10"/>
        <v>0</v>
      </c>
      <c r="V20" s="95">
        <f t="shared" si="0"/>
        <v>74.545454545454533</v>
      </c>
      <c r="W20" s="7">
        <f t="shared" si="0"/>
        <v>7.4545454545454533</v>
      </c>
    </row>
    <row r="21" spans="1:23" s="6" customFormat="1" ht="19.899999999999999" customHeight="1" x14ac:dyDescent="0.2">
      <c r="A21" s="51">
        <v>18</v>
      </c>
      <c r="B21" s="97">
        <v>3850449960</v>
      </c>
      <c r="C21" s="100" t="str">
        <f>+VLOOKUP(B21,'VERİ BANKASI'!M:N,2,0)</f>
        <v>FICCIN REST GIDA İŞL.TURZ.VE REKLAM LTD.ŞTİ.</v>
      </c>
      <c r="D21" s="54" t="s">
        <v>639</v>
      </c>
      <c r="E21" s="57">
        <v>49</v>
      </c>
      <c r="F21" s="59">
        <v>45280</v>
      </c>
      <c r="G21" s="61">
        <v>10</v>
      </c>
      <c r="H21" s="63">
        <v>60</v>
      </c>
      <c r="I21" s="65" t="s">
        <v>122</v>
      </c>
      <c r="J21" s="61" t="s">
        <v>64</v>
      </c>
      <c r="K21" s="65"/>
      <c r="L21" s="67">
        <f t="shared" si="1"/>
        <v>0</v>
      </c>
      <c r="M21" s="7">
        <f t="shared" si="2"/>
        <v>60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54.54545454545454</v>
      </c>
      <c r="S21" s="86">
        <f t="shared" si="8"/>
        <v>5.4545454545454541</v>
      </c>
      <c r="T21" s="90">
        <f t="shared" si="9"/>
        <v>0</v>
      </c>
      <c r="U21" s="92">
        <f t="shared" si="10"/>
        <v>0</v>
      </c>
      <c r="V21" s="95">
        <f t="shared" si="0"/>
        <v>54.54545454545454</v>
      </c>
      <c r="W21" s="7">
        <f t="shared" si="0"/>
        <v>5.4545454545454541</v>
      </c>
    </row>
    <row r="22" spans="1:23" s="6" customFormat="1" ht="19.899999999999999" customHeight="1" x14ac:dyDescent="0.2">
      <c r="A22" s="51">
        <v>19</v>
      </c>
      <c r="B22" s="97">
        <v>3850449960</v>
      </c>
      <c r="C22" s="100" t="str">
        <f>+VLOOKUP(B22,'VERİ BANKASI'!M:N,2,0)</f>
        <v>FICCIN REST GIDA İŞL.TURZ.VE REKLAM LTD.ŞTİ.</v>
      </c>
      <c r="D22" s="54" t="s">
        <v>639</v>
      </c>
      <c r="E22" s="57">
        <v>35</v>
      </c>
      <c r="F22" s="59">
        <v>45279</v>
      </c>
      <c r="G22" s="61">
        <v>10</v>
      </c>
      <c r="H22" s="63">
        <v>87</v>
      </c>
      <c r="I22" s="65" t="s">
        <v>122</v>
      </c>
      <c r="J22" s="61" t="s">
        <v>64</v>
      </c>
      <c r="K22" s="65"/>
      <c r="L22" s="67">
        <f t="shared" si="1"/>
        <v>0</v>
      </c>
      <c r="M22" s="7">
        <f t="shared" si="2"/>
        <v>87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79.090909090909079</v>
      </c>
      <c r="S22" s="86">
        <f t="shared" si="8"/>
        <v>7.9090909090909083</v>
      </c>
      <c r="T22" s="90">
        <f t="shared" si="9"/>
        <v>0</v>
      </c>
      <c r="U22" s="92">
        <f t="shared" si="10"/>
        <v>0</v>
      </c>
      <c r="V22" s="95">
        <f t="shared" si="0"/>
        <v>79.090909090909079</v>
      </c>
      <c r="W22" s="7">
        <f t="shared" si="0"/>
        <v>7.9090909090909083</v>
      </c>
    </row>
    <row r="23" spans="1:23" s="6" customFormat="1" ht="19.899999999999999" customHeight="1" x14ac:dyDescent="0.2">
      <c r="A23" s="51">
        <v>20</v>
      </c>
      <c r="B23" s="97"/>
      <c r="C23" s="100"/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/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/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/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/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/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/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/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/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/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/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/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/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/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/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/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/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/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/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/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/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/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/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/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/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/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/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/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/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1901.09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1901.09</v>
      </c>
      <c r="N57" s="13">
        <f t="shared" si="12"/>
        <v>0</v>
      </c>
      <c r="O57" s="13">
        <f t="shared" si="12"/>
        <v>0</v>
      </c>
      <c r="P57" s="14">
        <f>+SUBTOTAL(9,P4:P55)</f>
        <v>1183.7524752475247</v>
      </c>
      <c r="Q57" s="14">
        <f t="shared" si="12"/>
        <v>11.837524752475247</v>
      </c>
      <c r="R57" s="15">
        <f t="shared" si="12"/>
        <v>584.09090909090901</v>
      </c>
      <c r="S57" s="15">
        <f t="shared" si="12"/>
        <v>58.409090909090907</v>
      </c>
      <c r="T57" s="16">
        <f t="shared" si="12"/>
        <v>52.5</v>
      </c>
      <c r="U57" s="16">
        <f t="shared" si="12"/>
        <v>10.5</v>
      </c>
      <c r="V57" s="12">
        <f t="shared" si="12"/>
        <v>1820.3433843384339</v>
      </c>
      <c r="W57" s="12">
        <f t="shared" si="12"/>
        <v>80.746615661566153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40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1901.0900000000001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701.27722772277218</v>
      </c>
      <c r="F63" s="24">
        <f t="shared" si="16"/>
        <v>7.0127722772277226</v>
      </c>
      <c r="G63" s="24">
        <f t="shared" si="17"/>
        <v>40.454545454545453</v>
      </c>
      <c r="H63" s="24">
        <f t="shared" si="18"/>
        <v>4.045454545454545</v>
      </c>
      <c r="I63" s="24">
        <f t="shared" si="19"/>
        <v>52.5</v>
      </c>
      <c r="J63" s="24">
        <f t="shared" si="20"/>
        <v>10.5</v>
      </c>
      <c r="K63" s="24">
        <f t="shared" si="21"/>
        <v>0</v>
      </c>
      <c r="L63" s="25">
        <f t="shared" si="22"/>
        <v>815.78999999999985</v>
      </c>
      <c r="M63" s="113">
        <f>+COUNTIF($D$4:D57,B63)</f>
        <v>9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-1901.0900000000001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76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482.47524752475249</v>
      </c>
      <c r="F65" s="24">
        <f t="shared" si="16"/>
        <v>4.824752475247525</v>
      </c>
      <c r="G65" s="24">
        <f t="shared" si="17"/>
        <v>466.36363636363637</v>
      </c>
      <c r="H65" s="24">
        <f t="shared" si="18"/>
        <v>46.636363636363633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1000.3000000000001</v>
      </c>
      <c r="M65" s="113">
        <f>+COUNTIF($D$4:D59,B65)</f>
        <v>9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MESUT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77.272727272727266</v>
      </c>
      <c r="H69" s="24">
        <f t="shared" si="18"/>
        <v>7.7272727272727266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85</v>
      </c>
      <c r="M69" s="113">
        <f>+COUNTIF($D$4:D63,B69)</f>
        <v>1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0</v>
      </c>
      <c r="D85" s="39">
        <f t="shared" si="23"/>
        <v>0</v>
      </c>
      <c r="E85" s="39">
        <f t="shared" si="23"/>
        <v>1183.7524752475247</v>
      </c>
      <c r="F85" s="39">
        <f t="shared" si="23"/>
        <v>11.837524752475247</v>
      </c>
      <c r="G85" s="39">
        <f t="shared" si="23"/>
        <v>584.09090909090912</v>
      </c>
      <c r="H85" s="39">
        <f t="shared" si="23"/>
        <v>58.409090909090907</v>
      </c>
      <c r="I85" s="39">
        <f t="shared" si="23"/>
        <v>52.5</v>
      </c>
      <c r="J85" s="39">
        <f t="shared" si="23"/>
        <v>10.5</v>
      </c>
      <c r="K85" s="40">
        <f t="shared" si="23"/>
        <v>0</v>
      </c>
      <c r="L85" s="40">
        <f>SUM(L60:L82)</f>
        <v>1901.09</v>
      </c>
      <c r="M85" s="114">
        <f>+SUM(M60:M84)</f>
        <v>19</v>
      </c>
      <c r="R85" s="106" t="s">
        <v>658</v>
      </c>
      <c r="S85" s="111">
        <f>+M85</f>
        <v>19</v>
      </c>
      <c r="T85" s="107">
        <f>+K85</f>
        <v>0</v>
      </c>
      <c r="U85" s="107">
        <f>+C85+E85+G85+I85</f>
        <v>1820.3433843384337</v>
      </c>
      <c r="V85" s="107">
        <f>+D85+F85+H85+J85</f>
        <v>80.746615661566153</v>
      </c>
      <c r="W85" s="107">
        <f>+T85+U85+V85</f>
        <v>1901.09</v>
      </c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A5B79114-0213-4867-B876-7C9760D09C73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7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5D9AF108-F7FC-43DD-A3BA-DBEFB51E1287}">
          <x14:formula1>
            <xm:f>'VERİ BANKASI'!$F$1:$F$4</xm:f>
          </x14:formula1>
          <xm:sqref>P60</xm:sqref>
        </x14:dataValidation>
        <x14:dataValidation type="list" allowBlank="1" showInputMessage="1" showErrorMessage="1" xr:uid="{5E368C57-5949-405B-A774-A8E1E5E25BC4}">
          <x14:formula1>
            <xm:f>'VERİ BANKASI'!$E$1:$E$13</xm:f>
          </x14:formula1>
          <xm:sqref>P63</xm:sqref>
        </x14:dataValidation>
        <x14:dataValidation type="list" allowBlank="1" showInputMessage="1" showErrorMessage="1" xr:uid="{85782C32-B58A-4ADB-A23C-002603ACB876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4671B1FF-4870-456F-8EBD-51BDC04F88AA}">
          <x14:formula1>
            <xm:f>'VERİ BANKASI'!$G$1:$G$4</xm:f>
          </x14:formula1>
          <xm:sqref>P61</xm:sqref>
        </x14:dataValidation>
        <x14:dataValidation type="list" allowBlank="1" showInputMessage="1" showErrorMessage="1" xr:uid="{DF3AF925-6858-4227-9829-FFFEC912D199}">
          <x14:formula1>
            <xm:f>'VERİ BANKASI'!$C$1:$C$5</xm:f>
          </x14:formula1>
          <xm:sqref>G55</xm:sqref>
        </x14:dataValidation>
        <x14:dataValidation type="list" allowBlank="1" showInputMessage="1" showErrorMessage="1" xr:uid="{167625C2-BE69-4AF4-AF36-213A2476C14D}">
          <x14:formula1>
            <xm:f>'VERİ BANKASI'!$N$1:$N$1</xm:f>
          </x14:formula1>
          <xm:sqref>K55</xm:sqref>
        </x14:dataValidation>
        <x14:dataValidation type="list" allowBlank="1" showInputMessage="1" showErrorMessage="1" xr:uid="{1A6C3A66-78FC-4E26-88A4-E51929BD9DCF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7AC191FF-A40D-4878-8D63-B62A364035EE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ADCAB99E-3647-41C0-8993-82F974855908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AC3FA4AD-9129-43EA-84DE-1E2100163932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E0F1427D-4492-4619-A404-4342158453D5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42B349EC-07E7-4F85-B4D2-1C5EB5FE3140}">
          <x14:formula1>
            <xm:f>'VERİ BANKASI'!$I$1:$I$36</xm:f>
          </x14:formula1>
          <xm:sqref>P62:R62</xm:sqref>
        </x14:dataValidation>
        <x14:dataValidation type="list" allowBlank="1" showInputMessage="1" showErrorMessage="1" xr:uid="{25FE0BE1-318A-4B9A-83B9-B44DB942B01A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11E6-4111-4656-8EE0-051190664A31}">
  <sheetPr codeName="Sayfa86">
    <pageSetUpPr fitToPage="1"/>
  </sheetPr>
  <dimension ref="A1:W92"/>
  <sheetViews>
    <sheetView zoomScale="85" zoomScaleNormal="85" workbookViewId="0">
      <selection activeCell="D17" sqref="D17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6110703724</v>
      </c>
      <c r="C4" s="100" t="str">
        <f>+VLOOKUP(B4,'VERİ BANKASI'!M:N,2,0)</f>
        <v>MALATYA PAZARI PALANCI KURUYEMİŞ A.Ş.</v>
      </c>
      <c r="D4" s="54" t="s">
        <v>639</v>
      </c>
      <c r="E4" s="57">
        <v>85</v>
      </c>
      <c r="F4" s="59">
        <v>45289</v>
      </c>
      <c r="G4" s="61">
        <v>1</v>
      </c>
      <c r="H4" s="63">
        <v>342.2</v>
      </c>
      <c r="I4" s="65" t="s">
        <v>122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342.2</v>
      </c>
      <c r="N4" s="69">
        <f>+IF(G4=$N$2,M4,0)</f>
        <v>0</v>
      </c>
      <c r="O4" s="76">
        <f>+N4*0/100</f>
        <v>0</v>
      </c>
      <c r="P4" s="74">
        <f>+IF(G4=$P$2,M4/1.01,0)</f>
        <v>338.81188118811878</v>
      </c>
      <c r="Q4" s="82">
        <f>+P4*0.01</f>
        <v>3.388118811881188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338.81188118811878</v>
      </c>
      <c r="W4" s="7">
        <f>+O4+Q4+S4+U4</f>
        <v>3.388118811881188</v>
      </c>
    </row>
    <row r="5" spans="1:23" s="6" customFormat="1" ht="19.899999999999999" customHeight="1" x14ac:dyDescent="0.2">
      <c r="A5" s="51">
        <v>2</v>
      </c>
      <c r="B5" s="97">
        <v>6290007547</v>
      </c>
      <c r="C5" s="100" t="str">
        <f>+VLOOKUP(B5,'VERİ BANKASI'!M:N,2,0)</f>
        <v>NAMLI PASTIRMACI GIDA TİC.A.Ş.</v>
      </c>
      <c r="D5" s="54" t="s">
        <v>92</v>
      </c>
      <c r="E5" s="57">
        <v>1007.78</v>
      </c>
      <c r="F5" s="59">
        <v>45289</v>
      </c>
      <c r="G5" s="61">
        <v>1</v>
      </c>
      <c r="H5" s="63">
        <v>1007.78</v>
      </c>
      <c r="I5" s="65" t="s">
        <v>122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1007.78</v>
      </c>
      <c r="N5" s="69">
        <f>+IF(G5=$N$2,M5,0)</f>
        <v>0</v>
      </c>
      <c r="O5" s="76">
        <f>+N5*0/100</f>
        <v>0</v>
      </c>
      <c r="P5" s="74">
        <f>+IF(G5=$P$2,M5/1.01,0)</f>
        <v>997.80198019801981</v>
      </c>
      <c r="Q5" s="82">
        <f>+P5*0.01</f>
        <v>9.9780198019801976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997.80198019801981</v>
      </c>
      <c r="W5" s="7">
        <f>+O5+Q5+S5+U5</f>
        <v>9.9780198019801976</v>
      </c>
    </row>
    <row r="6" spans="1:23" s="6" customFormat="1" ht="19.899999999999999" customHeight="1" x14ac:dyDescent="0.2">
      <c r="A6" s="51">
        <v>3</v>
      </c>
      <c r="B6" s="97">
        <v>6290007547</v>
      </c>
      <c r="C6" s="100" t="str">
        <f>+VLOOKUP(B6,'VERİ BANKASI'!M:N,2,0)</f>
        <v>NAMLI PASTIRMACI GIDA TİC.A.Ş.</v>
      </c>
      <c r="D6" s="54" t="s">
        <v>92</v>
      </c>
      <c r="E6" s="57">
        <v>103</v>
      </c>
      <c r="F6" s="59">
        <v>45291</v>
      </c>
      <c r="G6" s="61">
        <v>10</v>
      </c>
      <c r="H6" s="63">
        <v>1250</v>
      </c>
      <c r="I6" s="65" t="s">
        <v>122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1250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1136.3636363636363</v>
      </c>
      <c r="S6" s="86">
        <f>+R6*0.1</f>
        <v>113.63636363636363</v>
      </c>
      <c r="T6" s="90">
        <f>+IF(G6=$T$2,M6/1.2,0)</f>
        <v>0</v>
      </c>
      <c r="U6" s="92">
        <f>+T6*0.2</f>
        <v>0</v>
      </c>
      <c r="V6" s="95">
        <f t="shared" ref="V6:W22" si="0">+N6+P6+R6+T6</f>
        <v>1136.3636363636363</v>
      </c>
      <c r="W6" s="7">
        <f t="shared" si="0"/>
        <v>113.63636363636363</v>
      </c>
    </row>
    <row r="7" spans="1:23" s="6" customFormat="1" ht="19.899999999999999" customHeight="1" x14ac:dyDescent="0.2">
      <c r="A7" s="51">
        <v>4</v>
      </c>
      <c r="B7" s="97">
        <v>24926545872</v>
      </c>
      <c r="C7" s="100" t="str">
        <f>+VLOOKUP(B7,'VERİ BANKASI'!M:N,2,0)</f>
        <v>QFİT MARKET -ENGİN ŞAHİN</v>
      </c>
      <c r="D7" s="54" t="s">
        <v>92</v>
      </c>
      <c r="E7" s="57">
        <v>70</v>
      </c>
      <c r="F7" s="59">
        <v>45284</v>
      </c>
      <c r="G7" s="61">
        <v>1</v>
      </c>
      <c r="H7" s="63">
        <v>10.5</v>
      </c>
      <c r="I7" s="65" t="s">
        <v>640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10.5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10.396039603960396</v>
      </c>
      <c r="Q7" s="82">
        <f t="shared" ref="Q7:Q54" si="6">+P7*0.01</f>
        <v>0.10396039603960397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10.396039603960396</v>
      </c>
      <c r="W7" s="7">
        <f t="shared" si="0"/>
        <v>0.10396039603960397</v>
      </c>
    </row>
    <row r="8" spans="1:23" s="6" customFormat="1" ht="19.899999999999999" customHeight="1" x14ac:dyDescent="0.2">
      <c r="A8" s="51">
        <v>5</v>
      </c>
      <c r="B8" s="97">
        <v>8920722590</v>
      </c>
      <c r="C8" s="100" t="str">
        <f>+VLOOKUP(B8,'VERİ BANKASI'!M:N,2,0)</f>
        <v>UNİVERSAL BOĞA KARDEŞLER GID.TUR.İNŞ.VE OTO.TİC.LTD.ŞTİ.(BULVAR BÜFE)</v>
      </c>
      <c r="D8" s="54" t="s">
        <v>92</v>
      </c>
      <c r="E8" s="57">
        <v>4</v>
      </c>
      <c r="F8" s="59">
        <v>45286</v>
      </c>
      <c r="G8" s="61">
        <v>10</v>
      </c>
      <c r="H8" s="63">
        <v>30</v>
      </c>
      <c r="I8" s="65" t="s">
        <v>640</v>
      </c>
      <c r="J8" s="61" t="s">
        <v>64</v>
      </c>
      <c r="K8" s="65"/>
      <c r="L8" s="67">
        <f t="shared" si="1"/>
        <v>0</v>
      </c>
      <c r="M8" s="7">
        <f t="shared" si="2"/>
        <v>30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27.27272727272727</v>
      </c>
      <c r="S8" s="86">
        <f t="shared" si="8"/>
        <v>2.7272727272727271</v>
      </c>
      <c r="T8" s="90">
        <f t="shared" si="9"/>
        <v>0</v>
      </c>
      <c r="U8" s="92">
        <f t="shared" si="10"/>
        <v>0</v>
      </c>
      <c r="V8" s="95">
        <f t="shared" si="0"/>
        <v>27.27272727272727</v>
      </c>
      <c r="W8" s="7">
        <f t="shared" si="0"/>
        <v>2.7272727272727271</v>
      </c>
    </row>
    <row r="9" spans="1:23" s="6" customFormat="1" ht="19.899999999999999" customHeight="1" x14ac:dyDescent="0.2">
      <c r="A9" s="51">
        <v>6</v>
      </c>
      <c r="B9" s="97">
        <v>3850449960</v>
      </c>
      <c r="C9" s="100" t="str">
        <f>+VLOOKUP(B9,'VERİ BANKASI'!M:N,2,0)</f>
        <v>FICCIN REST GIDA İŞL.TURZ.VE REKLAM LTD.ŞTİ.</v>
      </c>
      <c r="D9" s="54" t="s">
        <v>639</v>
      </c>
      <c r="E9" s="57">
        <v>44</v>
      </c>
      <c r="F9" s="59">
        <v>45282</v>
      </c>
      <c r="G9" s="61">
        <v>10</v>
      </c>
      <c r="H9" s="63">
        <v>42</v>
      </c>
      <c r="I9" s="65" t="s">
        <v>122</v>
      </c>
      <c r="J9" s="61" t="s">
        <v>64</v>
      </c>
      <c r="K9" s="65"/>
      <c r="L9" s="67">
        <f t="shared" si="1"/>
        <v>0</v>
      </c>
      <c r="M9" s="7">
        <f t="shared" si="2"/>
        <v>42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38.18181818181818</v>
      </c>
      <c r="S9" s="86">
        <f t="shared" si="8"/>
        <v>3.8181818181818183</v>
      </c>
      <c r="T9" s="90">
        <f t="shared" si="9"/>
        <v>0</v>
      </c>
      <c r="U9" s="92">
        <f t="shared" si="10"/>
        <v>0</v>
      </c>
      <c r="V9" s="95">
        <f t="shared" si="0"/>
        <v>38.18181818181818</v>
      </c>
      <c r="W9" s="7">
        <f t="shared" si="0"/>
        <v>3.8181818181818183</v>
      </c>
    </row>
    <row r="10" spans="1:23" s="6" customFormat="1" ht="19.899999999999999" customHeight="1" x14ac:dyDescent="0.2">
      <c r="A10" s="51">
        <v>7</v>
      </c>
      <c r="B10" s="97">
        <v>100934876</v>
      </c>
      <c r="C10" s="100" t="str">
        <f>+VLOOKUP(B10,'VERİ BANKASI'!M:N,2,0)</f>
        <v>AHSEN LEZZET GIDA SAN.VE TİC.LTD.ŞTİ.( MADO )</v>
      </c>
      <c r="D10" s="54" t="s">
        <v>639</v>
      </c>
      <c r="E10" s="57">
        <v>23</v>
      </c>
      <c r="F10" s="59">
        <v>45281</v>
      </c>
      <c r="G10" s="61">
        <v>10</v>
      </c>
      <c r="H10" s="63">
        <v>269</v>
      </c>
      <c r="I10" s="65" t="s">
        <v>122</v>
      </c>
      <c r="J10" s="61" t="s">
        <v>64</v>
      </c>
      <c r="K10" s="65"/>
      <c r="L10" s="67">
        <f t="shared" si="1"/>
        <v>0</v>
      </c>
      <c r="M10" s="7">
        <f t="shared" si="2"/>
        <v>269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244.54545454545453</v>
      </c>
      <c r="S10" s="86">
        <f t="shared" si="8"/>
        <v>24.454545454545453</v>
      </c>
      <c r="T10" s="90">
        <f t="shared" si="9"/>
        <v>0</v>
      </c>
      <c r="U10" s="92">
        <f t="shared" si="10"/>
        <v>0</v>
      </c>
      <c r="V10" s="95">
        <f t="shared" si="0"/>
        <v>244.54545454545453</v>
      </c>
      <c r="W10" s="7">
        <f t="shared" si="0"/>
        <v>24.454545454545453</v>
      </c>
    </row>
    <row r="11" spans="1:23" s="6" customFormat="1" ht="19.899999999999999" customHeight="1" x14ac:dyDescent="0.2">
      <c r="A11" s="51">
        <v>8</v>
      </c>
      <c r="B11" s="97">
        <v>7670626101</v>
      </c>
      <c r="C11" s="100" t="str">
        <f>+VLOOKUP(B11,'VERİ BANKASI'!M:N,2,0)</f>
        <v>SEYRAN PASTACILIK SAN VE TİC.A.Ş.</v>
      </c>
      <c r="D11" s="54" t="s">
        <v>639</v>
      </c>
      <c r="E11" s="57">
        <v>113</v>
      </c>
      <c r="F11" s="59">
        <v>45283</v>
      </c>
      <c r="G11" s="61">
        <v>10</v>
      </c>
      <c r="H11" s="63">
        <v>356</v>
      </c>
      <c r="I11" s="65" t="s">
        <v>122</v>
      </c>
      <c r="J11" s="61" t="s">
        <v>64</v>
      </c>
      <c r="K11" s="65"/>
      <c r="L11" s="67">
        <f t="shared" si="1"/>
        <v>0</v>
      </c>
      <c r="M11" s="7">
        <f t="shared" si="2"/>
        <v>356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323.63636363636363</v>
      </c>
      <c r="S11" s="86">
        <f t="shared" si="8"/>
        <v>32.363636363636367</v>
      </c>
      <c r="T11" s="90">
        <f t="shared" si="9"/>
        <v>0</v>
      </c>
      <c r="U11" s="92">
        <f t="shared" si="10"/>
        <v>0</v>
      </c>
      <c r="V11" s="95">
        <f t="shared" si="0"/>
        <v>323.63636363636363</v>
      </c>
      <c r="W11" s="7">
        <f t="shared" si="0"/>
        <v>32.363636363636367</v>
      </c>
    </row>
    <row r="12" spans="1:23" s="6" customFormat="1" ht="19.899999999999999" customHeight="1" x14ac:dyDescent="0.2">
      <c r="A12" s="51">
        <v>9</v>
      </c>
      <c r="B12" s="97">
        <v>3850449960</v>
      </c>
      <c r="C12" s="100" t="str">
        <f>+VLOOKUP(B12,'VERİ BANKASI'!M:N,2,0)</f>
        <v>FICCIN REST GIDA İŞL.TURZ.VE REKLAM LTD.ŞTİ.</v>
      </c>
      <c r="D12" s="54" t="s">
        <v>639</v>
      </c>
      <c r="E12" s="57">
        <v>30</v>
      </c>
      <c r="F12" s="59">
        <v>45285</v>
      </c>
      <c r="G12" s="61">
        <v>10</v>
      </c>
      <c r="H12" s="63">
        <v>40</v>
      </c>
      <c r="I12" s="65" t="s">
        <v>122</v>
      </c>
      <c r="J12" s="61" t="s">
        <v>64</v>
      </c>
      <c r="K12" s="65"/>
      <c r="L12" s="67">
        <f t="shared" si="1"/>
        <v>0</v>
      </c>
      <c r="M12" s="7">
        <f t="shared" si="2"/>
        <v>40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36.36363636363636</v>
      </c>
      <c r="S12" s="86">
        <f t="shared" si="8"/>
        <v>3.6363636363636362</v>
      </c>
      <c r="T12" s="90">
        <f t="shared" si="9"/>
        <v>0</v>
      </c>
      <c r="U12" s="92">
        <f t="shared" si="10"/>
        <v>0</v>
      </c>
      <c r="V12" s="95">
        <f t="shared" si="0"/>
        <v>36.36363636363636</v>
      </c>
      <c r="W12" s="7">
        <f t="shared" si="0"/>
        <v>3.6363636363636362</v>
      </c>
    </row>
    <row r="13" spans="1:23" s="6" customFormat="1" ht="19.899999999999999" customHeight="1" x14ac:dyDescent="0.2">
      <c r="A13" s="51">
        <v>10</v>
      </c>
      <c r="B13" s="97">
        <v>5260047973</v>
      </c>
      <c r="C13" s="100" t="str">
        <f>+VLOOKUP(B13,'VERİ BANKASI'!M:N,2,0)</f>
        <v>İSTANBUL OTOPARK İŞLETMELERİ A.Ş.(İSPARK)</v>
      </c>
      <c r="D13" s="54" t="s">
        <v>94</v>
      </c>
      <c r="E13" s="57">
        <v>71</v>
      </c>
      <c r="F13" s="59">
        <v>45281</v>
      </c>
      <c r="G13" s="61">
        <v>20</v>
      </c>
      <c r="H13" s="63">
        <v>45</v>
      </c>
      <c r="I13" s="65" t="s">
        <v>134</v>
      </c>
      <c r="J13" s="61" t="s">
        <v>64</v>
      </c>
      <c r="K13" s="65"/>
      <c r="L13" s="67">
        <f t="shared" si="1"/>
        <v>13.5</v>
      </c>
      <c r="M13" s="7">
        <f t="shared" si="2"/>
        <v>31.5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26.25</v>
      </c>
      <c r="U13" s="92">
        <f t="shared" si="10"/>
        <v>5.25</v>
      </c>
      <c r="V13" s="95">
        <f t="shared" si="0"/>
        <v>26.25</v>
      </c>
      <c r="W13" s="7">
        <f t="shared" si="0"/>
        <v>5.25</v>
      </c>
    </row>
    <row r="14" spans="1:23" s="6" customFormat="1" ht="19.899999999999999" customHeight="1" x14ac:dyDescent="0.2">
      <c r="A14" s="51">
        <v>11</v>
      </c>
      <c r="B14" s="97">
        <v>5260047973</v>
      </c>
      <c r="C14" s="100" t="str">
        <f>+VLOOKUP(B14,'VERİ BANKASI'!M:N,2,0)</f>
        <v>İSTANBUL OTOPARK İŞLETMELERİ A.Ş.(İSPARK)</v>
      </c>
      <c r="D14" s="54" t="s">
        <v>94</v>
      </c>
      <c r="E14" s="57">
        <v>69</v>
      </c>
      <c r="F14" s="59">
        <v>45281</v>
      </c>
      <c r="G14" s="61">
        <v>20</v>
      </c>
      <c r="H14" s="63">
        <v>100</v>
      </c>
      <c r="I14" s="65" t="s">
        <v>134</v>
      </c>
      <c r="J14" s="61" t="s">
        <v>64</v>
      </c>
      <c r="K14" s="65"/>
      <c r="L14" s="67">
        <f t="shared" si="1"/>
        <v>30</v>
      </c>
      <c r="M14" s="7">
        <f t="shared" si="2"/>
        <v>70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58.333333333333336</v>
      </c>
      <c r="U14" s="92">
        <f t="shared" si="10"/>
        <v>11.666666666666668</v>
      </c>
      <c r="V14" s="95">
        <f t="shared" si="0"/>
        <v>58.333333333333336</v>
      </c>
      <c r="W14" s="7">
        <f t="shared" si="0"/>
        <v>11.666666666666668</v>
      </c>
    </row>
    <row r="15" spans="1:23" s="6" customFormat="1" ht="19.899999999999999" customHeight="1" x14ac:dyDescent="0.2">
      <c r="A15" s="51">
        <v>12</v>
      </c>
      <c r="B15" s="97">
        <v>5260047973</v>
      </c>
      <c r="C15" s="100" t="str">
        <f>+VLOOKUP(B15,'VERİ BANKASI'!M:N,2,0)</f>
        <v>İSTANBUL OTOPARK İŞLETMELERİ A.Ş.(İSPARK)</v>
      </c>
      <c r="D15" s="54" t="s">
        <v>94</v>
      </c>
      <c r="E15" s="57">
        <v>505</v>
      </c>
      <c r="F15" s="59">
        <v>45282</v>
      </c>
      <c r="G15" s="61">
        <v>20</v>
      </c>
      <c r="H15" s="63">
        <v>66</v>
      </c>
      <c r="I15" s="65" t="s">
        <v>134</v>
      </c>
      <c r="J15" s="61" t="s">
        <v>64</v>
      </c>
      <c r="K15" s="65"/>
      <c r="L15" s="67">
        <f t="shared" si="1"/>
        <v>19.8</v>
      </c>
      <c r="M15" s="7">
        <f t="shared" si="2"/>
        <v>46.2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38.500000000000007</v>
      </c>
      <c r="U15" s="92">
        <f t="shared" si="10"/>
        <v>7.700000000000002</v>
      </c>
      <c r="V15" s="95">
        <f t="shared" si="0"/>
        <v>38.500000000000007</v>
      </c>
      <c r="W15" s="7">
        <f t="shared" si="0"/>
        <v>7.700000000000002</v>
      </c>
    </row>
    <row r="16" spans="1:23" s="6" customFormat="1" ht="19.899999999999999" customHeight="1" x14ac:dyDescent="0.2">
      <c r="A16" s="51">
        <v>13</v>
      </c>
      <c r="B16" s="97">
        <v>5260047973</v>
      </c>
      <c r="C16" s="100" t="str">
        <f>+VLOOKUP(B16,'VERİ BANKASI'!M:N,2,0)</f>
        <v>İSTANBUL OTOPARK İŞLETMELERİ A.Ş.(İSPARK)</v>
      </c>
      <c r="D16" s="54" t="s">
        <v>94</v>
      </c>
      <c r="E16" s="57">
        <v>119</v>
      </c>
      <c r="F16" s="59">
        <v>45283</v>
      </c>
      <c r="G16" s="61">
        <v>20</v>
      </c>
      <c r="H16" s="63">
        <v>100</v>
      </c>
      <c r="I16" s="65" t="s">
        <v>134</v>
      </c>
      <c r="J16" s="61" t="s">
        <v>64</v>
      </c>
      <c r="K16" s="65"/>
      <c r="L16" s="67">
        <f t="shared" si="1"/>
        <v>30</v>
      </c>
      <c r="M16" s="7">
        <f t="shared" si="2"/>
        <v>70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58.333333333333336</v>
      </c>
      <c r="U16" s="92">
        <f t="shared" si="10"/>
        <v>11.666666666666668</v>
      </c>
      <c r="V16" s="95">
        <f t="shared" si="0"/>
        <v>58.333333333333336</v>
      </c>
      <c r="W16" s="7">
        <f t="shared" si="0"/>
        <v>11.666666666666668</v>
      </c>
    </row>
    <row r="17" spans="1:23" s="6" customFormat="1" ht="19.899999999999999" customHeight="1" x14ac:dyDescent="0.2">
      <c r="A17" s="51">
        <v>14</v>
      </c>
      <c r="B17" s="97">
        <v>5260047973</v>
      </c>
      <c r="C17" s="100" t="str">
        <f>+VLOOKUP(B17,'VERİ BANKASI'!M:N,2,0)</f>
        <v>İSTANBUL OTOPARK İŞLETMELERİ A.Ş.(İSPARK)</v>
      </c>
      <c r="D17" s="54" t="s">
        <v>94</v>
      </c>
      <c r="E17" s="57">
        <v>406</v>
      </c>
      <c r="F17" s="59">
        <v>45285</v>
      </c>
      <c r="G17" s="61">
        <v>20</v>
      </c>
      <c r="H17" s="63">
        <v>100</v>
      </c>
      <c r="I17" s="65" t="s">
        <v>134</v>
      </c>
      <c r="J17" s="61" t="s">
        <v>64</v>
      </c>
      <c r="K17" s="65"/>
      <c r="L17" s="67">
        <f t="shared" si="1"/>
        <v>30</v>
      </c>
      <c r="M17" s="7">
        <f t="shared" si="2"/>
        <v>70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58.333333333333336</v>
      </c>
      <c r="U17" s="92">
        <f t="shared" si="10"/>
        <v>11.666666666666668</v>
      </c>
      <c r="V17" s="95">
        <f t="shared" si="0"/>
        <v>58.333333333333336</v>
      </c>
      <c r="W17" s="7">
        <f t="shared" si="0"/>
        <v>11.666666666666668</v>
      </c>
    </row>
    <row r="18" spans="1:23" s="6" customFormat="1" ht="19.899999999999999" customHeight="1" x14ac:dyDescent="0.2">
      <c r="A18" s="51">
        <v>15</v>
      </c>
      <c r="B18" s="97">
        <v>5260047973</v>
      </c>
      <c r="C18" s="100" t="str">
        <f>+VLOOKUP(B18,'VERİ BANKASI'!M:N,2,0)</f>
        <v>İSTANBUL OTOPARK İŞLETMELERİ A.Ş.(İSPARK)</v>
      </c>
      <c r="D18" s="54" t="s">
        <v>94</v>
      </c>
      <c r="E18" s="57">
        <v>33</v>
      </c>
      <c r="F18" s="59">
        <v>45287</v>
      </c>
      <c r="G18" s="61">
        <v>20</v>
      </c>
      <c r="H18" s="63">
        <v>100</v>
      </c>
      <c r="I18" s="65" t="s">
        <v>134</v>
      </c>
      <c r="J18" s="61" t="s">
        <v>64</v>
      </c>
      <c r="K18" s="65"/>
      <c r="L18" s="67">
        <f t="shared" si="1"/>
        <v>30</v>
      </c>
      <c r="M18" s="7">
        <f t="shared" si="2"/>
        <v>70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58.333333333333336</v>
      </c>
      <c r="U18" s="92">
        <f t="shared" si="10"/>
        <v>11.666666666666668</v>
      </c>
      <c r="V18" s="95">
        <f t="shared" si="0"/>
        <v>58.333333333333336</v>
      </c>
      <c r="W18" s="7">
        <f t="shared" si="0"/>
        <v>11.666666666666668</v>
      </c>
    </row>
    <row r="19" spans="1:23" s="6" customFormat="1" ht="19.899999999999999" customHeight="1" x14ac:dyDescent="0.2">
      <c r="A19" s="51">
        <v>16</v>
      </c>
      <c r="B19" s="97">
        <v>5260047973</v>
      </c>
      <c r="C19" s="100" t="str">
        <f>+VLOOKUP(B19,'VERİ BANKASI'!M:N,2,0)</f>
        <v>İSTANBUL OTOPARK İŞLETMELERİ A.Ş.(İSPARK)</v>
      </c>
      <c r="D19" s="54" t="s">
        <v>94</v>
      </c>
      <c r="E19" s="57">
        <v>492</v>
      </c>
      <c r="F19" s="59">
        <v>45261</v>
      </c>
      <c r="G19" s="61">
        <v>20</v>
      </c>
      <c r="H19" s="63">
        <v>100</v>
      </c>
      <c r="I19" s="65" t="s">
        <v>134</v>
      </c>
      <c r="J19" s="61" t="s">
        <v>64</v>
      </c>
      <c r="K19" s="65"/>
      <c r="L19" s="67">
        <f t="shared" si="1"/>
        <v>30</v>
      </c>
      <c r="M19" s="7">
        <f t="shared" si="2"/>
        <v>70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58.333333333333336</v>
      </c>
      <c r="U19" s="92">
        <f t="shared" si="10"/>
        <v>11.666666666666668</v>
      </c>
      <c r="V19" s="95">
        <f t="shared" si="0"/>
        <v>58.333333333333336</v>
      </c>
      <c r="W19" s="7">
        <f t="shared" si="0"/>
        <v>11.666666666666668</v>
      </c>
    </row>
    <row r="20" spans="1:23" s="6" customFormat="1" ht="19.899999999999999" customHeight="1" x14ac:dyDescent="0.2">
      <c r="A20" s="51">
        <v>17</v>
      </c>
      <c r="B20" s="97">
        <v>5260047973</v>
      </c>
      <c r="C20" s="100" t="str">
        <f>+VLOOKUP(B20,'VERİ BANKASI'!M:N,2,0)</f>
        <v>İSTANBUL OTOPARK İŞLETMELERİ A.Ş.(İSPARK)</v>
      </c>
      <c r="D20" s="54" t="s">
        <v>94</v>
      </c>
      <c r="E20" s="57">
        <v>801</v>
      </c>
      <c r="F20" s="59">
        <v>45263</v>
      </c>
      <c r="G20" s="61">
        <v>20</v>
      </c>
      <c r="H20" s="63">
        <v>100</v>
      </c>
      <c r="I20" s="65" t="s">
        <v>134</v>
      </c>
      <c r="J20" s="61" t="s">
        <v>64</v>
      </c>
      <c r="K20" s="65"/>
      <c r="L20" s="67">
        <f t="shared" si="1"/>
        <v>30</v>
      </c>
      <c r="M20" s="7">
        <f t="shared" si="2"/>
        <v>70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58.333333333333336</v>
      </c>
      <c r="U20" s="92">
        <f t="shared" si="10"/>
        <v>11.666666666666668</v>
      </c>
      <c r="V20" s="95">
        <f t="shared" si="0"/>
        <v>58.333333333333336</v>
      </c>
      <c r="W20" s="7">
        <f t="shared" si="0"/>
        <v>11.666666666666668</v>
      </c>
    </row>
    <row r="21" spans="1:23" s="6" customFormat="1" ht="19.899999999999999" customHeight="1" x14ac:dyDescent="0.2">
      <c r="A21" s="51">
        <v>18</v>
      </c>
      <c r="B21" s="97">
        <v>5260047973</v>
      </c>
      <c r="C21" s="100" t="str">
        <f>+VLOOKUP(B21,'VERİ BANKASI'!M:N,2,0)</f>
        <v>İSTANBUL OTOPARK İŞLETMELERİ A.Ş.(İSPARK)</v>
      </c>
      <c r="D21" s="54" t="s">
        <v>94</v>
      </c>
      <c r="E21" s="57">
        <v>593</v>
      </c>
      <c r="F21" s="59">
        <v>45262</v>
      </c>
      <c r="G21" s="61">
        <v>20</v>
      </c>
      <c r="H21" s="63">
        <v>73</v>
      </c>
      <c r="I21" s="65" t="s">
        <v>134</v>
      </c>
      <c r="J21" s="61" t="s">
        <v>64</v>
      </c>
      <c r="K21" s="65"/>
      <c r="L21" s="67">
        <f t="shared" si="1"/>
        <v>21.9</v>
      </c>
      <c r="M21" s="7">
        <f t="shared" si="2"/>
        <v>51.1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42.583333333333336</v>
      </c>
      <c r="U21" s="92">
        <f t="shared" si="10"/>
        <v>8.5166666666666675</v>
      </c>
      <c r="V21" s="95">
        <f t="shared" si="0"/>
        <v>42.583333333333336</v>
      </c>
      <c r="W21" s="7">
        <f t="shared" si="0"/>
        <v>8.5166666666666675</v>
      </c>
    </row>
    <row r="22" spans="1:23" s="6" customFormat="1" ht="19.899999999999999" customHeight="1" x14ac:dyDescent="0.2">
      <c r="A22" s="51">
        <v>19</v>
      </c>
      <c r="B22" s="97">
        <v>7230047085</v>
      </c>
      <c r="C22" s="100" t="str">
        <f>+VLOOKUP(B22,'VERİ BANKASI'!M:N,2,0)</f>
        <v>PEGASUS HAVA TAŞIMACILIĞI A.Ş.</v>
      </c>
      <c r="D22" s="54" t="s">
        <v>97</v>
      </c>
      <c r="E22" s="57">
        <v>11</v>
      </c>
      <c r="F22" s="59">
        <v>45266</v>
      </c>
      <c r="G22" s="61"/>
      <c r="H22" s="63">
        <v>379.51</v>
      </c>
      <c r="I22" s="65" t="s">
        <v>122</v>
      </c>
      <c r="J22" s="61" t="s">
        <v>64</v>
      </c>
      <c r="K22" s="65"/>
      <c r="L22" s="67">
        <f t="shared" si="1"/>
        <v>0</v>
      </c>
      <c r="M22" s="7">
        <f t="shared" si="2"/>
        <v>379.51</v>
      </c>
      <c r="N22" s="69">
        <f t="shared" si="3"/>
        <v>379.51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379.51</v>
      </c>
      <c r="W22" s="7">
        <f t="shared" si="0"/>
        <v>0</v>
      </c>
    </row>
    <row r="23" spans="1:23" s="6" customFormat="1" ht="19.899999999999999" customHeight="1" x14ac:dyDescent="0.2">
      <c r="A23" s="51">
        <v>20</v>
      </c>
      <c r="B23" s="97">
        <v>7230047085</v>
      </c>
      <c r="C23" s="100" t="str">
        <f>+VLOOKUP(B23,'VERİ BANKASI'!M:N,2,0)</f>
        <v>PEGASUS HAVA TAŞIMACILIĞI A.Ş.</v>
      </c>
      <c r="D23" s="54" t="s">
        <v>97</v>
      </c>
      <c r="E23" s="57">
        <v>25</v>
      </c>
      <c r="F23" s="59">
        <v>45266</v>
      </c>
      <c r="G23" s="61"/>
      <c r="H23" s="63">
        <v>126.5</v>
      </c>
      <c r="I23" s="65" t="s">
        <v>122</v>
      </c>
      <c r="J23" s="61" t="s">
        <v>64</v>
      </c>
      <c r="K23" s="65"/>
      <c r="L23" s="67">
        <f t="shared" si="1"/>
        <v>0</v>
      </c>
      <c r="M23" s="7">
        <f t="shared" si="2"/>
        <v>126.5</v>
      </c>
      <c r="N23" s="69">
        <f t="shared" si="3"/>
        <v>126.5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126.5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4637.49</v>
      </c>
      <c r="I57" s="109"/>
      <c r="J57" s="109"/>
      <c r="K57" s="11"/>
      <c r="L57" s="12">
        <f t="shared" ref="L57:W57" si="12">+SUBTOTAL(9,L4:L55)</f>
        <v>235.20000000000002</v>
      </c>
      <c r="M57" s="12">
        <f t="shared" si="12"/>
        <v>4402.29</v>
      </c>
      <c r="N57" s="13">
        <f t="shared" si="12"/>
        <v>506.01</v>
      </c>
      <c r="O57" s="13">
        <f t="shared" si="12"/>
        <v>0</v>
      </c>
      <c r="P57" s="14">
        <f>+SUBTOTAL(9,P4:P55)</f>
        <v>1347.0099009900989</v>
      </c>
      <c r="Q57" s="14">
        <f t="shared" si="12"/>
        <v>13.47009900990099</v>
      </c>
      <c r="R57" s="15">
        <f t="shared" si="12"/>
        <v>1806.3636363636363</v>
      </c>
      <c r="S57" s="15">
        <f t="shared" si="12"/>
        <v>180.63636363636363</v>
      </c>
      <c r="T57" s="16">
        <f t="shared" si="12"/>
        <v>457.33333333333331</v>
      </c>
      <c r="U57" s="16">
        <f t="shared" si="12"/>
        <v>91.466666666666683</v>
      </c>
      <c r="V57" s="12">
        <f t="shared" si="12"/>
        <v>4116.7168706870698</v>
      </c>
      <c r="W57" s="12">
        <f t="shared" si="12"/>
        <v>285.57312931293126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40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26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457.33333333333331</v>
      </c>
      <c r="J61" s="24">
        <f t="shared" si="20"/>
        <v>91.466666666666683</v>
      </c>
      <c r="K61" s="24">
        <f t="shared" si="21"/>
        <v>235.20000000000002</v>
      </c>
      <c r="L61" s="25">
        <f t="shared" si="22"/>
        <v>784</v>
      </c>
      <c r="M61" s="113">
        <f>+COUNTIF($D$4:D55,B61)</f>
        <v>9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4637.4900000000007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1008.1980198019802</v>
      </c>
      <c r="F63" s="24">
        <f t="shared" si="16"/>
        <v>10.081980198019801</v>
      </c>
      <c r="G63" s="24">
        <f t="shared" si="17"/>
        <v>1163.6363636363635</v>
      </c>
      <c r="H63" s="24">
        <f t="shared" si="18"/>
        <v>116.36363636363636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2298.2800000000002</v>
      </c>
      <c r="M63" s="113">
        <f>+COUNTIF($D$4:D57,B63)</f>
        <v>4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-4637.4900000000007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77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338.81188118811878</v>
      </c>
      <c r="F65" s="24">
        <f t="shared" si="16"/>
        <v>3.388118811881188</v>
      </c>
      <c r="G65" s="24">
        <f t="shared" si="17"/>
        <v>642.72727272727263</v>
      </c>
      <c r="H65" s="24">
        <f t="shared" si="18"/>
        <v>64.27272727272728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1049.1999999999998</v>
      </c>
      <c r="M65" s="113">
        <f>+COUNTIF($D$4:D59,B65)</f>
        <v>5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MESUT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>
        <f>+COUNTIF($D$4:D64,B70)</f>
        <v>0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506.01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506.01</v>
      </c>
      <c r="M73" s="113">
        <f>+COUNTIF($D$4:D67,B73)</f>
        <v>2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506.01</v>
      </c>
      <c r="D85" s="39">
        <f t="shared" si="23"/>
        <v>0</v>
      </c>
      <c r="E85" s="39">
        <f t="shared" si="23"/>
        <v>1347.0099009900989</v>
      </c>
      <c r="F85" s="39">
        <f t="shared" si="23"/>
        <v>13.47009900990099</v>
      </c>
      <c r="G85" s="39">
        <f t="shared" si="23"/>
        <v>1806.363636363636</v>
      </c>
      <c r="H85" s="39">
        <f t="shared" si="23"/>
        <v>180.63636363636363</v>
      </c>
      <c r="I85" s="39">
        <f t="shared" si="23"/>
        <v>457.33333333333331</v>
      </c>
      <c r="J85" s="39">
        <f t="shared" si="23"/>
        <v>91.466666666666683</v>
      </c>
      <c r="K85" s="40">
        <f t="shared" si="23"/>
        <v>235.20000000000002</v>
      </c>
      <c r="L85" s="40">
        <f>SUM(L60:L82)</f>
        <v>4637.49</v>
      </c>
      <c r="M85" s="114">
        <f>+SUM(M60:M84)</f>
        <v>20</v>
      </c>
      <c r="R85" s="106" t="s">
        <v>658</v>
      </c>
      <c r="S85" s="111">
        <f>+M85</f>
        <v>20</v>
      </c>
      <c r="T85" s="107">
        <f>+K85</f>
        <v>235.20000000000002</v>
      </c>
      <c r="U85" s="107">
        <f>+C85+E85+G85+I85</f>
        <v>4116.716870687068</v>
      </c>
      <c r="V85" s="107">
        <f>+D85+F85+H85+J85</f>
        <v>285.57312931293131</v>
      </c>
      <c r="W85" s="107">
        <f>+T85+U85+V85</f>
        <v>4637.4899999999989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10499.32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06FDA129-8DA9-4BED-9DD3-46EB2DE36E47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7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D0C0515A-78D2-4943-B9E0-C331CA668E04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DC185A3F-955C-40E3-8FAB-FEEB3E1849D5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99F428E8-978E-4683-8BCE-13139477C9EC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8DDA2752-747B-4A1E-AFF3-B4F2E837421D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9F3347A3-070B-42A6-A870-418656A6FED7}">
          <x14:formula1>
            <xm:f>'VERİ BANKASI'!$N$1:$N$1</xm:f>
          </x14:formula1>
          <xm:sqref>K55</xm:sqref>
        </x14:dataValidation>
        <x14:dataValidation type="list" allowBlank="1" showInputMessage="1" showErrorMessage="1" xr:uid="{230D2C5A-E19C-4014-9CB5-80F8EE0A127E}">
          <x14:formula1>
            <xm:f>'VERİ BANKASI'!$C$1:$C$5</xm:f>
          </x14:formula1>
          <xm:sqref>G55</xm:sqref>
        </x14:dataValidation>
        <x14:dataValidation type="list" allowBlank="1" showInputMessage="1" showErrorMessage="1" xr:uid="{4F0DB75A-6BD2-40E7-A22C-CDED06B8B1D3}">
          <x14:formula1>
            <xm:f>'VERİ BANKASI'!$G$1:$G$4</xm:f>
          </x14:formula1>
          <xm:sqref>P61</xm:sqref>
        </x14:dataValidation>
        <x14:dataValidation type="list" allowBlank="1" showInputMessage="1" showErrorMessage="1" xr:uid="{AEFE1605-A7F9-4956-A9F2-C60FAB97E897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0E2639D2-9DD7-468E-B3C8-6C2B0B4E2F31}">
          <x14:formula1>
            <xm:f>'VERİ BANKASI'!$E$1:$E$13</xm:f>
          </x14:formula1>
          <xm:sqref>P63</xm:sqref>
        </x14:dataValidation>
        <x14:dataValidation type="list" allowBlank="1" showInputMessage="1" showErrorMessage="1" xr:uid="{3D26AEB3-56FB-4FA7-AB55-9EFBB54E5613}">
          <x14:formula1>
            <xm:f>'VERİ BANKASI'!$F$1:$F$4</xm:f>
          </x14:formula1>
          <xm:sqref>P60</xm:sqref>
        </x14:dataValidation>
        <x14:dataValidation type="list" allowBlank="1" showInputMessage="1" showErrorMessage="1" xr:uid="{9AF00254-BEA0-4BAB-9C2A-464C785C9BB5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F5E6396E-ED1F-4E1B-BD6A-24930F42F354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5C8BDBCA-5E8B-4C08-9A85-90BF53BCE5E7}">
          <x14:formula1>
            <xm:f>'VERİ BANKASI'!$I$1:$I$36</xm:f>
          </x14:formula1>
          <xm:sqref>P62:R62</xm:sqref>
        </x14:dataValidation>
      </x14:dataValidations>
    </ext>
  </extLst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8ED3-41CC-4B35-9B65-ABA61EF89D00}">
  <sheetPr codeName="Sayfa87">
    <pageSetUpPr fitToPage="1"/>
  </sheetPr>
  <dimension ref="A1:W92"/>
  <sheetViews>
    <sheetView topLeftCell="A28" zoomScale="85" zoomScaleNormal="85" workbookViewId="0">
      <selection activeCell="G42" sqref="G42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35605942280</v>
      </c>
      <c r="C4" s="100" t="str">
        <f>+VLOOKUP(B4,'VERİ BANKASI'!M:N,2,0)</f>
        <v>FARUK OĞUZ - 34 TAR 99</v>
      </c>
      <c r="D4" s="54" t="s">
        <v>99</v>
      </c>
      <c r="E4" s="57">
        <v>799204</v>
      </c>
      <c r="F4" s="59">
        <v>45261</v>
      </c>
      <c r="G4" s="61"/>
      <c r="H4" s="63">
        <v>150</v>
      </c>
      <c r="I4" s="65" t="s">
        <v>68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150</v>
      </c>
      <c r="N4" s="69">
        <f>+IF(G4=$N$2,M4,0)</f>
        <v>150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150</v>
      </c>
      <c r="W4" s="7">
        <f>+O4+Q4+S4+U4</f>
        <v>0</v>
      </c>
    </row>
    <row r="5" spans="1:23" s="6" customFormat="1" ht="19.899999999999999" customHeight="1" x14ac:dyDescent="0.2">
      <c r="A5" s="51">
        <v>2</v>
      </c>
      <c r="B5" s="97">
        <v>17086458650</v>
      </c>
      <c r="C5" s="100" t="str">
        <f>+VLOOKUP(B5,'VERİ BANKASI'!M:N,2,0)</f>
        <v>OLCAY MIHCAN - 34 TGH 33</v>
      </c>
      <c r="D5" s="54" t="s">
        <v>99</v>
      </c>
      <c r="E5" s="57">
        <v>491456</v>
      </c>
      <c r="F5" s="59">
        <v>45267</v>
      </c>
      <c r="G5" s="61"/>
      <c r="H5" s="63">
        <v>100</v>
      </c>
      <c r="I5" s="65" t="s">
        <v>68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100</v>
      </c>
      <c r="N5" s="69">
        <f>+IF(G5=$N$2,M5,0)</f>
        <v>100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100</v>
      </c>
      <c r="W5" s="7">
        <f>+O5+Q5+S5+U5</f>
        <v>0</v>
      </c>
    </row>
    <row r="6" spans="1:23" s="6" customFormat="1" ht="19.899999999999999" customHeight="1" x14ac:dyDescent="0.2">
      <c r="A6" s="51">
        <v>3</v>
      </c>
      <c r="B6" s="97">
        <v>34225406422</v>
      </c>
      <c r="C6" s="100" t="str">
        <f>+VLOOKUP(B6,'VERİ BANKASI'!M:N,2,0)</f>
        <v>MERT ÇAĞLAR - 34 TFM 98</v>
      </c>
      <c r="D6" s="54" t="s">
        <v>99</v>
      </c>
      <c r="E6" s="57">
        <v>181068</v>
      </c>
      <c r="F6" s="59">
        <v>45266</v>
      </c>
      <c r="G6" s="61"/>
      <c r="H6" s="63">
        <v>125</v>
      </c>
      <c r="I6" s="65" t="s">
        <v>68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125</v>
      </c>
      <c r="N6" s="69">
        <f>+IF(G6=$N$2,M6,0)</f>
        <v>125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125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>
        <v>38107717712</v>
      </c>
      <c r="C7" s="100" t="str">
        <f>+VLOOKUP(B7,'VERİ BANKASI'!M:N,2,0)</f>
        <v>MUZAFFER UZUNHÜSEYİNOĞLU - 34 TGM 65</v>
      </c>
      <c r="D7" s="54" t="s">
        <v>99</v>
      </c>
      <c r="E7" s="57">
        <v>882432</v>
      </c>
      <c r="F7" s="59">
        <v>45264</v>
      </c>
      <c r="G7" s="61"/>
      <c r="H7" s="63">
        <v>150</v>
      </c>
      <c r="I7" s="65" t="s">
        <v>68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150</v>
      </c>
      <c r="N7" s="69">
        <f t="shared" ref="N7:N54" si="3">+IF(G7=$N$2,M7,0)</f>
        <v>150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150</v>
      </c>
      <c r="W7" s="7">
        <f t="shared" si="0"/>
        <v>0</v>
      </c>
    </row>
    <row r="8" spans="1:23" s="6" customFormat="1" ht="19.899999999999999" customHeight="1" x14ac:dyDescent="0.2">
      <c r="A8" s="51">
        <v>5</v>
      </c>
      <c r="B8" s="97">
        <v>5160741416</v>
      </c>
      <c r="C8" s="100" t="str">
        <f>+VLOOKUP(B8,'VERİ BANKASI'!M:N,2,0)</f>
        <v>KARAKÖY GAYRİMENKUL YATIRIMLARI A.Ş.</v>
      </c>
      <c r="D8" s="54" t="s">
        <v>94</v>
      </c>
      <c r="E8" s="57">
        <v>563080</v>
      </c>
      <c r="F8" s="59">
        <v>45261</v>
      </c>
      <c r="G8" s="61">
        <v>20</v>
      </c>
      <c r="H8" s="63">
        <v>100</v>
      </c>
      <c r="I8" s="65" t="s">
        <v>134</v>
      </c>
      <c r="J8" s="61" t="s">
        <v>64</v>
      </c>
      <c r="K8" s="65"/>
      <c r="L8" s="67">
        <f t="shared" si="1"/>
        <v>30</v>
      </c>
      <c r="M8" s="7">
        <f t="shared" si="2"/>
        <v>70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58.333333333333336</v>
      </c>
      <c r="U8" s="92">
        <f t="shared" si="10"/>
        <v>11.666666666666668</v>
      </c>
      <c r="V8" s="95">
        <f t="shared" si="0"/>
        <v>58.333333333333336</v>
      </c>
      <c r="W8" s="7">
        <f t="shared" si="0"/>
        <v>11.666666666666668</v>
      </c>
    </row>
    <row r="9" spans="1:23" s="6" customFormat="1" ht="19.899999999999999" customHeight="1" x14ac:dyDescent="0.2">
      <c r="A9" s="51">
        <v>6</v>
      </c>
      <c r="B9" s="97">
        <v>61642048584</v>
      </c>
      <c r="C9" s="100" t="str">
        <f>+VLOOKUP(B9,'VERİ BANKASI'!M:N,2,0)</f>
        <v>ÖZGÜR BÜFE - SERHAT İŞCAN</v>
      </c>
      <c r="D9" s="54" t="s">
        <v>89</v>
      </c>
      <c r="E9" s="57">
        <v>2</v>
      </c>
      <c r="F9" s="59">
        <v>45264</v>
      </c>
      <c r="G9" s="61">
        <v>20</v>
      </c>
      <c r="H9" s="63">
        <v>30</v>
      </c>
      <c r="I9" s="65" t="s">
        <v>68</v>
      </c>
      <c r="J9" s="61" t="s">
        <v>64</v>
      </c>
      <c r="K9" s="65"/>
      <c r="L9" s="67">
        <f t="shared" si="1"/>
        <v>0</v>
      </c>
      <c r="M9" s="7">
        <f t="shared" si="2"/>
        <v>30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25</v>
      </c>
      <c r="U9" s="92">
        <f t="shared" si="10"/>
        <v>5</v>
      </c>
      <c r="V9" s="95">
        <f t="shared" si="0"/>
        <v>25</v>
      </c>
      <c r="W9" s="7">
        <f t="shared" si="0"/>
        <v>5</v>
      </c>
    </row>
    <row r="10" spans="1:23" s="6" customFormat="1" ht="19.899999999999999" customHeight="1" x14ac:dyDescent="0.2">
      <c r="A10" s="51">
        <v>7</v>
      </c>
      <c r="B10" s="97">
        <v>5260047973</v>
      </c>
      <c r="C10" s="100" t="str">
        <f>+VLOOKUP(B10,'VERİ BANKASI'!M:N,2,0)</f>
        <v>İSTANBUL OTOPARK İŞLETMELERİ A.Ş.(İSPARK)</v>
      </c>
      <c r="D10" s="54" t="s">
        <v>94</v>
      </c>
      <c r="E10" s="57">
        <v>491</v>
      </c>
      <c r="F10" s="59">
        <v>45264</v>
      </c>
      <c r="G10" s="61">
        <v>20</v>
      </c>
      <c r="H10" s="63">
        <v>100</v>
      </c>
      <c r="I10" s="65" t="s">
        <v>134</v>
      </c>
      <c r="J10" s="61" t="s">
        <v>64</v>
      </c>
      <c r="K10" s="65"/>
      <c r="L10" s="67">
        <f t="shared" si="1"/>
        <v>30</v>
      </c>
      <c r="M10" s="7">
        <f t="shared" si="2"/>
        <v>70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58.333333333333336</v>
      </c>
      <c r="U10" s="92">
        <f t="shared" si="10"/>
        <v>11.666666666666668</v>
      </c>
      <c r="V10" s="95">
        <f t="shared" si="0"/>
        <v>58.333333333333336</v>
      </c>
      <c r="W10" s="7">
        <f t="shared" si="0"/>
        <v>11.666666666666668</v>
      </c>
    </row>
    <row r="11" spans="1:23" s="6" customFormat="1" ht="19.899999999999999" customHeight="1" x14ac:dyDescent="0.2">
      <c r="A11" s="51">
        <v>8</v>
      </c>
      <c r="B11" s="97">
        <v>7670626101</v>
      </c>
      <c r="C11" s="100" t="str">
        <f>+VLOOKUP(B11,'VERİ BANKASI'!M:N,2,0)</f>
        <v>SEYRAN PASTACILIK SAN VE TİC.A.Ş.</v>
      </c>
      <c r="D11" s="54" t="s">
        <v>639</v>
      </c>
      <c r="E11" s="57">
        <v>13</v>
      </c>
      <c r="F11" s="59">
        <v>45262</v>
      </c>
      <c r="G11" s="61">
        <v>1</v>
      </c>
      <c r="H11" s="63">
        <v>246</v>
      </c>
      <c r="I11" s="65" t="s">
        <v>122</v>
      </c>
      <c r="J11" s="61" t="s">
        <v>64</v>
      </c>
      <c r="K11" s="65"/>
      <c r="L11" s="67">
        <f t="shared" si="1"/>
        <v>0</v>
      </c>
      <c r="M11" s="7">
        <f t="shared" si="2"/>
        <v>246</v>
      </c>
      <c r="N11" s="69">
        <f t="shared" si="3"/>
        <v>0</v>
      </c>
      <c r="O11" s="76">
        <f t="shared" si="4"/>
        <v>0</v>
      </c>
      <c r="P11" s="74">
        <f t="shared" si="5"/>
        <v>243.56435643564356</v>
      </c>
      <c r="Q11" s="82">
        <f t="shared" si="6"/>
        <v>2.4356435643564356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243.56435643564356</v>
      </c>
      <c r="W11" s="7">
        <f t="shared" si="0"/>
        <v>2.4356435643564356</v>
      </c>
    </row>
    <row r="12" spans="1:23" s="6" customFormat="1" ht="19.899999999999999" customHeight="1" x14ac:dyDescent="0.2">
      <c r="A12" s="51">
        <v>9</v>
      </c>
      <c r="B12" s="97">
        <v>10954728400</v>
      </c>
      <c r="C12" s="100" t="str">
        <f>+VLOOKUP(B12,'VERİ BANKASI'!M:N,2,0)</f>
        <v>EGE'DEN - NADİR GÜL</v>
      </c>
      <c r="D12" s="54" t="s">
        <v>639</v>
      </c>
      <c r="E12" s="57">
        <v>11</v>
      </c>
      <c r="F12" s="59">
        <v>45267</v>
      </c>
      <c r="G12" s="61">
        <v>10</v>
      </c>
      <c r="H12" s="63">
        <v>175</v>
      </c>
      <c r="I12" s="65" t="s">
        <v>122</v>
      </c>
      <c r="J12" s="61" t="s">
        <v>64</v>
      </c>
      <c r="K12" s="65"/>
      <c r="L12" s="67">
        <f t="shared" si="1"/>
        <v>0</v>
      </c>
      <c r="M12" s="7">
        <f t="shared" si="2"/>
        <v>175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159.09090909090907</v>
      </c>
      <c r="S12" s="86">
        <f t="shared" si="8"/>
        <v>15.909090909090907</v>
      </c>
      <c r="T12" s="90">
        <f t="shared" si="9"/>
        <v>0</v>
      </c>
      <c r="U12" s="92">
        <f t="shared" si="10"/>
        <v>0</v>
      </c>
      <c r="V12" s="95">
        <f t="shared" si="0"/>
        <v>159.09090909090907</v>
      </c>
      <c r="W12" s="7">
        <f t="shared" si="0"/>
        <v>15.909090909090907</v>
      </c>
    </row>
    <row r="13" spans="1:23" s="6" customFormat="1" ht="19.899999999999999" customHeight="1" x14ac:dyDescent="0.2">
      <c r="A13" s="51">
        <v>10</v>
      </c>
      <c r="B13" s="97">
        <v>3850430195</v>
      </c>
      <c r="C13" s="100" t="str">
        <f>+VLOOKUP(B13,'VERİ BANKASI'!M:N,2,0)</f>
        <v>FATİH DİLEK GIDA SAN.VE TİC.A.Ş.</v>
      </c>
      <c r="D13" s="54" t="s">
        <v>639</v>
      </c>
      <c r="E13" s="57">
        <v>10</v>
      </c>
      <c r="F13" s="59">
        <v>45266</v>
      </c>
      <c r="G13" s="61">
        <v>10</v>
      </c>
      <c r="H13" s="63">
        <v>432</v>
      </c>
      <c r="I13" s="65" t="s">
        <v>122</v>
      </c>
      <c r="J13" s="61" t="s">
        <v>64</v>
      </c>
      <c r="K13" s="65"/>
      <c r="L13" s="67">
        <f t="shared" si="1"/>
        <v>0</v>
      </c>
      <c r="M13" s="7">
        <f t="shared" si="2"/>
        <v>432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392.72727272727269</v>
      </c>
      <c r="S13" s="86">
        <f t="shared" si="8"/>
        <v>39.272727272727273</v>
      </c>
      <c r="T13" s="90">
        <f t="shared" si="9"/>
        <v>0</v>
      </c>
      <c r="U13" s="92">
        <f t="shared" si="10"/>
        <v>0</v>
      </c>
      <c r="V13" s="95">
        <f t="shared" si="0"/>
        <v>392.72727272727269</v>
      </c>
      <c r="W13" s="7">
        <f t="shared" si="0"/>
        <v>39.272727272727273</v>
      </c>
    </row>
    <row r="14" spans="1:23" s="6" customFormat="1" ht="19.899999999999999" customHeight="1" x14ac:dyDescent="0.2">
      <c r="A14" s="51">
        <v>11</v>
      </c>
      <c r="B14" s="97">
        <v>3370367001</v>
      </c>
      <c r="C14" s="100" t="str">
        <f>+VLOOKUP(B14,'VERİ BANKASI'!M:N,2,0)</f>
        <v>HAFİ RESTORAN CAFE - ERAY YAPI DEK. LTD. ŞTİ.</v>
      </c>
      <c r="D14" s="54" t="s">
        <v>639</v>
      </c>
      <c r="E14" s="57">
        <v>74</v>
      </c>
      <c r="F14" s="59">
        <v>45265</v>
      </c>
      <c r="G14" s="61">
        <v>10</v>
      </c>
      <c r="H14" s="63">
        <v>155</v>
      </c>
      <c r="I14" s="65" t="s">
        <v>122</v>
      </c>
      <c r="J14" s="61" t="s">
        <v>64</v>
      </c>
      <c r="K14" s="65"/>
      <c r="L14" s="67">
        <f t="shared" si="1"/>
        <v>0</v>
      </c>
      <c r="M14" s="7">
        <f t="shared" si="2"/>
        <v>155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140.90909090909091</v>
      </c>
      <c r="S14" s="86">
        <f t="shared" si="8"/>
        <v>14.090909090909092</v>
      </c>
      <c r="T14" s="90">
        <f t="shared" si="9"/>
        <v>0</v>
      </c>
      <c r="U14" s="92">
        <f t="shared" si="10"/>
        <v>0</v>
      </c>
      <c r="V14" s="95">
        <f t="shared" si="0"/>
        <v>140.90909090909091</v>
      </c>
      <c r="W14" s="7">
        <f t="shared" si="0"/>
        <v>14.090909090909092</v>
      </c>
    </row>
    <row r="15" spans="1:23" s="6" customFormat="1" ht="19.899999999999999" customHeight="1" x14ac:dyDescent="0.2">
      <c r="A15" s="51">
        <v>12</v>
      </c>
      <c r="B15" s="97">
        <v>3850449960</v>
      </c>
      <c r="C15" s="100" t="str">
        <f>+VLOOKUP(B15,'VERİ BANKASI'!M:N,2,0)</f>
        <v>FICCIN REST GIDA İŞL.TURZ.VE REKLAM LTD.ŞTİ.</v>
      </c>
      <c r="D15" s="54" t="s">
        <v>639</v>
      </c>
      <c r="E15" s="57">
        <v>24</v>
      </c>
      <c r="F15" s="59">
        <v>45261</v>
      </c>
      <c r="G15" s="61">
        <v>10</v>
      </c>
      <c r="H15" s="63">
        <v>96</v>
      </c>
      <c r="I15" s="65" t="s">
        <v>122</v>
      </c>
      <c r="J15" s="61" t="s">
        <v>64</v>
      </c>
      <c r="K15" s="65"/>
      <c r="L15" s="67">
        <f t="shared" si="1"/>
        <v>0</v>
      </c>
      <c r="M15" s="7">
        <f t="shared" si="2"/>
        <v>96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87.272727272727266</v>
      </c>
      <c r="S15" s="86">
        <f t="shared" si="8"/>
        <v>8.7272727272727266</v>
      </c>
      <c r="T15" s="90">
        <f t="shared" si="9"/>
        <v>0</v>
      </c>
      <c r="U15" s="92">
        <f t="shared" si="10"/>
        <v>0</v>
      </c>
      <c r="V15" s="95">
        <f t="shared" si="0"/>
        <v>87.272727272727266</v>
      </c>
      <c r="W15" s="7">
        <f t="shared" si="0"/>
        <v>8.7272727272727266</v>
      </c>
    </row>
    <row r="16" spans="1:23" s="6" customFormat="1" ht="19.899999999999999" customHeight="1" x14ac:dyDescent="0.2">
      <c r="A16" s="51">
        <v>13</v>
      </c>
      <c r="B16" s="97">
        <v>9000783981</v>
      </c>
      <c r="C16" s="100" t="str">
        <f>+VLOOKUP(B16,'VERİ BANKASI'!M:N,2,0)</f>
        <v>UZAK IŞIKLAR BİJUTERİ İTH. İHR. LTD. ŞTİ.</v>
      </c>
      <c r="D16" s="54" t="s">
        <v>91</v>
      </c>
      <c r="E16" s="57">
        <v>5</v>
      </c>
      <c r="F16" s="59">
        <v>45265</v>
      </c>
      <c r="G16" s="61">
        <v>20</v>
      </c>
      <c r="H16" s="63">
        <v>70</v>
      </c>
      <c r="I16" s="65" t="s">
        <v>121</v>
      </c>
      <c r="J16" s="61" t="s">
        <v>64</v>
      </c>
      <c r="K16" s="65"/>
      <c r="L16" s="67">
        <f t="shared" si="1"/>
        <v>0</v>
      </c>
      <c r="M16" s="7">
        <f t="shared" si="2"/>
        <v>70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58.333333333333336</v>
      </c>
      <c r="U16" s="92">
        <f t="shared" si="10"/>
        <v>11.666666666666668</v>
      </c>
      <c r="V16" s="95">
        <f t="shared" si="0"/>
        <v>58.333333333333336</v>
      </c>
      <c r="W16" s="7">
        <f t="shared" si="0"/>
        <v>11.666666666666668</v>
      </c>
    </row>
    <row r="17" spans="1:23" s="6" customFormat="1" ht="19.899999999999999" customHeight="1" x14ac:dyDescent="0.2">
      <c r="A17" s="51">
        <v>14</v>
      </c>
      <c r="B17" s="97">
        <v>6220529513</v>
      </c>
      <c r="C17" s="100" t="str">
        <f>+VLOOKUP(B17,'VERİ BANKASI'!M:N,2,0)</f>
        <v>MİGROS TİCARET A.Ş.</v>
      </c>
      <c r="D17" s="54" t="s">
        <v>92</v>
      </c>
      <c r="E17" s="57">
        <v>84</v>
      </c>
      <c r="F17" s="59">
        <v>45270</v>
      </c>
      <c r="G17" s="61">
        <v>1</v>
      </c>
      <c r="H17" s="63">
        <v>152.85</v>
      </c>
      <c r="I17" s="65" t="s">
        <v>640</v>
      </c>
      <c r="J17" s="61" t="s">
        <v>64</v>
      </c>
      <c r="K17" s="65"/>
      <c r="L17" s="67">
        <f t="shared" si="1"/>
        <v>0</v>
      </c>
      <c r="M17" s="7">
        <f t="shared" si="2"/>
        <v>152.85</v>
      </c>
      <c r="N17" s="69">
        <f t="shared" si="3"/>
        <v>0</v>
      </c>
      <c r="O17" s="76">
        <f t="shared" si="4"/>
        <v>0</v>
      </c>
      <c r="P17" s="74">
        <f t="shared" si="5"/>
        <v>151.33663366336634</v>
      </c>
      <c r="Q17" s="82">
        <f t="shared" si="6"/>
        <v>1.5133663366336634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151.33663366336634</v>
      </c>
      <c r="W17" s="7">
        <f t="shared" si="0"/>
        <v>1.5133663366336634</v>
      </c>
    </row>
    <row r="18" spans="1:23" s="6" customFormat="1" ht="19.899999999999999" customHeight="1" x14ac:dyDescent="0.2">
      <c r="A18" s="51">
        <v>15</v>
      </c>
      <c r="B18" s="97">
        <v>6220529513</v>
      </c>
      <c r="C18" s="100" t="str">
        <f>+VLOOKUP(B18,'VERİ BANKASI'!M:N,2,0)</f>
        <v>MİGROS TİCARET A.Ş.</v>
      </c>
      <c r="D18" s="54" t="s">
        <v>92</v>
      </c>
      <c r="E18" s="57">
        <v>84</v>
      </c>
      <c r="F18" s="59">
        <v>45270</v>
      </c>
      <c r="G18" s="61">
        <v>20</v>
      </c>
      <c r="H18" s="63">
        <v>220.95</v>
      </c>
      <c r="I18" s="65" t="s">
        <v>640</v>
      </c>
      <c r="J18" s="61" t="s">
        <v>64</v>
      </c>
      <c r="K18" s="65"/>
      <c r="L18" s="67">
        <f t="shared" ref="L18" si="11">IF(OR(D18="ARAÇ YAKIT GİDERİ",D18="ARAÇ OTOPARK VE VALE GİDERLERİ",D18="ARAÇ TAMİR VE BAKIM GİDERLERİ"),H18*30/100,0)+(IF(D18="689 KANUNEN KABUL EDİLMEYEN GİD.",H18*1,0))</f>
        <v>0</v>
      </c>
      <c r="M18" s="7">
        <f t="shared" ref="M18" si="12">+H18-L18</f>
        <v>220.95</v>
      </c>
      <c r="N18" s="69">
        <f t="shared" ref="N18" si="13">+IF(G18=$N$2,M18,0)</f>
        <v>0</v>
      </c>
      <c r="O18" s="76">
        <f t="shared" ref="O18" si="14">+N18*0/100</f>
        <v>0</v>
      </c>
      <c r="P18" s="74">
        <f t="shared" ref="P18" si="15">+IF(G18=$P$2,M18/1.01,0)</f>
        <v>0</v>
      </c>
      <c r="Q18" s="82">
        <f t="shared" ref="Q18" si="16">+P18*0.01</f>
        <v>0</v>
      </c>
      <c r="R18" s="80">
        <f t="shared" ref="R18" si="17">+IF(G18=$R$2,M18/1.1,0)</f>
        <v>0</v>
      </c>
      <c r="S18" s="86">
        <f t="shared" ref="S18" si="18">+R18*0.1</f>
        <v>0</v>
      </c>
      <c r="T18" s="90">
        <f t="shared" ref="T18" si="19">+IF(G18=$T$2,M18/1.2,0)</f>
        <v>184.125</v>
      </c>
      <c r="U18" s="92">
        <f t="shared" ref="U18" si="20">+T18*0.2</f>
        <v>36.825000000000003</v>
      </c>
      <c r="V18" s="95">
        <f t="shared" ref="V18" si="21">+N18+P18+R18+T18</f>
        <v>184.125</v>
      </c>
      <c r="W18" s="7">
        <f t="shared" ref="W18" si="22">+O18+Q18+S18+U18</f>
        <v>36.825000000000003</v>
      </c>
    </row>
    <row r="19" spans="1:23" s="6" customFormat="1" ht="19.899999999999999" customHeight="1" x14ac:dyDescent="0.2">
      <c r="A19" s="51">
        <v>16</v>
      </c>
      <c r="B19" s="97">
        <v>6220529513</v>
      </c>
      <c r="C19" s="100" t="str">
        <f>+VLOOKUP(B19,'VERİ BANKASI'!M:N,2,0)</f>
        <v>MİGROS TİCARET A.Ş.</v>
      </c>
      <c r="D19" s="54" t="s">
        <v>92</v>
      </c>
      <c r="E19" s="57">
        <v>14</v>
      </c>
      <c r="F19" s="59">
        <v>45267</v>
      </c>
      <c r="G19" s="61">
        <v>1</v>
      </c>
      <c r="H19" s="63">
        <v>197.97</v>
      </c>
      <c r="I19" s="65" t="s">
        <v>121</v>
      </c>
      <c r="J19" s="61" t="s">
        <v>64</v>
      </c>
      <c r="K19" s="65"/>
      <c r="L19" s="67">
        <f t="shared" si="1"/>
        <v>0</v>
      </c>
      <c r="M19" s="7">
        <f t="shared" si="2"/>
        <v>197.97</v>
      </c>
      <c r="N19" s="69">
        <f t="shared" si="3"/>
        <v>0</v>
      </c>
      <c r="O19" s="76">
        <f t="shared" si="4"/>
        <v>0</v>
      </c>
      <c r="P19" s="74">
        <f t="shared" si="5"/>
        <v>196.009900990099</v>
      </c>
      <c r="Q19" s="82">
        <f t="shared" si="6"/>
        <v>1.9600990099009901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196.009900990099</v>
      </c>
      <c r="W19" s="7">
        <f t="shared" si="0"/>
        <v>1.9600990099009901</v>
      </c>
    </row>
    <row r="20" spans="1:23" s="6" customFormat="1" ht="19.899999999999999" customHeight="1" x14ac:dyDescent="0.2">
      <c r="A20" s="51">
        <v>17</v>
      </c>
      <c r="B20" s="97">
        <v>6100130044</v>
      </c>
      <c r="C20" s="100" t="str">
        <f>+VLOOKUP(B20,'VERİ BANKASI'!M:N,2,0)</f>
        <v>MAHMUT KURAN PET.ÜR.SAN.VE TİC.LTD.ŞTİ.</v>
      </c>
      <c r="D20" s="54" t="s">
        <v>92</v>
      </c>
      <c r="E20" s="57">
        <v>421</v>
      </c>
      <c r="F20" s="59">
        <v>45264</v>
      </c>
      <c r="G20" s="61">
        <v>1</v>
      </c>
      <c r="H20" s="63">
        <v>31</v>
      </c>
      <c r="I20" s="65" t="s">
        <v>68</v>
      </c>
      <c r="J20" s="61" t="s">
        <v>64</v>
      </c>
      <c r="K20" s="65"/>
      <c r="L20" s="67">
        <f t="shared" si="1"/>
        <v>0</v>
      </c>
      <c r="M20" s="7">
        <f t="shared" si="2"/>
        <v>31</v>
      </c>
      <c r="N20" s="69">
        <f t="shared" si="3"/>
        <v>0</v>
      </c>
      <c r="O20" s="76">
        <f t="shared" si="4"/>
        <v>0</v>
      </c>
      <c r="P20" s="74">
        <f t="shared" si="5"/>
        <v>30.693069306930692</v>
      </c>
      <c r="Q20" s="82">
        <f t="shared" si="6"/>
        <v>0.30693069306930693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30.693069306930692</v>
      </c>
      <c r="W20" s="7">
        <f t="shared" si="0"/>
        <v>0.30693069306930693</v>
      </c>
    </row>
    <row r="21" spans="1:23" s="6" customFormat="1" ht="19.899999999999999" customHeight="1" x14ac:dyDescent="0.2">
      <c r="A21" s="51">
        <v>18</v>
      </c>
      <c r="B21" s="97">
        <v>6220529513</v>
      </c>
      <c r="C21" s="100" t="str">
        <f>+VLOOKUP(B21,'VERİ BANKASI'!M:N,2,0)</f>
        <v>MİGROS TİCARET A.Ş.</v>
      </c>
      <c r="D21" s="54" t="s">
        <v>92</v>
      </c>
      <c r="E21" s="57">
        <v>193</v>
      </c>
      <c r="F21" s="59">
        <v>45264</v>
      </c>
      <c r="G21" s="61">
        <v>1</v>
      </c>
      <c r="H21" s="63">
        <v>156.22</v>
      </c>
      <c r="I21" s="65" t="s">
        <v>643</v>
      </c>
      <c r="J21" s="61" t="s">
        <v>64</v>
      </c>
      <c r="K21" s="65"/>
      <c r="L21" s="67">
        <f t="shared" si="1"/>
        <v>0</v>
      </c>
      <c r="M21" s="7">
        <f t="shared" si="2"/>
        <v>156.22</v>
      </c>
      <c r="N21" s="69">
        <f t="shared" si="3"/>
        <v>0</v>
      </c>
      <c r="O21" s="76">
        <f t="shared" si="4"/>
        <v>0</v>
      </c>
      <c r="P21" s="74">
        <f t="shared" si="5"/>
        <v>154.67326732673268</v>
      </c>
      <c r="Q21" s="82">
        <f t="shared" si="6"/>
        <v>1.5467326732673268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154.67326732673268</v>
      </c>
      <c r="W21" s="7">
        <f t="shared" si="0"/>
        <v>1.5467326732673268</v>
      </c>
    </row>
    <row r="22" spans="1:23" s="6" customFormat="1" ht="19.899999999999999" customHeight="1" x14ac:dyDescent="0.2">
      <c r="A22" s="51">
        <v>19</v>
      </c>
      <c r="B22" s="97">
        <v>6220529513</v>
      </c>
      <c r="C22" s="100" t="str">
        <f>+VLOOKUP(B22,'VERİ BANKASI'!M:N,2,0)</f>
        <v>MİGROS TİCARET A.Ş.</v>
      </c>
      <c r="D22" s="54" t="s">
        <v>92</v>
      </c>
      <c r="E22" s="57">
        <v>186</v>
      </c>
      <c r="F22" s="59">
        <v>45268</v>
      </c>
      <c r="G22" s="61">
        <v>1</v>
      </c>
      <c r="H22" s="63">
        <v>69.95</v>
      </c>
      <c r="I22" s="65" t="s">
        <v>120</v>
      </c>
      <c r="J22" s="61" t="s">
        <v>64</v>
      </c>
      <c r="K22" s="65"/>
      <c r="L22" s="67">
        <f t="shared" si="1"/>
        <v>0</v>
      </c>
      <c r="M22" s="7">
        <f t="shared" si="2"/>
        <v>69.95</v>
      </c>
      <c r="N22" s="69">
        <f t="shared" si="3"/>
        <v>0</v>
      </c>
      <c r="O22" s="76">
        <f t="shared" si="4"/>
        <v>0</v>
      </c>
      <c r="P22" s="74">
        <f t="shared" si="5"/>
        <v>69.257425742574256</v>
      </c>
      <c r="Q22" s="82">
        <f t="shared" si="6"/>
        <v>0.69257425742574252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69.257425742574256</v>
      </c>
      <c r="W22" s="7">
        <f t="shared" si="0"/>
        <v>0.69257425742574252</v>
      </c>
    </row>
    <row r="23" spans="1:23" s="6" customFormat="1" ht="19.899999999999999" customHeight="1" x14ac:dyDescent="0.2">
      <c r="A23" s="51">
        <v>20</v>
      </c>
      <c r="B23" s="97">
        <v>6050009918</v>
      </c>
      <c r="C23" s="100" t="str">
        <f>+VLOOKUP(B23,'VERİ BANKASI'!M:N,2,0)</f>
        <v>KÜÇÜKSU UN VE UNLU MAM.SAN.VE TİC.LTD.ŞTİ.</v>
      </c>
      <c r="D23" s="54" t="s">
        <v>92</v>
      </c>
      <c r="E23" s="57">
        <v>96</v>
      </c>
      <c r="F23" s="59">
        <v>45263</v>
      </c>
      <c r="G23" s="61">
        <v>1</v>
      </c>
      <c r="H23" s="63">
        <v>25</v>
      </c>
      <c r="I23" s="65" t="s">
        <v>68</v>
      </c>
      <c r="J23" s="61" t="s">
        <v>64</v>
      </c>
      <c r="K23" s="65"/>
      <c r="L23" s="67">
        <f t="shared" si="1"/>
        <v>0</v>
      </c>
      <c r="M23" s="7">
        <f t="shared" si="2"/>
        <v>25</v>
      </c>
      <c r="N23" s="69">
        <f t="shared" si="3"/>
        <v>0</v>
      </c>
      <c r="O23" s="76">
        <f t="shared" si="4"/>
        <v>0</v>
      </c>
      <c r="P23" s="74">
        <f t="shared" si="5"/>
        <v>24.752475247524753</v>
      </c>
      <c r="Q23" s="82">
        <f t="shared" si="6"/>
        <v>0.24752475247524755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23">+N23+P23+R23+T23</f>
        <v>24.752475247524753</v>
      </c>
      <c r="W23" s="7">
        <f t="shared" si="23"/>
        <v>0.24752475247524755</v>
      </c>
    </row>
    <row r="24" spans="1:23" s="6" customFormat="1" ht="19.899999999999999" customHeight="1" x14ac:dyDescent="0.2">
      <c r="A24" s="51">
        <v>21</v>
      </c>
      <c r="B24" s="97">
        <v>6050009918</v>
      </c>
      <c r="C24" s="100" t="str">
        <f>+VLOOKUP(B24,'VERİ BANKASI'!M:N,2,0)</f>
        <v>KÜÇÜKSU UN VE UNLU MAM.SAN.VE TİC.LTD.ŞTİ.</v>
      </c>
      <c r="D24" s="54" t="s">
        <v>92</v>
      </c>
      <c r="E24" s="57">
        <v>78</v>
      </c>
      <c r="F24" s="59">
        <v>45265</v>
      </c>
      <c r="G24" s="61">
        <v>1</v>
      </c>
      <c r="H24" s="63">
        <v>25</v>
      </c>
      <c r="I24" s="65" t="s">
        <v>643</v>
      </c>
      <c r="J24" s="61" t="s">
        <v>64</v>
      </c>
      <c r="K24" s="65"/>
      <c r="L24" s="67">
        <f t="shared" si="1"/>
        <v>0</v>
      </c>
      <c r="M24" s="7">
        <f t="shared" si="2"/>
        <v>25</v>
      </c>
      <c r="N24" s="69">
        <f t="shared" si="3"/>
        <v>0</v>
      </c>
      <c r="O24" s="76">
        <f t="shared" si="4"/>
        <v>0</v>
      </c>
      <c r="P24" s="74">
        <f t="shared" si="5"/>
        <v>24.752475247524753</v>
      </c>
      <c r="Q24" s="82">
        <f t="shared" si="6"/>
        <v>0.24752475247524755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23"/>
        <v>24.752475247524753</v>
      </c>
      <c r="W24" s="7">
        <f t="shared" si="23"/>
        <v>0.24752475247524755</v>
      </c>
    </row>
    <row r="25" spans="1:23" s="6" customFormat="1" ht="19.899999999999999" customHeight="1" x14ac:dyDescent="0.2">
      <c r="A25" s="51">
        <v>22</v>
      </c>
      <c r="B25" s="97">
        <v>24926545872</v>
      </c>
      <c r="C25" s="100" t="str">
        <f>+VLOOKUP(B25,'VERİ BANKASI'!M:N,2,0)</f>
        <v>QFİT MARKET -ENGİN ŞAHİN</v>
      </c>
      <c r="D25" s="54" t="s">
        <v>92</v>
      </c>
      <c r="E25" s="57">
        <v>72</v>
      </c>
      <c r="F25" s="59">
        <v>45261</v>
      </c>
      <c r="G25" s="61">
        <v>1</v>
      </c>
      <c r="H25" s="63">
        <v>39</v>
      </c>
      <c r="I25" s="65" t="s">
        <v>643</v>
      </c>
      <c r="J25" s="61" t="s">
        <v>64</v>
      </c>
      <c r="K25" s="65"/>
      <c r="L25" s="67">
        <f t="shared" si="1"/>
        <v>0</v>
      </c>
      <c r="M25" s="7">
        <f t="shared" si="2"/>
        <v>39</v>
      </c>
      <c r="N25" s="69">
        <f t="shared" si="3"/>
        <v>0</v>
      </c>
      <c r="O25" s="76">
        <f t="shared" si="4"/>
        <v>0</v>
      </c>
      <c r="P25" s="74">
        <f t="shared" si="5"/>
        <v>38.613861386138616</v>
      </c>
      <c r="Q25" s="82">
        <f t="shared" si="6"/>
        <v>0.38613861386138615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23"/>
        <v>38.613861386138616</v>
      </c>
      <c r="W25" s="7">
        <f t="shared" si="23"/>
        <v>0.38613861386138615</v>
      </c>
    </row>
    <row r="26" spans="1:23" s="6" customFormat="1" ht="19.899999999999999" customHeight="1" x14ac:dyDescent="0.2">
      <c r="A26" s="51">
        <v>23</v>
      </c>
      <c r="B26" s="97">
        <v>41695147052</v>
      </c>
      <c r="C26" s="100" t="str">
        <f>+VLOOKUP(B26,'VERİ BANKASI'!M:N,2,0)</f>
        <v>İÇER ET - ÜNAL TOSUN</v>
      </c>
      <c r="D26" s="54" t="s">
        <v>92</v>
      </c>
      <c r="E26" s="57">
        <v>48</v>
      </c>
      <c r="F26" s="59">
        <v>45270</v>
      </c>
      <c r="G26" s="61">
        <v>1</v>
      </c>
      <c r="H26" s="63">
        <v>2960</v>
      </c>
      <c r="I26" s="65" t="s">
        <v>640</v>
      </c>
      <c r="J26" s="61" t="s">
        <v>64</v>
      </c>
      <c r="K26" s="65"/>
      <c r="L26" s="67">
        <f t="shared" si="1"/>
        <v>0</v>
      </c>
      <c r="M26" s="7">
        <f t="shared" si="2"/>
        <v>2960</v>
      </c>
      <c r="N26" s="69">
        <f t="shared" si="3"/>
        <v>0</v>
      </c>
      <c r="O26" s="76">
        <f t="shared" si="4"/>
        <v>0</v>
      </c>
      <c r="P26" s="74">
        <f t="shared" si="5"/>
        <v>2930.6930693069307</v>
      </c>
      <c r="Q26" s="82">
        <f t="shared" si="6"/>
        <v>29.306930693069308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23"/>
        <v>2930.6930693069307</v>
      </c>
      <c r="W26" s="7">
        <f t="shared" si="23"/>
        <v>29.306930693069308</v>
      </c>
    </row>
    <row r="27" spans="1:23" s="6" customFormat="1" ht="19.899999999999999" customHeight="1" x14ac:dyDescent="0.2">
      <c r="A27" s="51">
        <v>24</v>
      </c>
      <c r="B27" s="97">
        <v>6110703724</v>
      </c>
      <c r="C27" s="100" t="str">
        <f>+VLOOKUP(B27,'VERİ BANKASI'!M:N,2,0)</f>
        <v>MALATYA PAZARI PALANCI KURUYEMİŞ A.Ş.</v>
      </c>
      <c r="D27" s="54" t="s">
        <v>639</v>
      </c>
      <c r="E27" s="57">
        <v>161</v>
      </c>
      <c r="F27" s="59">
        <v>45262</v>
      </c>
      <c r="G27" s="61">
        <v>1</v>
      </c>
      <c r="H27" s="63">
        <v>499.12</v>
      </c>
      <c r="I27" s="65" t="s">
        <v>140</v>
      </c>
      <c r="J27" s="61" t="s">
        <v>64</v>
      </c>
      <c r="K27" s="65"/>
      <c r="L27" s="67">
        <f t="shared" si="1"/>
        <v>0</v>
      </c>
      <c r="M27" s="7">
        <f t="shared" si="2"/>
        <v>499.12</v>
      </c>
      <c r="N27" s="69">
        <f t="shared" si="3"/>
        <v>0</v>
      </c>
      <c r="O27" s="76">
        <f t="shared" si="4"/>
        <v>0</v>
      </c>
      <c r="P27" s="74">
        <f t="shared" si="5"/>
        <v>494.1782178217822</v>
      </c>
      <c r="Q27" s="82">
        <f t="shared" si="6"/>
        <v>4.9417821782178217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23"/>
        <v>494.1782178217822</v>
      </c>
      <c r="W27" s="7">
        <f t="shared" si="23"/>
        <v>4.9417821782178217</v>
      </c>
    </row>
    <row r="28" spans="1:23" s="6" customFormat="1" ht="19.899999999999999" customHeight="1" x14ac:dyDescent="0.2">
      <c r="A28" s="51">
        <v>25</v>
      </c>
      <c r="B28" s="97">
        <v>32654092810</v>
      </c>
      <c r="C28" s="100" t="str">
        <f>+VLOOKUP(B28,'VERİ BANKASI'!M:N,2,0)</f>
        <v>AKAT PASTA CAFE - AYDIN  AYDOĞDU</v>
      </c>
      <c r="D28" s="54" t="s">
        <v>639</v>
      </c>
      <c r="E28" s="57">
        <v>39</v>
      </c>
      <c r="F28" s="59">
        <v>45263</v>
      </c>
      <c r="G28" s="61">
        <v>1</v>
      </c>
      <c r="H28" s="63">
        <v>128</v>
      </c>
      <c r="I28" s="65" t="s">
        <v>122</v>
      </c>
      <c r="J28" s="61" t="s">
        <v>64</v>
      </c>
      <c r="K28" s="65"/>
      <c r="L28" s="67">
        <f t="shared" si="1"/>
        <v>0</v>
      </c>
      <c r="M28" s="7">
        <f t="shared" si="2"/>
        <v>128</v>
      </c>
      <c r="N28" s="69">
        <f t="shared" si="3"/>
        <v>0</v>
      </c>
      <c r="O28" s="76">
        <f t="shared" si="4"/>
        <v>0</v>
      </c>
      <c r="P28" s="74">
        <f t="shared" si="5"/>
        <v>126.73267326732673</v>
      </c>
      <c r="Q28" s="82">
        <f t="shared" si="6"/>
        <v>1.2673267326732673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23"/>
        <v>126.73267326732673</v>
      </c>
      <c r="W28" s="7">
        <f t="shared" si="23"/>
        <v>1.2673267326732673</v>
      </c>
    </row>
    <row r="29" spans="1:23" s="6" customFormat="1" ht="19.899999999999999" customHeight="1" x14ac:dyDescent="0.2">
      <c r="A29" s="51">
        <v>26</v>
      </c>
      <c r="B29" s="97">
        <v>9250441190</v>
      </c>
      <c r="C29" s="100" t="str">
        <f>+VLOOKUP(B29,'VERİ BANKASI'!M:N,2,0)</f>
        <v>ESLİM TURİZM İNŞ.BİL.OTO.GIDA SAN.VE TİC.LTD.ŞTİ.(İST.HALK YUMURTA)</v>
      </c>
      <c r="D29" s="54" t="s">
        <v>639</v>
      </c>
      <c r="E29" s="57">
        <v>32</v>
      </c>
      <c r="F29" s="59">
        <v>45269</v>
      </c>
      <c r="G29" s="61">
        <v>1</v>
      </c>
      <c r="H29" s="63">
        <v>110</v>
      </c>
      <c r="I29" s="65" t="s">
        <v>122</v>
      </c>
      <c r="J29" s="61" t="s">
        <v>64</v>
      </c>
      <c r="K29" s="65"/>
      <c r="L29" s="67">
        <f t="shared" si="1"/>
        <v>0</v>
      </c>
      <c r="M29" s="7">
        <f t="shared" si="2"/>
        <v>110</v>
      </c>
      <c r="N29" s="69">
        <f t="shared" si="3"/>
        <v>0</v>
      </c>
      <c r="O29" s="76">
        <f t="shared" si="4"/>
        <v>0</v>
      </c>
      <c r="P29" s="74">
        <f t="shared" si="5"/>
        <v>108.91089108910892</v>
      </c>
      <c r="Q29" s="82">
        <f t="shared" si="6"/>
        <v>1.0891089108910892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23"/>
        <v>108.91089108910892</v>
      </c>
      <c r="W29" s="7">
        <f t="shared" si="23"/>
        <v>1.0891089108910892</v>
      </c>
    </row>
    <row r="30" spans="1:23" s="6" customFormat="1" ht="19.899999999999999" customHeight="1" x14ac:dyDescent="0.2">
      <c r="A30" s="51">
        <v>27</v>
      </c>
      <c r="B30" s="97">
        <v>4350078928</v>
      </c>
      <c r="C30" s="100" t="str">
        <f>+VLOOKUP(B30,'VERİ BANKASI'!M:N,2,0)</f>
        <v>GÜNEYDOGU TEKSTİL GIDA VE İNŞ.SAN.TİC.LTD.ŞTİ.</v>
      </c>
      <c r="D30" s="54" t="s">
        <v>92</v>
      </c>
      <c r="E30" s="57">
        <v>262</v>
      </c>
      <c r="F30" s="59">
        <v>45262</v>
      </c>
      <c r="G30" s="61">
        <v>1</v>
      </c>
      <c r="H30" s="63">
        <v>45.96</v>
      </c>
      <c r="I30" s="65" t="s">
        <v>122</v>
      </c>
      <c r="J30" s="61" t="s">
        <v>64</v>
      </c>
      <c r="K30" s="65"/>
      <c r="L30" s="67">
        <f t="shared" si="1"/>
        <v>0</v>
      </c>
      <c r="M30" s="7">
        <f t="shared" si="2"/>
        <v>45.96</v>
      </c>
      <c r="N30" s="69">
        <f t="shared" si="3"/>
        <v>0</v>
      </c>
      <c r="O30" s="76">
        <f t="shared" si="4"/>
        <v>0</v>
      </c>
      <c r="P30" s="74">
        <f t="shared" si="5"/>
        <v>45.504950495049506</v>
      </c>
      <c r="Q30" s="82">
        <f t="shared" si="6"/>
        <v>0.45504950495049507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23"/>
        <v>45.504950495049506</v>
      </c>
      <c r="W30" s="7">
        <f t="shared" si="23"/>
        <v>0.45504950495049507</v>
      </c>
    </row>
    <row r="31" spans="1:23" s="6" customFormat="1" ht="19.899999999999999" customHeight="1" x14ac:dyDescent="0.2">
      <c r="A31" s="51">
        <v>28</v>
      </c>
      <c r="B31" s="97">
        <v>8140131899</v>
      </c>
      <c r="C31" s="100" t="str">
        <f>+VLOOKUP(B31,'VERİ BANKASI'!M:N,2,0)</f>
        <v>ŞOK MARKETLER TİC.A.Ş.</v>
      </c>
      <c r="D31" s="54" t="s">
        <v>92</v>
      </c>
      <c r="E31" s="57">
        <v>502</v>
      </c>
      <c r="F31" s="59">
        <v>45262</v>
      </c>
      <c r="G31" s="61">
        <v>1</v>
      </c>
      <c r="H31" s="63">
        <v>92</v>
      </c>
      <c r="I31" s="65" t="s">
        <v>122</v>
      </c>
      <c r="J31" s="61" t="s">
        <v>64</v>
      </c>
      <c r="K31" s="65"/>
      <c r="L31" s="67">
        <f t="shared" si="1"/>
        <v>0</v>
      </c>
      <c r="M31" s="7">
        <f t="shared" si="2"/>
        <v>92</v>
      </c>
      <c r="N31" s="69">
        <f t="shared" si="3"/>
        <v>0</v>
      </c>
      <c r="O31" s="76">
        <f t="shared" si="4"/>
        <v>0</v>
      </c>
      <c r="P31" s="74">
        <f t="shared" si="5"/>
        <v>91.089108910891085</v>
      </c>
      <c r="Q31" s="82">
        <f t="shared" si="6"/>
        <v>0.91089108910891081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23"/>
        <v>91.089108910891085</v>
      </c>
      <c r="W31" s="7">
        <f t="shared" si="23"/>
        <v>0.91089108910891081</v>
      </c>
    </row>
    <row r="32" spans="1:23" s="6" customFormat="1" ht="19.899999999999999" customHeight="1" x14ac:dyDescent="0.2">
      <c r="A32" s="51">
        <v>29</v>
      </c>
      <c r="B32" s="97">
        <v>6290007547</v>
      </c>
      <c r="C32" s="100" t="str">
        <f>+VLOOKUP(B32,'VERİ BANKASI'!M:N,2,0)</f>
        <v>NAMLI PASTIRMACI GIDA TİC.A.Ş.</v>
      </c>
      <c r="D32" s="54" t="s">
        <v>92</v>
      </c>
      <c r="E32" s="57">
        <v>377</v>
      </c>
      <c r="F32" s="59">
        <v>45262</v>
      </c>
      <c r="G32" s="61">
        <v>1</v>
      </c>
      <c r="H32" s="63">
        <v>2294.34</v>
      </c>
      <c r="I32" s="65" t="s">
        <v>122</v>
      </c>
      <c r="J32" s="61" t="s">
        <v>64</v>
      </c>
      <c r="K32" s="65"/>
      <c r="L32" s="67">
        <f t="shared" si="1"/>
        <v>0</v>
      </c>
      <c r="M32" s="7">
        <f t="shared" si="2"/>
        <v>2294.34</v>
      </c>
      <c r="N32" s="69">
        <f t="shared" si="3"/>
        <v>0</v>
      </c>
      <c r="O32" s="76">
        <f t="shared" si="4"/>
        <v>0</v>
      </c>
      <c r="P32" s="74">
        <f t="shared" si="5"/>
        <v>2271.6237623762377</v>
      </c>
      <c r="Q32" s="82">
        <f t="shared" si="6"/>
        <v>22.716237623762378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23"/>
        <v>2271.6237623762377</v>
      </c>
      <c r="W32" s="7">
        <f t="shared" si="23"/>
        <v>22.716237623762378</v>
      </c>
    </row>
    <row r="33" spans="1:23" s="6" customFormat="1" ht="19.899999999999999" customHeight="1" x14ac:dyDescent="0.2">
      <c r="A33" s="51">
        <v>30</v>
      </c>
      <c r="B33" s="97">
        <v>34399768166</v>
      </c>
      <c r="C33" s="100" t="str">
        <f>+VLOOKUP(B33,'VERİ BANKASI'!M:N,2,0)</f>
        <v>ŞEN BALIK LOK.(UZUNLAR MANAV ) - SEYHAN UZUN</v>
      </c>
      <c r="D33" s="54" t="s">
        <v>92</v>
      </c>
      <c r="E33" s="57">
        <v>43</v>
      </c>
      <c r="F33" s="59">
        <v>45263</v>
      </c>
      <c r="G33" s="61">
        <v>1</v>
      </c>
      <c r="H33" s="63">
        <v>470</v>
      </c>
      <c r="I33" s="65" t="s">
        <v>643</v>
      </c>
      <c r="J33" s="61" t="s">
        <v>64</v>
      </c>
      <c r="K33" s="65"/>
      <c r="L33" s="67">
        <f t="shared" si="1"/>
        <v>0</v>
      </c>
      <c r="M33" s="7">
        <f t="shared" si="2"/>
        <v>470</v>
      </c>
      <c r="N33" s="69">
        <f t="shared" si="3"/>
        <v>0</v>
      </c>
      <c r="O33" s="76">
        <f t="shared" si="4"/>
        <v>0</v>
      </c>
      <c r="P33" s="74">
        <f t="shared" si="5"/>
        <v>465.34653465346537</v>
      </c>
      <c r="Q33" s="82">
        <f t="shared" si="6"/>
        <v>4.653465346534654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23"/>
        <v>465.34653465346537</v>
      </c>
      <c r="W33" s="7">
        <f t="shared" si="23"/>
        <v>4.653465346534654</v>
      </c>
    </row>
    <row r="34" spans="1:23" s="6" customFormat="1" ht="19.899999999999999" customHeight="1" x14ac:dyDescent="0.2">
      <c r="A34" s="51">
        <v>31</v>
      </c>
      <c r="B34" s="97">
        <v>16717274252</v>
      </c>
      <c r="C34" s="100" t="str">
        <f>+VLOOKUP(B34,'VERİ BANKASI'!M:N,2,0)</f>
        <v>ERGENLER 3 EKMEK FIRINI - ABDULBAKİ ERGEN</v>
      </c>
      <c r="D34" s="54" t="s">
        <v>92</v>
      </c>
      <c r="E34" s="57">
        <v>140</v>
      </c>
      <c r="F34" s="59">
        <v>45263</v>
      </c>
      <c r="G34" s="61">
        <v>1</v>
      </c>
      <c r="H34" s="63">
        <v>313</v>
      </c>
      <c r="I34" s="65" t="s">
        <v>643</v>
      </c>
      <c r="J34" s="61" t="s">
        <v>64</v>
      </c>
      <c r="K34" s="65"/>
      <c r="L34" s="67">
        <f t="shared" si="1"/>
        <v>0</v>
      </c>
      <c r="M34" s="7">
        <f t="shared" si="2"/>
        <v>313</v>
      </c>
      <c r="N34" s="69">
        <f t="shared" si="3"/>
        <v>0</v>
      </c>
      <c r="O34" s="76">
        <f t="shared" si="4"/>
        <v>0</v>
      </c>
      <c r="P34" s="74">
        <f t="shared" si="5"/>
        <v>309.9009900990099</v>
      </c>
      <c r="Q34" s="82">
        <f t="shared" si="6"/>
        <v>3.0990099009900991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23"/>
        <v>309.9009900990099</v>
      </c>
      <c r="W34" s="7">
        <f t="shared" si="23"/>
        <v>3.0990099009900991</v>
      </c>
    </row>
    <row r="35" spans="1:23" s="6" customFormat="1" ht="19.899999999999999" customHeight="1" x14ac:dyDescent="0.2">
      <c r="A35" s="51">
        <v>32</v>
      </c>
      <c r="B35" s="97">
        <v>9970707719</v>
      </c>
      <c r="C35" s="100" t="str">
        <f>+VLOOKUP(B35,'VERİ BANKASI'!M:N,2,0)</f>
        <v>BOLÇİ ÇİKOLATA - ZELİHA KAPLAN - B.MAKBUL KAPLAN</v>
      </c>
      <c r="D35" s="54" t="s">
        <v>639</v>
      </c>
      <c r="E35" s="57">
        <v>83</v>
      </c>
      <c r="F35" s="59">
        <v>45268</v>
      </c>
      <c r="G35" s="61">
        <v>1</v>
      </c>
      <c r="H35" s="63">
        <v>70</v>
      </c>
      <c r="I35" s="65" t="s">
        <v>120</v>
      </c>
      <c r="J35" s="61" t="s">
        <v>64</v>
      </c>
      <c r="K35" s="65"/>
      <c r="L35" s="67">
        <f t="shared" si="1"/>
        <v>0</v>
      </c>
      <c r="M35" s="7">
        <f t="shared" si="2"/>
        <v>70</v>
      </c>
      <c r="N35" s="69">
        <f t="shared" si="3"/>
        <v>0</v>
      </c>
      <c r="O35" s="76">
        <f t="shared" si="4"/>
        <v>0</v>
      </c>
      <c r="P35" s="74">
        <f t="shared" si="5"/>
        <v>69.306930693069305</v>
      </c>
      <c r="Q35" s="82">
        <f t="shared" si="6"/>
        <v>0.69306930693069302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23"/>
        <v>69.306930693069305</v>
      </c>
      <c r="W35" s="7">
        <f t="shared" si="23"/>
        <v>0.69306930693069302</v>
      </c>
    </row>
    <row r="36" spans="1:23" s="6" customFormat="1" ht="19.899999999999999" customHeight="1" x14ac:dyDescent="0.2">
      <c r="A36" s="51">
        <v>33</v>
      </c>
      <c r="B36" s="97">
        <v>9480423762</v>
      </c>
      <c r="C36" s="100" t="str">
        <f>+VLOOKUP(B36,'VERİ BANKASI'!M:N,2,0)</f>
        <v>YENİ MAĞAZACILIK A.Ş.( A101 )</v>
      </c>
      <c r="D36" s="54" t="s">
        <v>639</v>
      </c>
      <c r="E36" s="57">
        <v>65</v>
      </c>
      <c r="F36" s="59">
        <v>45263</v>
      </c>
      <c r="G36" s="61">
        <v>1</v>
      </c>
      <c r="H36" s="63">
        <v>118.5</v>
      </c>
      <c r="I36" s="65" t="s">
        <v>122</v>
      </c>
      <c r="J36" s="61" t="s">
        <v>64</v>
      </c>
      <c r="K36" s="65"/>
      <c r="L36" s="67">
        <f t="shared" si="1"/>
        <v>0</v>
      </c>
      <c r="M36" s="7">
        <f t="shared" si="2"/>
        <v>118.5</v>
      </c>
      <c r="N36" s="69">
        <f t="shared" si="3"/>
        <v>0</v>
      </c>
      <c r="O36" s="76">
        <f t="shared" si="4"/>
        <v>0</v>
      </c>
      <c r="P36" s="74">
        <f t="shared" si="5"/>
        <v>117.32673267326733</v>
      </c>
      <c r="Q36" s="82">
        <f t="shared" si="6"/>
        <v>1.1732673267326734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23"/>
        <v>117.32673267326733</v>
      </c>
      <c r="W36" s="7">
        <f t="shared" si="23"/>
        <v>1.1732673267326734</v>
      </c>
    </row>
    <row r="37" spans="1:23" s="6" customFormat="1" ht="19.899999999999999" customHeight="1" x14ac:dyDescent="0.2">
      <c r="A37" s="51">
        <v>34</v>
      </c>
      <c r="B37" s="97">
        <v>9480423762</v>
      </c>
      <c r="C37" s="100" t="str">
        <f>+VLOOKUP(B37,'VERİ BANKASI'!M:N,2,0)</f>
        <v>YENİ MAĞAZACILIK A.Ş.( A101 )</v>
      </c>
      <c r="D37" s="54" t="s">
        <v>639</v>
      </c>
      <c r="E37" s="57">
        <v>160</v>
      </c>
      <c r="F37" s="59">
        <v>45269</v>
      </c>
      <c r="G37" s="61">
        <v>1</v>
      </c>
      <c r="H37" s="63">
        <v>144.9</v>
      </c>
      <c r="I37" s="65" t="s">
        <v>122</v>
      </c>
      <c r="J37" s="61" t="s">
        <v>64</v>
      </c>
      <c r="K37" s="65"/>
      <c r="L37" s="67">
        <f t="shared" si="1"/>
        <v>0</v>
      </c>
      <c r="M37" s="7">
        <f t="shared" si="2"/>
        <v>144.9</v>
      </c>
      <c r="N37" s="69">
        <f t="shared" si="3"/>
        <v>0</v>
      </c>
      <c r="O37" s="76">
        <f t="shared" si="4"/>
        <v>0</v>
      </c>
      <c r="P37" s="74">
        <f t="shared" si="5"/>
        <v>143.46534653465346</v>
      </c>
      <c r="Q37" s="82">
        <f t="shared" si="6"/>
        <v>1.4346534653465346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23"/>
        <v>143.46534653465346</v>
      </c>
      <c r="W37" s="7">
        <f t="shared" si="23"/>
        <v>1.4346534653465346</v>
      </c>
    </row>
    <row r="38" spans="1:23" s="6" customFormat="1" ht="19.899999999999999" customHeight="1" x14ac:dyDescent="0.2">
      <c r="A38" s="51">
        <v>35</v>
      </c>
      <c r="B38" s="97">
        <v>3850430195</v>
      </c>
      <c r="C38" s="100" t="str">
        <f>+VLOOKUP(B38,'VERİ BANKASI'!M:N,2,0)</f>
        <v>FATİH DİLEK GIDA SAN.VE TİC.A.Ş.</v>
      </c>
      <c r="D38" s="54" t="s">
        <v>639</v>
      </c>
      <c r="E38" s="57">
        <v>52</v>
      </c>
      <c r="F38" s="59">
        <v>45263</v>
      </c>
      <c r="G38" s="61">
        <v>10</v>
      </c>
      <c r="H38" s="63">
        <v>488</v>
      </c>
      <c r="I38" s="65" t="s">
        <v>122</v>
      </c>
      <c r="J38" s="61" t="s">
        <v>64</v>
      </c>
      <c r="K38" s="65"/>
      <c r="L38" s="67">
        <f t="shared" si="1"/>
        <v>0</v>
      </c>
      <c r="M38" s="7">
        <f t="shared" si="2"/>
        <v>488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443.63636363636363</v>
      </c>
      <c r="S38" s="86">
        <f t="shared" si="8"/>
        <v>44.363636363636367</v>
      </c>
      <c r="T38" s="90">
        <f t="shared" si="9"/>
        <v>0</v>
      </c>
      <c r="U38" s="92">
        <f t="shared" si="10"/>
        <v>0</v>
      </c>
      <c r="V38" s="95">
        <f t="shared" si="23"/>
        <v>443.63636363636363</v>
      </c>
      <c r="W38" s="7">
        <f t="shared" si="23"/>
        <v>44.363636363636367</v>
      </c>
    </row>
    <row r="39" spans="1:23" s="6" customFormat="1" ht="19.899999999999999" customHeight="1" x14ac:dyDescent="0.2">
      <c r="A39" s="51">
        <v>36</v>
      </c>
      <c r="B39" s="97">
        <v>5800808470</v>
      </c>
      <c r="C39" s="100" t="str">
        <f>+VLOOKUP(B39,'VERİ BANKASI'!M:N,2,0)</f>
        <v>KORU UNLU MAMULLERİ GIDA SAN.VE TİC.LTD.ŞTİ.</v>
      </c>
      <c r="D39" s="54" t="s">
        <v>639</v>
      </c>
      <c r="E39" s="57">
        <v>24</v>
      </c>
      <c r="F39" s="59">
        <v>45265</v>
      </c>
      <c r="G39" s="61">
        <v>10</v>
      </c>
      <c r="H39" s="63">
        <v>150</v>
      </c>
      <c r="I39" s="65" t="s">
        <v>122</v>
      </c>
      <c r="J39" s="61" t="s">
        <v>64</v>
      </c>
      <c r="K39" s="65"/>
      <c r="L39" s="67">
        <f t="shared" si="1"/>
        <v>0</v>
      </c>
      <c r="M39" s="7">
        <f t="shared" si="2"/>
        <v>150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136.36363636363635</v>
      </c>
      <c r="S39" s="86">
        <f t="shared" si="8"/>
        <v>13.636363636363635</v>
      </c>
      <c r="T39" s="90">
        <f t="shared" si="9"/>
        <v>0</v>
      </c>
      <c r="U39" s="92">
        <f t="shared" si="10"/>
        <v>0</v>
      </c>
      <c r="V39" s="95">
        <f t="shared" si="23"/>
        <v>136.36363636363635</v>
      </c>
      <c r="W39" s="7">
        <f t="shared" si="23"/>
        <v>13.636363636363635</v>
      </c>
    </row>
    <row r="40" spans="1:23" s="6" customFormat="1" ht="19.899999999999999" customHeight="1" x14ac:dyDescent="0.2">
      <c r="A40" s="51">
        <v>37</v>
      </c>
      <c r="B40" s="97">
        <v>7340383541</v>
      </c>
      <c r="C40" s="100" t="str">
        <f>+VLOOKUP(B40,'VERİ BANKASI'!M:N,2,0)</f>
        <v>RAMİ KARADAĞLAR GID.VE İNŞ.TAR.VE HAY.LTD.ŞTİ</v>
      </c>
      <c r="D40" s="54" t="s">
        <v>92</v>
      </c>
      <c r="E40" s="57">
        <v>213</v>
      </c>
      <c r="F40" s="59">
        <v>45263</v>
      </c>
      <c r="G40" s="61">
        <v>1</v>
      </c>
      <c r="H40" s="63">
        <v>54.2</v>
      </c>
      <c r="I40" s="65" t="s">
        <v>122</v>
      </c>
      <c r="J40" s="61" t="s">
        <v>64</v>
      </c>
      <c r="K40" s="65"/>
      <c r="L40" s="67">
        <f t="shared" si="1"/>
        <v>0</v>
      </c>
      <c r="M40" s="7">
        <f t="shared" si="2"/>
        <v>54.2</v>
      </c>
      <c r="N40" s="69">
        <f t="shared" si="3"/>
        <v>0</v>
      </c>
      <c r="O40" s="76">
        <f t="shared" si="4"/>
        <v>0</v>
      </c>
      <c r="P40" s="74">
        <f t="shared" si="5"/>
        <v>53.663366336633665</v>
      </c>
      <c r="Q40" s="82">
        <f t="shared" si="6"/>
        <v>0.53663366336633667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23"/>
        <v>53.663366336633665</v>
      </c>
      <c r="W40" s="7">
        <f t="shared" si="23"/>
        <v>0.53663366336633667</v>
      </c>
    </row>
    <row r="41" spans="1:23" s="6" customFormat="1" ht="19.899999999999999" customHeight="1" x14ac:dyDescent="0.2">
      <c r="A41" s="51">
        <v>38</v>
      </c>
      <c r="B41" s="97">
        <v>7670626101</v>
      </c>
      <c r="C41" s="100" t="str">
        <f>+VLOOKUP(B41,'VERİ BANKASI'!M:N,2,0)</f>
        <v>SEYRAN PASTACILIK SAN VE TİC.A.Ş.</v>
      </c>
      <c r="D41" s="54" t="s">
        <v>639</v>
      </c>
      <c r="E41" s="57">
        <v>109</v>
      </c>
      <c r="F41" s="59">
        <v>45269</v>
      </c>
      <c r="G41" s="61">
        <v>10</v>
      </c>
      <c r="H41" s="63">
        <v>153</v>
      </c>
      <c r="I41" s="65" t="s">
        <v>122</v>
      </c>
      <c r="J41" s="61" t="s">
        <v>64</v>
      </c>
      <c r="K41" s="65"/>
      <c r="L41" s="67">
        <f t="shared" si="1"/>
        <v>0</v>
      </c>
      <c r="M41" s="7">
        <f t="shared" si="2"/>
        <v>153</v>
      </c>
      <c r="N41" s="69">
        <f t="shared" ref="N41:N47" si="24">+IF(G41=$N$2,M41,0)</f>
        <v>0</v>
      </c>
      <c r="O41" s="76">
        <f t="shared" ref="O41:O47" si="25">+N41*0/100</f>
        <v>0</v>
      </c>
      <c r="P41" s="74">
        <f t="shared" ref="P41:P47" si="26">+IF(G41=$P$2,M41/1.01,0)</f>
        <v>0</v>
      </c>
      <c r="Q41" s="82">
        <f t="shared" ref="Q41:Q47" si="27">+P41*0.01</f>
        <v>0</v>
      </c>
      <c r="R41" s="80">
        <f t="shared" ref="R41:R47" si="28">+IF(G41=$R$2,M41/1.1,0)</f>
        <v>139.09090909090909</v>
      </c>
      <c r="S41" s="86">
        <f t="shared" ref="S41:S47" si="29">+R41*0.1</f>
        <v>13.90909090909091</v>
      </c>
      <c r="T41" s="90">
        <f t="shared" ref="T41:T47" si="30">+IF(G41=$T$2,M41/1.2,0)</f>
        <v>0</v>
      </c>
      <c r="U41" s="92">
        <f t="shared" ref="U41:U47" si="31">+T41*0.2</f>
        <v>0</v>
      </c>
      <c r="V41" s="95">
        <f t="shared" ref="V41:V47" si="32">+N41+P41+R41+T41</f>
        <v>139.09090909090909</v>
      </c>
      <c r="W41" s="7">
        <f t="shared" ref="W41:W47" si="33">+O41+Q41+S41+U41</f>
        <v>13.90909090909091</v>
      </c>
    </row>
    <row r="42" spans="1:23" s="6" customFormat="1" ht="19.899999999999999" customHeight="1" x14ac:dyDescent="0.2">
      <c r="A42" s="51">
        <v>39</v>
      </c>
      <c r="B42" s="97">
        <v>7670626101</v>
      </c>
      <c r="C42" s="100" t="str">
        <f>+VLOOKUP(B42,'VERİ BANKASI'!M:N,2,0)</f>
        <v>SEYRAN PASTACILIK SAN VE TİC.A.Ş.</v>
      </c>
      <c r="D42" s="54" t="s">
        <v>639</v>
      </c>
      <c r="E42" s="57">
        <v>120</v>
      </c>
      <c r="F42" s="59">
        <v>45284</v>
      </c>
      <c r="G42" s="61">
        <v>10</v>
      </c>
      <c r="H42" s="63">
        <v>122</v>
      </c>
      <c r="I42" s="65" t="s">
        <v>122</v>
      </c>
      <c r="J42" s="61" t="s">
        <v>64</v>
      </c>
      <c r="K42" s="65"/>
      <c r="L42" s="67">
        <f t="shared" si="1"/>
        <v>0</v>
      </c>
      <c r="M42" s="7">
        <f t="shared" si="2"/>
        <v>122</v>
      </c>
      <c r="N42" s="69">
        <f t="shared" si="24"/>
        <v>0</v>
      </c>
      <c r="O42" s="76">
        <f t="shared" si="25"/>
        <v>0</v>
      </c>
      <c r="P42" s="74">
        <f t="shared" si="26"/>
        <v>0</v>
      </c>
      <c r="Q42" s="82">
        <f t="shared" si="27"/>
        <v>0</v>
      </c>
      <c r="R42" s="80">
        <f t="shared" si="28"/>
        <v>110.90909090909091</v>
      </c>
      <c r="S42" s="86">
        <f t="shared" si="29"/>
        <v>11.090909090909092</v>
      </c>
      <c r="T42" s="90">
        <f t="shared" si="30"/>
        <v>0</v>
      </c>
      <c r="U42" s="92">
        <f t="shared" si="31"/>
        <v>0</v>
      </c>
      <c r="V42" s="95">
        <f t="shared" si="32"/>
        <v>110.90909090909091</v>
      </c>
      <c r="W42" s="7">
        <f t="shared" si="33"/>
        <v>11.090909090909092</v>
      </c>
    </row>
    <row r="43" spans="1:23" s="6" customFormat="1" ht="19.899999999999999" customHeight="1" x14ac:dyDescent="0.2">
      <c r="A43" s="51">
        <v>40</v>
      </c>
      <c r="B43" s="97">
        <v>5800808470</v>
      </c>
      <c r="C43" s="100" t="str">
        <f>+VLOOKUP(B43,'VERİ BANKASI'!M:N,2,0)</f>
        <v>KORU UNLU MAMULLERİ GIDA SAN.VE TİC.LTD.ŞTİ.</v>
      </c>
      <c r="D43" s="54" t="s">
        <v>639</v>
      </c>
      <c r="E43" s="57">
        <v>67</v>
      </c>
      <c r="F43" s="59">
        <v>45261</v>
      </c>
      <c r="G43" s="61">
        <v>10</v>
      </c>
      <c r="H43" s="63">
        <v>143.5</v>
      </c>
      <c r="I43" s="65" t="s">
        <v>124</v>
      </c>
      <c r="J43" s="61" t="s">
        <v>64</v>
      </c>
      <c r="K43" s="65"/>
      <c r="L43" s="67">
        <f t="shared" si="1"/>
        <v>0</v>
      </c>
      <c r="M43" s="7">
        <f t="shared" si="2"/>
        <v>143.5</v>
      </c>
      <c r="N43" s="69">
        <f t="shared" si="24"/>
        <v>0</v>
      </c>
      <c r="O43" s="76">
        <f t="shared" si="25"/>
        <v>0</v>
      </c>
      <c r="P43" s="74">
        <f t="shared" si="26"/>
        <v>0</v>
      </c>
      <c r="Q43" s="82">
        <f t="shared" si="27"/>
        <v>0</v>
      </c>
      <c r="R43" s="80">
        <f t="shared" si="28"/>
        <v>130.45454545454544</v>
      </c>
      <c r="S43" s="86">
        <f t="shared" si="29"/>
        <v>13.045454545454545</v>
      </c>
      <c r="T43" s="90">
        <f t="shared" si="30"/>
        <v>0</v>
      </c>
      <c r="U43" s="92">
        <f t="shared" si="31"/>
        <v>0</v>
      </c>
      <c r="V43" s="95">
        <f t="shared" si="32"/>
        <v>130.45454545454544</v>
      </c>
      <c r="W43" s="7">
        <f t="shared" si="33"/>
        <v>13.045454545454545</v>
      </c>
    </row>
    <row r="44" spans="1:23" s="6" customFormat="1" ht="19.899999999999999" customHeight="1" x14ac:dyDescent="0.2">
      <c r="A44" s="51">
        <v>41</v>
      </c>
      <c r="B44" s="97">
        <v>41497479016</v>
      </c>
      <c r="C44" s="100" t="str">
        <f>+VLOOKUP(B44,'VERİ BANKASI'!M:N,2,0)</f>
        <v>ARMADA SELF SERVİS LOK. - MUTEKİM AYDOĞAN</v>
      </c>
      <c r="D44" s="54" t="s">
        <v>92</v>
      </c>
      <c r="E44" s="57">
        <v>2</v>
      </c>
      <c r="F44" s="59">
        <v>45261</v>
      </c>
      <c r="G44" s="61">
        <v>10</v>
      </c>
      <c r="H44" s="63">
        <v>80</v>
      </c>
      <c r="I44" s="65" t="s">
        <v>122</v>
      </c>
      <c r="J44" s="61" t="s">
        <v>64</v>
      </c>
      <c r="K44" s="65"/>
      <c r="L44" s="67">
        <f t="shared" si="1"/>
        <v>0</v>
      </c>
      <c r="M44" s="7">
        <f t="shared" si="2"/>
        <v>80</v>
      </c>
      <c r="N44" s="69">
        <f t="shared" si="24"/>
        <v>0</v>
      </c>
      <c r="O44" s="76">
        <f t="shared" si="25"/>
        <v>0</v>
      </c>
      <c r="P44" s="74">
        <f t="shared" si="26"/>
        <v>0</v>
      </c>
      <c r="Q44" s="82">
        <f t="shared" si="27"/>
        <v>0</v>
      </c>
      <c r="R44" s="80">
        <f t="shared" si="28"/>
        <v>72.72727272727272</v>
      </c>
      <c r="S44" s="86">
        <f t="shared" si="29"/>
        <v>7.2727272727272725</v>
      </c>
      <c r="T44" s="90">
        <f t="shared" si="30"/>
        <v>0</v>
      </c>
      <c r="U44" s="92">
        <f t="shared" si="31"/>
        <v>0</v>
      </c>
      <c r="V44" s="95">
        <f t="shared" si="32"/>
        <v>72.72727272727272</v>
      </c>
      <c r="W44" s="7">
        <f t="shared" si="33"/>
        <v>7.2727272727272725</v>
      </c>
    </row>
    <row r="45" spans="1:23" s="6" customFormat="1" ht="19.899999999999999" customHeight="1" x14ac:dyDescent="0.2">
      <c r="A45" s="51">
        <v>42</v>
      </c>
      <c r="B45" s="97">
        <v>8140131899</v>
      </c>
      <c r="C45" s="100" t="str">
        <f>+VLOOKUP(B45,'VERİ BANKASI'!M:N,2,0)</f>
        <v>ŞOK MARKETLER TİC.A.Ş.</v>
      </c>
      <c r="D45" s="54" t="s">
        <v>92</v>
      </c>
      <c r="E45" s="57">
        <v>52</v>
      </c>
      <c r="F45" s="59">
        <v>45261</v>
      </c>
      <c r="G45" s="61">
        <v>1</v>
      </c>
      <c r="H45" s="63">
        <v>57.75</v>
      </c>
      <c r="I45" s="65" t="s">
        <v>122</v>
      </c>
      <c r="J45" s="61" t="s">
        <v>64</v>
      </c>
      <c r="K45" s="65"/>
      <c r="L45" s="67">
        <f t="shared" si="1"/>
        <v>0</v>
      </c>
      <c r="M45" s="7">
        <f t="shared" si="2"/>
        <v>57.75</v>
      </c>
      <c r="N45" s="69">
        <f t="shared" si="24"/>
        <v>0</v>
      </c>
      <c r="O45" s="76">
        <f t="shared" si="25"/>
        <v>0</v>
      </c>
      <c r="P45" s="74">
        <f t="shared" si="26"/>
        <v>57.178217821782177</v>
      </c>
      <c r="Q45" s="82">
        <f t="shared" si="27"/>
        <v>0.57178217821782173</v>
      </c>
      <c r="R45" s="80">
        <f t="shared" si="28"/>
        <v>0</v>
      </c>
      <c r="S45" s="86">
        <f t="shared" si="29"/>
        <v>0</v>
      </c>
      <c r="T45" s="90">
        <f t="shared" si="30"/>
        <v>0</v>
      </c>
      <c r="U45" s="92">
        <f t="shared" si="31"/>
        <v>0</v>
      </c>
      <c r="V45" s="95">
        <f t="shared" si="32"/>
        <v>57.178217821782177</v>
      </c>
      <c r="W45" s="7">
        <f t="shared" si="33"/>
        <v>0.57178217821782173</v>
      </c>
    </row>
    <row r="46" spans="1:23" s="6" customFormat="1" ht="19.899999999999999" customHeight="1" x14ac:dyDescent="0.2">
      <c r="A46" s="51">
        <v>43</v>
      </c>
      <c r="B46" s="97">
        <v>3850430195</v>
      </c>
      <c r="C46" s="100" t="str">
        <f>+VLOOKUP(B46,'VERİ BANKASI'!M:N,2,0)</f>
        <v>FATİH DİLEK GIDA SAN.VE TİC.A.Ş.</v>
      </c>
      <c r="D46" s="54" t="s">
        <v>639</v>
      </c>
      <c r="E46" s="57">
        <v>99</v>
      </c>
      <c r="F46" s="59">
        <v>45261</v>
      </c>
      <c r="G46" s="61">
        <v>10</v>
      </c>
      <c r="H46" s="63">
        <v>204</v>
      </c>
      <c r="I46" s="65" t="s">
        <v>122</v>
      </c>
      <c r="J46" s="61" t="s">
        <v>64</v>
      </c>
      <c r="K46" s="65"/>
      <c r="L46" s="67">
        <f t="shared" si="1"/>
        <v>0</v>
      </c>
      <c r="M46" s="7">
        <f t="shared" si="2"/>
        <v>204</v>
      </c>
      <c r="N46" s="69">
        <f t="shared" si="24"/>
        <v>0</v>
      </c>
      <c r="O46" s="76">
        <f t="shared" si="25"/>
        <v>0</v>
      </c>
      <c r="P46" s="74">
        <f t="shared" si="26"/>
        <v>0</v>
      </c>
      <c r="Q46" s="82">
        <f t="shared" si="27"/>
        <v>0</v>
      </c>
      <c r="R46" s="80">
        <f t="shared" si="28"/>
        <v>185.45454545454544</v>
      </c>
      <c r="S46" s="86">
        <f t="shared" si="29"/>
        <v>18.545454545454543</v>
      </c>
      <c r="T46" s="90">
        <f t="shared" si="30"/>
        <v>0</v>
      </c>
      <c r="U46" s="92">
        <f t="shared" si="31"/>
        <v>0</v>
      </c>
      <c r="V46" s="95">
        <f t="shared" si="32"/>
        <v>185.45454545454544</v>
      </c>
      <c r="W46" s="7">
        <f t="shared" si="33"/>
        <v>18.545454545454543</v>
      </c>
    </row>
    <row r="47" spans="1:23" s="6" customFormat="1" ht="19.899999999999999" customHeight="1" x14ac:dyDescent="0.2">
      <c r="A47" s="51">
        <v>44</v>
      </c>
      <c r="B47" s="97">
        <v>7670626101</v>
      </c>
      <c r="C47" s="100" t="str">
        <f>+VLOOKUP(B47,'VERİ BANKASI'!M:N,2,0)</f>
        <v>SEYRAN PASTACILIK SAN VE TİC.A.Ş.</v>
      </c>
      <c r="D47" s="54" t="s">
        <v>639</v>
      </c>
      <c r="E47" s="57">
        <v>144</v>
      </c>
      <c r="F47" s="59">
        <v>45261</v>
      </c>
      <c r="G47" s="61">
        <v>10</v>
      </c>
      <c r="H47" s="63">
        <v>220</v>
      </c>
      <c r="I47" s="65" t="s">
        <v>122</v>
      </c>
      <c r="J47" s="61" t="s">
        <v>64</v>
      </c>
      <c r="K47" s="65"/>
      <c r="L47" s="67">
        <f t="shared" si="1"/>
        <v>0</v>
      </c>
      <c r="M47" s="7">
        <f t="shared" si="2"/>
        <v>220</v>
      </c>
      <c r="N47" s="69">
        <f t="shared" si="24"/>
        <v>0</v>
      </c>
      <c r="O47" s="76">
        <f t="shared" si="25"/>
        <v>0</v>
      </c>
      <c r="P47" s="74">
        <f t="shared" si="26"/>
        <v>0</v>
      </c>
      <c r="Q47" s="82">
        <f t="shared" si="27"/>
        <v>0</v>
      </c>
      <c r="R47" s="80">
        <f t="shared" si="28"/>
        <v>199.99999999999997</v>
      </c>
      <c r="S47" s="86">
        <f t="shared" si="29"/>
        <v>20</v>
      </c>
      <c r="T47" s="90">
        <f t="shared" si="30"/>
        <v>0</v>
      </c>
      <c r="U47" s="92">
        <f t="shared" si="31"/>
        <v>0</v>
      </c>
      <c r="V47" s="95">
        <f t="shared" si="32"/>
        <v>199.99999999999997</v>
      </c>
      <c r="W47" s="7">
        <f t="shared" si="33"/>
        <v>20</v>
      </c>
    </row>
    <row r="48" spans="1:23" s="6" customFormat="1" ht="19.899999999999999" customHeight="1" x14ac:dyDescent="0.2">
      <c r="A48" s="51">
        <v>45</v>
      </c>
      <c r="B48" s="97">
        <v>19118091572</v>
      </c>
      <c r="C48" s="100" t="str">
        <f>+VLOOKUP(B48,'VERİ BANKASI'!M:N,2,0)</f>
        <v>BAHARAT DÜNYASI - MEHMET ALİ PAYMAN</v>
      </c>
      <c r="D48" s="54" t="s">
        <v>92</v>
      </c>
      <c r="E48" s="57">
        <v>24</v>
      </c>
      <c r="F48" s="59">
        <v>45269</v>
      </c>
      <c r="G48" s="61">
        <v>1</v>
      </c>
      <c r="H48" s="63">
        <v>31.5</v>
      </c>
      <c r="I48" s="65" t="s">
        <v>122</v>
      </c>
      <c r="J48" s="61" t="s">
        <v>64</v>
      </c>
      <c r="K48" s="65"/>
      <c r="L48" s="67">
        <f t="shared" si="1"/>
        <v>0</v>
      </c>
      <c r="M48" s="7">
        <f t="shared" si="2"/>
        <v>31.5</v>
      </c>
      <c r="N48" s="69">
        <f t="shared" si="3"/>
        <v>0</v>
      </c>
      <c r="O48" s="76">
        <f t="shared" si="4"/>
        <v>0</v>
      </c>
      <c r="P48" s="74">
        <f t="shared" si="5"/>
        <v>31.188118811881189</v>
      </c>
      <c r="Q48" s="82">
        <f t="shared" si="6"/>
        <v>0.31188118811881188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23"/>
        <v>31.188118811881189</v>
      </c>
      <c r="W48" s="7">
        <f t="shared" si="23"/>
        <v>0.31188118811881188</v>
      </c>
    </row>
    <row r="49" spans="1:23" s="6" customFormat="1" ht="19.899999999999999" customHeight="1" x14ac:dyDescent="0.2">
      <c r="A49" s="51">
        <v>46</v>
      </c>
      <c r="B49" s="97">
        <v>7340383541</v>
      </c>
      <c r="C49" s="100" t="str">
        <f>+VLOOKUP(B49,'VERİ BANKASI'!M:N,2,0)</f>
        <v>RAMİ KARADAĞLAR GID.VE İNŞ.TAR.VE HAY.LTD.ŞTİ</v>
      </c>
      <c r="D49" s="54" t="s">
        <v>92</v>
      </c>
      <c r="E49" s="57">
        <v>389</v>
      </c>
      <c r="F49" s="59">
        <v>45261</v>
      </c>
      <c r="G49" s="61">
        <v>1</v>
      </c>
      <c r="H49" s="63">
        <v>38.46</v>
      </c>
      <c r="I49" s="65" t="s">
        <v>122</v>
      </c>
      <c r="J49" s="61" t="s">
        <v>64</v>
      </c>
      <c r="K49" s="65"/>
      <c r="L49" s="67">
        <f t="shared" si="1"/>
        <v>0</v>
      </c>
      <c r="M49" s="7">
        <f t="shared" si="2"/>
        <v>38.46</v>
      </c>
      <c r="N49" s="69">
        <f t="shared" si="3"/>
        <v>0</v>
      </c>
      <c r="O49" s="76">
        <f t="shared" si="4"/>
        <v>0</v>
      </c>
      <c r="P49" s="74">
        <f t="shared" si="5"/>
        <v>38.079207920792079</v>
      </c>
      <c r="Q49" s="82">
        <f t="shared" si="6"/>
        <v>0.3807920792079208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23"/>
        <v>38.079207920792079</v>
      </c>
      <c r="W49" s="7">
        <f t="shared" si="23"/>
        <v>0.3807920792079208</v>
      </c>
    </row>
    <row r="50" spans="1:23" s="6" customFormat="1" ht="19.899999999999999" customHeight="1" x14ac:dyDescent="0.2">
      <c r="A50" s="51">
        <v>47</v>
      </c>
      <c r="B50" s="97">
        <v>1960719372</v>
      </c>
      <c r="C50" s="100" t="str">
        <f>+VLOOKUP(B50,'VERİ BANKASI'!M:N,2,0)</f>
        <v>CAFE NERO GIDA ÜRÜNLERİ A.Ş.</v>
      </c>
      <c r="D50" s="54" t="s">
        <v>639</v>
      </c>
      <c r="E50" s="57">
        <v>221</v>
      </c>
      <c r="F50" s="59">
        <v>45261</v>
      </c>
      <c r="G50" s="61">
        <v>10</v>
      </c>
      <c r="H50" s="63">
        <v>119</v>
      </c>
      <c r="I50" s="65" t="s">
        <v>136</v>
      </c>
      <c r="J50" s="61" t="s">
        <v>64</v>
      </c>
      <c r="K50" s="65"/>
      <c r="L50" s="67">
        <f t="shared" si="1"/>
        <v>0</v>
      </c>
      <c r="M50" s="7">
        <f t="shared" si="2"/>
        <v>119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108.18181818181817</v>
      </c>
      <c r="S50" s="86">
        <f t="shared" si="8"/>
        <v>10.818181818181818</v>
      </c>
      <c r="T50" s="90">
        <f t="shared" si="9"/>
        <v>0</v>
      </c>
      <c r="U50" s="92">
        <f t="shared" si="10"/>
        <v>0</v>
      </c>
      <c r="V50" s="95">
        <f t="shared" si="23"/>
        <v>108.18181818181817</v>
      </c>
      <c r="W50" s="7">
        <f t="shared" si="23"/>
        <v>10.818181818181818</v>
      </c>
    </row>
    <row r="51" spans="1:23" s="6" customFormat="1" ht="19.899999999999999" customHeight="1" x14ac:dyDescent="0.2">
      <c r="A51" s="51">
        <v>48</v>
      </c>
      <c r="B51" s="97">
        <v>8140131899</v>
      </c>
      <c r="C51" s="100" t="str">
        <f>+VLOOKUP(B51,'VERİ BANKASI'!M:N,2,0)</f>
        <v>ŞOK MARKETLER TİC.A.Ş.</v>
      </c>
      <c r="D51" s="54" t="s">
        <v>639</v>
      </c>
      <c r="E51" s="57">
        <v>344</v>
      </c>
      <c r="F51" s="59">
        <v>45261</v>
      </c>
      <c r="G51" s="61">
        <v>1</v>
      </c>
      <c r="H51" s="63">
        <v>50</v>
      </c>
      <c r="I51" s="65" t="s">
        <v>122</v>
      </c>
      <c r="J51" s="61" t="s">
        <v>64</v>
      </c>
      <c r="K51" s="65"/>
      <c r="L51" s="67">
        <f t="shared" si="1"/>
        <v>0</v>
      </c>
      <c r="M51" s="7">
        <f t="shared" si="2"/>
        <v>50</v>
      </c>
      <c r="N51" s="69">
        <f t="shared" si="3"/>
        <v>0</v>
      </c>
      <c r="O51" s="76">
        <f t="shared" si="4"/>
        <v>0</v>
      </c>
      <c r="P51" s="74">
        <f t="shared" si="5"/>
        <v>49.504950495049506</v>
      </c>
      <c r="Q51" s="82">
        <f t="shared" si="6"/>
        <v>0.4950495049504951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23"/>
        <v>49.504950495049506</v>
      </c>
      <c r="W51" s="7">
        <f t="shared" si="23"/>
        <v>0.4950495049504951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23"/>
        <v>0</v>
      </c>
      <c r="W52" s="7">
        <f t="shared" si="23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23"/>
        <v>0</v>
      </c>
      <c r="W53" s="7">
        <f t="shared" si="23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23"/>
        <v>0</v>
      </c>
      <c r="W54" s="7">
        <f t="shared" si="23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12004.169999999998</v>
      </c>
      <c r="I57" s="109"/>
      <c r="J57" s="109"/>
      <c r="K57" s="11"/>
      <c r="L57" s="12">
        <f t="shared" ref="L57:W57" si="34">+SUBTOTAL(9,L4:L55)</f>
        <v>60</v>
      </c>
      <c r="M57" s="12">
        <f t="shared" si="34"/>
        <v>11944.169999999998</v>
      </c>
      <c r="N57" s="13">
        <f t="shared" si="34"/>
        <v>525</v>
      </c>
      <c r="O57" s="13">
        <f t="shared" si="34"/>
        <v>0</v>
      </c>
      <c r="P57" s="14">
        <f>+SUBTOTAL(9,P4:P55)</f>
        <v>8337.3465346534631</v>
      </c>
      <c r="Q57" s="14">
        <f t="shared" si="34"/>
        <v>83.373465346534658</v>
      </c>
      <c r="R57" s="15">
        <f t="shared" si="34"/>
        <v>2306.8181818181815</v>
      </c>
      <c r="S57" s="15">
        <f t="shared" si="34"/>
        <v>230.68181818181816</v>
      </c>
      <c r="T57" s="16">
        <f t="shared" si="34"/>
        <v>384.125</v>
      </c>
      <c r="U57" s="16">
        <f t="shared" si="34"/>
        <v>76.825000000000003</v>
      </c>
      <c r="V57" s="12">
        <f t="shared" si="34"/>
        <v>11553.289716471643</v>
      </c>
      <c r="W57" s="12">
        <f t="shared" si="34"/>
        <v>390.88028352835289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35">SUMIF($D$4:$D$55,B60,$N$4:$N$55)</f>
        <v>0</v>
      </c>
      <c r="D60" s="24">
        <f t="shared" ref="D60:D84" si="36">SUMIF($D$4:$D$55,B60,$O$4:$O$55)</f>
        <v>0</v>
      </c>
      <c r="E60" s="24">
        <f t="shared" ref="E60:E84" si="37">SUMIF($D$4:$D$55,B60,$P$4:$P$55)</f>
        <v>0</v>
      </c>
      <c r="F60" s="24">
        <f t="shared" ref="F60:F84" si="38">SUMIF($D$4:$D$55,B60,$Q$4:$Q$55)</f>
        <v>0</v>
      </c>
      <c r="G60" s="24">
        <f t="shared" ref="G60:G84" si="39">SUMIF($D$4:$D$55,B60,$R$4:$R$55)</f>
        <v>0</v>
      </c>
      <c r="H60" s="24">
        <f t="shared" ref="H60:H84" si="40">SUMIF($D$4:$D$55,B60,$S$4:$S$55)</f>
        <v>0</v>
      </c>
      <c r="I60" s="24">
        <f t="shared" ref="I60:I84" si="41">SUMIF($D$4:$D$55,B60,$T$4:$T$55)</f>
        <v>0</v>
      </c>
      <c r="J60" s="24">
        <f t="shared" ref="J60:J84" si="42">SUMIF($D$4:$D$55,B60,$U$4:$U$55)</f>
        <v>0</v>
      </c>
      <c r="K60" s="24">
        <f t="shared" ref="K60:K84" si="43">SUMIF($D$4:$D$55,B60,$L$4:$L$55)</f>
        <v>0</v>
      </c>
      <c r="L60" s="25">
        <f t="shared" ref="L60:L84" si="44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35"/>
        <v>0</v>
      </c>
      <c r="D61" s="24">
        <f t="shared" si="36"/>
        <v>0</v>
      </c>
      <c r="E61" s="24">
        <f t="shared" si="37"/>
        <v>0</v>
      </c>
      <c r="F61" s="24">
        <f t="shared" si="38"/>
        <v>0</v>
      </c>
      <c r="G61" s="24">
        <f t="shared" si="39"/>
        <v>0</v>
      </c>
      <c r="H61" s="24">
        <f t="shared" si="40"/>
        <v>0</v>
      </c>
      <c r="I61" s="24">
        <f t="shared" si="41"/>
        <v>116.66666666666667</v>
      </c>
      <c r="J61" s="24">
        <f t="shared" si="42"/>
        <v>23.333333333333336</v>
      </c>
      <c r="K61" s="24">
        <f t="shared" si="43"/>
        <v>60</v>
      </c>
      <c r="L61" s="25">
        <f t="shared" si="44"/>
        <v>200</v>
      </c>
      <c r="M61" s="113">
        <f>+COUNTIF($D$4:D55,B61)</f>
        <v>2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12004.169999999996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35"/>
        <v>0</v>
      </c>
      <c r="D62" s="24">
        <f t="shared" si="36"/>
        <v>0</v>
      </c>
      <c r="E62" s="24">
        <f t="shared" si="37"/>
        <v>0</v>
      </c>
      <c r="F62" s="24">
        <f t="shared" si="38"/>
        <v>0</v>
      </c>
      <c r="G62" s="24">
        <f t="shared" si="39"/>
        <v>0</v>
      </c>
      <c r="H62" s="24">
        <f t="shared" si="40"/>
        <v>0</v>
      </c>
      <c r="I62" s="24">
        <f t="shared" si="41"/>
        <v>0</v>
      </c>
      <c r="J62" s="24">
        <f t="shared" si="42"/>
        <v>0</v>
      </c>
      <c r="K62" s="24">
        <f t="shared" si="43"/>
        <v>0</v>
      </c>
      <c r="L62" s="25">
        <f t="shared" si="44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35"/>
        <v>0</v>
      </c>
      <c r="D63" s="24">
        <f t="shared" si="36"/>
        <v>0</v>
      </c>
      <c r="E63" s="24">
        <f t="shared" si="37"/>
        <v>6984.3564356435636</v>
      </c>
      <c r="F63" s="24">
        <f t="shared" si="38"/>
        <v>69.84356435643565</v>
      </c>
      <c r="G63" s="24">
        <f t="shared" si="39"/>
        <v>72.72727272727272</v>
      </c>
      <c r="H63" s="24">
        <f t="shared" si="40"/>
        <v>7.2727272727272725</v>
      </c>
      <c r="I63" s="24">
        <f t="shared" si="41"/>
        <v>184.125</v>
      </c>
      <c r="J63" s="24">
        <f t="shared" si="42"/>
        <v>36.825000000000003</v>
      </c>
      <c r="K63" s="24">
        <f t="shared" si="43"/>
        <v>0</v>
      </c>
      <c r="L63" s="25">
        <f t="shared" si="44"/>
        <v>7355.1499999999987</v>
      </c>
      <c r="M63" s="113">
        <f>+COUNTIF($D$4:D57,B63)</f>
        <v>20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-12004.169999999996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35"/>
        <v>0</v>
      </c>
      <c r="D64" s="24">
        <f t="shared" si="36"/>
        <v>0</v>
      </c>
      <c r="E64" s="24">
        <f t="shared" si="37"/>
        <v>0</v>
      </c>
      <c r="F64" s="24">
        <f t="shared" si="38"/>
        <v>0</v>
      </c>
      <c r="G64" s="24">
        <f t="shared" si="39"/>
        <v>0</v>
      </c>
      <c r="H64" s="24">
        <f t="shared" si="40"/>
        <v>0</v>
      </c>
      <c r="I64" s="24">
        <f t="shared" si="41"/>
        <v>58.333333333333336</v>
      </c>
      <c r="J64" s="24">
        <f t="shared" si="42"/>
        <v>11.666666666666668</v>
      </c>
      <c r="K64" s="24">
        <f t="shared" si="43"/>
        <v>0</v>
      </c>
      <c r="L64" s="25">
        <f t="shared" si="44"/>
        <v>70</v>
      </c>
      <c r="M64" s="113">
        <f>+COUNTIF($D$4:D58,B64)</f>
        <v>1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35"/>
        <v>0</v>
      </c>
      <c r="D65" s="24">
        <f t="shared" si="36"/>
        <v>0</v>
      </c>
      <c r="E65" s="24">
        <f t="shared" si="37"/>
        <v>1352.9900990099011</v>
      </c>
      <c r="F65" s="24">
        <f t="shared" si="38"/>
        <v>13.52990099009901</v>
      </c>
      <c r="G65" s="24">
        <f t="shared" si="39"/>
        <v>2234.0909090909086</v>
      </c>
      <c r="H65" s="24">
        <f t="shared" si="40"/>
        <v>223.40909090909088</v>
      </c>
      <c r="I65" s="24">
        <f t="shared" si="41"/>
        <v>0</v>
      </c>
      <c r="J65" s="24">
        <f t="shared" si="42"/>
        <v>0</v>
      </c>
      <c r="K65" s="24">
        <f t="shared" si="43"/>
        <v>0</v>
      </c>
      <c r="L65" s="25">
        <f t="shared" si="44"/>
        <v>3824.0199999999995</v>
      </c>
      <c r="M65" s="113">
        <f>+COUNTIF($D$4:D59,B65)</f>
        <v>20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35"/>
        <v>0</v>
      </c>
      <c r="D66" s="24">
        <f t="shared" si="36"/>
        <v>0</v>
      </c>
      <c r="E66" s="24">
        <f t="shared" si="37"/>
        <v>0</v>
      </c>
      <c r="F66" s="24">
        <f t="shared" si="38"/>
        <v>0</v>
      </c>
      <c r="G66" s="24">
        <f t="shared" si="39"/>
        <v>0</v>
      </c>
      <c r="H66" s="24">
        <f t="shared" si="40"/>
        <v>0</v>
      </c>
      <c r="I66" s="24">
        <f t="shared" si="41"/>
        <v>0</v>
      </c>
      <c r="J66" s="24">
        <f t="shared" si="42"/>
        <v>0</v>
      </c>
      <c r="K66" s="24">
        <f t="shared" si="43"/>
        <v>0</v>
      </c>
      <c r="L66" s="25">
        <f t="shared" si="44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35"/>
        <v>0</v>
      </c>
      <c r="D67" s="24">
        <f t="shared" si="36"/>
        <v>0</v>
      </c>
      <c r="E67" s="24">
        <f t="shared" si="37"/>
        <v>0</v>
      </c>
      <c r="F67" s="24">
        <f t="shared" si="38"/>
        <v>0</v>
      </c>
      <c r="G67" s="24">
        <f t="shared" si="39"/>
        <v>0</v>
      </c>
      <c r="H67" s="24">
        <f t="shared" si="40"/>
        <v>0</v>
      </c>
      <c r="I67" s="24">
        <f t="shared" si="41"/>
        <v>0</v>
      </c>
      <c r="J67" s="24">
        <f t="shared" si="42"/>
        <v>0</v>
      </c>
      <c r="K67" s="24">
        <f t="shared" si="43"/>
        <v>0</v>
      </c>
      <c r="L67" s="25">
        <f t="shared" si="44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35"/>
        <v>0</v>
      </c>
      <c r="D68" s="24">
        <f t="shared" si="36"/>
        <v>0</v>
      </c>
      <c r="E68" s="24">
        <f t="shared" si="37"/>
        <v>0</v>
      </c>
      <c r="F68" s="24">
        <f t="shared" si="38"/>
        <v>0</v>
      </c>
      <c r="G68" s="24">
        <f t="shared" si="39"/>
        <v>0</v>
      </c>
      <c r="H68" s="24">
        <f t="shared" si="40"/>
        <v>0</v>
      </c>
      <c r="I68" s="24">
        <f t="shared" si="41"/>
        <v>0</v>
      </c>
      <c r="J68" s="24">
        <f t="shared" si="42"/>
        <v>0</v>
      </c>
      <c r="K68" s="24">
        <f t="shared" si="43"/>
        <v>0</v>
      </c>
      <c r="L68" s="25">
        <f t="shared" si="44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35"/>
        <v>0</v>
      </c>
      <c r="D69" s="24">
        <f t="shared" si="36"/>
        <v>0</v>
      </c>
      <c r="E69" s="24">
        <f t="shared" si="37"/>
        <v>0</v>
      </c>
      <c r="F69" s="24">
        <f t="shared" si="38"/>
        <v>0</v>
      </c>
      <c r="G69" s="24">
        <f t="shared" si="39"/>
        <v>0</v>
      </c>
      <c r="H69" s="24">
        <f t="shared" si="40"/>
        <v>0</v>
      </c>
      <c r="I69" s="24">
        <f t="shared" si="41"/>
        <v>25</v>
      </c>
      <c r="J69" s="24">
        <f t="shared" si="42"/>
        <v>5</v>
      </c>
      <c r="K69" s="24">
        <f t="shared" si="43"/>
        <v>0</v>
      </c>
      <c r="L69" s="25">
        <f t="shared" si="44"/>
        <v>30</v>
      </c>
      <c r="M69" s="113">
        <f>+COUNTIF($D$4:D63,B69)</f>
        <v>1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35"/>
        <v>525</v>
      </c>
      <c r="D70" s="24">
        <f t="shared" si="36"/>
        <v>0</v>
      </c>
      <c r="E70" s="24">
        <f t="shared" si="37"/>
        <v>0</v>
      </c>
      <c r="F70" s="24">
        <f t="shared" si="38"/>
        <v>0</v>
      </c>
      <c r="G70" s="24">
        <f t="shared" si="39"/>
        <v>0</v>
      </c>
      <c r="H70" s="24">
        <f t="shared" si="40"/>
        <v>0</v>
      </c>
      <c r="I70" s="24">
        <f t="shared" si="41"/>
        <v>0</v>
      </c>
      <c r="J70" s="24">
        <f t="shared" si="42"/>
        <v>0</v>
      </c>
      <c r="K70" s="24">
        <f t="shared" si="43"/>
        <v>0</v>
      </c>
      <c r="L70" s="25">
        <f t="shared" si="44"/>
        <v>525</v>
      </c>
      <c r="M70" s="113">
        <f>+COUNTIF($D$4:D64,B70)</f>
        <v>4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35"/>
        <v>0</v>
      </c>
      <c r="D71" s="24">
        <f t="shared" si="36"/>
        <v>0</v>
      </c>
      <c r="E71" s="24">
        <f t="shared" si="37"/>
        <v>0</v>
      </c>
      <c r="F71" s="24">
        <f t="shared" si="38"/>
        <v>0</v>
      </c>
      <c r="G71" s="24">
        <f t="shared" si="39"/>
        <v>0</v>
      </c>
      <c r="H71" s="24">
        <f t="shared" si="40"/>
        <v>0</v>
      </c>
      <c r="I71" s="24">
        <f t="shared" si="41"/>
        <v>0</v>
      </c>
      <c r="J71" s="24">
        <f t="shared" si="42"/>
        <v>0</v>
      </c>
      <c r="K71" s="24">
        <f t="shared" si="43"/>
        <v>0</v>
      </c>
      <c r="L71" s="25">
        <f t="shared" si="44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35"/>
        <v>0</v>
      </c>
      <c r="D72" s="24">
        <f t="shared" si="36"/>
        <v>0</v>
      </c>
      <c r="E72" s="24">
        <f t="shared" si="37"/>
        <v>0</v>
      </c>
      <c r="F72" s="24">
        <f t="shared" si="38"/>
        <v>0</v>
      </c>
      <c r="G72" s="24">
        <f t="shared" si="39"/>
        <v>0</v>
      </c>
      <c r="H72" s="24">
        <f t="shared" si="40"/>
        <v>0</v>
      </c>
      <c r="I72" s="24">
        <f t="shared" si="41"/>
        <v>0</v>
      </c>
      <c r="J72" s="24">
        <f t="shared" si="42"/>
        <v>0</v>
      </c>
      <c r="K72" s="24">
        <f t="shared" si="43"/>
        <v>0</v>
      </c>
      <c r="L72" s="25">
        <f t="shared" si="44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35"/>
        <v>0</v>
      </c>
      <c r="D73" s="24">
        <f t="shared" si="36"/>
        <v>0</v>
      </c>
      <c r="E73" s="24">
        <f t="shared" si="37"/>
        <v>0</v>
      </c>
      <c r="F73" s="24">
        <f t="shared" si="38"/>
        <v>0</v>
      </c>
      <c r="G73" s="24">
        <f t="shared" si="39"/>
        <v>0</v>
      </c>
      <c r="H73" s="24">
        <f t="shared" si="40"/>
        <v>0</v>
      </c>
      <c r="I73" s="24">
        <f t="shared" si="41"/>
        <v>0</v>
      </c>
      <c r="J73" s="24">
        <f t="shared" si="42"/>
        <v>0</v>
      </c>
      <c r="K73" s="24">
        <f t="shared" si="43"/>
        <v>0</v>
      </c>
      <c r="L73" s="25">
        <f t="shared" si="44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35"/>
        <v>0</v>
      </c>
      <c r="D74" s="24">
        <f t="shared" si="36"/>
        <v>0</v>
      </c>
      <c r="E74" s="24">
        <f t="shared" si="37"/>
        <v>0</v>
      </c>
      <c r="F74" s="24">
        <f t="shared" si="38"/>
        <v>0</v>
      </c>
      <c r="G74" s="24">
        <f t="shared" si="39"/>
        <v>0</v>
      </c>
      <c r="H74" s="24">
        <f t="shared" si="40"/>
        <v>0</v>
      </c>
      <c r="I74" s="24">
        <f t="shared" si="41"/>
        <v>0</v>
      </c>
      <c r="J74" s="24">
        <f t="shared" si="42"/>
        <v>0</v>
      </c>
      <c r="K74" s="24">
        <f t="shared" si="43"/>
        <v>0</v>
      </c>
      <c r="L74" s="25">
        <f t="shared" si="44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35"/>
        <v>0</v>
      </c>
      <c r="D75" s="24">
        <f t="shared" si="36"/>
        <v>0</v>
      </c>
      <c r="E75" s="24">
        <f t="shared" si="37"/>
        <v>0</v>
      </c>
      <c r="F75" s="24">
        <f t="shared" si="38"/>
        <v>0</v>
      </c>
      <c r="G75" s="24">
        <f t="shared" si="39"/>
        <v>0</v>
      </c>
      <c r="H75" s="24">
        <f t="shared" si="40"/>
        <v>0</v>
      </c>
      <c r="I75" s="24">
        <f t="shared" si="41"/>
        <v>0</v>
      </c>
      <c r="J75" s="24">
        <f t="shared" si="42"/>
        <v>0</v>
      </c>
      <c r="K75" s="24">
        <f t="shared" si="43"/>
        <v>0</v>
      </c>
      <c r="L75" s="25">
        <f t="shared" si="44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35"/>
        <v>0</v>
      </c>
      <c r="D76" s="24">
        <f t="shared" si="36"/>
        <v>0</v>
      </c>
      <c r="E76" s="24">
        <f t="shared" si="37"/>
        <v>0</v>
      </c>
      <c r="F76" s="24">
        <f t="shared" si="38"/>
        <v>0</v>
      </c>
      <c r="G76" s="24">
        <f t="shared" si="39"/>
        <v>0</v>
      </c>
      <c r="H76" s="24">
        <f t="shared" si="40"/>
        <v>0</v>
      </c>
      <c r="I76" s="24">
        <f t="shared" si="41"/>
        <v>0</v>
      </c>
      <c r="J76" s="24">
        <f t="shared" si="42"/>
        <v>0</v>
      </c>
      <c r="K76" s="24">
        <f t="shared" si="43"/>
        <v>0</v>
      </c>
      <c r="L76" s="25">
        <f t="shared" si="44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35"/>
        <v>0</v>
      </c>
      <c r="D77" s="24">
        <f t="shared" si="36"/>
        <v>0</v>
      </c>
      <c r="E77" s="24">
        <f t="shared" si="37"/>
        <v>0</v>
      </c>
      <c r="F77" s="24">
        <f t="shared" si="38"/>
        <v>0</v>
      </c>
      <c r="G77" s="24">
        <f t="shared" si="39"/>
        <v>0</v>
      </c>
      <c r="H77" s="24">
        <f t="shared" si="40"/>
        <v>0</v>
      </c>
      <c r="I77" s="24">
        <f t="shared" si="41"/>
        <v>0</v>
      </c>
      <c r="J77" s="24">
        <f t="shared" si="42"/>
        <v>0</v>
      </c>
      <c r="K77" s="24">
        <f t="shared" si="43"/>
        <v>0</v>
      </c>
      <c r="L77" s="25">
        <f t="shared" si="44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35"/>
        <v>0</v>
      </c>
      <c r="D78" s="24">
        <f t="shared" si="36"/>
        <v>0</v>
      </c>
      <c r="E78" s="24">
        <f t="shared" si="37"/>
        <v>0</v>
      </c>
      <c r="F78" s="24">
        <f t="shared" si="38"/>
        <v>0</v>
      </c>
      <c r="G78" s="24">
        <f t="shared" si="39"/>
        <v>0</v>
      </c>
      <c r="H78" s="24">
        <f t="shared" si="40"/>
        <v>0</v>
      </c>
      <c r="I78" s="24">
        <f t="shared" si="41"/>
        <v>0</v>
      </c>
      <c r="J78" s="24">
        <f t="shared" si="42"/>
        <v>0</v>
      </c>
      <c r="K78" s="24">
        <f t="shared" si="43"/>
        <v>0</v>
      </c>
      <c r="L78" s="25">
        <f t="shared" si="44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35"/>
        <v>0</v>
      </c>
      <c r="D79" s="24">
        <f t="shared" si="36"/>
        <v>0</v>
      </c>
      <c r="E79" s="24">
        <f t="shared" si="37"/>
        <v>0</v>
      </c>
      <c r="F79" s="24">
        <f t="shared" si="38"/>
        <v>0</v>
      </c>
      <c r="G79" s="24">
        <f t="shared" si="39"/>
        <v>0</v>
      </c>
      <c r="H79" s="24">
        <f t="shared" si="40"/>
        <v>0</v>
      </c>
      <c r="I79" s="24">
        <f t="shared" si="41"/>
        <v>0</v>
      </c>
      <c r="J79" s="24">
        <f t="shared" si="42"/>
        <v>0</v>
      </c>
      <c r="K79" s="24">
        <f t="shared" si="43"/>
        <v>0</v>
      </c>
      <c r="L79" s="25">
        <f t="shared" si="44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35"/>
        <v>0</v>
      </c>
      <c r="D80" s="24">
        <f t="shared" si="36"/>
        <v>0</v>
      </c>
      <c r="E80" s="24">
        <f t="shared" si="37"/>
        <v>0</v>
      </c>
      <c r="F80" s="24">
        <f t="shared" si="38"/>
        <v>0</v>
      </c>
      <c r="G80" s="24">
        <f t="shared" si="39"/>
        <v>0</v>
      </c>
      <c r="H80" s="24">
        <f t="shared" si="40"/>
        <v>0</v>
      </c>
      <c r="I80" s="24">
        <f t="shared" si="41"/>
        <v>0</v>
      </c>
      <c r="J80" s="24">
        <f t="shared" si="42"/>
        <v>0</v>
      </c>
      <c r="K80" s="24">
        <f t="shared" si="43"/>
        <v>0</v>
      </c>
      <c r="L80" s="25">
        <f t="shared" si="44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35"/>
        <v>0</v>
      </c>
      <c r="D81" s="24">
        <f t="shared" si="36"/>
        <v>0</v>
      </c>
      <c r="E81" s="24">
        <f t="shared" si="37"/>
        <v>0</v>
      </c>
      <c r="F81" s="24">
        <f t="shared" si="38"/>
        <v>0</v>
      </c>
      <c r="G81" s="24">
        <f t="shared" si="39"/>
        <v>0</v>
      </c>
      <c r="H81" s="24">
        <f t="shared" si="40"/>
        <v>0</v>
      </c>
      <c r="I81" s="24">
        <f t="shared" si="41"/>
        <v>0</v>
      </c>
      <c r="J81" s="24">
        <f t="shared" si="42"/>
        <v>0</v>
      </c>
      <c r="K81" s="24">
        <f t="shared" si="43"/>
        <v>0</v>
      </c>
      <c r="L81" s="25">
        <f t="shared" si="44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35"/>
        <v>0</v>
      </c>
      <c r="D82" s="24">
        <f t="shared" si="36"/>
        <v>0</v>
      </c>
      <c r="E82" s="24">
        <f t="shared" si="37"/>
        <v>0</v>
      </c>
      <c r="F82" s="24">
        <f t="shared" si="38"/>
        <v>0</v>
      </c>
      <c r="G82" s="24">
        <f t="shared" si="39"/>
        <v>0</v>
      </c>
      <c r="H82" s="24">
        <f t="shared" si="40"/>
        <v>0</v>
      </c>
      <c r="I82" s="24">
        <f t="shared" si="41"/>
        <v>0</v>
      </c>
      <c r="J82" s="24">
        <f t="shared" si="42"/>
        <v>0</v>
      </c>
      <c r="K82" s="24">
        <f t="shared" si="43"/>
        <v>0</v>
      </c>
      <c r="L82" s="25">
        <f t="shared" si="44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35"/>
        <v>0</v>
      </c>
      <c r="D83" s="24">
        <f t="shared" si="36"/>
        <v>0</v>
      </c>
      <c r="E83" s="24">
        <f t="shared" si="37"/>
        <v>0</v>
      </c>
      <c r="F83" s="24">
        <f t="shared" si="38"/>
        <v>0</v>
      </c>
      <c r="G83" s="24">
        <f t="shared" si="39"/>
        <v>0</v>
      </c>
      <c r="H83" s="24">
        <f t="shared" si="40"/>
        <v>0</v>
      </c>
      <c r="I83" s="24">
        <f t="shared" si="41"/>
        <v>0</v>
      </c>
      <c r="J83" s="24">
        <f t="shared" si="42"/>
        <v>0</v>
      </c>
      <c r="K83" s="24">
        <f t="shared" si="43"/>
        <v>0</v>
      </c>
      <c r="L83" s="25">
        <f t="shared" si="44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35"/>
        <v>0</v>
      </c>
      <c r="D84" s="24">
        <f t="shared" si="36"/>
        <v>0</v>
      </c>
      <c r="E84" s="24">
        <f t="shared" si="37"/>
        <v>0</v>
      </c>
      <c r="F84" s="24">
        <f t="shared" si="38"/>
        <v>0</v>
      </c>
      <c r="G84" s="24">
        <f t="shared" si="39"/>
        <v>0</v>
      </c>
      <c r="H84" s="24">
        <f t="shared" si="40"/>
        <v>0</v>
      </c>
      <c r="I84" s="24">
        <f t="shared" si="41"/>
        <v>0</v>
      </c>
      <c r="J84" s="24">
        <f t="shared" si="42"/>
        <v>0</v>
      </c>
      <c r="K84" s="24">
        <f t="shared" si="43"/>
        <v>0</v>
      </c>
      <c r="L84" s="25">
        <f t="shared" si="44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45">SUM(C60:C82)</f>
        <v>525</v>
      </c>
      <c r="D85" s="39">
        <f t="shared" si="45"/>
        <v>0</v>
      </c>
      <c r="E85" s="39">
        <f t="shared" si="45"/>
        <v>8337.3465346534649</v>
      </c>
      <c r="F85" s="39">
        <f t="shared" si="45"/>
        <v>83.373465346534658</v>
      </c>
      <c r="G85" s="39">
        <f t="shared" si="45"/>
        <v>2306.8181818181811</v>
      </c>
      <c r="H85" s="39">
        <f t="shared" si="45"/>
        <v>230.68181818181816</v>
      </c>
      <c r="I85" s="39">
        <f t="shared" si="45"/>
        <v>384.125</v>
      </c>
      <c r="J85" s="39">
        <f t="shared" si="45"/>
        <v>76.825000000000003</v>
      </c>
      <c r="K85" s="40">
        <f t="shared" si="45"/>
        <v>60</v>
      </c>
      <c r="L85" s="40">
        <f>SUM(L60:L82)</f>
        <v>12004.169999999998</v>
      </c>
      <c r="M85" s="114">
        <f>+SUM(M60:M84)</f>
        <v>48</v>
      </c>
      <c r="R85" s="106" t="s">
        <v>658</v>
      </c>
      <c r="S85" s="111">
        <f>+M85</f>
        <v>48</v>
      </c>
      <c r="T85" s="107">
        <f>+K85</f>
        <v>60</v>
      </c>
      <c r="U85" s="107">
        <f>+C85+E85+G85+I85</f>
        <v>11553.289716471645</v>
      </c>
      <c r="V85" s="107">
        <f>+D85+F85+H85+J85</f>
        <v>390.88028352835278</v>
      </c>
      <c r="W85" s="107">
        <f>+T85+U85+V85</f>
        <v>12004.169999999998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17866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47F448D9-9A3E-4F84-87E7-13E7DF763EB0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7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3CE4965E-6649-4B61-B47C-F640F51FA92C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89FB8A77-22A3-4E45-83D8-50352B4BC1AB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9E551B12-501C-40F3-A36C-E58A444975BF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199EE4A6-CE30-40F5-B6FA-92584AC3F7FC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7FDE5C61-9677-493C-AE19-4BF19CE10AA5}">
          <x14:formula1>
            <xm:f>'VERİ BANKASI'!$N$1:$N$1</xm:f>
          </x14:formula1>
          <xm:sqref>K55</xm:sqref>
        </x14:dataValidation>
        <x14:dataValidation type="list" allowBlank="1" showInputMessage="1" showErrorMessage="1" xr:uid="{7F1D2196-AC5E-47D5-A755-80849FE6ADD7}">
          <x14:formula1>
            <xm:f>'VERİ BANKASI'!$C$1:$C$5</xm:f>
          </x14:formula1>
          <xm:sqref>G55</xm:sqref>
        </x14:dataValidation>
        <x14:dataValidation type="list" allowBlank="1" showInputMessage="1" showErrorMessage="1" xr:uid="{5799F1DC-5D70-4357-8790-E1784F05A943}">
          <x14:formula1>
            <xm:f>'VERİ BANKASI'!$G$1:$G$4</xm:f>
          </x14:formula1>
          <xm:sqref>P61</xm:sqref>
        </x14:dataValidation>
        <x14:dataValidation type="list" allowBlank="1" showInputMessage="1" showErrorMessage="1" xr:uid="{28314C82-9367-4D13-B7F8-CA4381EF1317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CC32F366-6A10-4EEA-BD5E-BE4D2000BAC0}">
          <x14:formula1>
            <xm:f>'VERİ BANKASI'!$E$1:$E$13</xm:f>
          </x14:formula1>
          <xm:sqref>P63</xm:sqref>
        </x14:dataValidation>
        <x14:dataValidation type="list" allowBlank="1" showInputMessage="1" showErrorMessage="1" xr:uid="{AEAD8847-EB02-481F-B16A-C09B6E4C3E49}">
          <x14:formula1>
            <xm:f>'VERİ BANKASI'!$F$1:$F$4</xm:f>
          </x14:formula1>
          <xm:sqref>P60</xm:sqref>
        </x14:dataValidation>
        <x14:dataValidation type="list" allowBlank="1" showInputMessage="1" showErrorMessage="1" xr:uid="{092CAA49-43D8-4378-A3C3-E69C1C22BD25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CB465DFF-477C-4261-91F0-969DA290AD22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A51A8A11-3626-4CDD-8AE8-37676C788AC0}">
          <x14:formula1>
            <xm:f>'VERİ BANKASI'!$I$1:$I$36</xm:f>
          </x14:formula1>
          <xm:sqref>P62:R62</xm:sqref>
        </x14:dataValidation>
      </x14:dataValidations>
    </ext>
  </extLst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BC31-F25C-4BA5-B84A-3778500BC822}">
  <sheetPr codeName="Sayfa88">
    <pageSetUpPr fitToPage="1"/>
  </sheetPr>
  <dimension ref="A1:W92"/>
  <sheetViews>
    <sheetView topLeftCell="A37" zoomScale="85" zoomScaleNormal="85" workbookViewId="0">
      <selection activeCell="K24" sqref="K24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50806718678</v>
      </c>
      <c r="C4" s="100" t="str">
        <f>+VLOOKUP(B4,'VERİ BANKASI'!M:N,2,0)</f>
        <v>ZEHRA CANSEVER - 34 TFL 80</v>
      </c>
      <c r="D4" s="54" t="s">
        <v>99</v>
      </c>
      <c r="E4" s="57">
        <v>735679</v>
      </c>
      <c r="F4" s="59">
        <v>45273</v>
      </c>
      <c r="G4" s="61"/>
      <c r="H4" s="63">
        <v>120</v>
      </c>
      <c r="I4" s="65" t="s">
        <v>68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120</v>
      </c>
      <c r="N4" s="69">
        <f>+IF(G4=$N$2,M4,0)</f>
        <v>120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120</v>
      </c>
      <c r="W4" s="7">
        <f>+O4+Q4+S4+U4</f>
        <v>0</v>
      </c>
    </row>
    <row r="5" spans="1:23" s="6" customFormat="1" ht="19.899999999999999" customHeight="1" x14ac:dyDescent="0.2">
      <c r="A5" s="51">
        <v>2</v>
      </c>
      <c r="B5" s="97">
        <v>52153738194</v>
      </c>
      <c r="C5" s="100" t="str">
        <f>+VLOOKUP(B5,'VERİ BANKASI'!M:N,2,0)</f>
        <v>EROL AŞUT - 34 TCJ 83</v>
      </c>
      <c r="D5" s="54" t="s">
        <v>99</v>
      </c>
      <c r="E5" s="57">
        <v>550910</v>
      </c>
      <c r="F5" s="59">
        <v>45274</v>
      </c>
      <c r="G5" s="61"/>
      <c r="H5" s="63">
        <v>115</v>
      </c>
      <c r="I5" s="65" t="s">
        <v>68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115</v>
      </c>
      <c r="N5" s="69">
        <f>+IF(G5=$N$2,M5,0)</f>
        <v>115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115</v>
      </c>
      <c r="W5" s="7">
        <f>+O5+Q5+S5+U5</f>
        <v>0</v>
      </c>
    </row>
    <row r="6" spans="1:23" s="6" customFormat="1" ht="19.899999999999999" customHeight="1" x14ac:dyDescent="0.2">
      <c r="A6" s="51">
        <v>3</v>
      </c>
      <c r="B6" s="97">
        <v>18190898802</v>
      </c>
      <c r="C6" s="100" t="str">
        <f>+VLOOKUP(B6,'VERİ BANKASI'!M:N,2,0)</f>
        <v>FEVZİ KİŞMİR - 34 TDJ 38</v>
      </c>
      <c r="D6" s="54" t="s">
        <v>99</v>
      </c>
      <c r="E6" s="57">
        <v>853147</v>
      </c>
      <c r="F6" s="59">
        <v>45272</v>
      </c>
      <c r="G6" s="61"/>
      <c r="H6" s="63">
        <v>110</v>
      </c>
      <c r="I6" s="65" t="s">
        <v>68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110</v>
      </c>
      <c r="N6" s="69">
        <f>+IF(G6=$N$2,M6,0)</f>
        <v>110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22" si="0">+N6+P6+R6+T6</f>
        <v>110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>
        <v>7670626101</v>
      </c>
      <c r="C7" s="100" t="str">
        <f>+VLOOKUP(B7,'VERİ BANKASI'!M:N,2,0)</f>
        <v>SEYRAN PASTACILIK SAN VE TİC.A.Ş.</v>
      </c>
      <c r="D7" s="54" t="s">
        <v>639</v>
      </c>
      <c r="E7" s="57">
        <v>55</v>
      </c>
      <c r="F7" s="59">
        <v>45276</v>
      </c>
      <c r="G7" s="61">
        <v>10</v>
      </c>
      <c r="H7" s="63">
        <v>212</v>
      </c>
      <c r="I7" s="65" t="s">
        <v>122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54" si="2">+H7-L7</f>
        <v>212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192.72727272727272</v>
      </c>
      <c r="S7" s="86">
        <f t="shared" ref="S7:S54" si="8">+R7*0.1</f>
        <v>19.272727272727273</v>
      </c>
      <c r="T7" s="90">
        <f t="shared" ref="T7:T54" si="9">+IF(G7=$T$2,M7/1.2,0)</f>
        <v>0</v>
      </c>
      <c r="U7" s="92">
        <f t="shared" ref="U7:U54" si="10">+T7*0.2</f>
        <v>0</v>
      </c>
      <c r="V7" s="95">
        <f t="shared" si="0"/>
        <v>192.72727272727272</v>
      </c>
      <c r="W7" s="7">
        <f t="shared" si="0"/>
        <v>19.272727272727273</v>
      </c>
    </row>
    <row r="8" spans="1:23" s="6" customFormat="1" ht="19.899999999999999" customHeight="1" x14ac:dyDescent="0.2">
      <c r="A8" s="51">
        <v>5</v>
      </c>
      <c r="B8" s="97">
        <v>3850449960</v>
      </c>
      <c r="C8" s="100" t="str">
        <f>+VLOOKUP(B8,'VERİ BANKASI'!M:N,2,0)</f>
        <v>FICCIN REST GIDA İŞL.TURZ.VE REKLAM LTD.ŞTİ.</v>
      </c>
      <c r="D8" s="54" t="s">
        <v>639</v>
      </c>
      <c r="E8" s="57">
        <v>42</v>
      </c>
      <c r="F8" s="59">
        <v>45273</v>
      </c>
      <c r="G8" s="61">
        <v>10</v>
      </c>
      <c r="H8" s="63">
        <v>60</v>
      </c>
      <c r="I8" s="65" t="s">
        <v>122</v>
      </c>
      <c r="J8" s="61" t="s">
        <v>64</v>
      </c>
      <c r="K8" s="65"/>
      <c r="L8" s="67">
        <f t="shared" si="1"/>
        <v>0</v>
      </c>
      <c r="M8" s="7">
        <f t="shared" si="2"/>
        <v>60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54.54545454545454</v>
      </c>
      <c r="S8" s="86">
        <f t="shared" si="8"/>
        <v>5.4545454545454541</v>
      </c>
      <c r="T8" s="90">
        <f t="shared" si="9"/>
        <v>0</v>
      </c>
      <c r="U8" s="92">
        <f t="shared" si="10"/>
        <v>0</v>
      </c>
      <c r="V8" s="95">
        <f t="shared" si="0"/>
        <v>54.54545454545454</v>
      </c>
      <c r="W8" s="7">
        <f t="shared" si="0"/>
        <v>5.4545454545454541</v>
      </c>
    </row>
    <row r="9" spans="1:23" s="6" customFormat="1" ht="19.899999999999999" customHeight="1" x14ac:dyDescent="0.2">
      <c r="A9" s="51">
        <v>6</v>
      </c>
      <c r="B9" s="97">
        <v>6220529513</v>
      </c>
      <c r="C9" s="100" t="str">
        <f>+VLOOKUP(B9,'VERİ BANKASI'!M:N,2,0)</f>
        <v>MİGROS TİCARET A.Ş.</v>
      </c>
      <c r="D9" s="54" t="s">
        <v>92</v>
      </c>
      <c r="E9" s="57">
        <v>141</v>
      </c>
      <c r="F9" s="59">
        <v>45276</v>
      </c>
      <c r="G9" s="61">
        <v>1</v>
      </c>
      <c r="H9" s="63">
        <v>235.4</v>
      </c>
      <c r="I9" s="65" t="s">
        <v>120</v>
      </c>
      <c r="J9" s="61" t="s">
        <v>64</v>
      </c>
      <c r="K9" s="65"/>
      <c r="L9" s="67">
        <f t="shared" si="1"/>
        <v>0</v>
      </c>
      <c r="M9" s="7">
        <f t="shared" si="2"/>
        <v>235.4</v>
      </c>
      <c r="N9" s="69">
        <f t="shared" si="3"/>
        <v>0</v>
      </c>
      <c r="O9" s="76">
        <f t="shared" si="4"/>
        <v>0</v>
      </c>
      <c r="P9" s="74">
        <f t="shared" si="5"/>
        <v>233.06930693069307</v>
      </c>
      <c r="Q9" s="82">
        <f t="shared" si="6"/>
        <v>2.330693069306931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233.06930693069307</v>
      </c>
      <c r="W9" s="7">
        <f t="shared" si="0"/>
        <v>2.330693069306931</v>
      </c>
    </row>
    <row r="10" spans="1:23" s="6" customFormat="1" ht="19.899999999999999" customHeight="1" x14ac:dyDescent="0.2">
      <c r="A10" s="51">
        <v>7</v>
      </c>
      <c r="B10" s="97">
        <v>6070380156</v>
      </c>
      <c r="C10" s="100" t="str">
        <f>+VLOOKUP(B10,'VERİ BANKASI'!M:N,2,0)</f>
        <v>KÜTAHYA EFE İNŞ.TAAH.SAN.TİC.LTD.ŞTİ.(CARREFOURSA)</v>
      </c>
      <c r="D10" s="54" t="s">
        <v>92</v>
      </c>
      <c r="E10" s="57">
        <v>94</v>
      </c>
      <c r="F10" s="59">
        <v>45273</v>
      </c>
      <c r="G10" s="61">
        <v>20</v>
      </c>
      <c r="H10" s="63">
        <v>385.04</v>
      </c>
      <c r="I10" s="65" t="s">
        <v>120</v>
      </c>
      <c r="J10" s="61" t="s">
        <v>64</v>
      </c>
      <c r="K10" s="65"/>
      <c r="L10" s="67">
        <f t="shared" si="1"/>
        <v>0</v>
      </c>
      <c r="M10" s="7">
        <f t="shared" si="2"/>
        <v>385.04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320.86666666666667</v>
      </c>
      <c r="U10" s="92">
        <f t="shared" si="10"/>
        <v>64.173333333333332</v>
      </c>
      <c r="V10" s="95">
        <f t="shared" si="0"/>
        <v>320.86666666666667</v>
      </c>
      <c r="W10" s="7">
        <f t="shared" si="0"/>
        <v>64.173333333333332</v>
      </c>
    </row>
    <row r="11" spans="1:23" s="6" customFormat="1" ht="19.899999999999999" customHeight="1" x14ac:dyDescent="0.2">
      <c r="A11" s="51">
        <v>8</v>
      </c>
      <c r="B11" s="97">
        <v>4581549430</v>
      </c>
      <c r="C11" s="100" t="str">
        <f>+VLOOKUP(B11,'VERİ BANKASI'!M:N,2,0)</f>
        <v>HAS ÖZ ÇEVRE FIRIN.GID.VE İNŞ.SAN.TİC.LTD.ŞTİ.</v>
      </c>
      <c r="D11" s="54" t="s">
        <v>92</v>
      </c>
      <c r="E11" s="57">
        <v>136</v>
      </c>
      <c r="F11" s="59">
        <v>45278</v>
      </c>
      <c r="G11" s="61">
        <v>1</v>
      </c>
      <c r="H11" s="63">
        <v>45</v>
      </c>
      <c r="I11" s="65" t="s">
        <v>640</v>
      </c>
      <c r="J11" s="61" t="s">
        <v>64</v>
      </c>
      <c r="K11" s="65"/>
      <c r="L11" s="67">
        <f t="shared" si="1"/>
        <v>0</v>
      </c>
      <c r="M11" s="7">
        <f t="shared" si="2"/>
        <v>45</v>
      </c>
      <c r="N11" s="69">
        <f t="shared" si="3"/>
        <v>0</v>
      </c>
      <c r="O11" s="76">
        <f t="shared" si="4"/>
        <v>0</v>
      </c>
      <c r="P11" s="74">
        <f t="shared" si="5"/>
        <v>44.554455445544555</v>
      </c>
      <c r="Q11" s="82">
        <f t="shared" si="6"/>
        <v>0.44554455445544555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44.554455445544555</v>
      </c>
      <c r="W11" s="7">
        <f t="shared" si="0"/>
        <v>0.44554455445544555</v>
      </c>
    </row>
    <row r="12" spans="1:23" s="6" customFormat="1" ht="19.899999999999999" customHeight="1" x14ac:dyDescent="0.2">
      <c r="A12" s="51">
        <v>9</v>
      </c>
      <c r="B12" s="97">
        <v>47305076248</v>
      </c>
      <c r="C12" s="100" t="str">
        <f>+VLOOKUP(B12,'VERİ BANKASI'!M:N,2,0)</f>
        <v>AKÇİN GIDA KURUYEMİŞ - SÜLEYMAN AKÇİN</v>
      </c>
      <c r="D12" s="54" t="s">
        <v>639</v>
      </c>
      <c r="E12" s="57">
        <v>50</v>
      </c>
      <c r="F12" s="59">
        <v>45277</v>
      </c>
      <c r="G12" s="61">
        <v>1</v>
      </c>
      <c r="H12" s="63">
        <v>818.6</v>
      </c>
      <c r="I12" s="65" t="s">
        <v>640</v>
      </c>
      <c r="J12" s="61" t="s">
        <v>64</v>
      </c>
      <c r="K12" s="65"/>
      <c r="L12" s="67">
        <f t="shared" si="1"/>
        <v>0</v>
      </c>
      <c r="M12" s="7">
        <f t="shared" si="2"/>
        <v>818.6</v>
      </c>
      <c r="N12" s="69">
        <f t="shared" si="3"/>
        <v>0</v>
      </c>
      <c r="O12" s="76">
        <f t="shared" si="4"/>
        <v>0</v>
      </c>
      <c r="P12" s="74">
        <f t="shared" si="5"/>
        <v>810.49504950495054</v>
      </c>
      <c r="Q12" s="82">
        <f t="shared" si="6"/>
        <v>8.1049504950495059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810.49504950495054</v>
      </c>
      <c r="W12" s="7">
        <f t="shared" si="0"/>
        <v>8.1049504950495059</v>
      </c>
    </row>
    <row r="13" spans="1:23" s="6" customFormat="1" ht="19.899999999999999" customHeight="1" x14ac:dyDescent="0.2">
      <c r="A13" s="51">
        <v>10</v>
      </c>
      <c r="B13" s="97">
        <v>6220529513</v>
      </c>
      <c r="C13" s="100" t="str">
        <f>+VLOOKUP(B13,'VERİ BANKASI'!M:N,2,0)</f>
        <v>MİGROS TİCARET A.Ş.</v>
      </c>
      <c r="D13" s="54" t="s">
        <v>92</v>
      </c>
      <c r="E13" s="57">
        <v>254</v>
      </c>
      <c r="F13" s="59">
        <v>45280</v>
      </c>
      <c r="G13" s="61">
        <v>1</v>
      </c>
      <c r="H13" s="63">
        <v>429.34</v>
      </c>
      <c r="I13" s="65" t="s">
        <v>752</v>
      </c>
      <c r="J13" s="61" t="s">
        <v>64</v>
      </c>
      <c r="K13" s="65"/>
      <c r="L13" s="67">
        <f t="shared" si="1"/>
        <v>0</v>
      </c>
      <c r="M13" s="7">
        <f t="shared" si="2"/>
        <v>429.34</v>
      </c>
      <c r="N13" s="69">
        <f t="shared" si="3"/>
        <v>0</v>
      </c>
      <c r="O13" s="76">
        <f t="shared" si="4"/>
        <v>0</v>
      </c>
      <c r="P13" s="74">
        <f t="shared" si="5"/>
        <v>425.08910891089107</v>
      </c>
      <c r="Q13" s="82">
        <f t="shared" si="6"/>
        <v>4.2508910891089107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425.08910891089107</v>
      </c>
      <c r="W13" s="7">
        <f t="shared" si="0"/>
        <v>4.2508910891089107</v>
      </c>
    </row>
    <row r="14" spans="1:23" s="6" customFormat="1" ht="19.899999999999999" customHeight="1" x14ac:dyDescent="0.2">
      <c r="A14" s="51">
        <v>11</v>
      </c>
      <c r="B14" s="97">
        <v>6220529513</v>
      </c>
      <c r="C14" s="100" t="str">
        <f>+VLOOKUP(B14,'VERİ BANKASI'!M:N,2,0)</f>
        <v>MİGROS TİCARET A.Ş.</v>
      </c>
      <c r="D14" s="54" t="s">
        <v>92</v>
      </c>
      <c r="E14" s="57">
        <v>254</v>
      </c>
      <c r="F14" s="59">
        <v>45280</v>
      </c>
      <c r="G14" s="61">
        <v>20</v>
      </c>
      <c r="H14" s="63">
        <v>63</v>
      </c>
      <c r="I14" s="65" t="s">
        <v>752</v>
      </c>
      <c r="J14" s="61" t="s">
        <v>64</v>
      </c>
      <c r="K14" s="65"/>
      <c r="L14" s="67">
        <f t="shared" si="1"/>
        <v>0</v>
      </c>
      <c r="M14" s="7">
        <f t="shared" si="2"/>
        <v>63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52.5</v>
      </c>
      <c r="U14" s="92">
        <f t="shared" si="10"/>
        <v>10.5</v>
      </c>
      <c r="V14" s="95">
        <f t="shared" si="0"/>
        <v>52.5</v>
      </c>
      <c r="W14" s="7">
        <f t="shared" si="0"/>
        <v>10.5</v>
      </c>
    </row>
    <row r="15" spans="1:23" s="6" customFormat="1" ht="19.899999999999999" customHeight="1" x14ac:dyDescent="0.2">
      <c r="A15" s="51">
        <v>12</v>
      </c>
      <c r="B15" s="97">
        <v>6220529513</v>
      </c>
      <c r="C15" s="100" t="str">
        <f>+VLOOKUP(B15,'VERİ BANKASI'!M:N,2,0)</f>
        <v>MİGROS TİCARET A.Ş.</v>
      </c>
      <c r="D15" s="54" t="s">
        <v>92</v>
      </c>
      <c r="E15" s="57">
        <v>226</v>
      </c>
      <c r="F15" s="59">
        <v>45273</v>
      </c>
      <c r="G15" s="61">
        <v>1</v>
      </c>
      <c r="H15" s="63">
        <v>166.45</v>
      </c>
      <c r="I15" s="65" t="s">
        <v>752</v>
      </c>
      <c r="J15" s="61" t="s">
        <v>64</v>
      </c>
      <c r="K15" s="65"/>
      <c r="L15" s="67">
        <f t="shared" si="1"/>
        <v>0</v>
      </c>
      <c r="M15" s="7">
        <f t="shared" si="2"/>
        <v>166.45</v>
      </c>
      <c r="N15" s="69">
        <f t="shared" si="3"/>
        <v>0</v>
      </c>
      <c r="O15" s="76">
        <f t="shared" si="4"/>
        <v>0</v>
      </c>
      <c r="P15" s="74">
        <f t="shared" si="5"/>
        <v>164.80198019801978</v>
      </c>
      <c r="Q15" s="82">
        <f t="shared" si="6"/>
        <v>1.6480198019801977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164.80198019801978</v>
      </c>
      <c r="W15" s="7">
        <f t="shared" si="0"/>
        <v>1.6480198019801977</v>
      </c>
    </row>
    <row r="16" spans="1:23" s="6" customFormat="1" ht="19.899999999999999" customHeight="1" x14ac:dyDescent="0.2">
      <c r="A16" s="51">
        <v>13</v>
      </c>
      <c r="B16" s="97">
        <v>28109427856</v>
      </c>
      <c r="C16" s="100" t="str">
        <f>+VLOOKUP(B16,'VERİ BANKASI'!M:N,2,0)</f>
        <v>DOĞAL KAHVALTILIK GIDA - CENGİZ ALTUN</v>
      </c>
      <c r="D16" s="54" t="s">
        <v>639</v>
      </c>
      <c r="E16" s="57">
        <v>64</v>
      </c>
      <c r="F16" s="59">
        <v>45273</v>
      </c>
      <c r="G16" s="61">
        <v>1</v>
      </c>
      <c r="H16" s="63">
        <v>80</v>
      </c>
      <c r="I16" s="65" t="s">
        <v>122</v>
      </c>
      <c r="J16" s="61" t="s">
        <v>64</v>
      </c>
      <c r="K16" s="65"/>
      <c r="L16" s="67">
        <f t="shared" si="1"/>
        <v>0</v>
      </c>
      <c r="M16" s="7">
        <f t="shared" si="2"/>
        <v>80</v>
      </c>
      <c r="N16" s="69">
        <f t="shared" si="3"/>
        <v>0</v>
      </c>
      <c r="O16" s="76">
        <f t="shared" si="4"/>
        <v>0</v>
      </c>
      <c r="P16" s="74">
        <f t="shared" si="5"/>
        <v>79.207920792079207</v>
      </c>
      <c r="Q16" s="82">
        <f t="shared" si="6"/>
        <v>0.79207920792079212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79.207920792079207</v>
      </c>
      <c r="W16" s="7">
        <f t="shared" si="0"/>
        <v>0.79207920792079212</v>
      </c>
    </row>
    <row r="17" spans="1:23" s="6" customFormat="1" ht="19.899999999999999" customHeight="1" x14ac:dyDescent="0.2">
      <c r="A17" s="51">
        <v>14</v>
      </c>
      <c r="B17" s="97">
        <v>27851184062</v>
      </c>
      <c r="C17" s="100" t="str">
        <f>+VLOOKUP(B17,'VERİ BANKASI'!M:N,2,0)</f>
        <v>KADİR SEVİNÇ</v>
      </c>
      <c r="D17" s="54" t="s">
        <v>89</v>
      </c>
      <c r="E17" s="57">
        <v>1</v>
      </c>
      <c r="F17" s="59">
        <v>45271</v>
      </c>
      <c r="G17" s="61">
        <v>10</v>
      </c>
      <c r="H17" s="63">
        <v>85</v>
      </c>
      <c r="I17" s="65" t="s">
        <v>122</v>
      </c>
      <c r="J17" s="61" t="s">
        <v>64</v>
      </c>
      <c r="K17" s="65"/>
      <c r="L17" s="67">
        <f t="shared" si="1"/>
        <v>0</v>
      </c>
      <c r="M17" s="7">
        <f t="shared" si="2"/>
        <v>85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77.272727272727266</v>
      </c>
      <c r="S17" s="86">
        <f t="shared" si="8"/>
        <v>7.7272727272727266</v>
      </c>
      <c r="T17" s="90">
        <f t="shared" si="9"/>
        <v>0</v>
      </c>
      <c r="U17" s="92">
        <f t="shared" si="10"/>
        <v>0</v>
      </c>
      <c r="V17" s="95">
        <f t="shared" si="0"/>
        <v>77.272727272727266</v>
      </c>
      <c r="W17" s="7">
        <f t="shared" si="0"/>
        <v>7.7272727272727266</v>
      </c>
    </row>
    <row r="18" spans="1:23" s="6" customFormat="1" ht="19.899999999999999" customHeight="1" x14ac:dyDescent="0.2">
      <c r="A18" s="51">
        <v>15</v>
      </c>
      <c r="B18" s="97">
        <v>6220529513</v>
      </c>
      <c r="C18" s="100" t="str">
        <f>+VLOOKUP(B18,'VERİ BANKASI'!M:N,2,0)</f>
        <v>MİGROS TİCARET A.Ş.</v>
      </c>
      <c r="D18" s="54" t="s">
        <v>639</v>
      </c>
      <c r="E18" s="57">
        <v>156</v>
      </c>
      <c r="F18" s="59">
        <v>45279</v>
      </c>
      <c r="G18" s="61">
        <v>1</v>
      </c>
      <c r="H18" s="63">
        <v>81.75</v>
      </c>
      <c r="I18" s="65" t="s">
        <v>68</v>
      </c>
      <c r="J18" s="61" t="s">
        <v>64</v>
      </c>
      <c r="K18" s="65"/>
      <c r="L18" s="67">
        <f t="shared" si="1"/>
        <v>0</v>
      </c>
      <c r="M18" s="7">
        <f t="shared" si="2"/>
        <v>81.75</v>
      </c>
      <c r="N18" s="69">
        <f t="shared" si="3"/>
        <v>0</v>
      </c>
      <c r="O18" s="76">
        <f t="shared" si="4"/>
        <v>0</v>
      </c>
      <c r="P18" s="74">
        <f t="shared" si="5"/>
        <v>80.940594059405939</v>
      </c>
      <c r="Q18" s="82">
        <f t="shared" si="6"/>
        <v>0.80940594059405946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80.940594059405939</v>
      </c>
      <c r="W18" s="7">
        <f t="shared" si="0"/>
        <v>0.80940594059405946</v>
      </c>
    </row>
    <row r="19" spans="1:23" s="6" customFormat="1" ht="19.899999999999999" customHeight="1" x14ac:dyDescent="0.2">
      <c r="A19" s="51">
        <v>16</v>
      </c>
      <c r="B19" s="97">
        <v>32654092810</v>
      </c>
      <c r="C19" s="100" t="str">
        <f>+VLOOKUP(B19,'VERİ BANKASI'!M:N,2,0)</f>
        <v>AKAT PASTA CAFE - AYDIN  AYDOĞDU</v>
      </c>
      <c r="D19" s="54" t="s">
        <v>639</v>
      </c>
      <c r="E19" s="57">
        <v>39</v>
      </c>
      <c r="F19" s="59">
        <v>45277</v>
      </c>
      <c r="G19" s="61">
        <v>1</v>
      </c>
      <c r="H19" s="63">
        <v>139</v>
      </c>
      <c r="I19" s="65" t="s">
        <v>122</v>
      </c>
      <c r="J19" s="61" t="s">
        <v>64</v>
      </c>
      <c r="K19" s="65"/>
      <c r="L19" s="67">
        <f t="shared" si="1"/>
        <v>0</v>
      </c>
      <c r="M19" s="7">
        <f t="shared" si="2"/>
        <v>139</v>
      </c>
      <c r="N19" s="69">
        <f t="shared" si="3"/>
        <v>0</v>
      </c>
      <c r="O19" s="76">
        <f t="shared" si="4"/>
        <v>0</v>
      </c>
      <c r="P19" s="74">
        <f t="shared" si="5"/>
        <v>137.62376237623764</v>
      </c>
      <c r="Q19" s="82">
        <f t="shared" si="6"/>
        <v>1.3762376237623763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137.62376237623764</v>
      </c>
      <c r="W19" s="7">
        <f t="shared" si="0"/>
        <v>1.3762376237623763</v>
      </c>
    </row>
    <row r="20" spans="1:23" s="6" customFormat="1" ht="19.899999999999999" customHeight="1" x14ac:dyDescent="0.2">
      <c r="A20" s="51">
        <v>17</v>
      </c>
      <c r="B20" s="97">
        <v>52468354614</v>
      </c>
      <c r="C20" s="100" t="str">
        <f>+VLOOKUP(B20,'VERİ BANKASI'!M:N,2,0)</f>
        <v>DPÜ BÜFE - ÖZKAN ERDEMİR</v>
      </c>
      <c r="D20" s="54" t="s">
        <v>92</v>
      </c>
      <c r="E20" s="57">
        <v>6</v>
      </c>
      <c r="F20" s="59">
        <v>45274</v>
      </c>
      <c r="G20" s="61">
        <v>1</v>
      </c>
      <c r="H20" s="63">
        <v>45</v>
      </c>
      <c r="I20" s="65" t="s">
        <v>68</v>
      </c>
      <c r="J20" s="61" t="s">
        <v>64</v>
      </c>
      <c r="K20" s="65"/>
      <c r="L20" s="67">
        <f t="shared" si="1"/>
        <v>0</v>
      </c>
      <c r="M20" s="7">
        <f t="shared" si="2"/>
        <v>45</v>
      </c>
      <c r="N20" s="69">
        <f t="shared" si="3"/>
        <v>0</v>
      </c>
      <c r="O20" s="76">
        <f t="shared" si="4"/>
        <v>0</v>
      </c>
      <c r="P20" s="74">
        <f t="shared" si="5"/>
        <v>44.554455445544555</v>
      </c>
      <c r="Q20" s="82">
        <f t="shared" si="6"/>
        <v>0.44554455445544555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44.554455445544555</v>
      </c>
      <c r="W20" s="7">
        <f t="shared" si="0"/>
        <v>0.44554455445544555</v>
      </c>
    </row>
    <row r="21" spans="1:23" s="6" customFormat="1" ht="19.899999999999999" customHeight="1" x14ac:dyDescent="0.2">
      <c r="A21" s="51">
        <v>18</v>
      </c>
      <c r="B21" s="97">
        <v>860528120</v>
      </c>
      <c r="C21" s="100" t="str">
        <f>+VLOOKUP(B21,'VERİ BANKASI'!M:N,2,0)</f>
        <v>ASKEROĞLU TUR.GID.SAN.VE TİC.LTD.ŞTİ.</v>
      </c>
      <c r="D21" s="54" t="s">
        <v>92</v>
      </c>
      <c r="E21" s="57">
        <v>73</v>
      </c>
      <c r="F21" s="59">
        <v>45277</v>
      </c>
      <c r="G21" s="61">
        <v>1</v>
      </c>
      <c r="H21" s="63">
        <v>35</v>
      </c>
      <c r="I21" s="65" t="s">
        <v>640</v>
      </c>
      <c r="J21" s="61" t="s">
        <v>64</v>
      </c>
      <c r="K21" s="65"/>
      <c r="L21" s="67">
        <f t="shared" si="1"/>
        <v>0</v>
      </c>
      <c r="M21" s="7">
        <f t="shared" si="2"/>
        <v>35</v>
      </c>
      <c r="N21" s="69">
        <f t="shared" si="3"/>
        <v>0</v>
      </c>
      <c r="O21" s="76">
        <f t="shared" si="4"/>
        <v>0</v>
      </c>
      <c r="P21" s="74">
        <f t="shared" si="5"/>
        <v>34.653465346534652</v>
      </c>
      <c r="Q21" s="82">
        <f t="shared" si="6"/>
        <v>0.34653465346534651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34.653465346534652</v>
      </c>
      <c r="W21" s="7">
        <f t="shared" si="0"/>
        <v>0.34653465346534651</v>
      </c>
    </row>
    <row r="22" spans="1:23" s="6" customFormat="1" ht="19.899999999999999" customHeight="1" x14ac:dyDescent="0.2">
      <c r="A22" s="51">
        <v>19</v>
      </c>
      <c r="B22" s="97">
        <v>8280687700</v>
      </c>
      <c r="C22" s="100" t="str">
        <f>+VLOOKUP(B22,'VERİ BANKASI'!M:N,2,0)</f>
        <v>TAŞFIRIN ORGANİK EKMEK UNL.MAM.GIDA.SAN.LTD.</v>
      </c>
      <c r="D22" s="54" t="s">
        <v>92</v>
      </c>
      <c r="E22" s="57">
        <v>57</v>
      </c>
      <c r="F22" s="59">
        <v>45272</v>
      </c>
      <c r="G22" s="61">
        <v>1</v>
      </c>
      <c r="H22" s="63">
        <v>10</v>
      </c>
      <c r="I22" s="65" t="s">
        <v>68</v>
      </c>
      <c r="J22" s="61" t="s">
        <v>64</v>
      </c>
      <c r="K22" s="65"/>
      <c r="L22" s="67">
        <f t="shared" si="1"/>
        <v>0</v>
      </c>
      <c r="M22" s="7">
        <f t="shared" si="2"/>
        <v>10</v>
      </c>
      <c r="N22" s="69">
        <f t="shared" si="3"/>
        <v>0</v>
      </c>
      <c r="O22" s="76">
        <f t="shared" si="4"/>
        <v>0</v>
      </c>
      <c r="P22" s="74">
        <f t="shared" si="5"/>
        <v>9.9009900990099009</v>
      </c>
      <c r="Q22" s="82">
        <f t="shared" si="6"/>
        <v>9.9009900990099015E-2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9.9009900990099009</v>
      </c>
      <c r="W22" s="7">
        <f t="shared" si="0"/>
        <v>9.9009900990099015E-2</v>
      </c>
    </row>
    <row r="23" spans="1:23" s="6" customFormat="1" ht="19.899999999999999" customHeight="1" x14ac:dyDescent="0.2">
      <c r="A23" s="51">
        <v>20</v>
      </c>
      <c r="B23" s="97">
        <v>8280687700</v>
      </c>
      <c r="C23" s="100" t="str">
        <f>+VLOOKUP(B23,'VERİ BANKASI'!M:N,2,0)</f>
        <v>TAŞFIRIN ORGANİK EKMEK UNL.MAM.GIDA.SAN.LTD.</v>
      </c>
      <c r="D23" s="54" t="s">
        <v>92</v>
      </c>
      <c r="E23" s="57">
        <v>57</v>
      </c>
      <c r="F23" s="59">
        <v>45272</v>
      </c>
      <c r="G23" s="61">
        <v>10</v>
      </c>
      <c r="H23" s="63">
        <v>15</v>
      </c>
      <c r="I23" s="65" t="s">
        <v>68</v>
      </c>
      <c r="J23" s="61" t="s">
        <v>64</v>
      </c>
      <c r="K23" s="65"/>
      <c r="L23" s="67">
        <f t="shared" si="1"/>
        <v>0</v>
      </c>
      <c r="M23" s="7">
        <f t="shared" si="2"/>
        <v>15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13.636363636363635</v>
      </c>
      <c r="S23" s="86">
        <f t="shared" si="8"/>
        <v>1.3636363636363635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13.636363636363635</v>
      </c>
      <c r="W23" s="7">
        <f t="shared" si="11"/>
        <v>1.3636363636363635</v>
      </c>
    </row>
    <row r="24" spans="1:23" s="6" customFormat="1" ht="19.899999999999999" customHeight="1" x14ac:dyDescent="0.2">
      <c r="A24" s="51">
        <v>21</v>
      </c>
      <c r="B24" s="97">
        <v>9480423762</v>
      </c>
      <c r="C24" s="100" t="str">
        <f>+VLOOKUP(B24,'VERİ BANKASI'!M:N,2,0)</f>
        <v>YENİ MAĞAZACILIK A.Ş.( A101 )</v>
      </c>
      <c r="D24" s="54" t="s">
        <v>92</v>
      </c>
      <c r="E24" s="57">
        <v>129</v>
      </c>
      <c r="F24" s="59">
        <v>45274</v>
      </c>
      <c r="G24" s="61">
        <v>1</v>
      </c>
      <c r="H24" s="63">
        <v>22.5</v>
      </c>
      <c r="I24" s="65" t="s">
        <v>122</v>
      </c>
      <c r="J24" s="61" t="s">
        <v>64</v>
      </c>
      <c r="K24" s="65"/>
      <c r="L24" s="67">
        <f t="shared" si="1"/>
        <v>0</v>
      </c>
      <c r="M24" s="7">
        <f t="shared" si="2"/>
        <v>22.5</v>
      </c>
      <c r="N24" s="69">
        <f t="shared" si="3"/>
        <v>0</v>
      </c>
      <c r="O24" s="76">
        <f t="shared" si="4"/>
        <v>0</v>
      </c>
      <c r="P24" s="74">
        <f t="shared" si="5"/>
        <v>22.277227722772277</v>
      </c>
      <c r="Q24" s="82">
        <f t="shared" si="6"/>
        <v>0.22277227722772278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22.277227722772277</v>
      </c>
      <c r="W24" s="7">
        <f t="shared" si="11"/>
        <v>0.22277227722772278</v>
      </c>
    </row>
    <row r="25" spans="1:23" s="6" customFormat="1" ht="19.899999999999999" customHeight="1" x14ac:dyDescent="0.2">
      <c r="A25" s="51">
        <v>22</v>
      </c>
      <c r="B25" s="97">
        <v>9480423762</v>
      </c>
      <c r="C25" s="100" t="str">
        <f>+VLOOKUP(B25,'VERİ BANKASI'!M:N,2,0)</f>
        <v>YENİ MAĞAZACILIK A.Ş.( A101 )</v>
      </c>
      <c r="D25" s="54" t="s">
        <v>92</v>
      </c>
      <c r="E25" s="57">
        <v>129</v>
      </c>
      <c r="F25" s="59">
        <v>45274</v>
      </c>
      <c r="G25" s="61">
        <v>10</v>
      </c>
      <c r="H25" s="63">
        <v>29.5</v>
      </c>
      <c r="I25" s="65" t="s">
        <v>122</v>
      </c>
      <c r="J25" s="61" t="s">
        <v>64</v>
      </c>
      <c r="K25" s="65"/>
      <c r="L25" s="67">
        <f t="shared" si="1"/>
        <v>0</v>
      </c>
      <c r="M25" s="7">
        <f t="shared" si="2"/>
        <v>29.5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26.818181818181817</v>
      </c>
      <c r="S25" s="86">
        <f t="shared" si="8"/>
        <v>2.6818181818181817</v>
      </c>
      <c r="T25" s="90">
        <f t="shared" si="9"/>
        <v>0</v>
      </c>
      <c r="U25" s="92">
        <f t="shared" si="10"/>
        <v>0</v>
      </c>
      <c r="V25" s="95">
        <f t="shared" si="11"/>
        <v>26.818181818181817</v>
      </c>
      <c r="W25" s="7">
        <f t="shared" si="11"/>
        <v>2.6818181818181817</v>
      </c>
    </row>
    <row r="26" spans="1:23" s="6" customFormat="1" ht="19.899999999999999" customHeight="1" x14ac:dyDescent="0.2">
      <c r="A26" s="51">
        <v>23</v>
      </c>
      <c r="B26" s="97">
        <v>9480423762</v>
      </c>
      <c r="C26" s="100" t="str">
        <f>+VLOOKUP(B26,'VERİ BANKASI'!M:N,2,0)</f>
        <v>YENİ MAĞAZACILIK A.Ş.( A101 )</v>
      </c>
      <c r="D26" s="54" t="s">
        <v>639</v>
      </c>
      <c r="E26" s="57">
        <v>32</v>
      </c>
      <c r="F26" s="59">
        <v>45277</v>
      </c>
      <c r="G26" s="61">
        <v>1</v>
      </c>
      <c r="H26" s="63">
        <v>96.55</v>
      </c>
      <c r="I26" s="65" t="s">
        <v>122</v>
      </c>
      <c r="J26" s="61" t="s">
        <v>64</v>
      </c>
      <c r="K26" s="65"/>
      <c r="L26" s="67">
        <f t="shared" si="1"/>
        <v>0</v>
      </c>
      <c r="M26" s="7">
        <f t="shared" si="2"/>
        <v>96.55</v>
      </c>
      <c r="N26" s="69">
        <f t="shared" si="3"/>
        <v>0</v>
      </c>
      <c r="O26" s="76">
        <f t="shared" si="4"/>
        <v>0</v>
      </c>
      <c r="P26" s="74">
        <f t="shared" si="5"/>
        <v>95.594059405940584</v>
      </c>
      <c r="Q26" s="82">
        <f t="shared" si="6"/>
        <v>0.9559405940594059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95.594059405940584</v>
      </c>
      <c r="W26" s="7">
        <f t="shared" si="11"/>
        <v>0.9559405940594059</v>
      </c>
    </row>
    <row r="27" spans="1:23" s="6" customFormat="1" ht="19.899999999999999" customHeight="1" x14ac:dyDescent="0.2">
      <c r="A27" s="51">
        <v>24</v>
      </c>
      <c r="B27" s="97">
        <v>33094269770</v>
      </c>
      <c r="C27" s="100" t="str">
        <f>+VLOOKUP(B27,'VERİ BANKASI'!M:N,2,0)</f>
        <v>KANARYA KURUYEMİŞ -ERDAL DOĞAN</v>
      </c>
      <c r="D27" s="54" t="s">
        <v>639</v>
      </c>
      <c r="E27" s="57">
        <v>90</v>
      </c>
      <c r="F27" s="59">
        <v>45271</v>
      </c>
      <c r="G27" s="61">
        <v>1</v>
      </c>
      <c r="H27" s="63">
        <v>90</v>
      </c>
      <c r="I27" s="65" t="s">
        <v>122</v>
      </c>
      <c r="J27" s="61" t="s">
        <v>64</v>
      </c>
      <c r="K27" s="65"/>
      <c r="L27" s="67">
        <f t="shared" si="1"/>
        <v>0</v>
      </c>
      <c r="M27" s="7">
        <f t="shared" si="2"/>
        <v>90</v>
      </c>
      <c r="N27" s="69">
        <f t="shared" si="3"/>
        <v>0</v>
      </c>
      <c r="O27" s="76">
        <f t="shared" si="4"/>
        <v>0</v>
      </c>
      <c r="P27" s="74">
        <f t="shared" si="5"/>
        <v>89.10891089108911</v>
      </c>
      <c r="Q27" s="82">
        <f t="shared" si="6"/>
        <v>0.8910891089108911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89.10891089108911</v>
      </c>
      <c r="W27" s="7">
        <f t="shared" si="11"/>
        <v>0.8910891089108911</v>
      </c>
    </row>
    <row r="28" spans="1:23" s="6" customFormat="1" ht="19.899999999999999" customHeight="1" x14ac:dyDescent="0.2">
      <c r="A28" s="51">
        <v>25</v>
      </c>
      <c r="B28" s="97">
        <v>3850430195</v>
      </c>
      <c r="C28" s="100" t="str">
        <f>+VLOOKUP(B28,'VERİ BANKASI'!M:N,2,0)</f>
        <v>FATİH DİLEK GIDA SAN.VE TİC.A.Ş.</v>
      </c>
      <c r="D28" s="54" t="s">
        <v>639</v>
      </c>
      <c r="E28" s="57">
        <v>52</v>
      </c>
      <c r="F28" s="59">
        <v>45272</v>
      </c>
      <c r="G28" s="61">
        <v>10</v>
      </c>
      <c r="H28" s="63">
        <v>284</v>
      </c>
      <c r="I28" s="65" t="s">
        <v>122</v>
      </c>
      <c r="J28" s="61" t="s">
        <v>64</v>
      </c>
      <c r="K28" s="65"/>
      <c r="L28" s="67">
        <f t="shared" si="1"/>
        <v>0</v>
      </c>
      <c r="M28" s="7">
        <f t="shared" si="2"/>
        <v>284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258.18181818181819</v>
      </c>
      <c r="S28" s="86">
        <f t="shared" si="8"/>
        <v>25.81818181818182</v>
      </c>
      <c r="T28" s="90">
        <f t="shared" si="9"/>
        <v>0</v>
      </c>
      <c r="U28" s="92">
        <f t="shared" si="10"/>
        <v>0</v>
      </c>
      <c r="V28" s="95">
        <f t="shared" si="11"/>
        <v>258.18181818181819</v>
      </c>
      <c r="W28" s="7">
        <f t="shared" si="11"/>
        <v>25.81818181818182</v>
      </c>
    </row>
    <row r="29" spans="1:23" s="6" customFormat="1" ht="19.899999999999999" customHeight="1" x14ac:dyDescent="0.2">
      <c r="A29" s="51">
        <v>26</v>
      </c>
      <c r="B29" s="97">
        <v>3850449960</v>
      </c>
      <c r="C29" s="100" t="str">
        <f>+VLOOKUP(B29,'VERİ BANKASI'!M:N,2,0)</f>
        <v>FICCIN REST GIDA İŞL.TURZ.VE REKLAM LTD.ŞTİ.</v>
      </c>
      <c r="D29" s="54" t="s">
        <v>639</v>
      </c>
      <c r="E29" s="57">
        <v>49</v>
      </c>
      <c r="F29" s="59">
        <v>45275</v>
      </c>
      <c r="G29" s="61">
        <v>10</v>
      </c>
      <c r="H29" s="63">
        <v>82</v>
      </c>
      <c r="I29" s="65" t="s">
        <v>136</v>
      </c>
      <c r="J29" s="61" t="s">
        <v>64</v>
      </c>
      <c r="K29" s="65"/>
      <c r="L29" s="67">
        <f t="shared" si="1"/>
        <v>0</v>
      </c>
      <c r="M29" s="7">
        <f t="shared" si="2"/>
        <v>82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74.545454545454533</v>
      </c>
      <c r="S29" s="86">
        <f t="shared" si="8"/>
        <v>7.4545454545454533</v>
      </c>
      <c r="T29" s="90">
        <f t="shared" si="9"/>
        <v>0</v>
      </c>
      <c r="U29" s="92">
        <f t="shared" si="10"/>
        <v>0</v>
      </c>
      <c r="V29" s="95">
        <f t="shared" si="11"/>
        <v>74.545454545454533</v>
      </c>
      <c r="W29" s="7">
        <f t="shared" si="11"/>
        <v>7.4545454545454533</v>
      </c>
    </row>
    <row r="30" spans="1:23" s="6" customFormat="1" ht="19.899999999999999" customHeight="1" x14ac:dyDescent="0.2">
      <c r="A30" s="51">
        <v>27</v>
      </c>
      <c r="B30" s="97">
        <v>3850449960</v>
      </c>
      <c r="C30" s="100" t="str">
        <f>+VLOOKUP(B30,'VERİ BANKASI'!M:N,2,0)</f>
        <v>FICCIN REST GIDA İŞL.TURZ.VE REKLAM LTD.ŞTİ.</v>
      </c>
      <c r="D30" s="54" t="s">
        <v>639</v>
      </c>
      <c r="E30" s="57">
        <v>49</v>
      </c>
      <c r="F30" s="59">
        <v>45280</v>
      </c>
      <c r="G30" s="61">
        <v>10</v>
      </c>
      <c r="H30" s="63">
        <v>60</v>
      </c>
      <c r="I30" s="65" t="s">
        <v>122</v>
      </c>
      <c r="J30" s="61" t="s">
        <v>64</v>
      </c>
      <c r="K30" s="65"/>
      <c r="L30" s="67">
        <f t="shared" si="1"/>
        <v>0</v>
      </c>
      <c r="M30" s="7">
        <f t="shared" si="2"/>
        <v>60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54.54545454545454</v>
      </c>
      <c r="S30" s="86">
        <f t="shared" si="8"/>
        <v>5.4545454545454541</v>
      </c>
      <c r="T30" s="90">
        <f t="shared" si="9"/>
        <v>0</v>
      </c>
      <c r="U30" s="92">
        <f t="shared" si="10"/>
        <v>0</v>
      </c>
      <c r="V30" s="95">
        <f t="shared" si="11"/>
        <v>54.54545454545454</v>
      </c>
      <c r="W30" s="7">
        <f t="shared" si="11"/>
        <v>5.4545454545454541</v>
      </c>
    </row>
    <row r="31" spans="1:23" s="6" customFormat="1" ht="19.899999999999999" customHeight="1" x14ac:dyDescent="0.2">
      <c r="A31" s="51">
        <v>28</v>
      </c>
      <c r="B31" s="97">
        <v>3850449960</v>
      </c>
      <c r="C31" s="100" t="str">
        <f>+VLOOKUP(B31,'VERİ BANKASI'!M:N,2,0)</f>
        <v>FICCIN REST GIDA İŞL.TURZ.VE REKLAM LTD.ŞTİ.</v>
      </c>
      <c r="D31" s="54" t="s">
        <v>639</v>
      </c>
      <c r="E31" s="57">
        <v>35</v>
      </c>
      <c r="F31" s="59">
        <v>45279</v>
      </c>
      <c r="G31" s="61">
        <v>10</v>
      </c>
      <c r="H31" s="63">
        <v>87</v>
      </c>
      <c r="I31" s="65" t="s">
        <v>122</v>
      </c>
      <c r="J31" s="61" t="s">
        <v>64</v>
      </c>
      <c r="K31" s="65"/>
      <c r="L31" s="67">
        <f t="shared" si="1"/>
        <v>0</v>
      </c>
      <c r="M31" s="7">
        <f t="shared" si="2"/>
        <v>87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79.090909090909079</v>
      </c>
      <c r="S31" s="86">
        <f t="shared" si="8"/>
        <v>7.9090909090909083</v>
      </c>
      <c r="T31" s="90">
        <f t="shared" si="9"/>
        <v>0</v>
      </c>
      <c r="U31" s="92">
        <f t="shared" si="10"/>
        <v>0</v>
      </c>
      <c r="V31" s="95">
        <f t="shared" si="11"/>
        <v>79.090909090909079</v>
      </c>
      <c r="W31" s="7">
        <f t="shared" si="11"/>
        <v>7.9090909090909083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4002.13</v>
      </c>
      <c r="I57" s="109"/>
      <c r="J57" s="109"/>
      <c r="K57" s="11"/>
      <c r="L57" s="12">
        <f t="shared" ref="L57:W57" si="12">+SUBTOTAL(9,L4:L55)</f>
        <v>0</v>
      </c>
      <c r="M57" s="12">
        <f t="shared" si="12"/>
        <v>4002.13</v>
      </c>
      <c r="N57" s="13">
        <f t="shared" si="12"/>
        <v>345</v>
      </c>
      <c r="O57" s="13">
        <f t="shared" si="12"/>
        <v>0</v>
      </c>
      <c r="P57" s="14">
        <f>+SUBTOTAL(9,P4:P55)</f>
        <v>2271.871287128713</v>
      </c>
      <c r="Q57" s="14">
        <f t="shared" si="12"/>
        <v>22.718712871287124</v>
      </c>
      <c r="R57" s="15">
        <f t="shared" si="12"/>
        <v>831.36363636363626</v>
      </c>
      <c r="S57" s="15">
        <f t="shared" si="12"/>
        <v>83.13636363636364</v>
      </c>
      <c r="T57" s="16">
        <f t="shared" si="12"/>
        <v>373.36666666666667</v>
      </c>
      <c r="U57" s="16">
        <f t="shared" si="12"/>
        <v>74.673333333333332</v>
      </c>
      <c r="V57" s="12">
        <f t="shared" si="12"/>
        <v>3821.6015901590163</v>
      </c>
      <c r="W57" s="12">
        <f t="shared" si="12"/>
        <v>180.52840984098412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4002.1300000000006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978.90099009900985</v>
      </c>
      <c r="F63" s="24">
        <f t="shared" si="16"/>
        <v>9.7890099009900968</v>
      </c>
      <c r="G63" s="24">
        <f t="shared" si="17"/>
        <v>40.454545454545453</v>
      </c>
      <c r="H63" s="24">
        <f t="shared" si="18"/>
        <v>4.045454545454545</v>
      </c>
      <c r="I63" s="24">
        <f t="shared" si="19"/>
        <v>373.36666666666667</v>
      </c>
      <c r="J63" s="24">
        <f t="shared" si="20"/>
        <v>74.673333333333332</v>
      </c>
      <c r="K63" s="24">
        <f t="shared" si="21"/>
        <v>0</v>
      </c>
      <c r="L63" s="25">
        <f t="shared" si="22"/>
        <v>1481.2299999999998</v>
      </c>
      <c r="M63" s="113">
        <f>+COUNTIF($D$4:D57,B63)</f>
        <v>12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-4002.1300000000006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1292.970297029703</v>
      </c>
      <c r="F65" s="24">
        <f t="shared" si="16"/>
        <v>12.929702970297033</v>
      </c>
      <c r="G65" s="24">
        <f t="shared" si="17"/>
        <v>713.63636363636363</v>
      </c>
      <c r="H65" s="24">
        <f t="shared" si="18"/>
        <v>71.36363636363636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2090.9</v>
      </c>
      <c r="M65" s="113">
        <f>+COUNTIF($D$4:D59,B65)</f>
        <v>12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77.272727272727266</v>
      </c>
      <c r="H69" s="24">
        <f t="shared" si="18"/>
        <v>7.7272727272727266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85</v>
      </c>
      <c r="M69" s="113">
        <f>+COUNTIF($D$4:D63,B69)</f>
        <v>1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345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345</v>
      </c>
      <c r="M70" s="113">
        <f>+COUNTIF($D$4:D64,B70)</f>
        <v>3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345</v>
      </c>
      <c r="D85" s="39">
        <f t="shared" si="23"/>
        <v>0</v>
      </c>
      <c r="E85" s="39">
        <f t="shared" si="23"/>
        <v>2271.871287128713</v>
      </c>
      <c r="F85" s="39">
        <f t="shared" si="23"/>
        <v>22.718712871287131</v>
      </c>
      <c r="G85" s="39">
        <f t="shared" si="23"/>
        <v>831.36363636363637</v>
      </c>
      <c r="H85" s="39">
        <f t="shared" si="23"/>
        <v>83.136363636363626</v>
      </c>
      <c r="I85" s="39">
        <f t="shared" si="23"/>
        <v>373.36666666666667</v>
      </c>
      <c r="J85" s="39">
        <f t="shared" si="23"/>
        <v>74.673333333333332</v>
      </c>
      <c r="K85" s="40">
        <f t="shared" si="23"/>
        <v>0</v>
      </c>
      <c r="L85" s="40">
        <f>SUM(L60:L82)</f>
        <v>4002.13</v>
      </c>
      <c r="M85" s="114">
        <f>+SUM(M60:M84)</f>
        <v>28</v>
      </c>
      <c r="R85" s="106" t="s">
        <v>658</v>
      </c>
      <c r="S85" s="111">
        <f>+M85</f>
        <v>28</v>
      </c>
      <c r="T85" s="107">
        <f>+K85</f>
        <v>0</v>
      </c>
      <c r="U85" s="107">
        <f>+C85+E85+G85+I85</f>
        <v>3821.6015901590163</v>
      </c>
      <c r="V85" s="107">
        <f>+D85+F85+H85+J85</f>
        <v>180.52840984098407</v>
      </c>
      <c r="W85" s="107">
        <f>+T85+U85+V85</f>
        <v>4002.13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9863.9600000000009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U69:W69"/>
    <mergeCell ref="O70:R74"/>
    <mergeCell ref="T70:W74"/>
    <mergeCell ref="N78:N82"/>
    <mergeCell ref="O78:W80"/>
    <mergeCell ref="O81:W82"/>
  </mergeCells>
  <dataValidations count="1">
    <dataValidation type="list" allowBlank="1" showInputMessage="1" showErrorMessage="1" sqref="D55" xr:uid="{2DF8E94D-8AC2-4FEA-8CCE-0C712FEE82D7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7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43DC880D-459D-4D14-8BB3-2E4D1606C09E}">
          <x14:formula1>
            <xm:f>'VERİ BANKASI'!$F$1:$F$4</xm:f>
          </x14:formula1>
          <xm:sqref>P60</xm:sqref>
        </x14:dataValidation>
        <x14:dataValidation type="list" allowBlank="1" showInputMessage="1" showErrorMessage="1" xr:uid="{6481DF3B-D838-48BF-8C86-DEFACCA0F12F}">
          <x14:formula1>
            <xm:f>'VERİ BANKASI'!$E$1:$E$13</xm:f>
          </x14:formula1>
          <xm:sqref>P63</xm:sqref>
        </x14:dataValidation>
        <x14:dataValidation type="list" allowBlank="1" showInputMessage="1" showErrorMessage="1" xr:uid="{8CA99522-44CE-4D4F-82E7-58345D2B2F76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1AB4E598-EA09-4E76-8499-63234A130203}">
          <x14:formula1>
            <xm:f>'VERİ BANKASI'!$G$1:$G$4</xm:f>
          </x14:formula1>
          <xm:sqref>P61</xm:sqref>
        </x14:dataValidation>
        <x14:dataValidation type="list" allowBlank="1" showInputMessage="1" showErrorMessage="1" xr:uid="{6BBC181E-699D-45E4-AEB9-4078EF099EDE}">
          <x14:formula1>
            <xm:f>'VERİ BANKASI'!$C$1:$C$5</xm:f>
          </x14:formula1>
          <xm:sqref>G55</xm:sqref>
        </x14:dataValidation>
        <x14:dataValidation type="list" allowBlank="1" showInputMessage="1" showErrorMessage="1" xr:uid="{BD034958-5614-40D6-918F-7A8E523CAD16}">
          <x14:formula1>
            <xm:f>'VERİ BANKASI'!$N$1:$N$1</xm:f>
          </x14:formula1>
          <xm:sqref>K55</xm:sqref>
        </x14:dataValidation>
        <x14:dataValidation type="list" allowBlank="1" showInputMessage="1" showErrorMessage="1" xr:uid="{A7890C37-8AC7-4247-A079-6C9B031B1E49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F5CC9E9A-F37B-4706-9C94-DACEFE9D86F3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B74F1AAC-9503-4F12-9258-34C270919770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69106AF6-77D4-4F1E-A06A-626010F4FCBF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591CFF56-6647-41A1-9336-836E6EBF873A}">
          <x14:formula1>
            <xm:f>'VERİ BANKASI'!$B$1:$B$27</xm:f>
          </x14:formula1>
          <xm:sqref>D4:D54</xm:sqref>
        </x14:dataValidation>
        <x14:dataValidation type="list" allowBlank="1" showInputMessage="1" showErrorMessage="1" promptTitle="YILLAR" xr:uid="{A3E551B6-0A79-47BB-BDDD-A8D2875AC1F5}">
          <x14:formula1>
            <xm:f>'VERİ BANKASI'!$I$1:$I$36</xm:f>
          </x14:formula1>
          <xm:sqref>P62:R62</xm:sqref>
        </x14:dataValidation>
        <x14:dataValidation type="list" allowBlank="1" showInputMessage="1" showErrorMessage="1" xr:uid="{84F9736C-7434-472B-9804-687C46A70BB9}">
          <x14:formula1>
            <xm:f>'VERİ BANKASI'!$I$1:$I$49</xm:f>
          </x14:formula1>
          <xm:sqref>I4:I55</xm:sqref>
        </x14:dataValidation>
      </x14:dataValidations>
    </ext>
  </extLst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86AD-D908-48C2-B0D7-EA477FA2D042}">
  <sheetPr codeName="Sayfa89">
    <pageSetUpPr fitToPage="1"/>
  </sheetPr>
  <dimension ref="A1:W92"/>
  <sheetViews>
    <sheetView topLeftCell="A43" zoomScale="85" zoomScaleNormal="85" workbookViewId="0">
      <selection activeCell="H63" sqref="H63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7.42578125" style="3" customWidth="1"/>
    <col min="10" max="10" width="15.5703125" style="3" bestFit="1" customWidth="1"/>
    <col min="11" max="11" width="17" style="3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14573821146</v>
      </c>
      <c r="C4" s="100" t="str">
        <f>+VLOOKUP(B4,'VERİ BANKASI'!M:N,2,0)</f>
        <v>HAKKI KESKİN</v>
      </c>
      <c r="D4" s="54" t="s">
        <v>99</v>
      </c>
      <c r="E4" s="57">
        <v>174493</v>
      </c>
      <c r="F4" s="59">
        <v>45285</v>
      </c>
      <c r="G4" s="61"/>
      <c r="H4" s="63">
        <v>150</v>
      </c>
      <c r="I4" s="65" t="s">
        <v>68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150</v>
      </c>
      <c r="N4" s="69">
        <f>+IF(G4=$N$2,M4,0)</f>
        <v>150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>+N4+P4+R4+T4</f>
        <v>150</v>
      </c>
      <c r="W4" s="7">
        <f>+O4+Q4+S4+U4</f>
        <v>0</v>
      </c>
    </row>
    <row r="5" spans="1:23" s="6" customFormat="1" ht="19.899999999999999" customHeight="1" x14ac:dyDescent="0.2">
      <c r="A5" s="51">
        <v>2</v>
      </c>
      <c r="B5" s="97">
        <v>27851184062</v>
      </c>
      <c r="C5" s="100" t="str">
        <f>+VLOOKUP(B5,'VERİ BANKASI'!M:N,2,0)</f>
        <v>KADİR SEVİNÇ</v>
      </c>
      <c r="D5" s="54" t="s">
        <v>99</v>
      </c>
      <c r="E5" s="57">
        <v>916555</v>
      </c>
      <c r="F5" s="59">
        <v>45281</v>
      </c>
      <c r="G5" s="61"/>
      <c r="H5" s="63">
        <v>110</v>
      </c>
      <c r="I5" s="65" t="s">
        <v>68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110</v>
      </c>
      <c r="N5" s="69">
        <f>+IF(G5=$N$2,M5,0)</f>
        <v>110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110</v>
      </c>
      <c r="W5" s="7">
        <f>+O5+Q5+S5+U5</f>
        <v>0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457</v>
      </c>
      <c r="F6" s="59">
        <v>45286</v>
      </c>
      <c r="G6" s="61">
        <v>20</v>
      </c>
      <c r="H6" s="63">
        <v>100</v>
      </c>
      <c r="I6" s="65" t="s">
        <v>134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30</v>
      </c>
      <c r="M6" s="7">
        <f>+H6-L6</f>
        <v>70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58.333333333333336</v>
      </c>
      <c r="U6" s="92">
        <f>+T6*0.2</f>
        <v>11.666666666666668</v>
      </c>
      <c r="V6" s="95">
        <f t="shared" ref="V6:W22" si="0">+N6+P6+R6+T6</f>
        <v>58.333333333333336</v>
      </c>
      <c r="W6" s="7">
        <f t="shared" si="0"/>
        <v>11.666666666666668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217</v>
      </c>
      <c r="F7" s="59">
        <v>45287</v>
      </c>
      <c r="G7" s="61">
        <v>20</v>
      </c>
      <c r="H7" s="63">
        <v>66</v>
      </c>
      <c r="I7" s="65" t="s">
        <v>134</v>
      </c>
      <c r="J7" s="61" t="s">
        <v>64</v>
      </c>
      <c r="K7" s="65"/>
      <c r="L7" s="67">
        <f t="shared" ref="L7:L54" si="1">IF(OR(D7="ARAÇ YAKIT GİDERİ",D7="ARAÇ OTOPARK VE VALE GİDERLERİ",D7="ARAÇ TAMİR VE BAKIM GİDERLERİ"),H7*30/100,0)+(IF(D7="689 KANUNEN KABUL EDİLMEYEN GİD.",H7*1,0))</f>
        <v>19.8</v>
      </c>
      <c r="M7" s="7">
        <f t="shared" ref="M7:M54" si="2">+H7-L7</f>
        <v>46.2</v>
      </c>
      <c r="N7" s="69">
        <f t="shared" ref="N7:N54" si="3">+IF(G7=$N$2,M7,0)</f>
        <v>0</v>
      </c>
      <c r="O7" s="76">
        <f t="shared" ref="O7:O54" si="4">+N7*0/100</f>
        <v>0</v>
      </c>
      <c r="P7" s="74">
        <f t="shared" ref="P7:P54" si="5">+IF(G7=$P$2,M7/1.01,0)</f>
        <v>0</v>
      </c>
      <c r="Q7" s="82">
        <f t="shared" ref="Q7:Q54" si="6">+P7*0.01</f>
        <v>0</v>
      </c>
      <c r="R7" s="80">
        <f t="shared" ref="R7:R54" si="7">+IF(G7=$R$2,M7/1.1,0)</f>
        <v>0</v>
      </c>
      <c r="S7" s="86">
        <f t="shared" ref="S7:S54" si="8">+R7*0.1</f>
        <v>0</v>
      </c>
      <c r="T7" s="90">
        <f t="shared" ref="T7:T54" si="9">+IF(G7=$T$2,M7/1.2,0)</f>
        <v>38.500000000000007</v>
      </c>
      <c r="U7" s="92">
        <f t="shared" ref="U7:U54" si="10">+T7*0.2</f>
        <v>7.700000000000002</v>
      </c>
      <c r="V7" s="95">
        <f t="shared" si="0"/>
        <v>38.500000000000007</v>
      </c>
      <c r="W7" s="7">
        <f t="shared" si="0"/>
        <v>7.700000000000002</v>
      </c>
    </row>
    <row r="8" spans="1:23" s="6" customFormat="1" ht="19.899999999999999" customHeight="1" x14ac:dyDescent="0.2">
      <c r="A8" s="51">
        <v>5</v>
      </c>
      <c r="B8" s="97">
        <v>5230556163</v>
      </c>
      <c r="C8" s="100" t="str">
        <f>+VLOOKUP(B8,'VERİ BANKASI'!M:N,2,0)</f>
        <v>KARADENİZ PİDE - KARDEN GIDA TUR. LTD. ŞTİ.</v>
      </c>
      <c r="D8" s="54" t="s">
        <v>639</v>
      </c>
      <c r="E8" s="57">
        <v>57</v>
      </c>
      <c r="F8" s="59">
        <v>45282</v>
      </c>
      <c r="G8" s="61">
        <v>10</v>
      </c>
      <c r="H8" s="63">
        <v>270</v>
      </c>
      <c r="I8" s="65" t="s">
        <v>122</v>
      </c>
      <c r="J8" s="61" t="s">
        <v>64</v>
      </c>
      <c r="K8" s="65"/>
      <c r="L8" s="67">
        <f t="shared" si="1"/>
        <v>0</v>
      </c>
      <c r="M8" s="7">
        <f t="shared" si="2"/>
        <v>270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245.45454545454544</v>
      </c>
      <c r="S8" s="86">
        <f t="shared" si="8"/>
        <v>24.545454545454547</v>
      </c>
      <c r="T8" s="90">
        <f t="shared" si="9"/>
        <v>0</v>
      </c>
      <c r="U8" s="92">
        <f t="shared" si="10"/>
        <v>0</v>
      </c>
      <c r="V8" s="95">
        <f t="shared" si="0"/>
        <v>245.45454545454544</v>
      </c>
      <c r="W8" s="7">
        <f t="shared" si="0"/>
        <v>24.545454545454547</v>
      </c>
    </row>
    <row r="9" spans="1:23" s="6" customFormat="1" ht="19.899999999999999" customHeight="1" x14ac:dyDescent="0.2">
      <c r="A9" s="51">
        <v>6</v>
      </c>
      <c r="B9" s="97">
        <v>3850449960</v>
      </c>
      <c r="C9" s="100" t="str">
        <f>+VLOOKUP(B9,'VERİ BANKASI'!M:N,2,0)</f>
        <v>FICCIN REST GIDA İŞL.TURZ.VE REKLAM LTD.ŞTİ.</v>
      </c>
      <c r="D9" s="54" t="s">
        <v>639</v>
      </c>
      <c r="E9" s="57">
        <v>52</v>
      </c>
      <c r="F9" s="59">
        <v>45281</v>
      </c>
      <c r="G9" s="61">
        <v>10</v>
      </c>
      <c r="H9" s="63">
        <v>40</v>
      </c>
      <c r="I9" s="65" t="s">
        <v>122</v>
      </c>
      <c r="J9" s="61" t="s">
        <v>64</v>
      </c>
      <c r="K9" s="65"/>
      <c r="L9" s="67">
        <f t="shared" si="1"/>
        <v>0</v>
      </c>
      <c r="M9" s="7">
        <f t="shared" si="2"/>
        <v>40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36.36363636363636</v>
      </c>
      <c r="S9" s="86">
        <f t="shared" si="8"/>
        <v>3.6363636363636362</v>
      </c>
      <c r="T9" s="90">
        <f t="shared" si="9"/>
        <v>0</v>
      </c>
      <c r="U9" s="92">
        <f t="shared" si="10"/>
        <v>0</v>
      </c>
      <c r="V9" s="95">
        <f t="shared" si="0"/>
        <v>36.36363636363636</v>
      </c>
      <c r="W9" s="7">
        <f t="shared" si="0"/>
        <v>3.6363636363636362</v>
      </c>
    </row>
    <row r="10" spans="1:23" s="6" customFormat="1" ht="19.899999999999999" customHeight="1" x14ac:dyDescent="0.2">
      <c r="A10" s="51">
        <v>7</v>
      </c>
      <c r="B10" s="97">
        <v>1681092251</v>
      </c>
      <c r="C10" s="100" t="str">
        <f>+VLOOKUP(B10,'VERİ BANKASI'!M:N,2,0)</f>
        <v>BEYOĞLU GALATA GIDA TUR. İŞL. SAN. VE TİC. LTD. ŞTİ.</v>
      </c>
      <c r="D10" s="54" t="s">
        <v>639</v>
      </c>
      <c r="E10" s="57">
        <v>5</v>
      </c>
      <c r="F10" s="59">
        <v>45289</v>
      </c>
      <c r="G10" s="61">
        <v>10</v>
      </c>
      <c r="H10" s="63">
        <v>330</v>
      </c>
      <c r="I10" s="65" t="s">
        <v>122</v>
      </c>
      <c r="J10" s="61" t="s">
        <v>64</v>
      </c>
      <c r="K10" s="65"/>
      <c r="L10" s="67">
        <f t="shared" si="1"/>
        <v>0</v>
      </c>
      <c r="M10" s="7">
        <f t="shared" si="2"/>
        <v>330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300</v>
      </c>
      <c r="S10" s="86">
        <f t="shared" si="8"/>
        <v>30</v>
      </c>
      <c r="T10" s="90">
        <f t="shared" si="9"/>
        <v>0</v>
      </c>
      <c r="U10" s="92">
        <f t="shared" si="10"/>
        <v>0</v>
      </c>
      <c r="V10" s="95">
        <f t="shared" si="0"/>
        <v>300</v>
      </c>
      <c r="W10" s="7">
        <f t="shared" si="0"/>
        <v>30</v>
      </c>
    </row>
    <row r="11" spans="1:23" s="6" customFormat="1" ht="19.899999999999999" customHeight="1" x14ac:dyDescent="0.2">
      <c r="A11" s="51">
        <v>8</v>
      </c>
      <c r="B11" s="97">
        <v>50413720552</v>
      </c>
      <c r="C11" s="100" t="str">
        <f>+VLOOKUP(B11,'VERİ BANKASI'!M:N,2,0)</f>
        <v>DEMET BÜFE - BEKİR ŞAHİN</v>
      </c>
      <c r="D11" s="54" t="s">
        <v>639</v>
      </c>
      <c r="E11" s="57">
        <v>36</v>
      </c>
      <c r="F11" s="59">
        <v>45288</v>
      </c>
      <c r="G11" s="61">
        <v>1</v>
      </c>
      <c r="H11" s="63">
        <v>114</v>
      </c>
      <c r="I11" s="65" t="s">
        <v>122</v>
      </c>
      <c r="J11" s="61" t="s">
        <v>64</v>
      </c>
      <c r="K11" s="65"/>
      <c r="L11" s="67">
        <f t="shared" si="1"/>
        <v>0</v>
      </c>
      <c r="M11" s="7">
        <f t="shared" si="2"/>
        <v>114</v>
      </c>
      <c r="N11" s="69">
        <f t="shared" si="3"/>
        <v>0</v>
      </c>
      <c r="O11" s="76">
        <f t="shared" si="4"/>
        <v>0</v>
      </c>
      <c r="P11" s="74">
        <f t="shared" si="5"/>
        <v>112.87128712871286</v>
      </c>
      <c r="Q11" s="82">
        <f t="shared" si="6"/>
        <v>1.1287128712871286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112.87128712871286</v>
      </c>
      <c r="W11" s="7">
        <f t="shared" si="0"/>
        <v>1.1287128712871286</v>
      </c>
    </row>
    <row r="12" spans="1:23" s="6" customFormat="1" ht="19.899999999999999" customHeight="1" x14ac:dyDescent="0.2">
      <c r="A12" s="51">
        <v>9</v>
      </c>
      <c r="B12" s="97">
        <v>19664164096</v>
      </c>
      <c r="C12" s="100" t="str">
        <f>+VLOOKUP(B12,'VERİ BANKASI'!M:N,2,0)</f>
        <v>ELİF PASTANESİ CEBRAİL KARAMAN</v>
      </c>
      <c r="D12" s="54" t="s">
        <v>92</v>
      </c>
      <c r="E12" s="57">
        <v>19</v>
      </c>
      <c r="F12" s="59">
        <v>45289</v>
      </c>
      <c r="G12" s="61">
        <v>1</v>
      </c>
      <c r="H12" s="63">
        <v>46.5</v>
      </c>
      <c r="I12" s="65" t="s">
        <v>122</v>
      </c>
      <c r="J12" s="61" t="s">
        <v>64</v>
      </c>
      <c r="K12" s="65"/>
      <c r="L12" s="67">
        <f t="shared" si="1"/>
        <v>0</v>
      </c>
      <c r="M12" s="7">
        <f t="shared" si="2"/>
        <v>46.5</v>
      </c>
      <c r="N12" s="69">
        <f t="shared" si="3"/>
        <v>0</v>
      </c>
      <c r="O12" s="76">
        <f t="shared" si="4"/>
        <v>0</v>
      </c>
      <c r="P12" s="74">
        <f t="shared" si="5"/>
        <v>46.039603960396036</v>
      </c>
      <c r="Q12" s="82">
        <f t="shared" si="6"/>
        <v>0.46039603960396036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46.039603960396036</v>
      </c>
      <c r="W12" s="7">
        <f t="shared" si="0"/>
        <v>0.46039603960396036</v>
      </c>
    </row>
    <row r="13" spans="1:23" s="6" customFormat="1" ht="19.899999999999999" customHeight="1" x14ac:dyDescent="0.2">
      <c r="A13" s="51">
        <v>10</v>
      </c>
      <c r="B13" s="97">
        <v>3850449960</v>
      </c>
      <c r="C13" s="100" t="str">
        <f>+VLOOKUP(B13,'VERİ BANKASI'!M:N,2,0)</f>
        <v>FICCIN REST GIDA İŞL.TURZ.VE REKLAM LTD.ŞTİ.</v>
      </c>
      <c r="D13" s="54" t="s">
        <v>639</v>
      </c>
      <c r="E13" s="57">
        <v>64</v>
      </c>
      <c r="F13" s="59">
        <v>45288</v>
      </c>
      <c r="G13" s="61">
        <v>10</v>
      </c>
      <c r="H13" s="63">
        <v>120</v>
      </c>
      <c r="I13" s="65" t="s">
        <v>136</v>
      </c>
      <c r="J13" s="61" t="s">
        <v>64</v>
      </c>
      <c r="K13" s="65"/>
      <c r="L13" s="67">
        <f t="shared" si="1"/>
        <v>0</v>
      </c>
      <c r="M13" s="7">
        <f t="shared" si="2"/>
        <v>120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109.09090909090908</v>
      </c>
      <c r="S13" s="86">
        <f t="shared" si="8"/>
        <v>10.909090909090908</v>
      </c>
      <c r="T13" s="90">
        <f t="shared" si="9"/>
        <v>0</v>
      </c>
      <c r="U13" s="92">
        <f t="shared" si="10"/>
        <v>0</v>
      </c>
      <c r="V13" s="95">
        <f t="shared" si="0"/>
        <v>109.09090909090908</v>
      </c>
      <c r="W13" s="7">
        <f t="shared" si="0"/>
        <v>10.909090909090908</v>
      </c>
    </row>
    <row r="14" spans="1:23" s="6" customFormat="1" ht="19.899999999999999" customHeight="1" x14ac:dyDescent="0.2">
      <c r="A14" s="51">
        <v>11</v>
      </c>
      <c r="B14" s="97">
        <v>19664164096</v>
      </c>
      <c r="C14" s="100" t="str">
        <f>+VLOOKUP(B14,'VERİ BANKASI'!M:N,2,0)</f>
        <v>ELİF PASTANESİ CEBRAİL KARAMAN</v>
      </c>
      <c r="D14" s="54" t="s">
        <v>92</v>
      </c>
      <c r="E14" s="57">
        <v>18</v>
      </c>
      <c r="F14" s="59">
        <v>45286</v>
      </c>
      <c r="G14" s="61">
        <v>1</v>
      </c>
      <c r="H14" s="63">
        <v>30</v>
      </c>
      <c r="I14" s="65" t="s">
        <v>122</v>
      </c>
      <c r="J14" s="61" t="s">
        <v>64</v>
      </c>
      <c r="K14" s="65"/>
      <c r="L14" s="67">
        <f t="shared" si="1"/>
        <v>0</v>
      </c>
      <c r="M14" s="7">
        <f t="shared" si="2"/>
        <v>30</v>
      </c>
      <c r="N14" s="69">
        <f t="shared" si="3"/>
        <v>0</v>
      </c>
      <c r="O14" s="76">
        <f t="shared" si="4"/>
        <v>0</v>
      </c>
      <c r="P14" s="74">
        <f t="shared" si="5"/>
        <v>29.702970297029704</v>
      </c>
      <c r="Q14" s="82">
        <f t="shared" si="6"/>
        <v>0.29702970297029707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29.702970297029704</v>
      </c>
      <c r="W14" s="7">
        <f t="shared" si="0"/>
        <v>0.29702970297029707</v>
      </c>
    </row>
    <row r="15" spans="1:23" s="6" customFormat="1" ht="19.899999999999999" customHeight="1" x14ac:dyDescent="0.2">
      <c r="A15" s="51">
        <v>12</v>
      </c>
      <c r="B15" s="97">
        <v>6320069253</v>
      </c>
      <c r="C15" s="100" t="str">
        <f>+VLOOKUP(B15,'VERİ BANKASI'!M:N,2,0)</f>
        <v>NURİ USTA BURMA KADAYIF UN MAM. LTD. ŞTİ.</v>
      </c>
      <c r="D15" s="54" t="s">
        <v>639</v>
      </c>
      <c r="E15" s="57">
        <v>46</v>
      </c>
      <c r="F15" s="59">
        <v>45286</v>
      </c>
      <c r="G15" s="61">
        <v>1</v>
      </c>
      <c r="H15" s="63">
        <v>50</v>
      </c>
      <c r="I15" s="65" t="s">
        <v>122</v>
      </c>
      <c r="J15" s="61" t="s">
        <v>64</v>
      </c>
      <c r="K15" s="65"/>
      <c r="L15" s="67">
        <f t="shared" si="1"/>
        <v>0</v>
      </c>
      <c r="M15" s="7">
        <f t="shared" si="2"/>
        <v>50</v>
      </c>
      <c r="N15" s="69">
        <f t="shared" si="3"/>
        <v>0</v>
      </c>
      <c r="O15" s="76">
        <f t="shared" si="4"/>
        <v>0</v>
      </c>
      <c r="P15" s="74">
        <f t="shared" si="5"/>
        <v>49.504950495049506</v>
      </c>
      <c r="Q15" s="82">
        <f t="shared" si="6"/>
        <v>0.4950495049504951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49.504950495049506</v>
      </c>
      <c r="W15" s="7">
        <f t="shared" si="0"/>
        <v>0.4950495049504951</v>
      </c>
    </row>
    <row r="16" spans="1:23" s="6" customFormat="1" ht="19.899999999999999" customHeight="1" x14ac:dyDescent="0.2">
      <c r="A16" s="51">
        <v>13</v>
      </c>
      <c r="B16" s="97">
        <v>7670626101</v>
      </c>
      <c r="C16" s="100" t="str">
        <f>+VLOOKUP(B16,'VERİ BANKASI'!M:N,2,0)</f>
        <v>SEYRAN PASTACILIK SAN VE TİC.A.Ş.</v>
      </c>
      <c r="D16" s="54" t="s">
        <v>639</v>
      </c>
      <c r="E16" s="57">
        <v>37</v>
      </c>
      <c r="F16" s="59">
        <v>45290</v>
      </c>
      <c r="G16" s="61">
        <v>10</v>
      </c>
      <c r="H16" s="63">
        <v>144</v>
      </c>
      <c r="I16" s="65" t="s">
        <v>122</v>
      </c>
      <c r="J16" s="61" t="s">
        <v>64</v>
      </c>
      <c r="K16" s="65"/>
      <c r="L16" s="67">
        <f t="shared" si="1"/>
        <v>0</v>
      </c>
      <c r="M16" s="7">
        <f t="shared" si="2"/>
        <v>144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130.90909090909091</v>
      </c>
      <c r="S16" s="86">
        <f t="shared" si="8"/>
        <v>13.090909090909092</v>
      </c>
      <c r="T16" s="90">
        <f t="shared" si="9"/>
        <v>0</v>
      </c>
      <c r="U16" s="92">
        <f t="shared" si="10"/>
        <v>0</v>
      </c>
      <c r="V16" s="95">
        <f t="shared" si="0"/>
        <v>130.90909090909091</v>
      </c>
      <c r="W16" s="7">
        <f t="shared" si="0"/>
        <v>13.090909090909092</v>
      </c>
    </row>
    <row r="17" spans="1:23" s="6" customFormat="1" ht="19.899999999999999" customHeight="1" x14ac:dyDescent="0.2">
      <c r="A17" s="51">
        <v>14</v>
      </c>
      <c r="B17" s="97">
        <v>4601149630</v>
      </c>
      <c r="C17" s="100" t="str">
        <f>+VLOOKUP(B17,'VERİ BANKASI'!M:N,2,0)</f>
        <v>HAZEL GLOBAL GIDA İNŞ. LTD. ŞTİ.</v>
      </c>
      <c r="D17" s="54" t="s">
        <v>639</v>
      </c>
      <c r="E17" s="57">
        <v>2</v>
      </c>
      <c r="F17" s="59">
        <v>45290</v>
      </c>
      <c r="G17" s="61">
        <v>1</v>
      </c>
      <c r="H17" s="63">
        <v>60</v>
      </c>
      <c r="I17" s="65" t="s">
        <v>122</v>
      </c>
      <c r="J17" s="61" t="s">
        <v>64</v>
      </c>
      <c r="K17" s="65"/>
      <c r="L17" s="67">
        <f t="shared" si="1"/>
        <v>0</v>
      </c>
      <c r="M17" s="7">
        <f t="shared" si="2"/>
        <v>60</v>
      </c>
      <c r="N17" s="69">
        <f t="shared" si="3"/>
        <v>0</v>
      </c>
      <c r="O17" s="76">
        <f t="shared" si="4"/>
        <v>0</v>
      </c>
      <c r="P17" s="74">
        <f t="shared" si="5"/>
        <v>59.405940594059409</v>
      </c>
      <c r="Q17" s="82">
        <f t="shared" si="6"/>
        <v>0.59405940594059414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59.405940594059409</v>
      </c>
      <c r="W17" s="7">
        <f t="shared" si="0"/>
        <v>0.59405940594059414</v>
      </c>
    </row>
    <row r="18" spans="1:23" s="6" customFormat="1" ht="19.899999999999999" customHeight="1" x14ac:dyDescent="0.2">
      <c r="A18" s="51">
        <v>15</v>
      </c>
      <c r="B18" s="97">
        <v>6320069253</v>
      </c>
      <c r="C18" s="100" t="str">
        <f>+VLOOKUP(B18,'VERİ BANKASI'!M:N,2,0)</f>
        <v>NURİ USTA BURMA KADAYIF UN MAM. LTD. ŞTİ.</v>
      </c>
      <c r="D18" s="54" t="s">
        <v>639</v>
      </c>
      <c r="E18" s="57">
        <v>43</v>
      </c>
      <c r="F18" s="59">
        <v>45289</v>
      </c>
      <c r="G18" s="61">
        <v>10</v>
      </c>
      <c r="H18" s="63">
        <v>150</v>
      </c>
      <c r="I18" s="65" t="s">
        <v>122</v>
      </c>
      <c r="J18" s="61" t="s">
        <v>64</v>
      </c>
      <c r="K18" s="65"/>
      <c r="L18" s="67">
        <f t="shared" si="1"/>
        <v>0</v>
      </c>
      <c r="M18" s="7">
        <f t="shared" si="2"/>
        <v>150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136.36363636363635</v>
      </c>
      <c r="S18" s="86">
        <f t="shared" si="8"/>
        <v>13.636363636363635</v>
      </c>
      <c r="T18" s="90">
        <f t="shared" si="9"/>
        <v>0</v>
      </c>
      <c r="U18" s="92">
        <f t="shared" si="10"/>
        <v>0</v>
      </c>
      <c r="V18" s="95">
        <f t="shared" si="0"/>
        <v>136.36363636363635</v>
      </c>
      <c r="W18" s="7">
        <f t="shared" si="0"/>
        <v>13.636363636363635</v>
      </c>
    </row>
    <row r="19" spans="1:23" s="6" customFormat="1" ht="19.899999999999999" customHeight="1" x14ac:dyDescent="0.2">
      <c r="A19" s="51">
        <v>16</v>
      </c>
      <c r="B19" s="97">
        <v>8400052427</v>
      </c>
      <c r="C19" s="100" t="str">
        <f>+VLOOKUP(B19,'VERİ BANKASI'!M:N,2,0)</f>
        <v>TEŞVİKİYE SARAY GIDA A.Ş.(SARAY MUHALLEBİCİSİ)</v>
      </c>
      <c r="D19" s="54" t="s">
        <v>639</v>
      </c>
      <c r="E19" s="57">
        <v>285</v>
      </c>
      <c r="F19" s="59">
        <v>45288</v>
      </c>
      <c r="G19" s="61">
        <v>10</v>
      </c>
      <c r="H19" s="63">
        <v>155</v>
      </c>
      <c r="I19" s="65" t="s">
        <v>122</v>
      </c>
      <c r="J19" s="61" t="s">
        <v>64</v>
      </c>
      <c r="K19" s="65"/>
      <c r="L19" s="67">
        <f t="shared" si="1"/>
        <v>0</v>
      </c>
      <c r="M19" s="7">
        <f t="shared" si="2"/>
        <v>155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140.90909090909091</v>
      </c>
      <c r="S19" s="86">
        <f t="shared" si="8"/>
        <v>14.090909090909092</v>
      </c>
      <c r="T19" s="90">
        <f t="shared" si="9"/>
        <v>0</v>
      </c>
      <c r="U19" s="92">
        <f t="shared" si="10"/>
        <v>0</v>
      </c>
      <c r="V19" s="95">
        <f t="shared" si="0"/>
        <v>140.90909090909091</v>
      </c>
      <c r="W19" s="7">
        <f t="shared" si="0"/>
        <v>14.090909090909092</v>
      </c>
    </row>
    <row r="20" spans="1:23" s="6" customFormat="1" ht="19.899999999999999" customHeight="1" x14ac:dyDescent="0.2">
      <c r="A20" s="51">
        <v>17</v>
      </c>
      <c r="B20" s="97">
        <v>100934876</v>
      </c>
      <c r="C20" s="100" t="str">
        <f>+VLOOKUP(B20,'VERİ BANKASI'!M:N,2,0)</f>
        <v>AHSEN LEZZET GIDA SAN.VE TİC.LTD.ŞTİ.( MADO )</v>
      </c>
      <c r="D20" s="54" t="s">
        <v>639</v>
      </c>
      <c r="E20" s="57">
        <v>13</v>
      </c>
      <c r="F20" s="59">
        <v>45287</v>
      </c>
      <c r="G20" s="61">
        <v>10</v>
      </c>
      <c r="H20" s="63">
        <v>250</v>
      </c>
      <c r="I20" s="65" t="s">
        <v>122</v>
      </c>
      <c r="J20" s="61" t="s">
        <v>64</v>
      </c>
      <c r="K20" s="65"/>
      <c r="L20" s="67">
        <f t="shared" si="1"/>
        <v>0</v>
      </c>
      <c r="M20" s="7">
        <f t="shared" si="2"/>
        <v>250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227.27272727272725</v>
      </c>
      <c r="S20" s="86">
        <f t="shared" si="8"/>
        <v>22.727272727272727</v>
      </c>
      <c r="T20" s="90">
        <f t="shared" si="9"/>
        <v>0</v>
      </c>
      <c r="U20" s="92">
        <f t="shared" si="10"/>
        <v>0</v>
      </c>
      <c r="V20" s="95">
        <f t="shared" si="0"/>
        <v>227.27272727272725</v>
      </c>
      <c r="W20" s="7">
        <f t="shared" si="0"/>
        <v>22.727272727272727</v>
      </c>
    </row>
    <row r="21" spans="1:23" s="6" customFormat="1" ht="19.899999999999999" customHeight="1" x14ac:dyDescent="0.2">
      <c r="A21" s="51">
        <v>18</v>
      </c>
      <c r="B21" s="97">
        <v>6220529513</v>
      </c>
      <c r="C21" s="100" t="str">
        <f>+VLOOKUP(B21,'VERİ BANKASI'!M:N,2,0)</f>
        <v>MİGROS TİCARET A.Ş.</v>
      </c>
      <c r="D21" s="54" t="s">
        <v>92</v>
      </c>
      <c r="E21" s="57">
        <v>193</v>
      </c>
      <c r="F21" s="59">
        <v>45282</v>
      </c>
      <c r="G21" s="61">
        <v>1</v>
      </c>
      <c r="H21" s="63">
        <v>159.44999999999999</v>
      </c>
      <c r="I21" s="65" t="s">
        <v>640</v>
      </c>
      <c r="J21" s="61" t="s">
        <v>64</v>
      </c>
      <c r="K21" s="65"/>
      <c r="L21" s="67">
        <f t="shared" si="1"/>
        <v>0</v>
      </c>
      <c r="M21" s="7">
        <f t="shared" si="2"/>
        <v>159.44999999999999</v>
      </c>
      <c r="N21" s="69">
        <f t="shared" si="3"/>
        <v>0</v>
      </c>
      <c r="O21" s="76">
        <f t="shared" si="4"/>
        <v>0</v>
      </c>
      <c r="P21" s="74">
        <f t="shared" si="5"/>
        <v>157.87128712871285</v>
      </c>
      <c r="Q21" s="82">
        <f t="shared" si="6"/>
        <v>1.5787128712871286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157.87128712871285</v>
      </c>
      <c r="W21" s="7">
        <f t="shared" si="0"/>
        <v>1.5787128712871286</v>
      </c>
    </row>
    <row r="22" spans="1:23" s="6" customFormat="1" ht="19.899999999999999" customHeight="1" x14ac:dyDescent="0.2">
      <c r="A22" s="51">
        <v>19</v>
      </c>
      <c r="B22" s="97">
        <v>6220529513</v>
      </c>
      <c r="C22" s="100" t="str">
        <f>+VLOOKUP(B22,'VERİ BANKASI'!M:N,2,0)</f>
        <v>MİGROS TİCARET A.Ş.</v>
      </c>
      <c r="D22" s="54" t="s">
        <v>92</v>
      </c>
      <c r="E22" s="57">
        <v>166</v>
      </c>
      <c r="F22" s="59">
        <v>45283</v>
      </c>
      <c r="G22" s="61">
        <v>1</v>
      </c>
      <c r="H22" s="63">
        <v>314.88</v>
      </c>
      <c r="I22" s="65" t="s">
        <v>640</v>
      </c>
      <c r="J22" s="61" t="s">
        <v>64</v>
      </c>
      <c r="K22" s="65"/>
      <c r="L22" s="67">
        <f t="shared" si="1"/>
        <v>0</v>
      </c>
      <c r="M22" s="7">
        <f t="shared" si="2"/>
        <v>314.88</v>
      </c>
      <c r="N22" s="69">
        <f t="shared" si="3"/>
        <v>0</v>
      </c>
      <c r="O22" s="76">
        <f t="shared" si="4"/>
        <v>0</v>
      </c>
      <c r="P22" s="74">
        <f t="shared" si="5"/>
        <v>311.76237623762376</v>
      </c>
      <c r="Q22" s="82">
        <f t="shared" si="6"/>
        <v>3.1176237623762377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0"/>
        <v>311.76237623762376</v>
      </c>
      <c r="W22" s="7">
        <f t="shared" si="0"/>
        <v>3.1176237623762377</v>
      </c>
    </row>
    <row r="23" spans="1:23" s="6" customFormat="1" ht="19.899999999999999" customHeight="1" x14ac:dyDescent="0.2">
      <c r="A23" s="51">
        <v>20</v>
      </c>
      <c r="B23" s="97">
        <v>1750051846</v>
      </c>
      <c r="C23" s="100" t="str">
        <f>+VLOOKUP(B23,'VERİ BANKASI'!M:N,2,0)</f>
        <v>BİM BİRLEŞİK MAĞAZACILIK A.Ş.</v>
      </c>
      <c r="D23" s="54" t="s">
        <v>92</v>
      </c>
      <c r="E23" s="57">
        <v>170</v>
      </c>
      <c r="F23" s="59">
        <v>45284</v>
      </c>
      <c r="G23" s="61">
        <v>1</v>
      </c>
      <c r="H23" s="63">
        <v>99.5</v>
      </c>
      <c r="I23" s="65" t="s">
        <v>68</v>
      </c>
      <c r="J23" s="61" t="s">
        <v>64</v>
      </c>
      <c r="K23" s="65"/>
      <c r="L23" s="67">
        <f t="shared" si="1"/>
        <v>0</v>
      </c>
      <c r="M23" s="7">
        <f t="shared" si="2"/>
        <v>99.5</v>
      </c>
      <c r="N23" s="69">
        <f t="shared" si="3"/>
        <v>0</v>
      </c>
      <c r="O23" s="76">
        <f t="shared" si="4"/>
        <v>0</v>
      </c>
      <c r="P23" s="74">
        <f t="shared" si="5"/>
        <v>98.514851485148512</v>
      </c>
      <c r="Q23" s="82">
        <f t="shared" si="6"/>
        <v>0.98514851485148514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ref="V23:W54" si="11">+N23+P23+R23+T23</f>
        <v>98.514851485148512</v>
      </c>
      <c r="W23" s="7">
        <f t="shared" si="11"/>
        <v>0.98514851485148514</v>
      </c>
    </row>
    <row r="24" spans="1:23" s="6" customFormat="1" ht="19.899999999999999" customHeight="1" x14ac:dyDescent="0.2">
      <c r="A24" s="51">
        <v>21</v>
      </c>
      <c r="B24" s="97">
        <v>4810166671</v>
      </c>
      <c r="C24" s="100" t="str">
        <f>+VLOOKUP(B24,'VERİ BANKASI'!M:N,2,0)</f>
        <v>İTO EĞİTİM VE SOS.HİZ.VAKFI KORU TESİS İŞLETMESİ</v>
      </c>
      <c r="D24" s="54" t="s">
        <v>639</v>
      </c>
      <c r="E24" s="57">
        <v>35</v>
      </c>
      <c r="F24" s="59">
        <v>45284</v>
      </c>
      <c r="G24" s="61">
        <v>10</v>
      </c>
      <c r="H24" s="63">
        <v>750.75</v>
      </c>
      <c r="I24" s="65" t="s">
        <v>134</v>
      </c>
      <c r="J24" s="61" t="s">
        <v>64</v>
      </c>
      <c r="K24" s="65"/>
      <c r="L24" s="67">
        <f t="shared" si="1"/>
        <v>0</v>
      </c>
      <c r="M24" s="7">
        <f t="shared" si="2"/>
        <v>750.75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682.5</v>
      </c>
      <c r="S24" s="86">
        <f t="shared" si="8"/>
        <v>68.25</v>
      </c>
      <c r="T24" s="90">
        <f t="shared" si="9"/>
        <v>0</v>
      </c>
      <c r="U24" s="92">
        <f t="shared" si="10"/>
        <v>0</v>
      </c>
      <c r="V24" s="95">
        <f t="shared" si="11"/>
        <v>682.5</v>
      </c>
      <c r="W24" s="7">
        <f t="shared" si="11"/>
        <v>68.25</v>
      </c>
    </row>
    <row r="25" spans="1:23" s="6" customFormat="1" ht="19.899999999999999" customHeight="1" x14ac:dyDescent="0.2">
      <c r="A25" s="51">
        <v>22</v>
      </c>
      <c r="B25" s="97">
        <v>6110703724</v>
      </c>
      <c r="C25" s="100" t="str">
        <f>+VLOOKUP(B25,'VERİ BANKASI'!M:N,2,0)</f>
        <v>MALATYA PAZARI PALANCI KURUYEMİŞ A.Ş.</v>
      </c>
      <c r="D25" s="54" t="s">
        <v>639</v>
      </c>
      <c r="E25" s="57">
        <v>85</v>
      </c>
      <c r="F25" s="59">
        <v>45289</v>
      </c>
      <c r="G25" s="61">
        <v>1</v>
      </c>
      <c r="H25" s="63">
        <v>342.2</v>
      </c>
      <c r="I25" s="65" t="s">
        <v>122</v>
      </c>
      <c r="J25" s="61" t="s">
        <v>64</v>
      </c>
      <c r="K25" s="65"/>
      <c r="L25" s="67">
        <f t="shared" si="1"/>
        <v>0</v>
      </c>
      <c r="M25" s="7">
        <f t="shared" si="2"/>
        <v>342.2</v>
      </c>
      <c r="N25" s="69">
        <f t="shared" si="3"/>
        <v>0</v>
      </c>
      <c r="O25" s="76">
        <f t="shared" si="4"/>
        <v>0</v>
      </c>
      <c r="P25" s="74">
        <f t="shared" si="5"/>
        <v>338.81188118811878</v>
      </c>
      <c r="Q25" s="82">
        <f t="shared" si="6"/>
        <v>3.388118811881188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338.81188118811878</v>
      </c>
      <c r="W25" s="7">
        <f t="shared" si="11"/>
        <v>3.388118811881188</v>
      </c>
    </row>
    <row r="26" spans="1:23" s="6" customFormat="1" ht="19.899999999999999" customHeight="1" x14ac:dyDescent="0.2">
      <c r="A26" s="51">
        <v>23</v>
      </c>
      <c r="B26" s="97">
        <v>6290007547</v>
      </c>
      <c r="C26" s="100" t="str">
        <f>+VLOOKUP(B26,'VERİ BANKASI'!M:N,2,0)</f>
        <v>NAMLI PASTIRMACI GIDA TİC.A.Ş.</v>
      </c>
      <c r="D26" s="54" t="s">
        <v>92</v>
      </c>
      <c r="E26" s="57">
        <v>1007.78</v>
      </c>
      <c r="F26" s="59">
        <v>45289</v>
      </c>
      <c r="G26" s="61">
        <v>1</v>
      </c>
      <c r="H26" s="63">
        <v>1007.78</v>
      </c>
      <c r="I26" s="65" t="s">
        <v>122</v>
      </c>
      <c r="J26" s="61" t="s">
        <v>64</v>
      </c>
      <c r="K26" s="65"/>
      <c r="L26" s="67">
        <f t="shared" si="1"/>
        <v>0</v>
      </c>
      <c r="M26" s="7">
        <f t="shared" si="2"/>
        <v>1007.78</v>
      </c>
      <c r="N26" s="69">
        <f t="shared" si="3"/>
        <v>0</v>
      </c>
      <c r="O26" s="76">
        <f t="shared" si="4"/>
        <v>0</v>
      </c>
      <c r="P26" s="74">
        <f t="shared" si="5"/>
        <v>997.80198019801981</v>
      </c>
      <c r="Q26" s="82">
        <f t="shared" si="6"/>
        <v>9.9780198019801976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997.80198019801981</v>
      </c>
      <c r="W26" s="7">
        <f t="shared" si="11"/>
        <v>9.9780198019801976</v>
      </c>
    </row>
    <row r="27" spans="1:23" s="6" customFormat="1" ht="19.899999999999999" customHeight="1" x14ac:dyDescent="0.2">
      <c r="A27" s="51">
        <v>24</v>
      </c>
      <c r="B27" s="97">
        <v>6290007547</v>
      </c>
      <c r="C27" s="100" t="str">
        <f>+VLOOKUP(B27,'VERİ BANKASI'!M:N,2,0)</f>
        <v>NAMLI PASTIRMACI GIDA TİC.A.Ş.</v>
      </c>
      <c r="D27" s="54" t="s">
        <v>92</v>
      </c>
      <c r="E27" s="57">
        <v>103</v>
      </c>
      <c r="F27" s="59">
        <v>45291</v>
      </c>
      <c r="G27" s="61">
        <v>10</v>
      </c>
      <c r="H27" s="63">
        <v>1250</v>
      </c>
      <c r="I27" s="65" t="s">
        <v>122</v>
      </c>
      <c r="J27" s="61" t="s">
        <v>64</v>
      </c>
      <c r="K27" s="65"/>
      <c r="L27" s="67">
        <f t="shared" si="1"/>
        <v>0</v>
      </c>
      <c r="M27" s="7">
        <f t="shared" si="2"/>
        <v>1250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1136.3636363636363</v>
      </c>
      <c r="S27" s="86">
        <f t="shared" si="8"/>
        <v>113.63636363636363</v>
      </c>
      <c r="T27" s="90">
        <f t="shared" si="9"/>
        <v>0</v>
      </c>
      <c r="U27" s="92">
        <f t="shared" si="10"/>
        <v>0</v>
      </c>
      <c r="V27" s="95">
        <f t="shared" si="11"/>
        <v>1136.3636363636363</v>
      </c>
      <c r="W27" s="7">
        <f t="shared" si="11"/>
        <v>113.63636363636363</v>
      </c>
    </row>
    <row r="28" spans="1:23" s="6" customFormat="1" ht="19.899999999999999" customHeight="1" x14ac:dyDescent="0.2">
      <c r="A28" s="51">
        <v>25</v>
      </c>
      <c r="B28" s="97">
        <v>24926545872</v>
      </c>
      <c r="C28" s="100" t="str">
        <f>+VLOOKUP(B28,'VERİ BANKASI'!M:N,2,0)</f>
        <v>QFİT MARKET -ENGİN ŞAHİN</v>
      </c>
      <c r="D28" s="54" t="s">
        <v>92</v>
      </c>
      <c r="E28" s="57">
        <v>70</v>
      </c>
      <c r="F28" s="59">
        <v>45284</v>
      </c>
      <c r="G28" s="61">
        <v>1</v>
      </c>
      <c r="H28" s="63">
        <v>10.5</v>
      </c>
      <c r="I28" s="65" t="s">
        <v>640</v>
      </c>
      <c r="J28" s="61" t="s">
        <v>64</v>
      </c>
      <c r="K28" s="65"/>
      <c r="L28" s="67">
        <f t="shared" si="1"/>
        <v>0</v>
      </c>
      <c r="M28" s="7">
        <f t="shared" si="2"/>
        <v>10.5</v>
      </c>
      <c r="N28" s="69">
        <f t="shared" si="3"/>
        <v>0</v>
      </c>
      <c r="O28" s="76">
        <f t="shared" si="4"/>
        <v>0</v>
      </c>
      <c r="P28" s="74">
        <f t="shared" si="5"/>
        <v>10.396039603960396</v>
      </c>
      <c r="Q28" s="82">
        <f t="shared" si="6"/>
        <v>0.10396039603960397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10.396039603960396</v>
      </c>
      <c r="W28" s="7">
        <f t="shared" si="11"/>
        <v>0.10396039603960397</v>
      </c>
    </row>
    <row r="29" spans="1:23" s="6" customFormat="1" ht="19.899999999999999" customHeight="1" x14ac:dyDescent="0.2">
      <c r="A29" s="51">
        <v>26</v>
      </c>
      <c r="B29" s="97">
        <v>8920722590</v>
      </c>
      <c r="C29" s="100" t="str">
        <f>+VLOOKUP(B29,'VERİ BANKASI'!M:N,2,0)</f>
        <v>UNİVERSAL BOĞA KARDEŞLER GID.TUR.İNŞ.VE OTO.TİC.LTD.ŞTİ.(BULVAR BÜFE)</v>
      </c>
      <c r="D29" s="54" t="s">
        <v>92</v>
      </c>
      <c r="E29" s="57">
        <v>4</v>
      </c>
      <c r="F29" s="59">
        <v>45286</v>
      </c>
      <c r="G29" s="61">
        <v>10</v>
      </c>
      <c r="H29" s="63">
        <v>30</v>
      </c>
      <c r="I29" s="65" t="s">
        <v>640</v>
      </c>
      <c r="J29" s="61" t="s">
        <v>64</v>
      </c>
      <c r="K29" s="65"/>
      <c r="L29" s="67">
        <f t="shared" si="1"/>
        <v>0</v>
      </c>
      <c r="M29" s="7">
        <f t="shared" si="2"/>
        <v>30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27.27272727272727</v>
      </c>
      <c r="S29" s="86">
        <f t="shared" si="8"/>
        <v>2.7272727272727271</v>
      </c>
      <c r="T29" s="90">
        <f t="shared" si="9"/>
        <v>0</v>
      </c>
      <c r="U29" s="92">
        <f t="shared" si="10"/>
        <v>0</v>
      </c>
      <c r="V29" s="95">
        <f t="shared" si="11"/>
        <v>27.27272727272727</v>
      </c>
      <c r="W29" s="7">
        <f t="shared" si="11"/>
        <v>2.7272727272727271</v>
      </c>
    </row>
    <row r="30" spans="1:23" s="6" customFormat="1" ht="19.899999999999999" customHeight="1" x14ac:dyDescent="0.2">
      <c r="A30" s="51">
        <v>27</v>
      </c>
      <c r="B30" s="97">
        <v>3850449960</v>
      </c>
      <c r="C30" s="100" t="str">
        <f>+VLOOKUP(B30,'VERİ BANKASI'!M:N,2,0)</f>
        <v>FICCIN REST GIDA İŞL.TURZ.VE REKLAM LTD.ŞTİ.</v>
      </c>
      <c r="D30" s="54" t="s">
        <v>639</v>
      </c>
      <c r="E30" s="57">
        <v>44</v>
      </c>
      <c r="F30" s="59">
        <v>45282</v>
      </c>
      <c r="G30" s="61">
        <v>10</v>
      </c>
      <c r="H30" s="63">
        <v>42</v>
      </c>
      <c r="I30" s="65" t="s">
        <v>122</v>
      </c>
      <c r="J30" s="61" t="s">
        <v>64</v>
      </c>
      <c r="K30" s="65"/>
      <c r="L30" s="67">
        <f t="shared" si="1"/>
        <v>0</v>
      </c>
      <c r="M30" s="7">
        <f t="shared" si="2"/>
        <v>42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38.18181818181818</v>
      </c>
      <c r="S30" s="86">
        <f t="shared" si="8"/>
        <v>3.8181818181818183</v>
      </c>
      <c r="T30" s="90">
        <f t="shared" si="9"/>
        <v>0</v>
      </c>
      <c r="U30" s="92">
        <f t="shared" si="10"/>
        <v>0</v>
      </c>
      <c r="V30" s="95">
        <f t="shared" si="11"/>
        <v>38.18181818181818</v>
      </c>
      <c r="W30" s="7">
        <f t="shared" si="11"/>
        <v>3.8181818181818183</v>
      </c>
    </row>
    <row r="31" spans="1:23" s="6" customFormat="1" ht="19.899999999999999" customHeight="1" x14ac:dyDescent="0.2">
      <c r="A31" s="51">
        <v>28</v>
      </c>
      <c r="B31" s="97">
        <v>100934876</v>
      </c>
      <c r="C31" s="100" t="str">
        <f>+VLOOKUP(B31,'VERİ BANKASI'!M:N,2,0)</f>
        <v>AHSEN LEZZET GIDA SAN.VE TİC.LTD.ŞTİ.( MADO )</v>
      </c>
      <c r="D31" s="54" t="s">
        <v>639</v>
      </c>
      <c r="E31" s="57">
        <v>23</v>
      </c>
      <c r="F31" s="59">
        <v>45281</v>
      </c>
      <c r="G31" s="61">
        <v>10</v>
      </c>
      <c r="H31" s="63">
        <v>269</v>
      </c>
      <c r="I31" s="65" t="s">
        <v>122</v>
      </c>
      <c r="J31" s="61" t="s">
        <v>64</v>
      </c>
      <c r="K31" s="65"/>
      <c r="L31" s="67">
        <f t="shared" si="1"/>
        <v>0</v>
      </c>
      <c r="M31" s="7">
        <f t="shared" si="2"/>
        <v>269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244.54545454545453</v>
      </c>
      <c r="S31" s="86">
        <f t="shared" si="8"/>
        <v>24.454545454545453</v>
      </c>
      <c r="T31" s="90">
        <f t="shared" si="9"/>
        <v>0</v>
      </c>
      <c r="U31" s="92">
        <f t="shared" si="10"/>
        <v>0</v>
      </c>
      <c r="V31" s="95">
        <f t="shared" si="11"/>
        <v>244.54545454545453</v>
      </c>
      <c r="W31" s="7">
        <f t="shared" si="11"/>
        <v>24.454545454545453</v>
      </c>
    </row>
    <row r="32" spans="1:23" s="6" customFormat="1" ht="19.899999999999999" customHeight="1" x14ac:dyDescent="0.2">
      <c r="A32" s="51">
        <v>29</v>
      </c>
      <c r="B32" s="97">
        <v>7670626101</v>
      </c>
      <c r="C32" s="100" t="str">
        <f>+VLOOKUP(B32,'VERİ BANKASI'!M:N,2,0)</f>
        <v>SEYRAN PASTACILIK SAN VE TİC.A.Ş.</v>
      </c>
      <c r="D32" s="54" t="s">
        <v>639</v>
      </c>
      <c r="E32" s="57">
        <v>113</v>
      </c>
      <c r="F32" s="59">
        <v>45283</v>
      </c>
      <c r="G32" s="61">
        <v>10</v>
      </c>
      <c r="H32" s="63">
        <v>356</v>
      </c>
      <c r="I32" s="65" t="s">
        <v>122</v>
      </c>
      <c r="J32" s="61" t="s">
        <v>64</v>
      </c>
      <c r="K32" s="65"/>
      <c r="L32" s="67">
        <f t="shared" si="1"/>
        <v>0</v>
      </c>
      <c r="M32" s="7">
        <f t="shared" si="2"/>
        <v>356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323.63636363636363</v>
      </c>
      <c r="S32" s="86">
        <f t="shared" si="8"/>
        <v>32.363636363636367</v>
      </c>
      <c r="T32" s="90">
        <f t="shared" si="9"/>
        <v>0</v>
      </c>
      <c r="U32" s="92">
        <f t="shared" si="10"/>
        <v>0</v>
      </c>
      <c r="V32" s="95">
        <f t="shared" si="11"/>
        <v>323.63636363636363</v>
      </c>
      <c r="W32" s="7">
        <f t="shared" si="11"/>
        <v>32.363636363636367</v>
      </c>
    </row>
    <row r="33" spans="1:23" s="6" customFormat="1" ht="19.899999999999999" customHeight="1" x14ac:dyDescent="0.2">
      <c r="A33" s="51">
        <v>30</v>
      </c>
      <c r="B33" s="97">
        <v>3850449960</v>
      </c>
      <c r="C33" s="100" t="str">
        <f>+VLOOKUP(B33,'VERİ BANKASI'!M:N,2,0)</f>
        <v>FICCIN REST GIDA İŞL.TURZ.VE REKLAM LTD.ŞTİ.</v>
      </c>
      <c r="D33" s="54" t="s">
        <v>639</v>
      </c>
      <c r="E33" s="57">
        <v>30</v>
      </c>
      <c r="F33" s="59">
        <v>45285</v>
      </c>
      <c r="G33" s="61">
        <v>10</v>
      </c>
      <c r="H33" s="63">
        <v>40</v>
      </c>
      <c r="I33" s="65" t="s">
        <v>122</v>
      </c>
      <c r="J33" s="61" t="s">
        <v>64</v>
      </c>
      <c r="K33" s="65"/>
      <c r="L33" s="67">
        <f t="shared" si="1"/>
        <v>0</v>
      </c>
      <c r="M33" s="7">
        <f t="shared" si="2"/>
        <v>40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36.36363636363636</v>
      </c>
      <c r="S33" s="86">
        <f t="shared" si="8"/>
        <v>3.6363636363636362</v>
      </c>
      <c r="T33" s="90">
        <f t="shared" si="9"/>
        <v>0</v>
      </c>
      <c r="U33" s="92">
        <f t="shared" si="10"/>
        <v>0</v>
      </c>
      <c r="V33" s="95">
        <f t="shared" si="11"/>
        <v>36.36363636363636</v>
      </c>
      <c r="W33" s="7">
        <f t="shared" si="11"/>
        <v>3.6363636363636362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s="6" customFormat="1" ht="19.899999999999999" customHeight="1" x14ac:dyDescent="0.2">
      <c r="A47" s="51">
        <v>44</v>
      </c>
      <c r="B47" s="97"/>
      <c r="C47" s="100" t="e">
        <f>+VLOOKUP(B47,'VERİ BANKASI'!M:N,2,0)</f>
        <v>#N/A</v>
      </c>
      <c r="D47" s="54"/>
      <c r="E47" s="57"/>
      <c r="F47" s="59"/>
      <c r="G47" s="61"/>
      <c r="H47" s="63"/>
      <c r="I47" s="65"/>
      <c r="J47" s="61"/>
      <c r="K47" s="65"/>
      <c r="L47" s="67">
        <f t="shared" si="1"/>
        <v>0</v>
      </c>
      <c r="M47" s="7">
        <f t="shared" si="2"/>
        <v>0</v>
      </c>
      <c r="N47" s="69">
        <f t="shared" si="3"/>
        <v>0</v>
      </c>
      <c r="O47" s="76">
        <f t="shared" si="4"/>
        <v>0</v>
      </c>
      <c r="P47" s="74">
        <f t="shared" si="5"/>
        <v>0</v>
      </c>
      <c r="Q47" s="82">
        <f t="shared" si="6"/>
        <v>0</v>
      </c>
      <c r="R47" s="80">
        <f t="shared" si="7"/>
        <v>0</v>
      </c>
      <c r="S47" s="86">
        <f t="shared" si="8"/>
        <v>0</v>
      </c>
      <c r="T47" s="90">
        <f t="shared" si="9"/>
        <v>0</v>
      </c>
      <c r="U47" s="92">
        <f t="shared" si="10"/>
        <v>0</v>
      </c>
      <c r="V47" s="95">
        <f t="shared" si="11"/>
        <v>0</v>
      </c>
      <c r="W47" s="7">
        <f t="shared" si="11"/>
        <v>0</v>
      </c>
    </row>
    <row r="48" spans="1:23" s="6" customFormat="1" ht="19.899999999999999" customHeight="1" x14ac:dyDescent="0.2">
      <c r="A48" s="51">
        <v>45</v>
      </c>
      <c r="B48" s="97"/>
      <c r="C48" s="100" t="e">
        <f>+VLOOKUP(B48,'VERİ BANKASI'!M:N,2,0)</f>
        <v>#N/A</v>
      </c>
      <c r="D48" s="54"/>
      <c r="E48" s="57"/>
      <c r="F48" s="59"/>
      <c r="G48" s="61"/>
      <c r="H48" s="63"/>
      <c r="I48" s="65"/>
      <c r="J48" s="61"/>
      <c r="K48" s="65"/>
      <c r="L48" s="67">
        <f t="shared" si="1"/>
        <v>0</v>
      </c>
      <c r="M48" s="7">
        <f t="shared" si="2"/>
        <v>0</v>
      </c>
      <c r="N48" s="69">
        <f t="shared" si="3"/>
        <v>0</v>
      </c>
      <c r="O48" s="76">
        <f t="shared" si="4"/>
        <v>0</v>
      </c>
      <c r="P48" s="74">
        <f t="shared" si="5"/>
        <v>0</v>
      </c>
      <c r="Q48" s="82">
        <f t="shared" si="6"/>
        <v>0</v>
      </c>
      <c r="R48" s="80">
        <f t="shared" si="7"/>
        <v>0</v>
      </c>
      <c r="S48" s="86">
        <f t="shared" si="8"/>
        <v>0</v>
      </c>
      <c r="T48" s="90">
        <f t="shared" si="9"/>
        <v>0</v>
      </c>
      <c r="U48" s="92">
        <f t="shared" si="10"/>
        <v>0</v>
      </c>
      <c r="V48" s="95">
        <f t="shared" si="11"/>
        <v>0</v>
      </c>
      <c r="W48" s="7">
        <f t="shared" si="11"/>
        <v>0</v>
      </c>
    </row>
    <row r="49" spans="1:23" s="6" customFormat="1" ht="19.899999999999999" customHeight="1" x14ac:dyDescent="0.2">
      <c r="A49" s="51">
        <v>46</v>
      </c>
      <c r="B49" s="97"/>
      <c r="C49" s="100" t="e">
        <f>+VLOOKUP(B49,'VERİ BANKASI'!M:N,2,0)</f>
        <v>#N/A</v>
      </c>
      <c r="D49" s="54"/>
      <c r="E49" s="57"/>
      <c r="F49" s="59"/>
      <c r="G49" s="61"/>
      <c r="H49" s="63"/>
      <c r="I49" s="65"/>
      <c r="J49" s="61"/>
      <c r="K49" s="65"/>
      <c r="L49" s="67">
        <f t="shared" si="1"/>
        <v>0</v>
      </c>
      <c r="M49" s="7">
        <f t="shared" si="2"/>
        <v>0</v>
      </c>
      <c r="N49" s="69">
        <f t="shared" si="3"/>
        <v>0</v>
      </c>
      <c r="O49" s="76">
        <f t="shared" si="4"/>
        <v>0</v>
      </c>
      <c r="P49" s="74">
        <f t="shared" si="5"/>
        <v>0</v>
      </c>
      <c r="Q49" s="82">
        <f t="shared" si="6"/>
        <v>0</v>
      </c>
      <c r="R49" s="80">
        <f t="shared" si="7"/>
        <v>0</v>
      </c>
      <c r="S49" s="86">
        <f t="shared" si="8"/>
        <v>0</v>
      </c>
      <c r="T49" s="90">
        <f t="shared" si="9"/>
        <v>0</v>
      </c>
      <c r="U49" s="92">
        <f t="shared" si="10"/>
        <v>0</v>
      </c>
      <c r="V49" s="95">
        <f t="shared" si="11"/>
        <v>0</v>
      </c>
      <c r="W49" s="7">
        <f t="shared" si="11"/>
        <v>0</v>
      </c>
    </row>
    <row r="50" spans="1:23" s="6" customFormat="1" ht="19.899999999999999" customHeight="1" x14ac:dyDescent="0.2">
      <c r="A50" s="51">
        <v>47</v>
      </c>
      <c r="B50" s="97"/>
      <c r="C50" s="100" t="e">
        <f>+VLOOKUP(B50,'VERİ BANKASI'!M:N,2,0)</f>
        <v>#N/A</v>
      </c>
      <c r="D50" s="54"/>
      <c r="E50" s="57"/>
      <c r="F50" s="59"/>
      <c r="G50" s="61"/>
      <c r="H50" s="63"/>
      <c r="I50" s="65"/>
      <c r="J50" s="61"/>
      <c r="K50" s="65"/>
      <c r="L50" s="67">
        <f t="shared" si="1"/>
        <v>0</v>
      </c>
      <c r="M50" s="7">
        <f t="shared" si="2"/>
        <v>0</v>
      </c>
      <c r="N50" s="69">
        <f t="shared" si="3"/>
        <v>0</v>
      </c>
      <c r="O50" s="76">
        <f t="shared" si="4"/>
        <v>0</v>
      </c>
      <c r="P50" s="74">
        <f t="shared" si="5"/>
        <v>0</v>
      </c>
      <c r="Q50" s="82">
        <f t="shared" si="6"/>
        <v>0</v>
      </c>
      <c r="R50" s="80">
        <f t="shared" si="7"/>
        <v>0</v>
      </c>
      <c r="S50" s="86">
        <f t="shared" si="8"/>
        <v>0</v>
      </c>
      <c r="T50" s="90">
        <f t="shared" si="9"/>
        <v>0</v>
      </c>
      <c r="U50" s="92">
        <f t="shared" si="10"/>
        <v>0</v>
      </c>
      <c r="V50" s="95">
        <f t="shared" si="11"/>
        <v>0</v>
      </c>
      <c r="W50" s="7">
        <f t="shared" si="11"/>
        <v>0</v>
      </c>
    </row>
    <row r="51" spans="1:23" s="6" customFormat="1" ht="19.899999999999999" customHeight="1" x14ac:dyDescent="0.2">
      <c r="A51" s="51">
        <v>48</v>
      </c>
      <c r="B51" s="97"/>
      <c r="C51" s="100" t="e">
        <f>+VLOOKUP(B51,'VERİ BANKASI'!M:N,2,0)</f>
        <v>#N/A</v>
      </c>
      <c r="D51" s="54"/>
      <c r="E51" s="57"/>
      <c r="F51" s="59"/>
      <c r="G51" s="61"/>
      <c r="H51" s="63"/>
      <c r="I51" s="65"/>
      <c r="J51" s="61"/>
      <c r="K51" s="65"/>
      <c r="L51" s="67">
        <f t="shared" si="1"/>
        <v>0</v>
      </c>
      <c r="M51" s="7">
        <f t="shared" si="2"/>
        <v>0</v>
      </c>
      <c r="N51" s="69">
        <f t="shared" si="3"/>
        <v>0</v>
      </c>
      <c r="O51" s="76">
        <f t="shared" si="4"/>
        <v>0</v>
      </c>
      <c r="P51" s="74">
        <f t="shared" si="5"/>
        <v>0</v>
      </c>
      <c r="Q51" s="82">
        <f t="shared" si="6"/>
        <v>0</v>
      </c>
      <c r="R51" s="80">
        <f t="shared" si="7"/>
        <v>0</v>
      </c>
      <c r="S51" s="86">
        <f t="shared" si="8"/>
        <v>0</v>
      </c>
      <c r="T51" s="90">
        <f t="shared" si="9"/>
        <v>0</v>
      </c>
      <c r="U51" s="92">
        <f t="shared" si="10"/>
        <v>0</v>
      </c>
      <c r="V51" s="95">
        <f t="shared" si="11"/>
        <v>0</v>
      </c>
      <c r="W51" s="7">
        <f t="shared" si="11"/>
        <v>0</v>
      </c>
    </row>
    <row r="52" spans="1:23" s="6" customFormat="1" ht="19.899999999999999" customHeight="1" x14ac:dyDescent="0.2">
      <c r="A52" s="51">
        <v>49</v>
      </c>
      <c r="B52" s="97"/>
      <c r="C52" s="100" t="e">
        <f>+VLOOKUP(B52,'VERİ BANKASI'!M:N,2,0)</f>
        <v>#N/A</v>
      </c>
      <c r="D52" s="54"/>
      <c r="E52" s="57"/>
      <c r="F52" s="59"/>
      <c r="G52" s="61"/>
      <c r="H52" s="63"/>
      <c r="I52" s="65"/>
      <c r="J52" s="61"/>
      <c r="K52" s="65"/>
      <c r="L52" s="67">
        <f t="shared" si="1"/>
        <v>0</v>
      </c>
      <c r="M52" s="7">
        <f t="shared" si="2"/>
        <v>0</v>
      </c>
      <c r="N52" s="69">
        <f t="shared" si="3"/>
        <v>0</v>
      </c>
      <c r="O52" s="76">
        <f t="shared" si="4"/>
        <v>0</v>
      </c>
      <c r="P52" s="74">
        <f t="shared" si="5"/>
        <v>0</v>
      </c>
      <c r="Q52" s="82">
        <f t="shared" si="6"/>
        <v>0</v>
      </c>
      <c r="R52" s="80">
        <f t="shared" si="7"/>
        <v>0</v>
      </c>
      <c r="S52" s="86">
        <f t="shared" si="8"/>
        <v>0</v>
      </c>
      <c r="T52" s="90">
        <f t="shared" si="9"/>
        <v>0</v>
      </c>
      <c r="U52" s="92">
        <f t="shared" si="10"/>
        <v>0</v>
      </c>
      <c r="V52" s="95">
        <f t="shared" si="11"/>
        <v>0</v>
      </c>
      <c r="W52" s="7">
        <f t="shared" si="11"/>
        <v>0</v>
      </c>
    </row>
    <row r="53" spans="1:23" s="6" customFormat="1" ht="19.899999999999999" customHeight="1" x14ac:dyDescent="0.2">
      <c r="A53" s="51">
        <v>50</v>
      </c>
      <c r="B53" s="97"/>
      <c r="C53" s="100" t="e">
        <f>+VLOOKUP(B53,'VERİ BANKASI'!M:N,2,0)</f>
        <v>#N/A</v>
      </c>
      <c r="D53" s="54"/>
      <c r="E53" s="57"/>
      <c r="F53" s="59"/>
      <c r="G53" s="61"/>
      <c r="H53" s="63"/>
      <c r="I53" s="65"/>
      <c r="J53" s="61"/>
      <c r="K53" s="65"/>
      <c r="L53" s="67">
        <f t="shared" si="1"/>
        <v>0</v>
      </c>
      <c r="M53" s="7">
        <f t="shared" si="2"/>
        <v>0</v>
      </c>
      <c r="N53" s="69">
        <f t="shared" si="3"/>
        <v>0</v>
      </c>
      <c r="O53" s="76">
        <f t="shared" si="4"/>
        <v>0</v>
      </c>
      <c r="P53" s="74">
        <f t="shared" si="5"/>
        <v>0</v>
      </c>
      <c r="Q53" s="82">
        <f t="shared" si="6"/>
        <v>0</v>
      </c>
      <c r="R53" s="80">
        <f t="shared" si="7"/>
        <v>0</v>
      </c>
      <c r="S53" s="86">
        <f t="shared" si="8"/>
        <v>0</v>
      </c>
      <c r="T53" s="90">
        <f t="shared" si="9"/>
        <v>0</v>
      </c>
      <c r="U53" s="92">
        <f t="shared" si="10"/>
        <v>0</v>
      </c>
      <c r="V53" s="95">
        <f t="shared" si="11"/>
        <v>0</v>
      </c>
      <c r="W53" s="7">
        <f t="shared" si="11"/>
        <v>0</v>
      </c>
    </row>
    <row r="54" spans="1:23" s="6" customFormat="1" ht="19.899999999999999" customHeight="1" x14ac:dyDescent="0.2">
      <c r="A54" s="51">
        <v>51</v>
      </c>
      <c r="B54" s="97"/>
      <c r="C54" s="100" t="e">
        <f>+VLOOKUP(B54,'VERİ BANKASI'!M:N,2,0)</f>
        <v>#N/A</v>
      </c>
      <c r="D54" s="54"/>
      <c r="E54" s="57"/>
      <c r="F54" s="59"/>
      <c r="G54" s="61"/>
      <c r="H54" s="63"/>
      <c r="I54" s="65"/>
      <c r="J54" s="61"/>
      <c r="K54" s="65"/>
      <c r="L54" s="67">
        <f t="shared" si="1"/>
        <v>0</v>
      </c>
      <c r="M54" s="7">
        <f t="shared" si="2"/>
        <v>0</v>
      </c>
      <c r="N54" s="69">
        <f t="shared" si="3"/>
        <v>0</v>
      </c>
      <c r="O54" s="76">
        <f t="shared" si="4"/>
        <v>0</v>
      </c>
      <c r="P54" s="74">
        <f t="shared" si="5"/>
        <v>0</v>
      </c>
      <c r="Q54" s="82">
        <f t="shared" si="6"/>
        <v>0</v>
      </c>
      <c r="R54" s="80">
        <f t="shared" si="7"/>
        <v>0</v>
      </c>
      <c r="S54" s="86">
        <f t="shared" si="8"/>
        <v>0</v>
      </c>
      <c r="T54" s="90">
        <f t="shared" si="9"/>
        <v>0</v>
      </c>
      <c r="U54" s="92">
        <f t="shared" si="10"/>
        <v>0</v>
      </c>
      <c r="V54" s="95">
        <f t="shared" si="11"/>
        <v>0</v>
      </c>
      <c r="W54" s="7">
        <f t="shared" si="11"/>
        <v>0</v>
      </c>
    </row>
    <row r="55" spans="1:23" ht="19.899999999999999" customHeight="1" thickBot="1" x14ac:dyDescent="0.25">
      <c r="A55" s="52"/>
      <c r="B55" s="55"/>
      <c r="C55" s="55"/>
      <c r="D55" s="55"/>
      <c r="E55" s="58"/>
      <c r="F55" s="60"/>
      <c r="G55" s="62"/>
      <c r="H55" s="64"/>
      <c r="I55" s="62"/>
      <c r="J55" s="62"/>
      <c r="K55" s="101"/>
      <c r="L55" s="71"/>
      <c r="M55" s="72"/>
      <c r="N55" s="77"/>
      <c r="O55" s="78"/>
      <c r="P55" s="83"/>
      <c r="Q55" s="84"/>
      <c r="R55" s="87"/>
      <c r="S55" s="88"/>
      <c r="T55" s="93"/>
      <c r="U55" s="94"/>
      <c r="V55" s="96"/>
      <c r="W55" s="72"/>
    </row>
    <row r="56" spans="1:23" ht="19.899999999999999" customHeight="1" thickBot="1" x14ac:dyDescent="0.25">
      <c r="C56" s="4"/>
      <c r="D56" s="4"/>
      <c r="E56" s="70"/>
      <c r="F56" s="7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9.899999999999999" customHeight="1" thickBot="1" x14ac:dyDescent="0.25">
      <c r="A57" s="47"/>
      <c r="B57" s="47"/>
      <c r="C57" s="8" t="s">
        <v>53</v>
      </c>
      <c r="D57" s="9"/>
      <c r="E57" s="9"/>
      <c r="F57" s="9"/>
      <c r="G57" s="9"/>
      <c r="H57" s="10">
        <f>SUBTOTAL(9,H4:H56)</f>
        <v>6857.5599999999995</v>
      </c>
      <c r="I57" s="109"/>
      <c r="J57" s="109"/>
      <c r="K57" s="11"/>
      <c r="L57" s="12">
        <f t="shared" ref="L57:W57" si="12">+SUBTOTAL(9,L4:L55)</f>
        <v>49.8</v>
      </c>
      <c r="M57" s="12">
        <f t="shared" si="12"/>
        <v>6807.7599999999993</v>
      </c>
      <c r="N57" s="13">
        <f t="shared" si="12"/>
        <v>260</v>
      </c>
      <c r="O57" s="13">
        <f t="shared" si="12"/>
        <v>0</v>
      </c>
      <c r="P57" s="14">
        <f>+SUBTOTAL(9,P4:P55)</f>
        <v>2212.6831683168321</v>
      </c>
      <c r="Q57" s="14">
        <f t="shared" si="12"/>
        <v>22.126831683168316</v>
      </c>
      <c r="R57" s="15">
        <f t="shared" si="12"/>
        <v>3815.2272727272725</v>
      </c>
      <c r="S57" s="15">
        <f t="shared" si="12"/>
        <v>381.52272727272725</v>
      </c>
      <c r="T57" s="16">
        <f t="shared" si="12"/>
        <v>96.833333333333343</v>
      </c>
      <c r="U57" s="16">
        <f t="shared" si="12"/>
        <v>19.366666666666671</v>
      </c>
      <c r="V57" s="12">
        <f t="shared" si="12"/>
        <v>6384.7437743774371</v>
      </c>
      <c r="W57" s="12">
        <f t="shared" si="12"/>
        <v>423.01622562256227</v>
      </c>
    </row>
    <row r="58" spans="1:23" ht="19.899999999999999" customHeight="1" thickBot="1" x14ac:dyDescent="0.25">
      <c r="A58" s="48"/>
      <c r="B58" s="4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899999999999999" customHeight="1" thickBot="1" x14ac:dyDescent="0.25">
      <c r="A59" s="17" t="s">
        <v>95</v>
      </c>
      <c r="B59" s="17" t="s">
        <v>51</v>
      </c>
      <c r="C59" s="18" t="s">
        <v>54</v>
      </c>
      <c r="D59" s="18" t="s">
        <v>52</v>
      </c>
      <c r="E59" s="18" t="s">
        <v>5</v>
      </c>
      <c r="F59" s="18" t="s">
        <v>28</v>
      </c>
      <c r="G59" s="18" t="s">
        <v>79</v>
      </c>
      <c r="H59" s="18" t="s">
        <v>80</v>
      </c>
      <c r="I59" s="18" t="s">
        <v>81</v>
      </c>
      <c r="J59" s="18" t="s">
        <v>82</v>
      </c>
      <c r="K59" s="19" t="s">
        <v>50</v>
      </c>
      <c r="L59" s="20" t="s">
        <v>9</v>
      </c>
      <c r="M59" s="112" t="s">
        <v>656</v>
      </c>
      <c r="N59" s="21"/>
      <c r="O59" s="2" t="s">
        <v>72</v>
      </c>
      <c r="P59" s="198" t="s">
        <v>24</v>
      </c>
      <c r="Q59" s="198"/>
      <c r="R59" s="198"/>
      <c r="S59" s="21"/>
      <c r="T59" s="199" t="s">
        <v>6</v>
      </c>
      <c r="U59" s="200"/>
      <c r="V59" s="200"/>
      <c r="W59" s="22">
        <v>0</v>
      </c>
    </row>
    <row r="60" spans="1:23" ht="19.899999999999999" customHeight="1" thickBot="1" x14ac:dyDescent="0.25">
      <c r="A60" s="49">
        <v>1</v>
      </c>
      <c r="B60" s="23" t="str">
        <f>+'VERİ BANKASI'!B2</f>
        <v>ARAÇ YAKIT GİDERİ</v>
      </c>
      <c r="C60" s="24">
        <f t="shared" ref="C60:C84" si="13">SUMIF($D$4:$D$55,B60,$N$4:$N$55)</f>
        <v>0</v>
      </c>
      <c r="D60" s="24">
        <f t="shared" ref="D60:D84" si="14">SUMIF($D$4:$D$55,B60,$O$4:$O$55)</f>
        <v>0</v>
      </c>
      <c r="E60" s="24">
        <f t="shared" ref="E60:E84" si="15">SUMIF($D$4:$D$55,B60,$P$4:$P$55)</f>
        <v>0</v>
      </c>
      <c r="F60" s="24">
        <f t="shared" ref="F60:F84" si="16">SUMIF($D$4:$D$55,B60,$Q$4:$Q$55)</f>
        <v>0</v>
      </c>
      <c r="G60" s="24">
        <f t="shared" ref="G60:G84" si="17">SUMIF($D$4:$D$55,B60,$R$4:$R$55)</f>
        <v>0</v>
      </c>
      <c r="H60" s="24">
        <f t="shared" ref="H60:H84" si="18">SUMIF($D$4:$D$55,B60,$S$4:$S$55)</f>
        <v>0</v>
      </c>
      <c r="I60" s="24">
        <f t="shared" ref="I60:I84" si="19">SUMIF($D$4:$D$55,B60,$T$4:$T$55)</f>
        <v>0</v>
      </c>
      <c r="J60" s="24">
        <f t="shared" ref="J60:J84" si="20">SUMIF($D$4:$D$55,B60,$U$4:$U$55)</f>
        <v>0</v>
      </c>
      <c r="K60" s="24">
        <f t="shared" ref="K60:K84" si="21">SUMIF($D$4:$D$55,B60,$L$4:$L$55)</f>
        <v>0</v>
      </c>
      <c r="L60" s="25">
        <f t="shared" ref="L60:L84" si="22">+SUM(C60:K60)</f>
        <v>0</v>
      </c>
      <c r="M60" s="113">
        <f>+COUNTIF($D$4:D53,B60)</f>
        <v>0</v>
      </c>
      <c r="N60" s="26"/>
      <c r="O60" s="2" t="s">
        <v>0</v>
      </c>
      <c r="P60" s="198" t="s">
        <v>27</v>
      </c>
      <c r="Q60" s="198"/>
      <c r="R60" s="198"/>
      <c r="S60" s="26"/>
      <c r="T60" s="41"/>
      <c r="U60" s="41"/>
      <c r="V60" s="41"/>
      <c r="W60" s="41"/>
    </row>
    <row r="61" spans="1:23" ht="19.899999999999999" customHeight="1" thickBot="1" x14ac:dyDescent="0.25">
      <c r="A61" s="49">
        <v>2</v>
      </c>
      <c r="B61" s="23" t="str">
        <f>+'VERİ BANKASI'!B3</f>
        <v>ARAÇ OTOPARK VE VALE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96.833333333333343</v>
      </c>
      <c r="J61" s="24">
        <f t="shared" si="20"/>
        <v>19.366666666666671</v>
      </c>
      <c r="K61" s="24">
        <f t="shared" si="21"/>
        <v>49.8</v>
      </c>
      <c r="L61" s="25">
        <f t="shared" si="22"/>
        <v>166</v>
      </c>
      <c r="M61" s="113">
        <f>+COUNTIF($D$4:D55,B61)</f>
        <v>2</v>
      </c>
      <c r="N61" s="26"/>
      <c r="O61" s="2" t="s">
        <v>1</v>
      </c>
      <c r="P61" s="198" t="s">
        <v>2</v>
      </c>
      <c r="Q61" s="198"/>
      <c r="R61" s="198"/>
      <c r="S61" s="26"/>
      <c r="T61" s="199" t="s">
        <v>7</v>
      </c>
      <c r="U61" s="200"/>
      <c r="V61" s="201"/>
      <c r="W61" s="27">
        <f>+L57+V57+W57</f>
        <v>6857.5599999999995</v>
      </c>
    </row>
    <row r="62" spans="1:23" ht="19.899999999999999" customHeight="1" thickBot="1" x14ac:dyDescent="0.25">
      <c r="A62" s="49">
        <v>3</v>
      </c>
      <c r="B62" s="23" t="str">
        <f>+'VERİ BANKASI'!B4</f>
        <v>ARAÇ TAMİR VE BAKIM GİDERLERİ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2" t="s">
        <v>73</v>
      </c>
      <c r="P62" s="198">
        <v>2023</v>
      </c>
      <c r="Q62" s="198"/>
      <c r="R62" s="198"/>
      <c r="S62" s="26"/>
      <c r="T62" s="41"/>
      <c r="U62" s="41"/>
      <c r="V62" s="41"/>
      <c r="W62" s="41"/>
    </row>
    <row r="63" spans="1:23" ht="19.899999999999999" customHeight="1" thickBot="1" x14ac:dyDescent="0.25">
      <c r="A63" s="49">
        <v>4</v>
      </c>
      <c r="B63" s="23" t="str">
        <f>+'VERİ BANKASI'!B5</f>
        <v>MUTFAK YİYECEK VE İÇECEK GİDERLERİ</v>
      </c>
      <c r="C63" s="24">
        <f t="shared" si="13"/>
        <v>0</v>
      </c>
      <c r="D63" s="24">
        <f t="shared" si="14"/>
        <v>0</v>
      </c>
      <c r="E63" s="24">
        <f t="shared" si="15"/>
        <v>1652.0891089108911</v>
      </c>
      <c r="F63" s="24">
        <f t="shared" si="16"/>
        <v>16.520891089108908</v>
      </c>
      <c r="G63" s="24">
        <f t="shared" si="17"/>
        <v>1163.6363636363635</v>
      </c>
      <c r="H63" s="24">
        <f t="shared" si="18"/>
        <v>116.36363636363636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2948.61</v>
      </c>
      <c r="M63" s="113">
        <f>+COUNTIF($D$4:D57,B63)</f>
        <v>9</v>
      </c>
      <c r="N63" s="26"/>
      <c r="O63" s="2" t="s">
        <v>74</v>
      </c>
      <c r="P63" s="198" t="s">
        <v>3</v>
      </c>
      <c r="Q63" s="198"/>
      <c r="R63" s="198"/>
      <c r="S63" s="26"/>
      <c r="T63" s="199" t="s">
        <v>8</v>
      </c>
      <c r="U63" s="200"/>
      <c r="V63" s="201"/>
      <c r="W63" s="28">
        <f>+W59-W61</f>
        <v>-6857.5599999999995</v>
      </c>
    </row>
    <row r="64" spans="1:23" ht="19.899999999999999" customHeight="1" x14ac:dyDescent="0.2">
      <c r="A64" s="49">
        <v>5</v>
      </c>
      <c r="B64" s="23" t="str">
        <f>+'VERİ BANKASI'!B6</f>
        <v>MUTFAK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2" t="s">
        <v>78</v>
      </c>
      <c r="P64" s="198" t="s">
        <v>75</v>
      </c>
      <c r="Q64" s="198"/>
      <c r="R64" s="198"/>
      <c r="S64" s="26"/>
      <c r="T64" s="26"/>
      <c r="U64" s="26"/>
      <c r="V64" s="26"/>
      <c r="W64" s="26"/>
    </row>
    <row r="65" spans="1:23" ht="19.899999999999999" customHeight="1" x14ac:dyDescent="0.2">
      <c r="A65" s="49">
        <v>6</v>
      </c>
      <c r="B65" s="23" t="str">
        <f>+'VERİ BANKASI'!B8</f>
        <v>TEMSİL İKRAM VE YEMEK GİDERLERİ</v>
      </c>
      <c r="C65" s="24">
        <f t="shared" si="13"/>
        <v>0</v>
      </c>
      <c r="D65" s="24">
        <f t="shared" si="14"/>
        <v>0</v>
      </c>
      <c r="E65" s="24">
        <f t="shared" si="15"/>
        <v>560.59405940594058</v>
      </c>
      <c r="F65" s="24">
        <f t="shared" si="16"/>
        <v>5.6059405940594065</v>
      </c>
      <c r="G65" s="24">
        <f t="shared" si="17"/>
        <v>2651.590909090909</v>
      </c>
      <c r="H65" s="24">
        <f t="shared" si="18"/>
        <v>265.15909090909093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3482.95</v>
      </c>
      <c r="M65" s="113">
        <f>+COUNTIF($D$4:D59,B65)</f>
        <v>17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ht="19.899999999999999" customHeight="1" x14ac:dyDescent="0.2">
      <c r="A66" s="49">
        <v>7</v>
      </c>
      <c r="B66" s="23" t="str">
        <f>+'VERİ BANKASI'!B9</f>
        <v>OFİS MAKİNA TAM.BAK.VE SARF MALZ. GİD.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202" t="s">
        <v>57</v>
      </c>
      <c r="P66" s="202"/>
      <c r="Q66" s="202"/>
      <c r="R66" s="202"/>
      <c r="S66" s="26"/>
      <c r="T66" s="202" t="s">
        <v>56</v>
      </c>
      <c r="U66" s="202"/>
      <c r="V66" s="202"/>
      <c r="W66" s="202"/>
    </row>
    <row r="67" spans="1:23" ht="19.899999999999999" customHeight="1" thickBot="1" x14ac:dyDescent="0.25">
      <c r="A67" s="49">
        <v>8</v>
      </c>
      <c r="B67" s="23" t="str">
        <f>+'VERİ BANKASI'!B10</f>
        <v>OFİS TAMİR, BAKIM VE ONARIM GİDERİ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O67" s="29"/>
      <c r="P67" s="29"/>
      <c r="Q67" s="29"/>
      <c r="R67" s="29"/>
      <c r="S67" s="30"/>
      <c r="T67" s="30"/>
      <c r="U67" s="30"/>
      <c r="V67" s="30"/>
      <c r="W67" s="30"/>
    </row>
    <row r="68" spans="1:23" ht="19.899999999999999" customHeight="1" x14ac:dyDescent="0.2">
      <c r="A68" s="49">
        <v>9</v>
      </c>
      <c r="B68" s="23" t="str">
        <f>+'VERİ BANKASI'!B11</f>
        <v>PTT, KARGO, NAKLİYE VE HAMMALİYE GİD.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  <c r="O68" s="31" t="s">
        <v>58</v>
      </c>
      <c r="P68" s="32" t="str">
        <f>+CONCATENATE(P69,P59)</f>
        <v>: ONUR YILDIRIM</v>
      </c>
      <c r="Q68" s="33"/>
      <c r="R68" s="34"/>
      <c r="S68" s="30"/>
      <c r="T68" s="31" t="s">
        <v>58</v>
      </c>
      <c r="U68" s="203" t="s">
        <v>61</v>
      </c>
      <c r="V68" s="203"/>
      <c r="W68" s="204"/>
    </row>
    <row r="69" spans="1:23" ht="19.899999999999999" customHeight="1" x14ac:dyDescent="0.2">
      <c r="A69" s="49">
        <v>10</v>
      </c>
      <c r="B69" s="23" t="str">
        <f>+'VERİ BANKASI'!B12</f>
        <v>KIRTASİYE VE MATBAA GİDERLERİ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  <c r="N69" s="26"/>
      <c r="O69" s="35" t="s">
        <v>59</v>
      </c>
      <c r="P69" s="36" t="s">
        <v>665</v>
      </c>
      <c r="Q69" s="30"/>
      <c r="R69" s="37"/>
      <c r="S69" s="30"/>
      <c r="T69" s="35" t="s">
        <v>59</v>
      </c>
      <c r="U69" s="185" t="s">
        <v>60</v>
      </c>
      <c r="V69" s="185"/>
      <c r="W69" s="186"/>
    </row>
    <row r="70" spans="1:23" ht="19.899999999999999" customHeight="1" x14ac:dyDescent="0.2">
      <c r="A70" s="49">
        <v>11</v>
      </c>
      <c r="B70" s="23" t="str">
        <f>+'VERİ BANKASI'!B13</f>
        <v>YURTİÇİ SEYAHAT VE KONAKLAMA GİD.</v>
      </c>
      <c r="C70" s="24">
        <f t="shared" si="13"/>
        <v>260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260</v>
      </c>
      <c r="M70" s="113">
        <f>+COUNTIF($D$4:D64,B70)</f>
        <v>2</v>
      </c>
      <c r="N70" s="26"/>
      <c r="O70" s="187" t="s">
        <v>62</v>
      </c>
      <c r="P70" s="188"/>
      <c r="Q70" s="188"/>
      <c r="R70" s="189"/>
      <c r="S70" s="30"/>
      <c r="T70" s="187" t="s">
        <v>62</v>
      </c>
      <c r="U70" s="188"/>
      <c r="V70" s="188"/>
      <c r="W70" s="189"/>
    </row>
    <row r="71" spans="1:23" ht="19.899999999999999" customHeight="1" x14ac:dyDescent="0.2">
      <c r="A71" s="49">
        <v>12</v>
      </c>
      <c r="B71" s="23" t="str">
        <f>+'VERİ BANKASI'!B14</f>
        <v>YURTDIŞI SEYAHAT VE KONAKLAMA GİD.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>
        <f>+COUNTIF($D$4:D65,B71)</f>
        <v>0</v>
      </c>
      <c r="N71" s="26"/>
      <c r="O71" s="187"/>
      <c r="P71" s="188"/>
      <c r="Q71" s="188"/>
      <c r="R71" s="189"/>
      <c r="S71" s="30"/>
      <c r="T71" s="187"/>
      <c r="U71" s="188"/>
      <c r="V71" s="188"/>
      <c r="W71" s="189"/>
    </row>
    <row r="72" spans="1:23" ht="19.899999999999999" customHeight="1" x14ac:dyDescent="0.2">
      <c r="A72" s="49">
        <v>13</v>
      </c>
      <c r="B72" s="23" t="str">
        <f>+'VERİ BANKASI'!B15</f>
        <v>TEMİZLİK VE SARF MALZEME GİDERLERİ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>
        <f>+COUNTIF($D$4:D66,B72)</f>
        <v>0</v>
      </c>
      <c r="N72" s="26"/>
      <c r="O72" s="187"/>
      <c r="P72" s="188"/>
      <c r="Q72" s="188"/>
      <c r="R72" s="189"/>
      <c r="S72" s="30"/>
      <c r="T72" s="187"/>
      <c r="U72" s="188"/>
      <c r="V72" s="188"/>
      <c r="W72" s="189"/>
    </row>
    <row r="73" spans="1:23" ht="19.899999999999999" customHeight="1" x14ac:dyDescent="0.2">
      <c r="A73" s="49">
        <v>14</v>
      </c>
      <c r="B73" s="23" t="str">
        <f>+'VERİ BANKASI'!B16</f>
        <v>MUHTELİF VE DIŞARDAN SAĞ.HİZ.GİD.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>
        <f>+COUNTIF($D$4:D67,B73)</f>
        <v>0</v>
      </c>
      <c r="N73" s="26"/>
      <c r="O73" s="187"/>
      <c r="P73" s="188"/>
      <c r="Q73" s="188"/>
      <c r="R73" s="189"/>
      <c r="S73" s="30"/>
      <c r="T73" s="187"/>
      <c r="U73" s="188"/>
      <c r="V73" s="188"/>
      <c r="W73" s="189"/>
    </row>
    <row r="74" spans="1:23" ht="19.899999999999999" customHeight="1" thickBot="1" x14ac:dyDescent="0.25">
      <c r="A74" s="49">
        <v>15</v>
      </c>
      <c r="B74" s="23" t="str">
        <f>+'VERİ BANKASI'!B17</f>
        <v>DİĞER VERGİ RESİM VE HARÇ GİDERLERİ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>
        <f>+COUNTIF($D$4:D68,B74)</f>
        <v>0</v>
      </c>
      <c r="N74" s="26"/>
      <c r="O74" s="190"/>
      <c r="P74" s="191"/>
      <c r="Q74" s="191"/>
      <c r="R74" s="192"/>
      <c r="S74" s="30"/>
      <c r="T74" s="190"/>
      <c r="U74" s="191"/>
      <c r="V74" s="191"/>
      <c r="W74" s="192"/>
    </row>
    <row r="75" spans="1:23" ht="19.899999999999999" customHeight="1" x14ac:dyDescent="0.2">
      <c r="A75" s="49">
        <v>16</v>
      </c>
      <c r="B75" s="23" t="str">
        <f>+'VERİ BANKASI'!B18</f>
        <v>NOTER GİDERLERİ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>
        <f>+COUNTIF($D$4:D69,B75)</f>
        <v>0</v>
      </c>
      <c r="N75" s="26"/>
      <c r="S75" s="30"/>
      <c r="T75" s="30"/>
      <c r="U75" s="30"/>
    </row>
    <row r="76" spans="1:23" ht="19.899999999999999" customHeight="1" x14ac:dyDescent="0.2">
      <c r="A76" s="49">
        <v>17</v>
      </c>
      <c r="B76" s="23" t="str">
        <f>+'VERİ BANKASI'!B19</f>
        <v>SAĞLIK GİDERLERİ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>
        <f>+COUNTIF($D$4:D70,B76)</f>
        <v>0</v>
      </c>
      <c r="N76" s="26"/>
    </row>
    <row r="77" spans="1:23" ht="19.899999999999999" customHeight="1" x14ac:dyDescent="0.2">
      <c r="A77" s="49">
        <v>18</v>
      </c>
      <c r="B77" s="23" t="str">
        <f>+'VERİ BANKASI'!B20</f>
        <v>689 KANUNEN KABUL EDİLMEYEN GİD.</v>
      </c>
      <c r="C77" s="24">
        <f t="shared" si="13"/>
        <v>0</v>
      </c>
      <c r="D77" s="24">
        <f t="shared" si="14"/>
        <v>0</v>
      </c>
      <c r="E77" s="24">
        <f t="shared" si="15"/>
        <v>0</v>
      </c>
      <c r="F77" s="24">
        <f t="shared" si="16"/>
        <v>0</v>
      </c>
      <c r="G77" s="24">
        <f t="shared" si="17"/>
        <v>0</v>
      </c>
      <c r="H77" s="24">
        <f t="shared" si="18"/>
        <v>0</v>
      </c>
      <c r="I77" s="24">
        <f t="shared" si="19"/>
        <v>0</v>
      </c>
      <c r="J77" s="24">
        <f t="shared" si="20"/>
        <v>0</v>
      </c>
      <c r="K77" s="24">
        <f t="shared" si="21"/>
        <v>0</v>
      </c>
      <c r="L77" s="25">
        <f t="shared" si="22"/>
        <v>0</v>
      </c>
      <c r="M77" s="113">
        <f>+COUNTIF($D$4:D71,B77)</f>
        <v>0</v>
      </c>
    </row>
    <row r="78" spans="1:23" ht="19.899999999999999" customHeight="1" x14ac:dyDescent="0.2">
      <c r="A78" s="49">
        <v>19</v>
      </c>
      <c r="B78" s="23">
        <f>+'VERİ BANKASI'!B21</f>
        <v>0</v>
      </c>
      <c r="C78" s="24">
        <f t="shared" si="13"/>
        <v>0</v>
      </c>
      <c r="D78" s="24">
        <f t="shared" si="14"/>
        <v>0</v>
      </c>
      <c r="E78" s="24">
        <f t="shared" si="15"/>
        <v>0</v>
      </c>
      <c r="F78" s="24">
        <f t="shared" si="16"/>
        <v>0</v>
      </c>
      <c r="G78" s="24">
        <f t="shared" si="17"/>
        <v>0</v>
      </c>
      <c r="H78" s="24">
        <f t="shared" si="18"/>
        <v>0</v>
      </c>
      <c r="I78" s="24">
        <f t="shared" si="19"/>
        <v>0</v>
      </c>
      <c r="J78" s="24">
        <f t="shared" si="20"/>
        <v>0</v>
      </c>
      <c r="K78" s="24">
        <f t="shared" si="21"/>
        <v>0</v>
      </c>
      <c r="L78" s="25">
        <f t="shared" si="22"/>
        <v>0</v>
      </c>
      <c r="M78" s="113"/>
      <c r="N78" s="193" t="s">
        <v>55</v>
      </c>
      <c r="O78" s="194" t="s">
        <v>654</v>
      </c>
      <c r="P78" s="195"/>
      <c r="Q78" s="195"/>
      <c r="R78" s="195"/>
      <c r="S78" s="195"/>
      <c r="T78" s="195"/>
      <c r="U78" s="195"/>
      <c r="V78" s="195"/>
      <c r="W78" s="195"/>
    </row>
    <row r="79" spans="1:23" ht="19.899999999999999" customHeight="1" x14ac:dyDescent="0.2">
      <c r="A79" s="49">
        <v>20</v>
      </c>
      <c r="B79" s="23">
        <f>+'VERİ BANKASI'!B22</f>
        <v>0</v>
      </c>
      <c r="C79" s="24">
        <f t="shared" si="13"/>
        <v>0</v>
      </c>
      <c r="D79" s="24">
        <f t="shared" si="14"/>
        <v>0</v>
      </c>
      <c r="E79" s="24">
        <f t="shared" si="15"/>
        <v>0</v>
      </c>
      <c r="F79" s="24">
        <f t="shared" si="16"/>
        <v>0</v>
      </c>
      <c r="G79" s="24">
        <f t="shared" si="17"/>
        <v>0</v>
      </c>
      <c r="H79" s="24">
        <f t="shared" si="18"/>
        <v>0</v>
      </c>
      <c r="I79" s="24">
        <f t="shared" si="19"/>
        <v>0</v>
      </c>
      <c r="J79" s="24">
        <f t="shared" si="20"/>
        <v>0</v>
      </c>
      <c r="K79" s="24">
        <f t="shared" si="21"/>
        <v>0</v>
      </c>
      <c r="L79" s="25">
        <f t="shared" si="22"/>
        <v>0</v>
      </c>
      <c r="M79" s="113"/>
      <c r="N79" s="193"/>
      <c r="O79" s="194"/>
      <c r="P79" s="195"/>
      <c r="Q79" s="195"/>
      <c r="R79" s="195"/>
      <c r="S79" s="195"/>
      <c r="T79" s="195"/>
      <c r="U79" s="195"/>
      <c r="V79" s="195"/>
      <c r="W79" s="195"/>
    </row>
    <row r="80" spans="1:23" ht="19.899999999999999" customHeight="1" x14ac:dyDescent="0.2">
      <c r="A80" s="49">
        <v>21</v>
      </c>
      <c r="B80" s="23">
        <f>+'VERİ BANKASI'!B23</f>
        <v>0</v>
      </c>
      <c r="C80" s="24">
        <f t="shared" si="13"/>
        <v>0</v>
      </c>
      <c r="D80" s="24">
        <f t="shared" si="14"/>
        <v>0</v>
      </c>
      <c r="E80" s="24">
        <f t="shared" si="15"/>
        <v>0</v>
      </c>
      <c r="F80" s="24">
        <f t="shared" si="16"/>
        <v>0</v>
      </c>
      <c r="G80" s="24">
        <f t="shared" si="17"/>
        <v>0</v>
      </c>
      <c r="H80" s="24">
        <f t="shared" si="18"/>
        <v>0</v>
      </c>
      <c r="I80" s="24">
        <f t="shared" si="19"/>
        <v>0</v>
      </c>
      <c r="J80" s="24">
        <f t="shared" si="20"/>
        <v>0</v>
      </c>
      <c r="K80" s="24">
        <f t="shared" si="21"/>
        <v>0</v>
      </c>
      <c r="L80" s="25">
        <f t="shared" si="22"/>
        <v>0</v>
      </c>
      <c r="M80" s="113"/>
      <c r="N80" s="193"/>
      <c r="O80" s="194"/>
      <c r="P80" s="195"/>
      <c r="Q80" s="195"/>
      <c r="R80" s="195"/>
      <c r="S80" s="195"/>
      <c r="T80" s="195"/>
      <c r="U80" s="195"/>
      <c r="V80" s="195"/>
      <c r="W80" s="195"/>
    </row>
    <row r="81" spans="1:23" ht="19.899999999999999" customHeight="1" x14ac:dyDescent="0.2">
      <c r="A81" s="49">
        <v>22</v>
      </c>
      <c r="B81" s="23">
        <f>+'VERİ BANKASI'!B24</f>
        <v>0</v>
      </c>
      <c r="C81" s="24">
        <f t="shared" si="13"/>
        <v>0</v>
      </c>
      <c r="D81" s="24">
        <f t="shared" si="14"/>
        <v>0</v>
      </c>
      <c r="E81" s="24">
        <f t="shared" si="15"/>
        <v>0</v>
      </c>
      <c r="F81" s="24">
        <f t="shared" si="16"/>
        <v>0</v>
      </c>
      <c r="G81" s="24">
        <f t="shared" si="17"/>
        <v>0</v>
      </c>
      <c r="H81" s="24">
        <f t="shared" si="18"/>
        <v>0</v>
      </c>
      <c r="I81" s="24">
        <f t="shared" si="19"/>
        <v>0</v>
      </c>
      <c r="J81" s="24">
        <f t="shared" si="20"/>
        <v>0</v>
      </c>
      <c r="K81" s="24">
        <f t="shared" si="21"/>
        <v>0</v>
      </c>
      <c r="L81" s="25">
        <f t="shared" si="22"/>
        <v>0</v>
      </c>
      <c r="M81" s="113"/>
      <c r="N81" s="193"/>
      <c r="O81" s="196" t="s">
        <v>655</v>
      </c>
      <c r="P81" s="197"/>
      <c r="Q81" s="197"/>
      <c r="R81" s="197"/>
      <c r="S81" s="197"/>
      <c r="T81" s="197"/>
      <c r="U81" s="197"/>
      <c r="V81" s="197"/>
      <c r="W81" s="197"/>
    </row>
    <row r="82" spans="1:23" ht="19.899999999999999" customHeight="1" x14ac:dyDescent="0.2">
      <c r="A82" s="49">
        <v>23</v>
      </c>
      <c r="B82" s="23">
        <f>+'VERİ BANKASI'!B25</f>
        <v>0</v>
      </c>
      <c r="C82" s="24">
        <f t="shared" si="13"/>
        <v>0</v>
      </c>
      <c r="D82" s="24">
        <f t="shared" si="14"/>
        <v>0</v>
      </c>
      <c r="E82" s="24">
        <f t="shared" si="15"/>
        <v>0</v>
      </c>
      <c r="F82" s="24">
        <f t="shared" si="16"/>
        <v>0</v>
      </c>
      <c r="G82" s="24">
        <f t="shared" si="17"/>
        <v>0</v>
      </c>
      <c r="H82" s="24">
        <f t="shared" si="18"/>
        <v>0</v>
      </c>
      <c r="I82" s="24">
        <f t="shared" si="19"/>
        <v>0</v>
      </c>
      <c r="J82" s="24">
        <f t="shared" si="20"/>
        <v>0</v>
      </c>
      <c r="K82" s="24">
        <f t="shared" si="21"/>
        <v>0</v>
      </c>
      <c r="L82" s="25">
        <f t="shared" si="22"/>
        <v>0</v>
      </c>
      <c r="M82" s="113"/>
      <c r="N82" s="193"/>
      <c r="O82" s="196"/>
      <c r="P82" s="197"/>
      <c r="Q82" s="197"/>
      <c r="R82" s="197"/>
      <c r="S82" s="197"/>
      <c r="T82" s="197"/>
      <c r="U82" s="197"/>
      <c r="V82" s="197"/>
      <c r="W82" s="197"/>
    </row>
    <row r="83" spans="1:23" ht="19.899999999999999" customHeight="1" x14ac:dyDescent="0.2">
      <c r="A83" s="49">
        <v>24</v>
      </c>
      <c r="B83" s="23">
        <f>+'VERİ BANKASI'!B26</f>
        <v>0</v>
      </c>
      <c r="C83" s="24">
        <f t="shared" si="13"/>
        <v>0</v>
      </c>
      <c r="D83" s="24">
        <f t="shared" si="14"/>
        <v>0</v>
      </c>
      <c r="E83" s="24">
        <f t="shared" si="15"/>
        <v>0</v>
      </c>
      <c r="F83" s="24">
        <f t="shared" si="16"/>
        <v>0</v>
      </c>
      <c r="G83" s="24">
        <f t="shared" si="17"/>
        <v>0</v>
      </c>
      <c r="H83" s="24">
        <f t="shared" si="18"/>
        <v>0</v>
      </c>
      <c r="I83" s="24">
        <f t="shared" si="19"/>
        <v>0</v>
      </c>
      <c r="J83" s="24">
        <f t="shared" si="20"/>
        <v>0</v>
      </c>
      <c r="K83" s="24">
        <f t="shared" si="21"/>
        <v>0</v>
      </c>
      <c r="L83" s="25">
        <f t="shared" si="22"/>
        <v>0</v>
      </c>
      <c r="M83" s="113"/>
    </row>
    <row r="84" spans="1:23" ht="19.899999999999999" customHeight="1" thickBot="1" x14ac:dyDescent="0.25">
      <c r="A84" s="49">
        <v>25</v>
      </c>
      <c r="B84" s="23">
        <f>+'VERİ BANKASI'!B27</f>
        <v>0</v>
      </c>
      <c r="C84" s="24">
        <f t="shared" si="13"/>
        <v>0</v>
      </c>
      <c r="D84" s="24">
        <f t="shared" si="14"/>
        <v>0</v>
      </c>
      <c r="E84" s="24">
        <f t="shared" si="15"/>
        <v>0</v>
      </c>
      <c r="F84" s="24">
        <f t="shared" si="16"/>
        <v>0</v>
      </c>
      <c r="G84" s="24">
        <f t="shared" si="17"/>
        <v>0</v>
      </c>
      <c r="H84" s="24">
        <f t="shared" si="18"/>
        <v>0</v>
      </c>
      <c r="I84" s="24">
        <f t="shared" si="19"/>
        <v>0</v>
      </c>
      <c r="J84" s="24">
        <f t="shared" si="20"/>
        <v>0</v>
      </c>
      <c r="K84" s="24">
        <f t="shared" si="21"/>
        <v>0</v>
      </c>
      <c r="L84" s="25">
        <f t="shared" si="22"/>
        <v>0</v>
      </c>
      <c r="M84" s="113"/>
      <c r="R84" s="108" t="s">
        <v>657</v>
      </c>
      <c r="S84" s="108" t="s">
        <v>727</v>
      </c>
      <c r="T84" s="108" t="s">
        <v>50</v>
      </c>
      <c r="U84" s="108" t="s">
        <v>29</v>
      </c>
      <c r="V84" s="108" t="s">
        <v>33</v>
      </c>
      <c r="W84" s="108" t="s">
        <v>658</v>
      </c>
    </row>
    <row r="85" spans="1:23" ht="19.899999999999999" customHeight="1" thickBot="1" x14ac:dyDescent="0.25">
      <c r="A85" s="17"/>
      <c r="B85" s="38" t="s">
        <v>23</v>
      </c>
      <c r="C85" s="39">
        <f t="shared" ref="C85:K85" si="23">SUM(C60:C82)</f>
        <v>260</v>
      </c>
      <c r="D85" s="39">
        <f t="shared" si="23"/>
        <v>0</v>
      </c>
      <c r="E85" s="39">
        <f t="shared" si="23"/>
        <v>2212.6831683168316</v>
      </c>
      <c r="F85" s="39">
        <f t="shared" si="23"/>
        <v>22.126831683168312</v>
      </c>
      <c r="G85" s="39">
        <f t="shared" si="23"/>
        <v>3815.2272727272725</v>
      </c>
      <c r="H85" s="39">
        <f t="shared" si="23"/>
        <v>381.52272727272731</v>
      </c>
      <c r="I85" s="39">
        <f t="shared" si="23"/>
        <v>96.833333333333343</v>
      </c>
      <c r="J85" s="39">
        <f t="shared" si="23"/>
        <v>19.366666666666671</v>
      </c>
      <c r="K85" s="40">
        <f t="shared" si="23"/>
        <v>49.8</v>
      </c>
      <c r="L85" s="40">
        <f>SUM(L60:L82)</f>
        <v>6857.5599999999995</v>
      </c>
      <c r="M85" s="114">
        <f>+SUM(M60:M84)</f>
        <v>30</v>
      </c>
      <c r="R85" s="106" t="s">
        <v>658</v>
      </c>
      <c r="S85" s="111">
        <f>+M85</f>
        <v>30</v>
      </c>
      <c r="T85" s="107">
        <f>+K85</f>
        <v>49.8</v>
      </c>
      <c r="U85" s="107">
        <f>+C85+E85+G85+I85</f>
        <v>6384.7437743774371</v>
      </c>
      <c r="V85" s="107">
        <f>+D85+F85+H85+J85</f>
        <v>423.01622562256227</v>
      </c>
      <c r="W85" s="107">
        <f>+T85+U85+V85</f>
        <v>6857.5599999999995</v>
      </c>
    </row>
    <row r="86" spans="1:23" ht="19.899999999999999" customHeight="1" x14ac:dyDescent="0.2"/>
    <row r="87" spans="1:23" ht="19.899999999999999" customHeight="1" x14ac:dyDescent="0.2"/>
    <row r="88" spans="1:23" ht="19.899999999999999" customHeight="1" x14ac:dyDescent="0.2"/>
    <row r="89" spans="1:23" ht="19.899999999999999" customHeight="1" x14ac:dyDescent="0.2">
      <c r="I89" s="110"/>
      <c r="O89" s="105"/>
    </row>
    <row r="90" spans="1:23" ht="19.899999999999999" customHeight="1" x14ac:dyDescent="0.2"/>
    <row r="91" spans="1:23" ht="19.899999999999999" customHeight="1" x14ac:dyDescent="0.2">
      <c r="E91" s="115">
        <f>H57+'12.AY O.Y. (11-20 ARASI)'!H49+'12.AY O.Y. (21-31 ARASI)'!H49</f>
        <v>12719.39</v>
      </c>
    </row>
    <row r="92" spans="1:23" ht="19.899999999999999" customHeight="1" x14ac:dyDescent="0.2">
      <c r="E92" s="3">
        <v>700</v>
      </c>
      <c r="J92" s="110"/>
    </row>
  </sheetData>
  <autoFilter ref="A3:W54" xr:uid="{00000000-0009-0000-0000-000002000000}">
    <sortState xmlns:xlrd2="http://schemas.microsoft.com/office/spreadsheetml/2017/richdata2" ref="A4:W29">
      <sortCondition ref="F3:F29"/>
    </sortState>
  </autoFilter>
  <mergeCells count="26">
    <mergeCell ref="U69:W69"/>
    <mergeCell ref="O70:R74"/>
    <mergeCell ref="T70:W74"/>
    <mergeCell ref="N78:N82"/>
    <mergeCell ref="O78:W80"/>
    <mergeCell ref="O81:W82"/>
    <mergeCell ref="U68:W68"/>
    <mergeCell ref="P59:R59"/>
    <mergeCell ref="T59:V59"/>
    <mergeCell ref="P60:R60"/>
    <mergeCell ref="P61:R61"/>
    <mergeCell ref="T61:V61"/>
    <mergeCell ref="P62:R62"/>
    <mergeCell ref="P63:R63"/>
    <mergeCell ref="T63:V63"/>
    <mergeCell ref="P64:R64"/>
    <mergeCell ref="O66:R66"/>
    <mergeCell ref="T66:W66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55" xr:uid="{409960D1-FD87-47E2-98E2-222155E60D00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7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5253FC7F-7798-4106-B7CB-91A887A7EDFA}">
          <x14:formula1>
            <xm:f>'VERİ BANKASI'!$K$1:$K$3</xm:f>
          </x14:formula1>
          <xm:sqref>J4:J55</xm:sqref>
        </x14:dataValidation>
        <x14:dataValidation type="list" allowBlank="1" showInputMessage="1" showErrorMessage="1" xr:uid="{617D69A4-DD9A-49F3-A148-2E70CBD044C9}">
          <x14:formula1>
            <xm:f>'VERİ BANKASI'!$J$1:$J$10</xm:f>
          </x14:formula1>
          <xm:sqref>K4:K54</xm:sqref>
        </x14:dataValidation>
        <x14:dataValidation type="list" allowBlank="1" showInputMessage="1" showErrorMessage="1" xr:uid="{BC310D0A-51CA-4FB7-8B4D-74AB3A63FDA0}">
          <x14:formula1>
            <xm:f>'VERİ BANKASI'!$C$1:$C$8</xm:f>
          </x14:formula1>
          <xm:sqref>G4:G54</xm:sqref>
        </x14:dataValidation>
        <x14:dataValidation type="list" allowBlank="1" showInputMessage="1" showErrorMessage="1" xr:uid="{F3FCE185-8219-4F63-B7B9-AAACAB60EE6A}">
          <x14:formula1>
            <xm:f>'VERİ BANKASI'!$H$1:$H$9</xm:f>
          </x14:formula1>
          <xm:sqref>P59:R59</xm:sqref>
        </x14:dataValidation>
        <x14:dataValidation type="list" allowBlank="1" showInputMessage="1" showErrorMessage="1" xr:uid="{2CC17598-9E2D-4F97-9BD3-E8E018029337}">
          <x14:formula1>
            <xm:f>'VERİ BANKASI'!$N$1:$N$1</xm:f>
          </x14:formula1>
          <xm:sqref>K55</xm:sqref>
        </x14:dataValidation>
        <x14:dataValidation type="list" allowBlank="1" showInputMessage="1" showErrorMessage="1" xr:uid="{9EF3FD05-6864-4BCD-ACC8-89247BF1EAC2}">
          <x14:formula1>
            <xm:f>'VERİ BANKASI'!$C$1:$C$5</xm:f>
          </x14:formula1>
          <xm:sqref>G55</xm:sqref>
        </x14:dataValidation>
        <x14:dataValidation type="list" allowBlank="1" showInputMessage="1" showErrorMessage="1" xr:uid="{81C3C995-0987-4EB2-A80C-3CF3FC833C1E}">
          <x14:formula1>
            <xm:f>'VERİ BANKASI'!$G$1:$G$4</xm:f>
          </x14:formula1>
          <xm:sqref>P61</xm:sqref>
        </x14:dataValidation>
        <x14:dataValidation type="list" allowBlank="1" showInputMessage="1" showErrorMessage="1" xr:uid="{53978553-C657-44D7-A103-ABE3DE9DCC4D}">
          <x14:formula1>
            <xm:f>'VERİ BANKASI'!$L$1:$L$4</xm:f>
          </x14:formula1>
          <xm:sqref>P64:R64</xm:sqref>
        </x14:dataValidation>
        <x14:dataValidation type="list" allowBlank="1" showInputMessage="1" showErrorMessage="1" xr:uid="{202D0264-B3CA-450F-96F8-399726F8B556}">
          <x14:formula1>
            <xm:f>'VERİ BANKASI'!$E$1:$E$13</xm:f>
          </x14:formula1>
          <xm:sqref>P63</xm:sqref>
        </x14:dataValidation>
        <x14:dataValidation type="list" allowBlank="1" showInputMessage="1" showErrorMessage="1" xr:uid="{14E4C4E3-651C-4877-AF7F-34FFF90D52F4}">
          <x14:formula1>
            <xm:f>'VERİ BANKASI'!$F$1:$F$4</xm:f>
          </x14:formula1>
          <xm:sqref>P60</xm:sqref>
        </x14:dataValidation>
        <x14:dataValidation type="list" allowBlank="1" showInputMessage="1" showErrorMessage="1" xr:uid="{380D4641-9CA2-4B5C-AF61-A4A860CDC4AC}">
          <x14:formula1>
            <xm:f>'VERİ BANKASI'!$B$1:$B$27</xm:f>
          </x14:formula1>
          <xm:sqref>D4:D54</xm:sqref>
        </x14:dataValidation>
        <x14:dataValidation type="list" allowBlank="1" showInputMessage="1" showErrorMessage="1" xr:uid="{114E844C-DEF3-45FF-8950-853244FFD41F}">
          <x14:formula1>
            <xm:f>'VERİ BANKASI'!$I$1:$I$49</xm:f>
          </x14:formula1>
          <xm:sqref>I4:I55</xm:sqref>
        </x14:dataValidation>
        <x14:dataValidation type="list" allowBlank="1" showInputMessage="1" showErrorMessage="1" promptTitle="YILLAR" xr:uid="{1A3399B5-0313-4E28-AFC0-657F9B4050FA}">
          <x14:formula1>
            <xm:f>'VERİ BANKASI'!$I$1:$I$36</xm:f>
          </x14:formula1>
          <xm:sqref>P62:R62</xm:sqref>
        </x14:dataValidation>
      </x14:dataValidations>
    </ext>
  </extLst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684C-B424-405A-9E36-64722097082A}">
  <sheetPr codeName="Sayfa90">
    <pageSetUpPr fitToPage="1"/>
  </sheetPr>
  <dimension ref="A1:W84"/>
  <sheetViews>
    <sheetView topLeftCell="A52" zoomScale="85" zoomScaleNormal="85" workbookViewId="0">
      <selection activeCell="A57" sqref="A57:XFD57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8.140625" style="3" customWidth="1"/>
    <col min="10" max="10" width="15.5703125" style="3" bestFit="1" customWidth="1"/>
    <col min="11" max="11" width="18.7109375" style="3" bestFit="1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38732160426</v>
      </c>
      <c r="C4" s="100" t="str">
        <f>+VLOOKUP(B4,'VERİ BANKASI'!M:N,2,0)</f>
        <v>ÖZTÜRK OTOPARK - TURGAY ÖZTÜRK</v>
      </c>
      <c r="D4" s="54" t="s">
        <v>94</v>
      </c>
      <c r="E4" s="57">
        <v>1369</v>
      </c>
      <c r="F4" s="59">
        <v>45267</v>
      </c>
      <c r="G4" s="61">
        <v>20</v>
      </c>
      <c r="H4" s="63">
        <v>200</v>
      </c>
      <c r="I4" s="65" t="s">
        <v>68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60</v>
      </c>
      <c r="M4" s="7">
        <f>+H4-L4</f>
        <v>140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116.66666666666667</v>
      </c>
      <c r="U4" s="92">
        <f>+T4*0.2</f>
        <v>23.333333333333336</v>
      </c>
      <c r="V4" s="95">
        <f>+N4+P4+R4+T4</f>
        <v>116.66666666666667</v>
      </c>
      <c r="W4" s="7">
        <f>+O4+Q4+S4+U4</f>
        <v>23.333333333333336</v>
      </c>
    </row>
    <row r="5" spans="1:23" s="6" customFormat="1" ht="19.899999999999999" customHeight="1" x14ac:dyDescent="0.2">
      <c r="A5" s="51">
        <v>2</v>
      </c>
      <c r="B5" s="97">
        <v>7690007614</v>
      </c>
      <c r="C5" s="100" t="str">
        <f>+VLOOKUP(B5,'VERİ BANKASI'!M:N,2,0)</f>
        <v>SHELL PETROL A.Ş.</v>
      </c>
      <c r="D5" s="54" t="s">
        <v>71</v>
      </c>
      <c r="E5" s="57">
        <v>738530</v>
      </c>
      <c r="F5" s="59">
        <v>45269</v>
      </c>
      <c r="G5" s="61">
        <v>20</v>
      </c>
      <c r="H5" s="63">
        <v>1907.56</v>
      </c>
      <c r="I5" s="65" t="s">
        <v>68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572.26799999999992</v>
      </c>
      <c r="M5" s="7">
        <f>+H5-L5</f>
        <v>1335.2919999999999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1112.7433333333333</v>
      </c>
      <c r="U5" s="92">
        <f>+T5*0.2</f>
        <v>222.54866666666669</v>
      </c>
      <c r="V5" s="95">
        <f>+N5+P5+R5+T5</f>
        <v>1112.7433333333333</v>
      </c>
      <c r="W5" s="7">
        <f>+O5+Q5+S5+U5</f>
        <v>222.54866666666669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416</v>
      </c>
      <c r="F6" s="59">
        <v>45265</v>
      </c>
      <c r="G6" s="61">
        <v>20</v>
      </c>
      <c r="H6" s="63">
        <v>100</v>
      </c>
      <c r="I6" s="65" t="s">
        <v>643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30</v>
      </c>
      <c r="M6" s="7">
        <f>+H6-L6</f>
        <v>70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58.333333333333336</v>
      </c>
      <c r="U6" s="92">
        <f>+T6*0.2</f>
        <v>11.666666666666668</v>
      </c>
      <c r="V6" s="95">
        <f t="shared" ref="V6:W21" si="0">+N6+P6+R6+T6</f>
        <v>58.333333333333336</v>
      </c>
      <c r="W6" s="7">
        <f t="shared" si="0"/>
        <v>11.666666666666668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696</v>
      </c>
      <c r="F7" s="59">
        <v>45261</v>
      </c>
      <c r="G7" s="61">
        <v>20</v>
      </c>
      <c r="H7" s="63">
        <v>100</v>
      </c>
      <c r="I7" s="65" t="s">
        <v>643</v>
      </c>
      <c r="J7" s="61" t="s">
        <v>65</v>
      </c>
      <c r="K7" s="65"/>
      <c r="L7" s="67">
        <f t="shared" ref="L7:L46" si="1">IF(OR(D7="ARAÇ YAKIT GİDERİ",D7="ARAÇ OTOPARK VE VALE GİDERLERİ",D7="ARAÇ TAMİR VE BAKIM GİDERLERİ"),H7*30/100,0)+(IF(D7="689 KANUNEN KABUL EDİLMEYEN GİD.",H7*1,0))</f>
        <v>30</v>
      </c>
      <c r="M7" s="7">
        <f t="shared" ref="M7:M46" si="2">+H7-L7</f>
        <v>70</v>
      </c>
      <c r="N7" s="69">
        <f t="shared" ref="N7:N46" si="3">+IF(G7=$N$2,M7,0)</f>
        <v>0</v>
      </c>
      <c r="O7" s="76">
        <f t="shared" ref="O7:O46" si="4">+N7*0/100</f>
        <v>0</v>
      </c>
      <c r="P7" s="74">
        <f t="shared" ref="P7:P46" si="5">+IF(G7=$P$2,M7/1.01,0)</f>
        <v>0</v>
      </c>
      <c r="Q7" s="82">
        <f t="shared" ref="Q7:Q46" si="6">+P7*0.01</f>
        <v>0</v>
      </c>
      <c r="R7" s="80">
        <f t="shared" ref="R7:R46" si="7">+IF(G7=$R$2,M7/1.1,0)</f>
        <v>0</v>
      </c>
      <c r="S7" s="86">
        <f t="shared" ref="S7:S46" si="8">+R7*0.1</f>
        <v>0</v>
      </c>
      <c r="T7" s="90">
        <f t="shared" ref="T7:T46" si="9">+IF(G7=$T$2,M7/1.2,0)</f>
        <v>58.333333333333336</v>
      </c>
      <c r="U7" s="92">
        <f t="shared" ref="U7:U46" si="10">+T7*0.2</f>
        <v>11.666666666666668</v>
      </c>
      <c r="V7" s="95">
        <f t="shared" si="0"/>
        <v>58.333333333333336</v>
      </c>
      <c r="W7" s="7">
        <f t="shared" si="0"/>
        <v>11.666666666666668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604</v>
      </c>
      <c r="F8" s="59">
        <v>45268</v>
      </c>
      <c r="G8" s="61">
        <v>20</v>
      </c>
      <c r="H8" s="63">
        <v>100</v>
      </c>
      <c r="I8" s="65" t="s">
        <v>120</v>
      </c>
      <c r="J8" s="61" t="s">
        <v>65</v>
      </c>
      <c r="K8" s="65"/>
      <c r="L8" s="67">
        <f t="shared" si="1"/>
        <v>30</v>
      </c>
      <c r="M8" s="7">
        <f t="shared" si="2"/>
        <v>70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58.333333333333336</v>
      </c>
      <c r="U8" s="92">
        <f t="shared" si="10"/>
        <v>11.666666666666668</v>
      </c>
      <c r="V8" s="95">
        <f t="shared" si="0"/>
        <v>58.333333333333336</v>
      </c>
      <c r="W8" s="7">
        <f t="shared" si="0"/>
        <v>11.666666666666668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166</v>
      </c>
      <c r="F9" s="59">
        <v>45269</v>
      </c>
      <c r="G9" s="61">
        <v>20</v>
      </c>
      <c r="H9" s="63">
        <v>45</v>
      </c>
      <c r="I9" s="65" t="s">
        <v>120</v>
      </c>
      <c r="J9" s="61" t="s">
        <v>65</v>
      </c>
      <c r="K9" s="65"/>
      <c r="L9" s="67">
        <f t="shared" si="1"/>
        <v>13.5</v>
      </c>
      <c r="M9" s="7">
        <f t="shared" si="2"/>
        <v>31.5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26.25</v>
      </c>
      <c r="U9" s="92">
        <f t="shared" si="10"/>
        <v>5.25</v>
      </c>
      <c r="V9" s="95">
        <f t="shared" si="0"/>
        <v>26.25</v>
      </c>
      <c r="W9" s="7">
        <f t="shared" si="0"/>
        <v>5.25</v>
      </c>
    </row>
    <row r="10" spans="1:23" s="6" customFormat="1" ht="19.899999999999999" customHeight="1" x14ac:dyDescent="0.2">
      <c r="A10" s="51">
        <v>7</v>
      </c>
      <c r="B10" s="97">
        <v>5260047973</v>
      </c>
      <c r="C10" s="100" t="str">
        <f>+VLOOKUP(B10,'VERİ BANKASI'!M:N,2,0)</f>
        <v>İSTANBUL OTOPARK İŞLETMELERİ A.Ş.(İSPARK)</v>
      </c>
      <c r="D10" s="54" t="s">
        <v>94</v>
      </c>
      <c r="E10" s="57">
        <v>609</v>
      </c>
      <c r="F10" s="59">
        <v>45261</v>
      </c>
      <c r="G10" s="61">
        <v>20</v>
      </c>
      <c r="H10" s="63">
        <v>134</v>
      </c>
      <c r="I10" s="65" t="s">
        <v>643</v>
      </c>
      <c r="J10" s="61" t="s">
        <v>65</v>
      </c>
      <c r="K10" s="65"/>
      <c r="L10" s="67">
        <f t="shared" si="1"/>
        <v>40.200000000000003</v>
      </c>
      <c r="M10" s="7">
        <f t="shared" si="2"/>
        <v>93.8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78.166666666666671</v>
      </c>
      <c r="U10" s="92">
        <f t="shared" si="10"/>
        <v>15.633333333333335</v>
      </c>
      <c r="V10" s="95">
        <f t="shared" si="0"/>
        <v>78.166666666666671</v>
      </c>
      <c r="W10" s="7">
        <f t="shared" si="0"/>
        <v>15.633333333333335</v>
      </c>
    </row>
    <row r="11" spans="1:23" s="6" customFormat="1" ht="19.899999999999999" customHeight="1" x14ac:dyDescent="0.2">
      <c r="A11" s="51">
        <v>8</v>
      </c>
      <c r="B11" s="97">
        <v>5260047973</v>
      </c>
      <c r="C11" s="100" t="str">
        <f>+VLOOKUP(B11,'VERİ BANKASI'!M:N,2,0)</f>
        <v>İSTANBUL OTOPARK İŞLETMELERİ A.Ş.(İSPARK)</v>
      </c>
      <c r="D11" s="54" t="s">
        <v>94</v>
      </c>
      <c r="E11" s="57">
        <v>563</v>
      </c>
      <c r="F11" s="59">
        <v>45266</v>
      </c>
      <c r="G11" s="61">
        <v>20</v>
      </c>
      <c r="H11" s="63">
        <v>100</v>
      </c>
      <c r="I11" s="65" t="s">
        <v>643</v>
      </c>
      <c r="J11" s="61" t="s">
        <v>65</v>
      </c>
      <c r="K11" s="65"/>
      <c r="L11" s="67">
        <f t="shared" si="1"/>
        <v>30</v>
      </c>
      <c r="M11" s="7">
        <f t="shared" si="2"/>
        <v>70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58.333333333333336</v>
      </c>
      <c r="U11" s="92">
        <f t="shared" si="10"/>
        <v>11.666666666666668</v>
      </c>
      <c r="V11" s="95">
        <f t="shared" si="0"/>
        <v>58.333333333333336</v>
      </c>
      <c r="W11" s="7">
        <f t="shared" si="0"/>
        <v>11.666666666666668</v>
      </c>
    </row>
    <row r="12" spans="1:23" s="6" customFormat="1" ht="19.899999999999999" customHeight="1" x14ac:dyDescent="0.2">
      <c r="A12" s="51">
        <v>9</v>
      </c>
      <c r="B12" s="97">
        <v>5260047973</v>
      </c>
      <c r="C12" s="100" t="str">
        <f>+VLOOKUP(B12,'VERİ BANKASI'!M:N,2,0)</f>
        <v>İSTANBUL OTOPARK İŞLETMELERİ A.Ş.(İSPARK)</v>
      </c>
      <c r="D12" s="54" t="s">
        <v>94</v>
      </c>
      <c r="E12" s="57">
        <v>672</v>
      </c>
      <c r="F12" s="59">
        <v>45264</v>
      </c>
      <c r="G12" s="61">
        <v>20</v>
      </c>
      <c r="H12" s="63">
        <v>100</v>
      </c>
      <c r="I12" s="65" t="s">
        <v>643</v>
      </c>
      <c r="J12" s="61" t="s">
        <v>65</v>
      </c>
      <c r="K12" s="65"/>
      <c r="L12" s="67">
        <f t="shared" si="1"/>
        <v>30</v>
      </c>
      <c r="M12" s="7">
        <f t="shared" si="2"/>
        <v>70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58.333333333333336</v>
      </c>
      <c r="U12" s="92">
        <f t="shared" si="10"/>
        <v>11.666666666666668</v>
      </c>
      <c r="V12" s="95">
        <f t="shared" si="0"/>
        <v>58.333333333333336</v>
      </c>
      <c r="W12" s="7">
        <f t="shared" si="0"/>
        <v>11.666666666666668</v>
      </c>
    </row>
    <row r="13" spans="1:23" s="6" customFormat="1" ht="19.899999999999999" customHeight="1" x14ac:dyDescent="0.2">
      <c r="A13" s="51">
        <v>10</v>
      </c>
      <c r="B13" s="97">
        <v>5260047973</v>
      </c>
      <c r="C13" s="100" t="str">
        <f>+VLOOKUP(B13,'VERİ BANKASI'!M:N,2,0)</f>
        <v>İSTANBUL OTOPARK İŞLETMELERİ A.Ş.(İSPARK)</v>
      </c>
      <c r="D13" s="54" t="s">
        <v>94</v>
      </c>
      <c r="E13" s="57">
        <v>460</v>
      </c>
      <c r="F13" s="59">
        <v>45267</v>
      </c>
      <c r="G13" s="61">
        <v>20</v>
      </c>
      <c r="H13" s="63">
        <v>73</v>
      </c>
      <c r="I13" s="65" t="s">
        <v>643</v>
      </c>
      <c r="J13" s="61" t="s">
        <v>65</v>
      </c>
      <c r="K13" s="65"/>
      <c r="L13" s="67">
        <f t="shared" si="1"/>
        <v>21.9</v>
      </c>
      <c r="M13" s="7">
        <f t="shared" si="2"/>
        <v>51.1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42.583333333333336</v>
      </c>
      <c r="U13" s="92">
        <f t="shared" si="10"/>
        <v>8.5166666666666675</v>
      </c>
      <c r="V13" s="95">
        <f t="shared" si="0"/>
        <v>42.583333333333336</v>
      </c>
      <c r="W13" s="7">
        <f t="shared" si="0"/>
        <v>8.5166666666666675</v>
      </c>
    </row>
    <row r="14" spans="1:23" s="6" customFormat="1" ht="19.899999999999999" customHeight="1" x14ac:dyDescent="0.2">
      <c r="A14" s="51">
        <v>11</v>
      </c>
      <c r="B14" s="97">
        <v>5260047973</v>
      </c>
      <c r="C14" s="100" t="str">
        <f>+VLOOKUP(B14,'VERİ BANKASI'!M:N,2,0)</f>
        <v>İSTANBUL OTOPARK İŞLETMELERİ A.Ş.(İSPARK)</v>
      </c>
      <c r="D14" s="54" t="s">
        <v>94</v>
      </c>
      <c r="E14" s="57">
        <v>135</v>
      </c>
      <c r="F14" s="59">
        <v>45267</v>
      </c>
      <c r="G14" s="61">
        <v>20</v>
      </c>
      <c r="H14" s="63">
        <v>66</v>
      </c>
      <c r="I14" s="65" t="s">
        <v>643</v>
      </c>
      <c r="J14" s="61" t="s">
        <v>65</v>
      </c>
      <c r="K14" s="65"/>
      <c r="L14" s="67">
        <f t="shared" si="1"/>
        <v>19.8</v>
      </c>
      <c r="M14" s="7">
        <f t="shared" si="2"/>
        <v>46.2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38.500000000000007</v>
      </c>
      <c r="U14" s="92">
        <f t="shared" si="10"/>
        <v>7.700000000000002</v>
      </c>
      <c r="V14" s="95">
        <f t="shared" si="0"/>
        <v>38.500000000000007</v>
      </c>
      <c r="W14" s="7">
        <f t="shared" si="0"/>
        <v>7.700000000000002</v>
      </c>
    </row>
    <row r="15" spans="1:23" s="6" customFormat="1" ht="19.899999999999999" customHeight="1" x14ac:dyDescent="0.2">
      <c r="A15" s="51">
        <v>12</v>
      </c>
      <c r="B15" s="97">
        <v>4810541780</v>
      </c>
      <c r="C15" s="100" t="str">
        <f>+VLOOKUP(B15,'VERİ BANKASI'!M:N,2,0)</f>
        <v>İSGUH YATIRIM YAPIM VE İŞLETME A.Ş.</v>
      </c>
      <c r="D15" s="54" t="s">
        <v>94</v>
      </c>
      <c r="E15" s="57">
        <v>94709</v>
      </c>
      <c r="F15" s="59">
        <v>45266</v>
      </c>
      <c r="G15" s="61">
        <v>20</v>
      </c>
      <c r="H15" s="63">
        <v>75</v>
      </c>
      <c r="I15" s="65" t="s">
        <v>68</v>
      </c>
      <c r="J15" s="61" t="s">
        <v>65</v>
      </c>
      <c r="K15" s="65"/>
      <c r="L15" s="67">
        <f t="shared" si="1"/>
        <v>22.5</v>
      </c>
      <c r="M15" s="7">
        <f t="shared" si="2"/>
        <v>52.5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43.75</v>
      </c>
      <c r="U15" s="92">
        <f t="shared" si="10"/>
        <v>8.75</v>
      </c>
      <c r="V15" s="95">
        <f t="shared" si="0"/>
        <v>43.75</v>
      </c>
      <c r="W15" s="7">
        <f t="shared" si="0"/>
        <v>8.75</v>
      </c>
    </row>
    <row r="16" spans="1:23" s="6" customFormat="1" ht="19.899999999999999" customHeight="1" x14ac:dyDescent="0.2">
      <c r="A16" s="51">
        <v>13</v>
      </c>
      <c r="B16" s="97">
        <v>3130551631</v>
      </c>
      <c r="C16" s="100" t="str">
        <f>+VLOOKUP(B16,'VERİ BANKASI'!M:N,2,0)</f>
        <v>DRAGOS REST.SPOR TES.VE TUR.LTD.ŞTİ.</v>
      </c>
      <c r="D16" s="54" t="s">
        <v>639</v>
      </c>
      <c r="E16" s="57">
        <v>14</v>
      </c>
      <c r="F16" s="59">
        <v>45269</v>
      </c>
      <c r="G16" s="61">
        <v>10</v>
      </c>
      <c r="H16" s="63">
        <v>660</v>
      </c>
      <c r="I16" s="65" t="s">
        <v>640</v>
      </c>
      <c r="J16" s="61" t="s">
        <v>65</v>
      </c>
      <c r="K16" s="65"/>
      <c r="L16" s="67">
        <f t="shared" si="1"/>
        <v>0</v>
      </c>
      <c r="M16" s="7">
        <f t="shared" si="2"/>
        <v>660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600</v>
      </c>
      <c r="S16" s="86">
        <f t="shared" si="8"/>
        <v>60</v>
      </c>
      <c r="T16" s="90">
        <f t="shared" si="9"/>
        <v>0</v>
      </c>
      <c r="U16" s="92">
        <f t="shared" si="10"/>
        <v>0</v>
      </c>
      <c r="V16" s="95">
        <f t="shared" si="0"/>
        <v>600</v>
      </c>
      <c r="W16" s="7">
        <f t="shared" si="0"/>
        <v>60</v>
      </c>
    </row>
    <row r="17" spans="1:23" s="6" customFormat="1" ht="19.899999999999999" customHeight="1" x14ac:dyDescent="0.2">
      <c r="A17" s="51">
        <v>14</v>
      </c>
      <c r="B17" s="97">
        <v>7690310116</v>
      </c>
      <c r="C17" s="100" t="str">
        <f>+VLOOKUP(B17,'VERİ BANKASI'!M:N,2,0)</f>
        <v>SHAYA KAHVE SAN.VE TİC.A.Ş.(STARBUCKS COFFEE)</v>
      </c>
      <c r="D17" s="54" t="s">
        <v>639</v>
      </c>
      <c r="E17" s="57">
        <v>3</v>
      </c>
      <c r="F17" s="59">
        <v>45270</v>
      </c>
      <c r="G17" s="61">
        <v>10</v>
      </c>
      <c r="H17" s="63">
        <v>118</v>
      </c>
      <c r="I17" s="65" t="s">
        <v>640</v>
      </c>
      <c r="J17" s="61" t="s">
        <v>65</v>
      </c>
      <c r="K17" s="65"/>
      <c r="L17" s="67">
        <f t="shared" si="1"/>
        <v>0</v>
      </c>
      <c r="M17" s="7">
        <f t="shared" si="2"/>
        <v>118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107.27272727272727</v>
      </c>
      <c r="S17" s="86">
        <f t="shared" si="8"/>
        <v>10.727272727272727</v>
      </c>
      <c r="T17" s="90">
        <f t="shared" si="9"/>
        <v>0</v>
      </c>
      <c r="U17" s="92">
        <f t="shared" si="10"/>
        <v>0</v>
      </c>
      <c r="V17" s="95">
        <f t="shared" si="0"/>
        <v>107.27272727272727</v>
      </c>
      <c r="W17" s="7">
        <f t="shared" si="0"/>
        <v>10.727272727272727</v>
      </c>
    </row>
    <row r="18" spans="1:23" s="6" customFormat="1" ht="19.899999999999999" customHeight="1" x14ac:dyDescent="0.2">
      <c r="A18" s="51">
        <v>15</v>
      </c>
      <c r="B18" s="97">
        <v>8400052427</v>
      </c>
      <c r="C18" s="100" t="str">
        <f>+VLOOKUP(B18,'VERİ BANKASI'!M:N,2,0)</f>
        <v>TEŞVİKİYE SARAY GIDA A.Ş.(SARAY MUHALLEBİCİSİ)</v>
      </c>
      <c r="D18" s="54" t="s">
        <v>639</v>
      </c>
      <c r="E18" s="57">
        <v>23</v>
      </c>
      <c r="F18" s="59">
        <v>45261</v>
      </c>
      <c r="G18" s="61">
        <v>10</v>
      </c>
      <c r="H18" s="63">
        <v>280</v>
      </c>
      <c r="I18" s="65" t="s">
        <v>643</v>
      </c>
      <c r="J18" s="61" t="s">
        <v>65</v>
      </c>
      <c r="K18" s="65"/>
      <c r="L18" s="67">
        <f t="shared" si="1"/>
        <v>0</v>
      </c>
      <c r="M18" s="7">
        <f t="shared" si="2"/>
        <v>280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254.54545454545453</v>
      </c>
      <c r="S18" s="86">
        <f t="shared" si="8"/>
        <v>25.454545454545453</v>
      </c>
      <c r="T18" s="90">
        <f t="shared" si="9"/>
        <v>0</v>
      </c>
      <c r="U18" s="92">
        <f t="shared" si="10"/>
        <v>0</v>
      </c>
      <c r="V18" s="95">
        <f t="shared" si="0"/>
        <v>254.54545454545453</v>
      </c>
      <c r="W18" s="7">
        <f t="shared" si="0"/>
        <v>25.454545454545453</v>
      </c>
    </row>
    <row r="19" spans="1:23" s="6" customFormat="1" ht="19.899999999999999" customHeight="1" x14ac:dyDescent="0.2">
      <c r="A19" s="51">
        <v>16</v>
      </c>
      <c r="B19" s="97">
        <v>6370192467</v>
      </c>
      <c r="C19" s="100" t="str">
        <f>+VLOOKUP(B19,'VERİ BANKASI'!M:N,2,0)</f>
        <v>OKAY GİYİM İNŞ.GIDA SAN.TİC.LTD.ŞTİ.</v>
      </c>
      <c r="D19" s="54" t="s">
        <v>639</v>
      </c>
      <c r="E19" s="57">
        <v>134</v>
      </c>
      <c r="F19" s="59">
        <v>45261</v>
      </c>
      <c r="G19" s="61">
        <v>10</v>
      </c>
      <c r="H19" s="63">
        <v>125</v>
      </c>
      <c r="I19" s="65" t="s">
        <v>643</v>
      </c>
      <c r="J19" s="61" t="s">
        <v>65</v>
      </c>
      <c r="K19" s="65"/>
      <c r="L19" s="67">
        <f t="shared" si="1"/>
        <v>0</v>
      </c>
      <c r="M19" s="7">
        <f t="shared" si="2"/>
        <v>125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113.63636363636363</v>
      </c>
      <c r="S19" s="86">
        <f t="shared" si="8"/>
        <v>11.363636363636363</v>
      </c>
      <c r="T19" s="90">
        <f t="shared" si="9"/>
        <v>0</v>
      </c>
      <c r="U19" s="92">
        <f t="shared" si="10"/>
        <v>0</v>
      </c>
      <c r="V19" s="95">
        <f t="shared" si="0"/>
        <v>113.63636363636363</v>
      </c>
      <c r="W19" s="7">
        <f t="shared" si="0"/>
        <v>11.363636363636363</v>
      </c>
    </row>
    <row r="20" spans="1:23" s="6" customFormat="1" ht="19.899999999999999" customHeight="1" x14ac:dyDescent="0.2">
      <c r="A20" s="51">
        <v>17</v>
      </c>
      <c r="B20" s="97">
        <v>8400052427</v>
      </c>
      <c r="C20" s="100" t="str">
        <f>+VLOOKUP(B20,'VERİ BANKASI'!M:N,2,0)</f>
        <v>TEŞVİKİYE SARAY GIDA A.Ş.(SARAY MUHALLEBİCİSİ)</v>
      </c>
      <c r="D20" s="54" t="s">
        <v>639</v>
      </c>
      <c r="E20" s="57">
        <v>2</v>
      </c>
      <c r="F20" s="59">
        <v>45266</v>
      </c>
      <c r="G20" s="61">
        <v>10</v>
      </c>
      <c r="H20" s="63">
        <v>305</v>
      </c>
      <c r="I20" s="65" t="s">
        <v>643</v>
      </c>
      <c r="J20" s="61" t="s">
        <v>65</v>
      </c>
      <c r="K20" s="65"/>
      <c r="L20" s="67">
        <f t="shared" si="1"/>
        <v>0</v>
      </c>
      <c r="M20" s="7">
        <f t="shared" si="2"/>
        <v>305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277.27272727272725</v>
      </c>
      <c r="S20" s="86">
        <f t="shared" si="8"/>
        <v>27.727272727272727</v>
      </c>
      <c r="T20" s="90">
        <f t="shared" si="9"/>
        <v>0</v>
      </c>
      <c r="U20" s="92">
        <f t="shared" si="10"/>
        <v>0</v>
      </c>
      <c r="V20" s="95">
        <f t="shared" si="0"/>
        <v>277.27272727272725</v>
      </c>
      <c r="W20" s="7">
        <f t="shared" si="0"/>
        <v>27.727272727272727</v>
      </c>
    </row>
    <row r="21" spans="1:23" s="6" customFormat="1" ht="19.899999999999999" customHeight="1" x14ac:dyDescent="0.2">
      <c r="A21" s="51">
        <v>18</v>
      </c>
      <c r="B21" s="97">
        <v>2911768928</v>
      </c>
      <c r="C21" s="100" t="str">
        <f>+VLOOKUP(B21,'VERİ BANKASI'!M:N,2,0)</f>
        <v>DENİZ POLAT TUR.VE EĞ.HİZ.TİC.LTD.ŞTİ.</v>
      </c>
      <c r="D21" s="54" t="s">
        <v>639</v>
      </c>
      <c r="E21" s="57">
        <v>2</v>
      </c>
      <c r="F21" s="59">
        <v>45264</v>
      </c>
      <c r="G21" s="61">
        <v>10</v>
      </c>
      <c r="H21" s="63">
        <v>430</v>
      </c>
      <c r="I21" s="65" t="s">
        <v>643</v>
      </c>
      <c r="J21" s="61" t="s">
        <v>65</v>
      </c>
      <c r="K21" s="65"/>
      <c r="L21" s="67">
        <f t="shared" si="1"/>
        <v>0</v>
      </c>
      <c r="M21" s="7">
        <f t="shared" si="2"/>
        <v>430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390.90909090909088</v>
      </c>
      <c r="S21" s="86">
        <f t="shared" si="8"/>
        <v>39.090909090909093</v>
      </c>
      <c r="T21" s="90">
        <f t="shared" si="9"/>
        <v>0</v>
      </c>
      <c r="U21" s="92">
        <f t="shared" si="10"/>
        <v>0</v>
      </c>
      <c r="V21" s="95">
        <f t="shared" si="0"/>
        <v>390.90909090909088</v>
      </c>
      <c r="W21" s="7">
        <f t="shared" si="0"/>
        <v>39.090909090909093</v>
      </c>
    </row>
    <row r="22" spans="1:23" s="6" customFormat="1" ht="19.899999999999999" customHeight="1" x14ac:dyDescent="0.2">
      <c r="A22" s="51">
        <v>19</v>
      </c>
      <c r="B22" s="97">
        <v>7810806453</v>
      </c>
      <c r="C22" s="100" t="str">
        <f>+VLOOKUP(B22,'VERİ BANKASI'!M:N,2,0)</f>
        <v>SS AIRPORT GIDA SAN. VE TİC. A.Ş.</v>
      </c>
      <c r="D22" s="54" t="s">
        <v>639</v>
      </c>
      <c r="E22" s="57">
        <v>151</v>
      </c>
      <c r="F22" s="59">
        <v>45266</v>
      </c>
      <c r="G22" s="61">
        <v>10</v>
      </c>
      <c r="H22" s="63">
        <v>135</v>
      </c>
      <c r="I22" s="65" t="s">
        <v>643</v>
      </c>
      <c r="J22" s="61" t="s">
        <v>65</v>
      </c>
      <c r="K22" s="65"/>
      <c r="L22" s="67">
        <f t="shared" si="1"/>
        <v>0</v>
      </c>
      <c r="M22" s="7">
        <f t="shared" si="2"/>
        <v>135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122.72727272727272</v>
      </c>
      <c r="S22" s="86">
        <f t="shared" si="8"/>
        <v>12.272727272727273</v>
      </c>
      <c r="T22" s="90">
        <f t="shared" si="9"/>
        <v>0</v>
      </c>
      <c r="U22" s="92">
        <f t="shared" si="10"/>
        <v>0</v>
      </c>
      <c r="V22" s="95">
        <f t="shared" ref="V22:W46" si="11">+N22+P22+R22+T22</f>
        <v>122.72727272727272</v>
      </c>
      <c r="W22" s="7">
        <f t="shared" si="11"/>
        <v>12.272727272727273</v>
      </c>
    </row>
    <row r="23" spans="1:23" s="6" customFormat="1" ht="19.899999999999999" customHeight="1" x14ac:dyDescent="0.2">
      <c r="A23" s="51">
        <v>20</v>
      </c>
      <c r="B23" s="97">
        <v>8400052427</v>
      </c>
      <c r="C23" s="100" t="str">
        <f>+VLOOKUP(B23,'VERİ BANKASI'!M:N,2,0)</f>
        <v>TEŞVİKİYE SARAY GIDA A.Ş.(SARAY MUHALLEBİCİSİ)</v>
      </c>
      <c r="D23" s="54" t="s">
        <v>639</v>
      </c>
      <c r="E23" s="57">
        <v>11</v>
      </c>
      <c r="F23" s="59">
        <v>45265</v>
      </c>
      <c r="G23" s="61">
        <v>10</v>
      </c>
      <c r="H23" s="63">
        <v>285</v>
      </c>
      <c r="I23" s="65" t="s">
        <v>643</v>
      </c>
      <c r="J23" s="61" t="s">
        <v>65</v>
      </c>
      <c r="K23" s="65"/>
      <c r="L23" s="67">
        <f t="shared" si="1"/>
        <v>0</v>
      </c>
      <c r="M23" s="7">
        <f t="shared" si="2"/>
        <v>285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259.09090909090907</v>
      </c>
      <c r="S23" s="86">
        <f t="shared" si="8"/>
        <v>25.909090909090907</v>
      </c>
      <c r="T23" s="90">
        <f t="shared" si="9"/>
        <v>0</v>
      </c>
      <c r="U23" s="92">
        <f t="shared" si="10"/>
        <v>0</v>
      </c>
      <c r="V23" s="95">
        <f t="shared" si="11"/>
        <v>259.09090909090907</v>
      </c>
      <c r="W23" s="7">
        <f t="shared" si="11"/>
        <v>25.909090909090907</v>
      </c>
    </row>
    <row r="24" spans="1:23" s="6" customFormat="1" ht="19.899999999999999" customHeight="1" x14ac:dyDescent="0.2">
      <c r="A24" s="51">
        <v>21</v>
      </c>
      <c r="B24" s="97">
        <v>7690844411</v>
      </c>
      <c r="C24" s="100" t="str">
        <f>+VLOOKUP(B24,'VERİ BANKASI'!M:N,2,0)</f>
        <v>SILVER DIŞ TİCARET A.Ş.</v>
      </c>
      <c r="D24" s="54" t="s">
        <v>639</v>
      </c>
      <c r="E24" s="57">
        <v>40</v>
      </c>
      <c r="F24" s="59">
        <v>45267</v>
      </c>
      <c r="G24" s="61">
        <v>10</v>
      </c>
      <c r="H24" s="63">
        <v>170</v>
      </c>
      <c r="I24" s="65" t="s">
        <v>68</v>
      </c>
      <c r="J24" s="61" t="s">
        <v>65</v>
      </c>
      <c r="K24" s="65"/>
      <c r="L24" s="67">
        <f t="shared" si="1"/>
        <v>0</v>
      </c>
      <c r="M24" s="7">
        <f t="shared" si="2"/>
        <v>170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154.54545454545453</v>
      </c>
      <c r="S24" s="86">
        <f t="shared" si="8"/>
        <v>15.454545454545453</v>
      </c>
      <c r="T24" s="90">
        <f t="shared" si="9"/>
        <v>0</v>
      </c>
      <c r="U24" s="92">
        <f t="shared" si="10"/>
        <v>0</v>
      </c>
      <c r="V24" s="95">
        <f t="shared" si="11"/>
        <v>154.54545454545453</v>
      </c>
      <c r="W24" s="7">
        <f t="shared" si="11"/>
        <v>15.454545454545453</v>
      </c>
    </row>
    <row r="25" spans="1:23" s="6" customFormat="1" ht="19.899999999999999" customHeight="1" x14ac:dyDescent="0.2">
      <c r="A25" s="51">
        <v>22</v>
      </c>
      <c r="B25" s="97">
        <v>1650305600</v>
      </c>
      <c r="C25" s="100" t="str">
        <f>+VLOOKUP(B25,'VERİ BANKASI'!M:N,2,0)</f>
        <v>GELİK BERKDENİZ GIDA SAN.TİC.LTD.ŞTİ.</v>
      </c>
      <c r="D25" s="54" t="s">
        <v>639</v>
      </c>
      <c r="E25" s="57">
        <v>54</v>
      </c>
      <c r="F25" s="59">
        <v>45268</v>
      </c>
      <c r="G25" s="61">
        <v>10</v>
      </c>
      <c r="H25" s="63">
        <v>530</v>
      </c>
      <c r="I25" s="65" t="s">
        <v>640</v>
      </c>
      <c r="J25" s="61" t="s">
        <v>65</v>
      </c>
      <c r="K25" s="65"/>
      <c r="L25" s="67">
        <f t="shared" si="1"/>
        <v>0</v>
      </c>
      <c r="M25" s="7">
        <f t="shared" si="2"/>
        <v>530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481.81818181818176</v>
      </c>
      <c r="S25" s="86">
        <f t="shared" si="8"/>
        <v>48.18181818181818</v>
      </c>
      <c r="T25" s="90">
        <f t="shared" si="9"/>
        <v>0</v>
      </c>
      <c r="U25" s="92">
        <f t="shared" si="10"/>
        <v>0</v>
      </c>
      <c r="V25" s="95">
        <f t="shared" si="11"/>
        <v>481.81818181818176</v>
      </c>
      <c r="W25" s="7">
        <f t="shared" si="11"/>
        <v>48.18181818181818</v>
      </c>
    </row>
    <row r="26" spans="1:23" s="6" customFormat="1" ht="19.899999999999999" customHeight="1" x14ac:dyDescent="0.2">
      <c r="A26" s="51">
        <v>23</v>
      </c>
      <c r="B26" s="97">
        <v>9950537908</v>
      </c>
      <c r="C26" s="100" t="str">
        <f>+VLOOKUP(B26,'VERİ BANKASI'!M:N,2,0)</f>
        <v>MADO - YÜZENADA GIDA İNŞAAT SAN. TİC. LTD. ŞTİ.</v>
      </c>
      <c r="D26" s="54" t="s">
        <v>639</v>
      </c>
      <c r="E26" s="57">
        <v>23</v>
      </c>
      <c r="F26" s="59">
        <v>45262</v>
      </c>
      <c r="G26" s="61">
        <v>10</v>
      </c>
      <c r="H26" s="63">
        <v>595</v>
      </c>
      <c r="I26" s="65" t="s">
        <v>643</v>
      </c>
      <c r="J26" s="61" t="s">
        <v>65</v>
      </c>
      <c r="K26" s="65"/>
      <c r="L26" s="67">
        <f t="shared" si="1"/>
        <v>0</v>
      </c>
      <c r="M26" s="7">
        <f t="shared" si="2"/>
        <v>595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540.90909090909088</v>
      </c>
      <c r="S26" s="86">
        <f t="shared" si="8"/>
        <v>54.090909090909093</v>
      </c>
      <c r="T26" s="90">
        <f t="shared" si="9"/>
        <v>0</v>
      </c>
      <c r="U26" s="92">
        <f t="shared" si="10"/>
        <v>0</v>
      </c>
      <c r="V26" s="95">
        <f t="shared" si="11"/>
        <v>540.90909090909088</v>
      </c>
      <c r="W26" s="7">
        <f t="shared" si="11"/>
        <v>54.090909090909093</v>
      </c>
    </row>
    <row r="27" spans="1:23" s="6" customFormat="1" ht="19.899999999999999" customHeight="1" x14ac:dyDescent="0.2">
      <c r="A27" s="51">
        <v>24</v>
      </c>
      <c r="B27" s="97">
        <v>6130398713</v>
      </c>
      <c r="C27" s="100" t="str">
        <f>+VLOOKUP(B27,'VERİ BANKASI'!M:N,2,0)</f>
        <v>ANADOLU REST.İŞL.LTD.ŞTİ.</v>
      </c>
      <c r="D27" s="54" t="s">
        <v>639</v>
      </c>
      <c r="E27" s="57">
        <v>139</v>
      </c>
      <c r="F27" s="59">
        <v>45267</v>
      </c>
      <c r="G27" s="61">
        <v>10</v>
      </c>
      <c r="H27" s="63">
        <v>315</v>
      </c>
      <c r="I27" s="65" t="s">
        <v>643</v>
      </c>
      <c r="J27" s="61" t="s">
        <v>65</v>
      </c>
      <c r="K27" s="65"/>
      <c r="L27" s="67">
        <f t="shared" si="1"/>
        <v>0</v>
      </c>
      <c r="M27" s="7">
        <f t="shared" si="2"/>
        <v>315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286.36363636363632</v>
      </c>
      <c r="S27" s="86">
        <f t="shared" si="8"/>
        <v>28.636363636363633</v>
      </c>
      <c r="T27" s="90">
        <f t="shared" si="9"/>
        <v>0</v>
      </c>
      <c r="U27" s="92">
        <f t="shared" si="10"/>
        <v>0</v>
      </c>
      <c r="V27" s="95">
        <f t="shared" si="11"/>
        <v>286.36363636363632</v>
      </c>
      <c r="W27" s="7">
        <f t="shared" si="11"/>
        <v>28.636363636363633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ht="19.899999999999999" customHeight="1" thickBot="1" x14ac:dyDescent="0.25">
      <c r="A47" s="52"/>
      <c r="B47" s="55"/>
      <c r="C47" s="55"/>
      <c r="D47" s="55"/>
      <c r="E47" s="58"/>
      <c r="F47" s="60"/>
      <c r="G47" s="62"/>
      <c r="H47" s="64"/>
      <c r="I47" s="62"/>
      <c r="J47" s="62"/>
      <c r="K47" s="101"/>
      <c r="L47" s="71"/>
      <c r="M47" s="72"/>
      <c r="N47" s="77"/>
      <c r="O47" s="78"/>
      <c r="P47" s="83"/>
      <c r="Q47" s="84"/>
      <c r="R47" s="87"/>
      <c r="S47" s="88"/>
      <c r="T47" s="93"/>
      <c r="U47" s="94"/>
      <c r="V47" s="96"/>
      <c r="W47" s="72"/>
    </row>
    <row r="48" spans="1:23" ht="19.899999999999999" customHeight="1" thickBot="1" x14ac:dyDescent="0.25">
      <c r="C48" s="4"/>
      <c r="D48" s="4"/>
      <c r="E48" s="70"/>
      <c r="F48" s="7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9.899999999999999" customHeight="1" thickBot="1" x14ac:dyDescent="0.25">
      <c r="A49" s="47"/>
      <c r="B49" s="47"/>
      <c r="C49" s="8" t="s">
        <v>53</v>
      </c>
      <c r="D49" s="9"/>
      <c r="E49" s="9"/>
      <c r="F49" s="9"/>
      <c r="G49" s="9"/>
      <c r="H49" s="10">
        <f>SUBTOTAL(9,H4:H48)</f>
        <v>6948.5599999999995</v>
      </c>
      <c r="I49" s="109"/>
      <c r="J49" s="109"/>
      <c r="K49" s="11"/>
      <c r="L49" s="12">
        <f t="shared" ref="L49:W49" si="12">+SUBTOTAL(9,L4:L47)</f>
        <v>900.16799999999989</v>
      </c>
      <c r="M49" s="12">
        <f t="shared" si="12"/>
        <v>6048.3919999999998</v>
      </c>
      <c r="N49" s="13">
        <f t="shared" si="12"/>
        <v>0</v>
      </c>
      <c r="O49" s="13">
        <f t="shared" si="12"/>
        <v>0</v>
      </c>
      <c r="P49" s="14">
        <f t="shared" si="12"/>
        <v>0</v>
      </c>
      <c r="Q49" s="14">
        <f t="shared" si="12"/>
        <v>0</v>
      </c>
      <c r="R49" s="15">
        <f t="shared" si="12"/>
        <v>3589.0909090909095</v>
      </c>
      <c r="S49" s="15">
        <f t="shared" si="12"/>
        <v>358.90909090909088</v>
      </c>
      <c r="T49" s="16">
        <f t="shared" si="12"/>
        <v>1750.3266666666664</v>
      </c>
      <c r="U49" s="16">
        <f t="shared" si="12"/>
        <v>350.0653333333334</v>
      </c>
      <c r="V49" s="12">
        <f t="shared" si="12"/>
        <v>5339.4175757575749</v>
      </c>
      <c r="W49" s="12">
        <f t="shared" si="12"/>
        <v>708.97442424242433</v>
      </c>
    </row>
    <row r="50" spans="1:23" ht="19.899999999999999" customHeight="1" thickBot="1" x14ac:dyDescent="0.25">
      <c r="A50" s="48"/>
      <c r="B50" s="4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9.899999999999999" customHeight="1" thickBot="1" x14ac:dyDescent="0.25">
      <c r="A51" s="17" t="s">
        <v>95</v>
      </c>
      <c r="B51" s="17" t="s">
        <v>51</v>
      </c>
      <c r="C51" s="18" t="s">
        <v>54</v>
      </c>
      <c r="D51" s="18" t="s">
        <v>52</v>
      </c>
      <c r="E51" s="18" t="s">
        <v>5</v>
      </c>
      <c r="F51" s="18" t="s">
        <v>28</v>
      </c>
      <c r="G51" s="18" t="s">
        <v>79</v>
      </c>
      <c r="H51" s="18" t="s">
        <v>80</v>
      </c>
      <c r="I51" s="18" t="s">
        <v>81</v>
      </c>
      <c r="J51" s="18" t="s">
        <v>82</v>
      </c>
      <c r="K51" s="19" t="s">
        <v>50</v>
      </c>
      <c r="L51" s="20" t="s">
        <v>9</v>
      </c>
      <c r="M51" s="112" t="s">
        <v>656</v>
      </c>
      <c r="N51" s="21"/>
      <c r="O51" s="2" t="s">
        <v>72</v>
      </c>
      <c r="P51" s="198" t="s">
        <v>24</v>
      </c>
      <c r="Q51" s="198"/>
      <c r="R51" s="198"/>
      <c r="S51" s="21"/>
      <c r="T51" s="199" t="s">
        <v>6</v>
      </c>
      <c r="U51" s="200"/>
      <c r="V51" s="200"/>
      <c r="W51" s="22">
        <v>0</v>
      </c>
    </row>
    <row r="52" spans="1:23" ht="19.899999999999999" customHeight="1" thickBot="1" x14ac:dyDescent="0.25">
      <c r="A52" s="49">
        <v>1</v>
      </c>
      <c r="B52" s="23" t="str">
        <f>+'VERİ BANKASI'!B2</f>
        <v>ARAÇ YAKIT GİDERİ</v>
      </c>
      <c r="C52" s="24">
        <f t="shared" ref="C52:C76" si="13">SUMIF($D$4:$D$47,B52,$N$4:$N$47)</f>
        <v>0</v>
      </c>
      <c r="D52" s="24">
        <f t="shared" ref="D52:D76" si="14">SUMIF($D$4:$D$47,B52,$O$4:$O$47)</f>
        <v>0</v>
      </c>
      <c r="E52" s="24">
        <f t="shared" ref="E52:E76" si="15">SUMIF($D$4:$D$47,B52,$P$4:$P$47)</f>
        <v>0</v>
      </c>
      <c r="F52" s="24">
        <f t="shared" ref="F52:F76" si="16">SUMIF($D$4:$D$47,B52,$Q$4:$Q$47)</f>
        <v>0</v>
      </c>
      <c r="G52" s="24">
        <f t="shared" ref="G52:G76" si="17">SUMIF($D$4:$D$47,B52,$R$4:$R$47)</f>
        <v>0</v>
      </c>
      <c r="H52" s="24">
        <f t="shared" ref="H52:H76" si="18">SUMIF($D$4:$D$47,B52,$S$4:$S$47)</f>
        <v>0</v>
      </c>
      <c r="I52" s="24">
        <f t="shared" ref="I52:I76" si="19">SUMIF($D$4:$D$47,B52,$T$4:$T$47)</f>
        <v>1112.7433333333333</v>
      </c>
      <c r="J52" s="24">
        <f t="shared" ref="J52:J76" si="20">SUMIF($D$4:$D$47,B52,$U$4:$U$47)</f>
        <v>222.54866666666669</v>
      </c>
      <c r="K52" s="24">
        <f t="shared" ref="K52:K76" si="21">SUMIF($D$4:$D$47,B52,$L$4:$L$47)</f>
        <v>572.26799999999992</v>
      </c>
      <c r="L52" s="25">
        <f t="shared" ref="L52:L76" si="22">+SUM(C52:K52)</f>
        <v>1907.56</v>
      </c>
      <c r="M52" s="113">
        <f>+COUNTIF($D$4:D45,B52)</f>
        <v>1</v>
      </c>
      <c r="N52" s="26"/>
      <c r="O52" s="2" t="s">
        <v>0</v>
      </c>
      <c r="P52" s="198" t="s">
        <v>27</v>
      </c>
      <c r="Q52" s="198"/>
      <c r="R52" s="198"/>
      <c r="S52" s="26"/>
      <c r="T52" s="41"/>
      <c r="U52" s="41"/>
      <c r="V52" s="41"/>
      <c r="W52" s="41"/>
    </row>
    <row r="53" spans="1:23" ht="19.899999999999999" customHeight="1" thickBot="1" x14ac:dyDescent="0.25">
      <c r="A53" s="49">
        <v>2</v>
      </c>
      <c r="B53" s="23" t="str">
        <f>+'VERİ BANKASI'!B3</f>
        <v>ARAÇ OTOPARK VE VALE GİDERLERİ</v>
      </c>
      <c r="C53" s="24">
        <f t="shared" si="13"/>
        <v>0</v>
      </c>
      <c r="D53" s="24">
        <f t="shared" si="14"/>
        <v>0</v>
      </c>
      <c r="E53" s="24">
        <f t="shared" si="15"/>
        <v>0</v>
      </c>
      <c r="F53" s="24">
        <f t="shared" si="16"/>
        <v>0</v>
      </c>
      <c r="G53" s="24">
        <f t="shared" si="17"/>
        <v>0</v>
      </c>
      <c r="H53" s="24">
        <f t="shared" si="18"/>
        <v>0</v>
      </c>
      <c r="I53" s="24">
        <f t="shared" si="19"/>
        <v>637.58333333333337</v>
      </c>
      <c r="J53" s="24">
        <f t="shared" si="20"/>
        <v>127.51666666666669</v>
      </c>
      <c r="K53" s="24">
        <f t="shared" si="21"/>
        <v>327.9</v>
      </c>
      <c r="L53" s="25">
        <f t="shared" si="22"/>
        <v>1093</v>
      </c>
      <c r="M53" s="113">
        <f>+COUNTIF($D$4:D47,B53)</f>
        <v>11</v>
      </c>
      <c r="N53" s="26"/>
      <c r="O53" s="2" t="s">
        <v>1</v>
      </c>
      <c r="P53" s="198" t="s">
        <v>2</v>
      </c>
      <c r="Q53" s="198"/>
      <c r="R53" s="198"/>
      <c r="S53" s="26"/>
      <c r="T53" s="199" t="s">
        <v>7</v>
      </c>
      <c r="U53" s="200"/>
      <c r="V53" s="201"/>
      <c r="W53" s="27">
        <f>+L49+V49+W49</f>
        <v>6948.5599999999986</v>
      </c>
    </row>
    <row r="54" spans="1:23" ht="19.899999999999999" customHeight="1" thickBot="1" x14ac:dyDescent="0.25">
      <c r="A54" s="49">
        <v>3</v>
      </c>
      <c r="B54" s="23" t="str">
        <f>+'VERİ BANKASI'!B4</f>
        <v>ARAÇ TAMİR VE BAKIM GİDERLERİ</v>
      </c>
      <c r="C54" s="24">
        <f t="shared" si="13"/>
        <v>0</v>
      </c>
      <c r="D54" s="24">
        <f t="shared" si="14"/>
        <v>0</v>
      </c>
      <c r="E54" s="24">
        <f t="shared" si="15"/>
        <v>0</v>
      </c>
      <c r="F54" s="24">
        <f t="shared" si="16"/>
        <v>0</v>
      </c>
      <c r="G54" s="24">
        <f t="shared" si="17"/>
        <v>0</v>
      </c>
      <c r="H54" s="24">
        <f t="shared" si="18"/>
        <v>0</v>
      </c>
      <c r="I54" s="24">
        <f t="shared" si="19"/>
        <v>0</v>
      </c>
      <c r="J54" s="24">
        <f t="shared" si="20"/>
        <v>0</v>
      </c>
      <c r="K54" s="24">
        <f t="shared" si="21"/>
        <v>0</v>
      </c>
      <c r="L54" s="25">
        <f t="shared" si="22"/>
        <v>0</v>
      </c>
      <c r="M54" s="113">
        <f>+COUNTIF($D$4:D48,B54)</f>
        <v>0</v>
      </c>
      <c r="N54" s="26"/>
      <c r="O54" s="2" t="s">
        <v>73</v>
      </c>
      <c r="P54" s="198">
        <v>2023</v>
      </c>
      <c r="Q54" s="198"/>
      <c r="R54" s="198"/>
      <c r="S54" s="26"/>
      <c r="T54" s="41"/>
      <c r="U54" s="41"/>
      <c r="V54" s="41"/>
      <c r="W54" s="41"/>
    </row>
    <row r="55" spans="1:23" ht="19.899999999999999" customHeight="1" thickBot="1" x14ac:dyDescent="0.25">
      <c r="A55" s="49">
        <v>4</v>
      </c>
      <c r="B55" s="23" t="str">
        <f>+'VERİ BANKASI'!B5</f>
        <v>MUTFAK YİYECEK VE İÇECEK GİDERLERİ</v>
      </c>
      <c r="C55" s="24">
        <f t="shared" si="13"/>
        <v>0</v>
      </c>
      <c r="D55" s="24">
        <f t="shared" si="14"/>
        <v>0</v>
      </c>
      <c r="E55" s="24">
        <f t="shared" si="15"/>
        <v>0</v>
      </c>
      <c r="F55" s="24">
        <f t="shared" si="16"/>
        <v>0</v>
      </c>
      <c r="G55" s="24">
        <f t="shared" si="17"/>
        <v>0</v>
      </c>
      <c r="H55" s="24">
        <f t="shared" si="18"/>
        <v>0</v>
      </c>
      <c r="I55" s="24">
        <f t="shared" si="19"/>
        <v>0</v>
      </c>
      <c r="J55" s="24">
        <f t="shared" si="20"/>
        <v>0</v>
      </c>
      <c r="K55" s="24">
        <f t="shared" si="21"/>
        <v>0</v>
      </c>
      <c r="L55" s="25">
        <f t="shared" si="22"/>
        <v>0</v>
      </c>
      <c r="M55" s="113">
        <f>+COUNTIF($D$4:D49,B55)</f>
        <v>0</v>
      </c>
      <c r="N55" s="26"/>
      <c r="O55" s="2" t="s">
        <v>74</v>
      </c>
      <c r="P55" s="198" t="s">
        <v>3</v>
      </c>
      <c r="Q55" s="198"/>
      <c r="R55" s="198"/>
      <c r="S55" s="26"/>
      <c r="T55" s="199" t="s">
        <v>8</v>
      </c>
      <c r="U55" s="200"/>
      <c r="V55" s="201"/>
      <c r="W55" s="28">
        <f>+W51-W53</f>
        <v>-6948.5599999999986</v>
      </c>
    </row>
    <row r="56" spans="1:23" ht="19.899999999999999" customHeight="1" x14ac:dyDescent="0.2">
      <c r="A56" s="49">
        <v>5</v>
      </c>
      <c r="B56" s="23" t="str">
        <f>+'VERİ BANKASI'!B6</f>
        <v>MUTFAK SARF MALZEME GİDERLERİ</v>
      </c>
      <c r="C56" s="24">
        <f t="shared" si="13"/>
        <v>0</v>
      </c>
      <c r="D56" s="24">
        <f t="shared" si="14"/>
        <v>0</v>
      </c>
      <c r="E56" s="24">
        <f t="shared" si="15"/>
        <v>0</v>
      </c>
      <c r="F56" s="24">
        <f t="shared" si="16"/>
        <v>0</v>
      </c>
      <c r="G56" s="24">
        <f t="shared" si="17"/>
        <v>0</v>
      </c>
      <c r="H56" s="24">
        <f t="shared" si="18"/>
        <v>0</v>
      </c>
      <c r="I56" s="24">
        <f t="shared" si="19"/>
        <v>0</v>
      </c>
      <c r="J56" s="24">
        <f t="shared" si="20"/>
        <v>0</v>
      </c>
      <c r="K56" s="24">
        <f t="shared" si="21"/>
        <v>0</v>
      </c>
      <c r="L56" s="25">
        <f t="shared" si="22"/>
        <v>0</v>
      </c>
      <c r="M56" s="113">
        <f>+COUNTIF($D$4:D50,B56)</f>
        <v>0</v>
      </c>
      <c r="N56" s="26"/>
      <c r="O56" s="2" t="s">
        <v>78</v>
      </c>
      <c r="P56" s="198" t="s">
        <v>75</v>
      </c>
      <c r="Q56" s="198"/>
      <c r="R56" s="198"/>
      <c r="S56" s="26"/>
      <c r="T56" s="26"/>
      <c r="U56" s="26"/>
      <c r="V56" s="26"/>
      <c r="W56" s="26"/>
    </row>
    <row r="57" spans="1:23" ht="19.899999999999999" customHeight="1" x14ac:dyDescent="0.2">
      <c r="A57" s="49">
        <v>6</v>
      </c>
      <c r="B57" s="23" t="str">
        <f>+'VERİ BANKASI'!B8</f>
        <v>TEMSİL İKRAM VE YEMEK GİDERLERİ</v>
      </c>
      <c r="C57" s="24">
        <f t="shared" si="13"/>
        <v>0</v>
      </c>
      <c r="D57" s="24">
        <f t="shared" si="14"/>
        <v>0</v>
      </c>
      <c r="E57" s="24">
        <f t="shared" si="15"/>
        <v>0</v>
      </c>
      <c r="F57" s="24">
        <f t="shared" si="16"/>
        <v>0</v>
      </c>
      <c r="G57" s="24">
        <f t="shared" si="17"/>
        <v>3589.0909090909095</v>
      </c>
      <c r="H57" s="24">
        <f t="shared" si="18"/>
        <v>358.90909090909088</v>
      </c>
      <c r="I57" s="24">
        <f t="shared" si="19"/>
        <v>0</v>
      </c>
      <c r="J57" s="24">
        <f t="shared" si="20"/>
        <v>0</v>
      </c>
      <c r="K57" s="24">
        <f t="shared" si="21"/>
        <v>0</v>
      </c>
      <c r="L57" s="25">
        <f t="shared" si="22"/>
        <v>3948.0000000000005</v>
      </c>
      <c r="M57" s="113">
        <f>+COUNTIF($D$4:D51,B57)</f>
        <v>12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</row>
    <row r="58" spans="1:23" ht="19.899999999999999" customHeight="1" x14ac:dyDescent="0.2">
      <c r="A58" s="49">
        <v>7</v>
      </c>
      <c r="B58" s="23" t="str">
        <f>+'VERİ BANKASI'!B9</f>
        <v>OFİS MAKİNA TAM.BAK.VE SARF MALZ. GİD.</v>
      </c>
      <c r="C58" s="24">
        <f t="shared" si="13"/>
        <v>0</v>
      </c>
      <c r="D58" s="24">
        <f t="shared" si="14"/>
        <v>0</v>
      </c>
      <c r="E58" s="24">
        <f t="shared" si="15"/>
        <v>0</v>
      </c>
      <c r="F58" s="24">
        <f t="shared" si="16"/>
        <v>0</v>
      </c>
      <c r="G58" s="24">
        <f t="shared" si="17"/>
        <v>0</v>
      </c>
      <c r="H58" s="24">
        <f t="shared" si="18"/>
        <v>0</v>
      </c>
      <c r="I58" s="24">
        <f t="shared" si="19"/>
        <v>0</v>
      </c>
      <c r="J58" s="24">
        <f t="shared" si="20"/>
        <v>0</v>
      </c>
      <c r="K58" s="24">
        <f t="shared" si="21"/>
        <v>0</v>
      </c>
      <c r="L58" s="25">
        <f t="shared" si="22"/>
        <v>0</v>
      </c>
      <c r="M58" s="113">
        <f>+COUNTIF($D$4:D52,B58)</f>
        <v>0</v>
      </c>
      <c r="N58" s="26"/>
      <c r="O58" s="202" t="s">
        <v>57</v>
      </c>
      <c r="P58" s="202"/>
      <c r="Q58" s="202"/>
      <c r="R58" s="202"/>
      <c r="S58" s="26"/>
      <c r="T58" s="202" t="s">
        <v>56</v>
      </c>
      <c r="U58" s="202"/>
      <c r="V58" s="202"/>
      <c r="W58" s="202"/>
    </row>
    <row r="59" spans="1:23" ht="19.899999999999999" customHeight="1" thickBot="1" x14ac:dyDescent="0.25">
      <c r="A59" s="49">
        <v>8</v>
      </c>
      <c r="B59" s="23" t="str">
        <f>+'VERİ BANKASI'!B10</f>
        <v>OFİS TAMİR, BAKIM VE ONARIM GİDERİ</v>
      </c>
      <c r="C59" s="24">
        <f t="shared" si="13"/>
        <v>0</v>
      </c>
      <c r="D59" s="24">
        <f t="shared" si="14"/>
        <v>0</v>
      </c>
      <c r="E59" s="24">
        <f t="shared" si="15"/>
        <v>0</v>
      </c>
      <c r="F59" s="24">
        <f t="shared" si="16"/>
        <v>0</v>
      </c>
      <c r="G59" s="24">
        <f t="shared" si="17"/>
        <v>0</v>
      </c>
      <c r="H59" s="24">
        <f t="shared" si="18"/>
        <v>0</v>
      </c>
      <c r="I59" s="24">
        <f t="shared" si="19"/>
        <v>0</v>
      </c>
      <c r="J59" s="24">
        <f t="shared" si="20"/>
        <v>0</v>
      </c>
      <c r="K59" s="24">
        <f t="shared" si="21"/>
        <v>0</v>
      </c>
      <c r="L59" s="25">
        <f t="shared" si="22"/>
        <v>0</v>
      </c>
      <c r="M59" s="113">
        <f>+COUNTIF($D$4:D53,B59)</f>
        <v>0</v>
      </c>
      <c r="N59" s="26"/>
      <c r="O59" s="29"/>
      <c r="P59" s="29"/>
      <c r="Q59" s="29"/>
      <c r="R59" s="29"/>
      <c r="S59" s="30"/>
      <c r="T59" s="30"/>
      <c r="U59" s="30"/>
      <c r="V59" s="30"/>
      <c r="W59" s="30"/>
    </row>
    <row r="60" spans="1:23" ht="19.899999999999999" customHeight="1" x14ac:dyDescent="0.2">
      <c r="A60" s="49">
        <v>9</v>
      </c>
      <c r="B60" s="23" t="str">
        <f>+'VERİ BANKASI'!B11</f>
        <v>PTT, KARGO, NAKLİYE VE HAMMALİYE GİD.</v>
      </c>
      <c r="C60" s="24">
        <f t="shared" si="13"/>
        <v>0</v>
      </c>
      <c r="D60" s="24">
        <f t="shared" si="14"/>
        <v>0</v>
      </c>
      <c r="E60" s="24">
        <f t="shared" si="15"/>
        <v>0</v>
      </c>
      <c r="F60" s="24">
        <f t="shared" si="16"/>
        <v>0</v>
      </c>
      <c r="G60" s="24">
        <f t="shared" si="17"/>
        <v>0</v>
      </c>
      <c r="H60" s="24">
        <f t="shared" si="18"/>
        <v>0</v>
      </c>
      <c r="I60" s="24">
        <f t="shared" si="19"/>
        <v>0</v>
      </c>
      <c r="J60" s="24">
        <f t="shared" si="20"/>
        <v>0</v>
      </c>
      <c r="K60" s="24">
        <f t="shared" si="21"/>
        <v>0</v>
      </c>
      <c r="L60" s="25">
        <f t="shared" si="22"/>
        <v>0</v>
      </c>
      <c r="M60" s="113">
        <f>+COUNTIF($D$4:D54,B60)</f>
        <v>0</v>
      </c>
      <c r="N60" s="26"/>
      <c r="O60" s="31" t="s">
        <v>58</v>
      </c>
      <c r="P60" s="32" t="str">
        <f>+CONCATENATE(P61,P51)</f>
        <v>: ONUR YILDIRIM</v>
      </c>
      <c r="Q60" s="33"/>
      <c r="R60" s="34"/>
      <c r="S60" s="30"/>
      <c r="T60" s="31" t="s">
        <v>58</v>
      </c>
      <c r="U60" s="203" t="s">
        <v>61</v>
      </c>
      <c r="V60" s="203"/>
      <c r="W60" s="204"/>
    </row>
    <row r="61" spans="1:23" ht="19.899999999999999" customHeight="1" x14ac:dyDescent="0.2">
      <c r="A61" s="49">
        <v>10</v>
      </c>
      <c r="B61" s="23" t="str">
        <f>+'VERİ BANKASI'!B12</f>
        <v>KIRTASİYE VE MATBAA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35" t="s">
        <v>59</v>
      </c>
      <c r="P61" s="36" t="s">
        <v>665</v>
      </c>
      <c r="Q61" s="30"/>
      <c r="R61" s="37"/>
      <c r="S61" s="30"/>
      <c r="T61" s="35" t="s">
        <v>59</v>
      </c>
      <c r="U61" s="185" t="s">
        <v>60</v>
      </c>
      <c r="V61" s="185"/>
      <c r="W61" s="186"/>
    </row>
    <row r="62" spans="1:23" ht="19.899999999999999" customHeight="1" x14ac:dyDescent="0.2">
      <c r="A62" s="49">
        <v>11</v>
      </c>
      <c r="B62" s="23" t="str">
        <f>+'VERİ BANKASI'!B13</f>
        <v>YURTİÇİ SEYAHAT VE KONAKLAMA GİD.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187" t="s">
        <v>62</v>
      </c>
      <c r="P62" s="188"/>
      <c r="Q62" s="188"/>
      <c r="R62" s="189"/>
      <c r="S62" s="30"/>
      <c r="T62" s="187" t="s">
        <v>62</v>
      </c>
      <c r="U62" s="188"/>
      <c r="V62" s="188"/>
      <c r="W62" s="189"/>
    </row>
    <row r="63" spans="1:23" ht="19.899999999999999" customHeight="1" x14ac:dyDescent="0.2">
      <c r="A63" s="49">
        <v>12</v>
      </c>
      <c r="B63" s="23" t="str">
        <f>+'VERİ BANKASI'!B14</f>
        <v>YURTDIŞI SEYAHAT VE KONAKLAMA GİD.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187"/>
      <c r="P63" s="188"/>
      <c r="Q63" s="188"/>
      <c r="R63" s="189"/>
      <c r="S63" s="30"/>
      <c r="T63" s="187"/>
      <c r="U63" s="188"/>
      <c r="V63" s="188"/>
      <c r="W63" s="189"/>
    </row>
    <row r="64" spans="1:23" ht="19.899999999999999" customHeight="1" x14ac:dyDescent="0.2">
      <c r="A64" s="49">
        <v>13</v>
      </c>
      <c r="B64" s="23" t="str">
        <f>+'VERİ BANKASI'!B15</f>
        <v>TEMİZLİK VE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187"/>
      <c r="P64" s="188"/>
      <c r="Q64" s="188"/>
      <c r="R64" s="189"/>
      <c r="S64" s="30"/>
      <c r="T64" s="187"/>
      <c r="U64" s="188"/>
      <c r="V64" s="188"/>
      <c r="W64" s="189"/>
    </row>
    <row r="65" spans="1:23" ht="19.899999999999999" customHeight="1" x14ac:dyDescent="0.2">
      <c r="A65" s="49">
        <v>14</v>
      </c>
      <c r="B65" s="23" t="str">
        <f>+'VERİ BANKASI'!B16</f>
        <v>MUHTELİF VE DIŞARDAN SAĞ.HİZ.GİD.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187"/>
      <c r="P65" s="188"/>
      <c r="Q65" s="188"/>
      <c r="R65" s="189"/>
      <c r="S65" s="30"/>
      <c r="T65" s="187"/>
      <c r="U65" s="188"/>
      <c r="V65" s="188"/>
      <c r="W65" s="189"/>
    </row>
    <row r="66" spans="1:23" ht="19.899999999999999" customHeight="1" thickBot="1" x14ac:dyDescent="0.25">
      <c r="A66" s="49">
        <v>15</v>
      </c>
      <c r="B66" s="23" t="str">
        <f>+'VERİ BANKASI'!B17</f>
        <v>DİĞER VERGİ RESİM VE HARÇ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190"/>
      <c r="P66" s="191"/>
      <c r="Q66" s="191"/>
      <c r="R66" s="192"/>
      <c r="S66" s="30"/>
      <c r="T66" s="190"/>
      <c r="U66" s="191"/>
      <c r="V66" s="191"/>
      <c r="W66" s="192"/>
    </row>
    <row r="67" spans="1:23" ht="19.899999999999999" customHeight="1" x14ac:dyDescent="0.2">
      <c r="A67" s="49">
        <v>16</v>
      </c>
      <c r="B67" s="23" t="str">
        <f>+'VERİ BANKASI'!B18</f>
        <v>NOTER GİDERLERİ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S67" s="30"/>
      <c r="T67" s="30"/>
      <c r="U67" s="30"/>
    </row>
    <row r="68" spans="1:23" ht="19.899999999999999" customHeight="1" x14ac:dyDescent="0.2">
      <c r="A68" s="49">
        <v>17</v>
      </c>
      <c r="B68" s="23" t="str">
        <f>+'VERİ BANKASI'!B19</f>
        <v>SAĞLIK GİDERLERİ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</row>
    <row r="69" spans="1:23" ht="19.899999999999999" customHeight="1" x14ac:dyDescent="0.2">
      <c r="A69" s="49">
        <v>18</v>
      </c>
      <c r="B69" s="23" t="str">
        <f>+'VERİ BANKASI'!B20</f>
        <v>689 KANUNEN KABUL EDİLMEYEN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</row>
    <row r="70" spans="1:23" ht="19.899999999999999" customHeight="1" x14ac:dyDescent="0.2">
      <c r="A70" s="49">
        <v>19</v>
      </c>
      <c r="B70" s="23">
        <f>+'VERİ BANKASI'!B21</f>
        <v>0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/>
      <c r="N70" s="193" t="s">
        <v>55</v>
      </c>
      <c r="O70" s="194" t="s">
        <v>654</v>
      </c>
      <c r="P70" s="195"/>
      <c r="Q70" s="195"/>
      <c r="R70" s="195"/>
      <c r="S70" s="195"/>
      <c r="T70" s="195"/>
      <c r="U70" s="195"/>
      <c r="V70" s="195"/>
      <c r="W70" s="195"/>
    </row>
    <row r="71" spans="1:23" ht="19.899999999999999" customHeight="1" x14ac:dyDescent="0.2">
      <c r="A71" s="49">
        <v>20</v>
      </c>
      <c r="B71" s="23">
        <f>+'VERİ BANKASI'!B22</f>
        <v>0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/>
      <c r="N71" s="193"/>
      <c r="O71" s="194"/>
      <c r="P71" s="195"/>
      <c r="Q71" s="195"/>
      <c r="R71" s="195"/>
      <c r="S71" s="195"/>
      <c r="T71" s="195"/>
      <c r="U71" s="195"/>
      <c r="V71" s="195"/>
      <c r="W71" s="195"/>
    </row>
    <row r="72" spans="1:23" ht="19.899999999999999" customHeight="1" x14ac:dyDescent="0.2">
      <c r="A72" s="49">
        <v>21</v>
      </c>
      <c r="B72" s="23">
        <f>+'VERİ BANKASI'!B23</f>
        <v>0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/>
      <c r="N72" s="193"/>
      <c r="O72" s="194"/>
      <c r="P72" s="195"/>
      <c r="Q72" s="195"/>
      <c r="R72" s="195"/>
      <c r="S72" s="195"/>
      <c r="T72" s="195"/>
      <c r="U72" s="195"/>
      <c r="V72" s="195"/>
      <c r="W72" s="195"/>
    </row>
    <row r="73" spans="1:23" ht="19.899999999999999" customHeight="1" x14ac:dyDescent="0.2">
      <c r="A73" s="49">
        <v>22</v>
      </c>
      <c r="B73" s="23">
        <f>+'VERİ BANKASI'!B24</f>
        <v>0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/>
      <c r="N73" s="193"/>
      <c r="O73" s="196" t="s">
        <v>655</v>
      </c>
      <c r="P73" s="197"/>
      <c r="Q73" s="197"/>
      <c r="R73" s="197"/>
      <c r="S73" s="197"/>
      <c r="T73" s="197"/>
      <c r="U73" s="197"/>
      <c r="V73" s="197"/>
      <c r="W73" s="197"/>
    </row>
    <row r="74" spans="1:23" ht="19.899999999999999" customHeight="1" x14ac:dyDescent="0.2">
      <c r="A74" s="49">
        <v>23</v>
      </c>
      <c r="B74" s="23">
        <f>+'VERİ BANKASI'!B25</f>
        <v>0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/>
      <c r="N74" s="193"/>
      <c r="O74" s="196"/>
      <c r="P74" s="197"/>
      <c r="Q74" s="197"/>
      <c r="R74" s="197"/>
      <c r="S74" s="197"/>
      <c r="T74" s="197"/>
      <c r="U74" s="197"/>
      <c r="V74" s="197"/>
      <c r="W74" s="197"/>
    </row>
    <row r="75" spans="1:23" ht="19.899999999999999" customHeight="1" x14ac:dyDescent="0.2">
      <c r="A75" s="49">
        <v>24</v>
      </c>
      <c r="B75" s="23">
        <f>+'VERİ BANKASI'!B26</f>
        <v>0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/>
    </row>
    <row r="76" spans="1:23" ht="19.899999999999999" customHeight="1" thickBot="1" x14ac:dyDescent="0.25">
      <c r="A76" s="49">
        <v>25</v>
      </c>
      <c r="B76" s="23">
        <f>+'VERİ BANKASI'!B27</f>
        <v>0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/>
      <c r="R76" s="108" t="s">
        <v>657</v>
      </c>
      <c r="S76" s="108" t="s">
        <v>727</v>
      </c>
      <c r="T76" s="108" t="s">
        <v>50</v>
      </c>
      <c r="U76" s="108" t="s">
        <v>29</v>
      </c>
      <c r="V76" s="108" t="s">
        <v>33</v>
      </c>
      <c r="W76" s="108" t="s">
        <v>658</v>
      </c>
    </row>
    <row r="77" spans="1:23" ht="19.899999999999999" customHeight="1" thickBot="1" x14ac:dyDescent="0.25">
      <c r="A77" s="17"/>
      <c r="B77" s="38" t="s">
        <v>23</v>
      </c>
      <c r="C77" s="39">
        <f t="shared" ref="C77:K77" si="23">SUM(C52:C74)</f>
        <v>0</v>
      </c>
      <c r="D77" s="39">
        <f t="shared" si="23"/>
        <v>0</v>
      </c>
      <c r="E77" s="39">
        <f t="shared" si="23"/>
        <v>0</v>
      </c>
      <c r="F77" s="39">
        <f t="shared" si="23"/>
        <v>0</v>
      </c>
      <c r="G77" s="39">
        <f t="shared" si="23"/>
        <v>3589.0909090909095</v>
      </c>
      <c r="H77" s="39">
        <f t="shared" si="23"/>
        <v>358.90909090909088</v>
      </c>
      <c r="I77" s="39">
        <f t="shared" si="23"/>
        <v>1750.3266666666668</v>
      </c>
      <c r="J77" s="39">
        <f t="shared" si="23"/>
        <v>350.0653333333334</v>
      </c>
      <c r="K77" s="40">
        <f t="shared" si="23"/>
        <v>900.16799999999989</v>
      </c>
      <c r="L77" s="40">
        <f>SUM(L52:L74)</f>
        <v>6948.56</v>
      </c>
      <c r="M77" s="114">
        <f>+SUM(M52:M76)</f>
        <v>24</v>
      </c>
      <c r="R77" s="106" t="s">
        <v>658</v>
      </c>
      <c r="S77" s="111">
        <f>+M77</f>
        <v>24</v>
      </c>
      <c r="T77" s="107">
        <f>+K77</f>
        <v>900.16799999999989</v>
      </c>
      <c r="U77" s="107">
        <f>+C77+E77+G77+I77</f>
        <v>5339.4175757575758</v>
      </c>
      <c r="V77" s="107">
        <f>+D77+F77+H77+J77</f>
        <v>708.97442424242422</v>
      </c>
      <c r="W77" s="107">
        <f>+T77+U77+V77</f>
        <v>6948.5599999999995</v>
      </c>
    </row>
    <row r="83" spans="5:5" ht="19.899999999999999" customHeight="1" x14ac:dyDescent="0.2">
      <c r="E83" s="115">
        <f>H49+'12.AY O.Y. (11-20 ARASI)'!H49+'12.AY O.Y. (21-31 ARASI)'!H49</f>
        <v>12810.39</v>
      </c>
    </row>
    <row r="84" spans="5:5" ht="19.899999999999999" customHeight="1" x14ac:dyDescent="0.2">
      <c r="E84" s="3">
        <v>700</v>
      </c>
    </row>
  </sheetData>
  <autoFilter ref="A3:W46" xr:uid="{00000000-0009-0000-0000-000002000000}">
    <sortState xmlns:xlrd2="http://schemas.microsoft.com/office/spreadsheetml/2017/richdata2" ref="A4:W28">
      <sortCondition ref="F3:F28"/>
    </sortState>
  </autoFilter>
  <mergeCells count="26">
    <mergeCell ref="U61:W61"/>
    <mergeCell ref="O62:R66"/>
    <mergeCell ref="T62:W66"/>
    <mergeCell ref="N70:N74"/>
    <mergeCell ref="O70:W72"/>
    <mergeCell ref="O73:W74"/>
    <mergeCell ref="U60:W60"/>
    <mergeCell ref="P51:R51"/>
    <mergeCell ref="T51:V51"/>
    <mergeCell ref="P52:R52"/>
    <mergeCell ref="P53:R53"/>
    <mergeCell ref="T53:V53"/>
    <mergeCell ref="P54:R54"/>
    <mergeCell ref="P55:R55"/>
    <mergeCell ref="T55:V55"/>
    <mergeCell ref="P56:R56"/>
    <mergeCell ref="O58:R58"/>
    <mergeCell ref="T58:W58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47" xr:uid="{FC45A18D-D06C-4E28-899D-8C910E4B369D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7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50DF5069-E1DE-442C-B527-DC3346B637C7}">
          <x14:formula1>
            <xm:f>'VERİ BANKASI'!$F$1:$F$4</xm:f>
          </x14:formula1>
          <xm:sqref>P52</xm:sqref>
        </x14:dataValidation>
        <x14:dataValidation type="list" allowBlank="1" showInputMessage="1" showErrorMessage="1" xr:uid="{7EBC0DAD-9625-41B7-9A63-D920ED04FB65}">
          <x14:formula1>
            <xm:f>'VERİ BANKASI'!$E$1:$E$13</xm:f>
          </x14:formula1>
          <xm:sqref>P55</xm:sqref>
        </x14:dataValidation>
        <x14:dataValidation type="list" allowBlank="1" showInputMessage="1" showErrorMessage="1" xr:uid="{6E59BA4A-195A-47CB-8D29-AD5BA96836C7}">
          <x14:formula1>
            <xm:f>'VERİ BANKASI'!$L$1:$L$4</xm:f>
          </x14:formula1>
          <xm:sqref>P56:R56</xm:sqref>
        </x14:dataValidation>
        <x14:dataValidation type="list" allowBlank="1" showInputMessage="1" showErrorMessage="1" xr:uid="{5402FC74-52D5-440D-A91F-5AB5FF5522F8}">
          <x14:formula1>
            <xm:f>'VERİ BANKASI'!$G$1:$G$4</xm:f>
          </x14:formula1>
          <xm:sqref>P53</xm:sqref>
        </x14:dataValidation>
        <x14:dataValidation type="list" allowBlank="1" showInputMessage="1" showErrorMessage="1" xr:uid="{D61423C3-FF7E-44E1-9B79-D8A2854F9361}">
          <x14:formula1>
            <xm:f>'VERİ BANKASI'!$C$1:$C$5</xm:f>
          </x14:formula1>
          <xm:sqref>G47</xm:sqref>
        </x14:dataValidation>
        <x14:dataValidation type="list" allowBlank="1" showInputMessage="1" showErrorMessage="1" xr:uid="{C5191EBD-40D5-48CC-95CA-20BF97790C31}">
          <x14:formula1>
            <xm:f>'VERİ BANKASI'!$N$1:$N$1</xm:f>
          </x14:formula1>
          <xm:sqref>K47</xm:sqref>
        </x14:dataValidation>
        <x14:dataValidation type="list" allowBlank="1" showInputMessage="1" showErrorMessage="1" xr:uid="{537EEAA4-968F-460D-B0FB-42BDC1A74E70}">
          <x14:formula1>
            <xm:f>'VERİ BANKASI'!$H$1:$H$9</xm:f>
          </x14:formula1>
          <xm:sqref>P51:R51</xm:sqref>
        </x14:dataValidation>
        <x14:dataValidation type="list" allowBlank="1" showInputMessage="1" showErrorMessage="1" xr:uid="{8CBBEBC5-F4E8-4BF7-A9C3-5E22EBB62F08}">
          <x14:formula1>
            <xm:f>'VERİ BANKASI'!$C$1:$C$8</xm:f>
          </x14:formula1>
          <xm:sqref>G4:G46</xm:sqref>
        </x14:dataValidation>
        <x14:dataValidation type="list" allowBlank="1" showInputMessage="1" showErrorMessage="1" xr:uid="{13D4A064-F1A5-4497-80CE-7B015B56B89B}">
          <x14:formula1>
            <xm:f>'VERİ BANKASI'!$J$1:$J$10</xm:f>
          </x14:formula1>
          <xm:sqref>K4:K46</xm:sqref>
        </x14:dataValidation>
        <x14:dataValidation type="list" allowBlank="1" showInputMessage="1" showErrorMessage="1" xr:uid="{63744ED2-F9F5-45C0-89BC-C66272074F8A}">
          <x14:formula1>
            <xm:f>'VERİ BANKASI'!$K$1:$K$3</xm:f>
          </x14:formula1>
          <xm:sqref>J4:J47</xm:sqref>
        </x14:dataValidation>
        <x14:dataValidation type="list" allowBlank="1" showInputMessage="1" showErrorMessage="1" xr:uid="{436A8BF2-9D0B-41AD-95F9-17C410432A75}">
          <x14:formula1>
            <xm:f>'VERİ BANKASI'!$B$1:$B$27</xm:f>
          </x14:formula1>
          <xm:sqref>D4:D46</xm:sqref>
        </x14:dataValidation>
        <x14:dataValidation type="list" allowBlank="1" showInputMessage="1" showErrorMessage="1" promptTitle="YILLAR" xr:uid="{2F751EE9-00AB-4CED-99D6-F0E7D639B5BC}">
          <x14:formula1>
            <xm:f>'VERİ BANKASI'!$I$1:$I$36</xm:f>
          </x14:formula1>
          <xm:sqref>P54:R54</xm:sqref>
        </x14:dataValidation>
        <x14:dataValidation type="list" allowBlank="1" showInputMessage="1" showErrorMessage="1" xr:uid="{73C51ADB-08D1-4438-AA37-87CC8E7345D7}">
          <x14:formula1>
            <xm:f>'VERİ BANKASI'!$I$1:$I$49</xm:f>
          </x14:formula1>
          <xm:sqref>I4:I47</xm:sqref>
        </x14:dataValidation>
      </x14:dataValidations>
    </ext>
  </extLst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B9CA-BC6E-407B-92FB-EBE7320A489C}">
  <sheetPr codeName="Sayfa91">
    <pageSetUpPr fitToPage="1"/>
  </sheetPr>
  <dimension ref="A1:W77"/>
  <sheetViews>
    <sheetView topLeftCell="A49" zoomScale="85" zoomScaleNormal="85" workbookViewId="0">
      <selection activeCell="E69" sqref="E69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8.140625" style="3" customWidth="1"/>
    <col min="10" max="10" width="15.5703125" style="3" bestFit="1" customWidth="1"/>
    <col min="11" max="11" width="18.7109375" style="3" bestFit="1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40.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5260047973</v>
      </c>
      <c r="C4" s="100" t="str">
        <f>+VLOOKUP(B4,'VERİ BANKASI'!M:N,2,0)</f>
        <v>İSTANBUL OTOPARK İŞLETMELERİ A.Ş.(İSPARK)</v>
      </c>
      <c r="D4" s="54" t="s">
        <v>94</v>
      </c>
      <c r="E4" s="57">
        <v>653</v>
      </c>
      <c r="F4" s="59">
        <v>45280</v>
      </c>
      <c r="G4" s="61">
        <v>20</v>
      </c>
      <c r="H4" s="63">
        <v>100</v>
      </c>
      <c r="I4" s="65" t="s">
        <v>640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30</v>
      </c>
      <c r="M4" s="7">
        <f>+H4-L4</f>
        <v>70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58.333333333333336</v>
      </c>
      <c r="U4" s="92">
        <f>+T4*0.2</f>
        <v>11.666666666666668</v>
      </c>
      <c r="V4" s="95">
        <f>+N4+P4+R4+T4</f>
        <v>58.333333333333336</v>
      </c>
      <c r="W4" s="7">
        <f>+O4+Q4+S4+U4</f>
        <v>11.666666666666668</v>
      </c>
    </row>
    <row r="5" spans="1:23" s="6" customFormat="1" ht="19.899999999999999" customHeight="1" x14ac:dyDescent="0.2">
      <c r="A5" s="51">
        <v>2</v>
      </c>
      <c r="B5" s="97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517</v>
      </c>
      <c r="F5" s="59">
        <v>45278</v>
      </c>
      <c r="G5" s="61">
        <v>20</v>
      </c>
      <c r="H5" s="63">
        <v>134</v>
      </c>
      <c r="I5" s="65" t="s">
        <v>640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40.200000000000003</v>
      </c>
      <c r="M5" s="7">
        <f>+H5-L5</f>
        <v>93.8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78.166666666666671</v>
      </c>
      <c r="U5" s="92">
        <f>+T5*0.2</f>
        <v>15.633333333333335</v>
      </c>
      <c r="V5" s="95">
        <f>+N5+P5+R5+T5</f>
        <v>78.166666666666671</v>
      </c>
      <c r="W5" s="7">
        <f>+O5+Q5+S5+U5</f>
        <v>15.633333333333335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461</v>
      </c>
      <c r="F6" s="59">
        <v>45271</v>
      </c>
      <c r="G6" s="61">
        <v>20</v>
      </c>
      <c r="H6" s="63">
        <v>100</v>
      </c>
      <c r="I6" s="65" t="s">
        <v>120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30</v>
      </c>
      <c r="M6" s="7">
        <f>+H6-L6</f>
        <v>70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58.333333333333336</v>
      </c>
      <c r="U6" s="92">
        <f>+T6*0.2</f>
        <v>11.666666666666668</v>
      </c>
      <c r="V6" s="95">
        <f t="shared" ref="V6:W21" si="0">+N6+P6+R6+T6</f>
        <v>58.333333333333336</v>
      </c>
      <c r="W6" s="7">
        <f t="shared" si="0"/>
        <v>11.666666666666668</v>
      </c>
    </row>
    <row r="7" spans="1:23" s="6" customFormat="1" ht="19.899999999999999" customHeight="1" x14ac:dyDescent="0.2">
      <c r="A7" s="51">
        <v>4</v>
      </c>
      <c r="B7" s="97">
        <v>1680318071</v>
      </c>
      <c r="C7" s="100" t="str">
        <f>+VLOOKUP(B7,'VERİ BANKASI'!M:N,2,0)</f>
        <v>BEYOĞLU KONAK GIDA TUR.VE İNŞ.SAN.TİC.LTD.ŞTİ</v>
      </c>
      <c r="D7" s="54" t="s">
        <v>639</v>
      </c>
      <c r="E7" s="57">
        <v>24</v>
      </c>
      <c r="F7" s="59">
        <v>45271</v>
      </c>
      <c r="G7" s="61">
        <v>10</v>
      </c>
      <c r="H7" s="63">
        <v>360</v>
      </c>
      <c r="I7" s="65" t="s">
        <v>640</v>
      </c>
      <c r="J7" s="61" t="s">
        <v>65</v>
      </c>
      <c r="K7" s="65"/>
      <c r="L7" s="67">
        <f t="shared" ref="L7:L46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46" si="2">+H7-L7</f>
        <v>360</v>
      </c>
      <c r="N7" s="69">
        <f t="shared" ref="N7:N46" si="3">+IF(G7=$N$2,M7,0)</f>
        <v>0</v>
      </c>
      <c r="O7" s="76">
        <f t="shared" ref="O7:O46" si="4">+N7*0/100</f>
        <v>0</v>
      </c>
      <c r="P7" s="74">
        <f t="shared" ref="P7:P46" si="5">+IF(G7=$P$2,M7/1.01,0)</f>
        <v>0</v>
      </c>
      <c r="Q7" s="82">
        <f t="shared" ref="Q7:Q46" si="6">+P7*0.01</f>
        <v>0</v>
      </c>
      <c r="R7" s="80">
        <f t="shared" ref="R7:R46" si="7">+IF(G7=$R$2,M7/1.1,0)</f>
        <v>327.27272727272725</v>
      </c>
      <c r="S7" s="86">
        <f t="shared" ref="S7:S46" si="8">+R7*0.1</f>
        <v>32.727272727272727</v>
      </c>
      <c r="T7" s="90">
        <f t="shared" ref="T7:T46" si="9">+IF(G7=$T$2,M7/1.2,0)</f>
        <v>0</v>
      </c>
      <c r="U7" s="92">
        <f t="shared" ref="U7:U46" si="10">+T7*0.2</f>
        <v>0</v>
      </c>
      <c r="V7" s="95">
        <f t="shared" si="0"/>
        <v>327.27272727272725</v>
      </c>
      <c r="W7" s="7">
        <f t="shared" si="0"/>
        <v>32.727272727272727</v>
      </c>
    </row>
    <row r="8" spans="1:23" s="6" customFormat="1" ht="19.899999999999999" customHeight="1" x14ac:dyDescent="0.2">
      <c r="A8" s="51">
        <v>5</v>
      </c>
      <c r="B8" s="97">
        <v>3930573071</v>
      </c>
      <c r="C8" s="100" t="str">
        <f>+VLOOKUP(B8,'VERİ BANKASI'!M:N,2,0)</f>
        <v>GENÇÖMÜR GIDA İNŞ.TUR.TEKS.SAN.VE TİC.LTD.ŞTİ.</v>
      </c>
      <c r="D8" s="54" t="s">
        <v>639</v>
      </c>
      <c r="E8" s="57">
        <v>28</v>
      </c>
      <c r="F8" s="59">
        <v>45272</v>
      </c>
      <c r="G8" s="61">
        <v>10</v>
      </c>
      <c r="H8" s="63">
        <v>106</v>
      </c>
      <c r="I8" s="65" t="s">
        <v>120</v>
      </c>
      <c r="J8" s="61" t="s">
        <v>65</v>
      </c>
      <c r="K8" s="65"/>
      <c r="L8" s="67">
        <f t="shared" si="1"/>
        <v>0</v>
      </c>
      <c r="M8" s="7">
        <f t="shared" si="2"/>
        <v>106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96.36363636363636</v>
      </c>
      <c r="S8" s="86">
        <f t="shared" si="8"/>
        <v>9.6363636363636367</v>
      </c>
      <c r="T8" s="90">
        <f t="shared" si="9"/>
        <v>0</v>
      </c>
      <c r="U8" s="92">
        <f t="shared" si="10"/>
        <v>0</v>
      </c>
      <c r="V8" s="95">
        <f t="shared" si="0"/>
        <v>96.36363636363636</v>
      </c>
      <c r="W8" s="7">
        <f t="shared" si="0"/>
        <v>9.6363636363636367</v>
      </c>
    </row>
    <row r="9" spans="1:23" s="6" customFormat="1" ht="19.899999999999999" customHeight="1" x14ac:dyDescent="0.2">
      <c r="A9" s="51">
        <v>6</v>
      </c>
      <c r="B9" s="97">
        <v>6621514029</v>
      </c>
      <c r="C9" s="100" t="str">
        <f>+VLOOKUP(B9,'VERİ BANKASI'!M:N,2,0)</f>
        <v>ÖZ BACANAKLAR REST.TİC.SAN.LTD.ŞTİ.(CİĞERCİ BAHAT)</v>
      </c>
      <c r="D9" s="54" t="s">
        <v>639</v>
      </c>
      <c r="E9" s="57">
        <v>31</v>
      </c>
      <c r="F9" s="59">
        <v>45272</v>
      </c>
      <c r="G9" s="61">
        <v>10</v>
      </c>
      <c r="H9" s="63">
        <v>285</v>
      </c>
      <c r="I9" s="65" t="s">
        <v>120</v>
      </c>
      <c r="J9" s="61" t="s">
        <v>65</v>
      </c>
      <c r="K9" s="65"/>
      <c r="L9" s="67">
        <f t="shared" si="1"/>
        <v>0</v>
      </c>
      <c r="M9" s="7">
        <f t="shared" si="2"/>
        <v>285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259.09090909090907</v>
      </c>
      <c r="S9" s="86">
        <f t="shared" si="8"/>
        <v>25.909090909090907</v>
      </c>
      <c r="T9" s="90">
        <f t="shared" si="9"/>
        <v>0</v>
      </c>
      <c r="U9" s="92">
        <f t="shared" si="10"/>
        <v>0</v>
      </c>
      <c r="V9" s="95">
        <f t="shared" si="0"/>
        <v>259.09090909090907</v>
      </c>
      <c r="W9" s="7">
        <f t="shared" si="0"/>
        <v>25.909090909090907</v>
      </c>
    </row>
    <row r="10" spans="1:23" s="6" customFormat="1" ht="19.899999999999999" customHeight="1" x14ac:dyDescent="0.2">
      <c r="A10" s="51">
        <v>7</v>
      </c>
      <c r="B10" s="97">
        <v>4590030594</v>
      </c>
      <c r="C10" s="100" t="str">
        <f>+VLOOKUP(B10,'VERİ BANKASI'!M:N,2,0)</f>
        <v>BAŞTAŞ OTOM.SAN.VE TİC.A.Ş.</v>
      </c>
      <c r="D10" s="54" t="s">
        <v>639</v>
      </c>
      <c r="E10" s="57">
        <v>1</v>
      </c>
      <c r="F10" s="59">
        <v>45274</v>
      </c>
      <c r="G10" s="61">
        <v>10</v>
      </c>
      <c r="H10" s="63">
        <v>551</v>
      </c>
      <c r="I10" s="65" t="s">
        <v>640</v>
      </c>
      <c r="J10" s="61" t="s">
        <v>65</v>
      </c>
      <c r="K10" s="65"/>
      <c r="L10" s="67">
        <f t="shared" si="1"/>
        <v>0</v>
      </c>
      <c r="M10" s="7">
        <f t="shared" si="2"/>
        <v>551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500.90909090909088</v>
      </c>
      <c r="S10" s="86">
        <f t="shared" si="8"/>
        <v>50.090909090909093</v>
      </c>
      <c r="T10" s="90">
        <f t="shared" si="9"/>
        <v>0</v>
      </c>
      <c r="U10" s="92">
        <f t="shared" si="10"/>
        <v>0</v>
      </c>
      <c r="V10" s="95">
        <f t="shared" si="0"/>
        <v>500.90909090909088</v>
      </c>
      <c r="W10" s="7">
        <f t="shared" si="0"/>
        <v>50.090909090909093</v>
      </c>
    </row>
    <row r="11" spans="1:23" s="6" customFormat="1" ht="19.899999999999999" customHeight="1" x14ac:dyDescent="0.2">
      <c r="A11" s="51">
        <v>8</v>
      </c>
      <c r="B11" s="97">
        <v>8330822479</v>
      </c>
      <c r="C11" s="100" t="str">
        <f>+VLOOKUP(B11,'VERİ BANKASI'!M:N,2,0)</f>
        <v>XB GIDA İNŞAAT TURİZM SAN.TİC.LTD.ŞTİ.(BRADIUM KARAFIRIN)</v>
      </c>
      <c r="D11" s="54" t="s">
        <v>639</v>
      </c>
      <c r="E11" s="57">
        <v>34</v>
      </c>
      <c r="F11" s="59">
        <v>45276</v>
      </c>
      <c r="G11" s="61">
        <v>10</v>
      </c>
      <c r="H11" s="63">
        <v>584.52</v>
      </c>
      <c r="I11" s="65" t="s">
        <v>640</v>
      </c>
      <c r="J11" s="61" t="s">
        <v>65</v>
      </c>
      <c r="K11" s="65"/>
      <c r="L11" s="67">
        <f t="shared" si="1"/>
        <v>0</v>
      </c>
      <c r="M11" s="7">
        <f t="shared" si="2"/>
        <v>584.52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531.38181818181818</v>
      </c>
      <c r="S11" s="86">
        <f t="shared" si="8"/>
        <v>53.13818181818182</v>
      </c>
      <c r="T11" s="90">
        <f t="shared" si="9"/>
        <v>0</v>
      </c>
      <c r="U11" s="92">
        <f t="shared" si="10"/>
        <v>0</v>
      </c>
      <c r="V11" s="95">
        <f t="shared" si="0"/>
        <v>531.38181818181818</v>
      </c>
      <c r="W11" s="7">
        <f t="shared" si="0"/>
        <v>53.13818181818182</v>
      </c>
    </row>
    <row r="12" spans="1:23" s="6" customFormat="1" ht="19.899999999999999" customHeight="1" x14ac:dyDescent="0.2">
      <c r="A12" s="51">
        <v>9</v>
      </c>
      <c r="B12" s="97">
        <v>8940028650</v>
      </c>
      <c r="C12" s="100" t="str">
        <f>+VLOOKUP(B12,'VERİ BANKASI'!M:N,2,0)</f>
        <v>USESİ GOLT İNŞ.TUR.SEY.VE DIŞ TİC.LTD.ŞTİ.(COFFEE CARAMEL)</v>
      </c>
      <c r="D12" s="54" t="s">
        <v>639</v>
      </c>
      <c r="E12" s="57">
        <v>346</v>
      </c>
      <c r="F12" s="59">
        <v>45279</v>
      </c>
      <c r="G12" s="61">
        <v>1</v>
      </c>
      <c r="H12" s="63">
        <v>145</v>
      </c>
      <c r="I12" s="65" t="s">
        <v>640</v>
      </c>
      <c r="J12" s="61" t="s">
        <v>65</v>
      </c>
      <c r="K12" s="65"/>
      <c r="L12" s="67">
        <f t="shared" si="1"/>
        <v>0</v>
      </c>
      <c r="M12" s="7">
        <f t="shared" si="2"/>
        <v>145</v>
      </c>
      <c r="N12" s="69">
        <f t="shared" si="3"/>
        <v>0</v>
      </c>
      <c r="O12" s="76">
        <f t="shared" si="4"/>
        <v>0</v>
      </c>
      <c r="P12" s="74">
        <f t="shared" si="5"/>
        <v>143.56435643564356</v>
      </c>
      <c r="Q12" s="82">
        <f t="shared" si="6"/>
        <v>1.4356435643564356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143.56435643564356</v>
      </c>
      <c r="W12" s="7">
        <f t="shared" si="0"/>
        <v>1.4356435643564356</v>
      </c>
    </row>
    <row r="13" spans="1:23" s="6" customFormat="1" ht="19.899999999999999" customHeight="1" x14ac:dyDescent="0.2">
      <c r="A13" s="51">
        <v>10</v>
      </c>
      <c r="B13" s="97">
        <v>1681092251</v>
      </c>
      <c r="C13" s="100" t="str">
        <f>+VLOOKUP(B13,'VERİ BANKASI'!M:N,2,0)</f>
        <v>BEYOĞLU GALATA GIDA TUR. İŞL. SAN. VE TİC. LTD. ŞTİ.</v>
      </c>
      <c r="D13" s="54" t="s">
        <v>639</v>
      </c>
      <c r="E13" s="57">
        <v>10</v>
      </c>
      <c r="F13" s="59">
        <v>45278</v>
      </c>
      <c r="G13" s="61">
        <v>10</v>
      </c>
      <c r="H13" s="63">
        <v>1040</v>
      </c>
      <c r="I13" s="65" t="s">
        <v>640</v>
      </c>
      <c r="J13" s="61" t="s">
        <v>65</v>
      </c>
      <c r="K13" s="65"/>
      <c r="L13" s="67">
        <f t="shared" si="1"/>
        <v>0</v>
      </c>
      <c r="M13" s="7">
        <f t="shared" si="2"/>
        <v>1040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945.45454545454538</v>
      </c>
      <c r="S13" s="86">
        <f t="shared" si="8"/>
        <v>94.545454545454547</v>
      </c>
      <c r="T13" s="90">
        <f t="shared" si="9"/>
        <v>0</v>
      </c>
      <c r="U13" s="92">
        <f t="shared" si="10"/>
        <v>0</v>
      </c>
      <c r="V13" s="95">
        <f t="shared" si="0"/>
        <v>945.45454545454538</v>
      </c>
      <c r="W13" s="7">
        <f t="shared" si="0"/>
        <v>94.545454545454547</v>
      </c>
    </row>
    <row r="14" spans="1:23" s="6" customFormat="1" ht="19.899999999999999" customHeight="1" x14ac:dyDescent="0.2">
      <c r="A14" s="51">
        <v>11</v>
      </c>
      <c r="B14" s="97">
        <v>3130551631</v>
      </c>
      <c r="C14" s="100" t="str">
        <f>+VLOOKUP(B14,'VERİ BANKASI'!M:N,2,0)</f>
        <v>DRAGOS REST.SPOR TES.VE TUR.LTD.ŞTİ.</v>
      </c>
      <c r="D14" s="54" t="s">
        <v>639</v>
      </c>
      <c r="E14" s="57">
        <v>3</v>
      </c>
      <c r="F14" s="59">
        <v>45279</v>
      </c>
      <c r="G14" s="61">
        <v>10</v>
      </c>
      <c r="H14" s="63">
        <v>440</v>
      </c>
      <c r="I14" s="65" t="s">
        <v>640</v>
      </c>
      <c r="J14" s="61" t="s">
        <v>65</v>
      </c>
      <c r="K14" s="65"/>
      <c r="L14" s="67">
        <f t="shared" si="1"/>
        <v>0</v>
      </c>
      <c r="M14" s="7">
        <f t="shared" si="2"/>
        <v>440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399.99999999999994</v>
      </c>
      <c r="S14" s="86">
        <f t="shared" si="8"/>
        <v>40</v>
      </c>
      <c r="T14" s="90">
        <f t="shared" si="9"/>
        <v>0</v>
      </c>
      <c r="U14" s="92">
        <f t="shared" si="10"/>
        <v>0</v>
      </c>
      <c r="V14" s="95">
        <f t="shared" si="0"/>
        <v>399.99999999999994</v>
      </c>
      <c r="W14" s="7">
        <f t="shared" si="0"/>
        <v>40</v>
      </c>
    </row>
    <row r="15" spans="1:23" s="6" customFormat="1" ht="19.899999999999999" customHeight="1" x14ac:dyDescent="0.2">
      <c r="A15" s="51">
        <v>12</v>
      </c>
      <c r="B15" s="97">
        <v>4230903453</v>
      </c>
      <c r="C15" s="100" t="str">
        <f>+VLOOKUP(B15,'VERİ BANKASI'!M:N,2,0)</f>
        <v>GÜLTEKİN REST.GIDA SAN.VE TİC.LTD.ŞTİ. - 01 OCAKBAŞI ALPER GÜLTEKİN</v>
      </c>
      <c r="D15" s="54" t="s">
        <v>639</v>
      </c>
      <c r="E15" s="57">
        <v>2</v>
      </c>
      <c r="F15" s="59">
        <v>45280</v>
      </c>
      <c r="G15" s="61">
        <v>10</v>
      </c>
      <c r="H15" s="63">
        <v>550</v>
      </c>
      <c r="I15" s="65" t="s">
        <v>68</v>
      </c>
      <c r="J15" s="61" t="s">
        <v>65</v>
      </c>
      <c r="K15" s="65"/>
      <c r="L15" s="67">
        <f t="shared" si="1"/>
        <v>0</v>
      </c>
      <c r="M15" s="7">
        <f t="shared" si="2"/>
        <v>550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499.99999999999994</v>
      </c>
      <c r="S15" s="86">
        <f t="shared" si="8"/>
        <v>50</v>
      </c>
      <c r="T15" s="90">
        <f t="shared" si="9"/>
        <v>0</v>
      </c>
      <c r="U15" s="92">
        <f t="shared" si="10"/>
        <v>0</v>
      </c>
      <c r="V15" s="95">
        <f t="shared" si="0"/>
        <v>499.99999999999994</v>
      </c>
      <c r="W15" s="7">
        <f t="shared" si="0"/>
        <v>50</v>
      </c>
    </row>
    <row r="16" spans="1:23" s="6" customFormat="1" ht="19.899999999999999" customHeight="1" x14ac:dyDescent="0.2">
      <c r="A16" s="51">
        <v>13</v>
      </c>
      <c r="B16" s="97">
        <v>8920722590</v>
      </c>
      <c r="C16" s="100" t="str">
        <f>+VLOOKUP(B16,'VERİ BANKASI'!M:N,2,0)</f>
        <v>UNİVERSAL BOĞA KARDEŞLER GID.TUR.İNŞ.VE OTO.TİC.LTD.ŞTİ.(BULVAR BÜFE)</v>
      </c>
      <c r="D16" s="54" t="s">
        <v>639</v>
      </c>
      <c r="E16" s="57">
        <v>4</v>
      </c>
      <c r="F16" s="59">
        <v>45280</v>
      </c>
      <c r="G16" s="61">
        <v>10</v>
      </c>
      <c r="H16" s="63">
        <v>35</v>
      </c>
      <c r="I16" s="65" t="s">
        <v>68</v>
      </c>
      <c r="J16" s="61" t="s">
        <v>65</v>
      </c>
      <c r="K16" s="65"/>
      <c r="L16" s="67">
        <f t="shared" si="1"/>
        <v>0</v>
      </c>
      <c r="M16" s="7">
        <f t="shared" si="2"/>
        <v>35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31.818181818181817</v>
      </c>
      <c r="S16" s="86">
        <f t="shared" si="8"/>
        <v>3.1818181818181817</v>
      </c>
      <c r="T16" s="90">
        <f t="shared" si="9"/>
        <v>0</v>
      </c>
      <c r="U16" s="92">
        <f t="shared" si="10"/>
        <v>0</v>
      </c>
      <c r="V16" s="95">
        <f t="shared" si="0"/>
        <v>31.818181818181817</v>
      </c>
      <c r="W16" s="7">
        <f t="shared" si="0"/>
        <v>3.1818181818181817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ref="V22:W46" si="11">+N22+P22+R22+T22</f>
        <v>0</v>
      </c>
      <c r="W22" s="7">
        <f t="shared" si="11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si="11"/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ht="19.899999999999999" customHeight="1" thickBot="1" x14ac:dyDescent="0.25">
      <c r="A47" s="52"/>
      <c r="B47" s="55"/>
      <c r="C47" s="55"/>
      <c r="D47" s="55"/>
      <c r="E47" s="58"/>
      <c r="F47" s="60"/>
      <c r="G47" s="62"/>
      <c r="H47" s="64"/>
      <c r="I47" s="62"/>
      <c r="J47" s="62"/>
      <c r="K47" s="101"/>
      <c r="L47" s="71"/>
      <c r="M47" s="72"/>
      <c r="N47" s="77"/>
      <c r="O47" s="78"/>
      <c r="P47" s="83"/>
      <c r="Q47" s="84"/>
      <c r="R47" s="87"/>
      <c r="S47" s="88"/>
      <c r="T47" s="93"/>
      <c r="U47" s="94"/>
      <c r="V47" s="96"/>
      <c r="W47" s="72"/>
    </row>
    <row r="48" spans="1:23" ht="19.899999999999999" customHeight="1" thickBot="1" x14ac:dyDescent="0.25">
      <c r="C48" s="4"/>
      <c r="D48" s="4"/>
      <c r="E48" s="70"/>
      <c r="F48" s="7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9.899999999999999" customHeight="1" thickBot="1" x14ac:dyDescent="0.25">
      <c r="A49" s="47"/>
      <c r="B49" s="47"/>
      <c r="C49" s="8" t="s">
        <v>53</v>
      </c>
      <c r="D49" s="9"/>
      <c r="E49" s="9"/>
      <c r="F49" s="9"/>
      <c r="G49" s="9"/>
      <c r="H49" s="10">
        <f>SUBTOTAL(9,H4:H48)</f>
        <v>4430.5200000000004</v>
      </c>
      <c r="I49" s="109"/>
      <c r="J49" s="109"/>
      <c r="K49" s="11"/>
      <c r="L49" s="12">
        <f t="shared" ref="L49:W49" si="12">+SUBTOTAL(9,L4:L47)</f>
        <v>100.2</v>
      </c>
      <c r="M49" s="12">
        <f t="shared" si="12"/>
        <v>4330.32</v>
      </c>
      <c r="N49" s="13">
        <f t="shared" si="12"/>
        <v>0</v>
      </c>
      <c r="O49" s="13">
        <f t="shared" si="12"/>
        <v>0</v>
      </c>
      <c r="P49" s="14">
        <f t="shared" si="12"/>
        <v>143.56435643564356</v>
      </c>
      <c r="Q49" s="14">
        <f t="shared" si="12"/>
        <v>1.4356435643564356</v>
      </c>
      <c r="R49" s="15">
        <f t="shared" si="12"/>
        <v>3592.2909090909093</v>
      </c>
      <c r="S49" s="15">
        <f t="shared" si="12"/>
        <v>359.22909090909093</v>
      </c>
      <c r="T49" s="16">
        <f t="shared" si="12"/>
        <v>194.83333333333334</v>
      </c>
      <c r="U49" s="16">
        <f t="shared" si="12"/>
        <v>38.966666666666669</v>
      </c>
      <c r="V49" s="12">
        <f t="shared" si="12"/>
        <v>3930.6885988598865</v>
      </c>
      <c r="W49" s="12">
        <f t="shared" si="12"/>
        <v>399.63140114011401</v>
      </c>
    </row>
    <row r="50" spans="1:23" ht="19.899999999999999" customHeight="1" thickBot="1" x14ac:dyDescent="0.25">
      <c r="A50" s="48"/>
      <c r="B50" s="4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9.899999999999999" customHeight="1" thickBot="1" x14ac:dyDescent="0.25">
      <c r="A51" s="17" t="s">
        <v>95</v>
      </c>
      <c r="B51" s="17" t="s">
        <v>51</v>
      </c>
      <c r="C51" s="18" t="s">
        <v>54</v>
      </c>
      <c r="D51" s="18" t="s">
        <v>52</v>
      </c>
      <c r="E51" s="18" t="s">
        <v>5</v>
      </c>
      <c r="F51" s="18" t="s">
        <v>28</v>
      </c>
      <c r="G51" s="18" t="s">
        <v>79</v>
      </c>
      <c r="H51" s="18" t="s">
        <v>80</v>
      </c>
      <c r="I51" s="18" t="s">
        <v>81</v>
      </c>
      <c r="J51" s="18" t="s">
        <v>82</v>
      </c>
      <c r="K51" s="19" t="s">
        <v>50</v>
      </c>
      <c r="L51" s="20" t="s">
        <v>9</v>
      </c>
      <c r="M51" s="112" t="s">
        <v>656</v>
      </c>
      <c r="N51" s="21"/>
      <c r="O51" s="2" t="s">
        <v>72</v>
      </c>
      <c r="P51" s="198" t="s">
        <v>24</v>
      </c>
      <c r="Q51" s="198"/>
      <c r="R51" s="198"/>
      <c r="S51" s="21"/>
      <c r="T51" s="199" t="s">
        <v>6</v>
      </c>
      <c r="U51" s="200"/>
      <c r="V51" s="200"/>
      <c r="W51" s="22">
        <v>0</v>
      </c>
    </row>
    <row r="52" spans="1:23" ht="19.899999999999999" customHeight="1" thickBot="1" x14ac:dyDescent="0.25">
      <c r="A52" s="49">
        <v>1</v>
      </c>
      <c r="B52" s="23" t="str">
        <f>+'VERİ BANKASI'!B2</f>
        <v>ARAÇ YAKIT GİDERİ</v>
      </c>
      <c r="C52" s="24">
        <f t="shared" ref="C52:C76" si="13">SUMIF($D$4:$D$47,B52,$N$4:$N$47)</f>
        <v>0</v>
      </c>
      <c r="D52" s="24">
        <f t="shared" ref="D52:D76" si="14">SUMIF($D$4:$D$47,B52,$O$4:$O$47)</f>
        <v>0</v>
      </c>
      <c r="E52" s="24">
        <f t="shared" ref="E52:E76" si="15">SUMIF($D$4:$D$47,B52,$P$4:$P$47)</f>
        <v>0</v>
      </c>
      <c r="F52" s="24">
        <f t="shared" ref="F52:F76" si="16">SUMIF($D$4:$D$47,B52,$Q$4:$Q$47)</f>
        <v>0</v>
      </c>
      <c r="G52" s="24">
        <f t="shared" ref="G52:G76" si="17">SUMIF($D$4:$D$47,B52,$R$4:$R$47)</f>
        <v>0</v>
      </c>
      <c r="H52" s="24">
        <f t="shared" ref="H52:H76" si="18">SUMIF($D$4:$D$47,B52,$S$4:$S$47)</f>
        <v>0</v>
      </c>
      <c r="I52" s="24">
        <f t="shared" ref="I52:I76" si="19">SUMIF($D$4:$D$47,B52,$T$4:$T$47)</f>
        <v>0</v>
      </c>
      <c r="J52" s="24">
        <f t="shared" ref="J52:J76" si="20">SUMIF($D$4:$D$47,B52,$U$4:$U$47)</f>
        <v>0</v>
      </c>
      <c r="K52" s="24">
        <f t="shared" ref="K52:K76" si="21">SUMIF($D$4:$D$47,B52,$L$4:$L$47)</f>
        <v>0</v>
      </c>
      <c r="L52" s="25">
        <f t="shared" ref="L52:L76" si="22">+SUM(C52:K52)</f>
        <v>0</v>
      </c>
      <c r="M52" s="113">
        <f>+COUNTIF($D$4:D45,B52)</f>
        <v>0</v>
      </c>
      <c r="N52" s="26"/>
      <c r="O52" s="2" t="s">
        <v>0</v>
      </c>
      <c r="P52" s="198" t="s">
        <v>27</v>
      </c>
      <c r="Q52" s="198"/>
      <c r="R52" s="198"/>
      <c r="S52" s="26"/>
      <c r="T52" s="41"/>
      <c r="U52" s="41"/>
      <c r="V52" s="41"/>
      <c r="W52" s="41"/>
    </row>
    <row r="53" spans="1:23" ht="19.899999999999999" customHeight="1" thickBot="1" x14ac:dyDescent="0.25">
      <c r="A53" s="49">
        <v>2</v>
      </c>
      <c r="B53" s="23" t="str">
        <f>+'VERİ BANKASI'!B3</f>
        <v>ARAÇ OTOPARK VE VALE GİDERLERİ</v>
      </c>
      <c r="C53" s="24">
        <f t="shared" si="13"/>
        <v>0</v>
      </c>
      <c r="D53" s="24">
        <f t="shared" si="14"/>
        <v>0</v>
      </c>
      <c r="E53" s="24">
        <f t="shared" si="15"/>
        <v>0</v>
      </c>
      <c r="F53" s="24">
        <f t="shared" si="16"/>
        <v>0</v>
      </c>
      <c r="G53" s="24">
        <f t="shared" si="17"/>
        <v>0</v>
      </c>
      <c r="H53" s="24">
        <f t="shared" si="18"/>
        <v>0</v>
      </c>
      <c r="I53" s="24">
        <f t="shared" si="19"/>
        <v>194.83333333333334</v>
      </c>
      <c r="J53" s="24">
        <f t="shared" si="20"/>
        <v>38.966666666666669</v>
      </c>
      <c r="K53" s="24">
        <f t="shared" si="21"/>
        <v>100.2</v>
      </c>
      <c r="L53" s="25">
        <f t="shared" si="22"/>
        <v>334</v>
      </c>
      <c r="M53" s="113">
        <f>+COUNTIF($D$4:D47,B53)</f>
        <v>3</v>
      </c>
      <c r="N53" s="26"/>
      <c r="O53" s="2" t="s">
        <v>1</v>
      </c>
      <c r="P53" s="198" t="s">
        <v>2</v>
      </c>
      <c r="Q53" s="198"/>
      <c r="R53" s="198"/>
      <c r="S53" s="26"/>
      <c r="T53" s="199" t="s">
        <v>7</v>
      </c>
      <c r="U53" s="200"/>
      <c r="V53" s="201"/>
      <c r="W53" s="27">
        <f>+L49+V49+W49</f>
        <v>4430.5200000000004</v>
      </c>
    </row>
    <row r="54" spans="1:23" ht="19.899999999999999" customHeight="1" thickBot="1" x14ac:dyDescent="0.25">
      <c r="A54" s="49">
        <v>3</v>
      </c>
      <c r="B54" s="23" t="str">
        <f>+'VERİ BANKASI'!B4</f>
        <v>ARAÇ TAMİR VE BAKIM GİDERLERİ</v>
      </c>
      <c r="C54" s="24">
        <f t="shared" si="13"/>
        <v>0</v>
      </c>
      <c r="D54" s="24">
        <f t="shared" si="14"/>
        <v>0</v>
      </c>
      <c r="E54" s="24">
        <f t="shared" si="15"/>
        <v>0</v>
      </c>
      <c r="F54" s="24">
        <f t="shared" si="16"/>
        <v>0</v>
      </c>
      <c r="G54" s="24">
        <f t="shared" si="17"/>
        <v>0</v>
      </c>
      <c r="H54" s="24">
        <f t="shared" si="18"/>
        <v>0</v>
      </c>
      <c r="I54" s="24">
        <f t="shared" si="19"/>
        <v>0</v>
      </c>
      <c r="J54" s="24">
        <f t="shared" si="20"/>
        <v>0</v>
      </c>
      <c r="K54" s="24">
        <f t="shared" si="21"/>
        <v>0</v>
      </c>
      <c r="L54" s="25">
        <f t="shared" si="22"/>
        <v>0</v>
      </c>
      <c r="M54" s="113">
        <f>+COUNTIF($D$4:D48,B54)</f>
        <v>0</v>
      </c>
      <c r="N54" s="26"/>
      <c r="O54" s="2" t="s">
        <v>73</v>
      </c>
      <c r="P54" s="198">
        <v>2023</v>
      </c>
      <c r="Q54" s="198"/>
      <c r="R54" s="198"/>
      <c r="S54" s="26"/>
      <c r="T54" s="41"/>
      <c r="U54" s="41"/>
      <c r="V54" s="41"/>
      <c r="W54" s="41"/>
    </row>
    <row r="55" spans="1:23" ht="19.899999999999999" customHeight="1" thickBot="1" x14ac:dyDescent="0.25">
      <c r="A55" s="49">
        <v>4</v>
      </c>
      <c r="B55" s="23" t="str">
        <f>+'VERİ BANKASI'!B5</f>
        <v>MUTFAK YİYECEK VE İÇECEK GİDERLERİ</v>
      </c>
      <c r="C55" s="24">
        <f t="shared" si="13"/>
        <v>0</v>
      </c>
      <c r="D55" s="24">
        <f t="shared" si="14"/>
        <v>0</v>
      </c>
      <c r="E55" s="24">
        <f t="shared" si="15"/>
        <v>0</v>
      </c>
      <c r="F55" s="24">
        <f t="shared" si="16"/>
        <v>0</v>
      </c>
      <c r="G55" s="24">
        <f t="shared" si="17"/>
        <v>0</v>
      </c>
      <c r="H55" s="24">
        <f t="shared" si="18"/>
        <v>0</v>
      </c>
      <c r="I55" s="24">
        <f t="shared" si="19"/>
        <v>0</v>
      </c>
      <c r="J55" s="24">
        <f t="shared" si="20"/>
        <v>0</v>
      </c>
      <c r="K55" s="24">
        <f t="shared" si="21"/>
        <v>0</v>
      </c>
      <c r="L55" s="25">
        <f t="shared" si="22"/>
        <v>0</v>
      </c>
      <c r="M55" s="113">
        <f>+COUNTIF($D$4:D49,B55)</f>
        <v>0</v>
      </c>
      <c r="N55" s="26"/>
      <c r="O55" s="2" t="s">
        <v>74</v>
      </c>
      <c r="P55" s="198" t="s">
        <v>3</v>
      </c>
      <c r="Q55" s="198"/>
      <c r="R55" s="198"/>
      <c r="S55" s="26"/>
      <c r="T55" s="199" t="s">
        <v>8</v>
      </c>
      <c r="U55" s="200"/>
      <c r="V55" s="201"/>
      <c r="W55" s="28">
        <f>+W51-W53</f>
        <v>-4430.5200000000004</v>
      </c>
    </row>
    <row r="56" spans="1:23" ht="19.899999999999999" customHeight="1" x14ac:dyDescent="0.2">
      <c r="A56" s="49">
        <v>5</v>
      </c>
      <c r="B56" s="23" t="str">
        <f>+'VERİ BANKASI'!B6</f>
        <v>MUTFAK SARF MALZEME GİDERLERİ</v>
      </c>
      <c r="C56" s="24">
        <f t="shared" si="13"/>
        <v>0</v>
      </c>
      <c r="D56" s="24">
        <f t="shared" si="14"/>
        <v>0</v>
      </c>
      <c r="E56" s="24">
        <f t="shared" si="15"/>
        <v>0</v>
      </c>
      <c r="F56" s="24">
        <f t="shared" si="16"/>
        <v>0</v>
      </c>
      <c r="G56" s="24">
        <f t="shared" si="17"/>
        <v>0</v>
      </c>
      <c r="H56" s="24">
        <f t="shared" si="18"/>
        <v>0</v>
      </c>
      <c r="I56" s="24">
        <f t="shared" si="19"/>
        <v>0</v>
      </c>
      <c r="J56" s="24">
        <f t="shared" si="20"/>
        <v>0</v>
      </c>
      <c r="K56" s="24">
        <f t="shared" si="21"/>
        <v>0</v>
      </c>
      <c r="L56" s="25">
        <f t="shared" si="22"/>
        <v>0</v>
      </c>
      <c r="M56" s="113">
        <f>+COUNTIF($D$4:D50,B56)</f>
        <v>0</v>
      </c>
      <c r="N56" s="26"/>
      <c r="O56" s="2" t="s">
        <v>78</v>
      </c>
      <c r="P56" s="198" t="s">
        <v>75</v>
      </c>
      <c r="Q56" s="198"/>
      <c r="R56" s="198"/>
      <c r="S56" s="26"/>
      <c r="T56" s="26"/>
      <c r="U56" s="26"/>
      <c r="V56" s="26"/>
      <c r="W56" s="26"/>
    </row>
    <row r="57" spans="1:23" ht="19.899999999999999" customHeight="1" x14ac:dyDescent="0.2">
      <c r="A57" s="49">
        <v>6</v>
      </c>
      <c r="B57" s="23" t="str">
        <f>+'VERİ BANKASI'!B8</f>
        <v>TEMSİL İKRAM VE YEMEK GİDERLERİ</v>
      </c>
      <c r="C57" s="24">
        <f t="shared" si="13"/>
        <v>0</v>
      </c>
      <c r="D57" s="24">
        <f t="shared" si="14"/>
        <v>0</v>
      </c>
      <c r="E57" s="24">
        <f t="shared" si="15"/>
        <v>143.56435643564356</v>
      </c>
      <c r="F57" s="24">
        <f t="shared" si="16"/>
        <v>1.4356435643564356</v>
      </c>
      <c r="G57" s="24">
        <f t="shared" si="17"/>
        <v>3592.2909090909093</v>
      </c>
      <c r="H57" s="24">
        <f t="shared" si="18"/>
        <v>359.22909090909093</v>
      </c>
      <c r="I57" s="24">
        <f t="shared" si="19"/>
        <v>0</v>
      </c>
      <c r="J57" s="24">
        <f t="shared" si="20"/>
        <v>0</v>
      </c>
      <c r="K57" s="24">
        <f t="shared" si="21"/>
        <v>0</v>
      </c>
      <c r="L57" s="25">
        <f t="shared" si="22"/>
        <v>4096.5200000000004</v>
      </c>
      <c r="M57" s="113">
        <f>+COUNTIF($D$4:D51,B57)</f>
        <v>10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</row>
    <row r="58" spans="1:23" ht="19.899999999999999" customHeight="1" x14ac:dyDescent="0.2">
      <c r="A58" s="49">
        <v>7</v>
      </c>
      <c r="B58" s="23" t="str">
        <f>+'VERİ BANKASI'!B9</f>
        <v>OFİS MAKİNA TAM.BAK.VE SARF MALZ. GİD.</v>
      </c>
      <c r="C58" s="24">
        <f t="shared" si="13"/>
        <v>0</v>
      </c>
      <c r="D58" s="24">
        <f t="shared" si="14"/>
        <v>0</v>
      </c>
      <c r="E58" s="24">
        <f t="shared" si="15"/>
        <v>0</v>
      </c>
      <c r="F58" s="24">
        <f t="shared" si="16"/>
        <v>0</v>
      </c>
      <c r="G58" s="24">
        <f t="shared" si="17"/>
        <v>0</v>
      </c>
      <c r="H58" s="24">
        <f t="shared" si="18"/>
        <v>0</v>
      </c>
      <c r="I58" s="24">
        <f t="shared" si="19"/>
        <v>0</v>
      </c>
      <c r="J58" s="24">
        <f t="shared" si="20"/>
        <v>0</v>
      </c>
      <c r="K58" s="24">
        <f t="shared" si="21"/>
        <v>0</v>
      </c>
      <c r="L58" s="25">
        <f t="shared" si="22"/>
        <v>0</v>
      </c>
      <c r="M58" s="113">
        <f>+COUNTIF($D$4:D52,B58)</f>
        <v>0</v>
      </c>
      <c r="N58" s="26"/>
      <c r="O58" s="202" t="s">
        <v>57</v>
      </c>
      <c r="P58" s="202"/>
      <c r="Q58" s="202"/>
      <c r="R58" s="202"/>
      <c r="S58" s="26"/>
      <c r="T58" s="202" t="s">
        <v>56</v>
      </c>
      <c r="U58" s="202"/>
      <c r="V58" s="202"/>
      <c r="W58" s="202"/>
    </row>
    <row r="59" spans="1:23" ht="19.899999999999999" customHeight="1" thickBot="1" x14ac:dyDescent="0.25">
      <c r="A59" s="49">
        <v>8</v>
      </c>
      <c r="B59" s="23" t="str">
        <f>+'VERİ BANKASI'!B10</f>
        <v>OFİS TAMİR, BAKIM VE ONARIM GİDERİ</v>
      </c>
      <c r="C59" s="24">
        <f t="shared" si="13"/>
        <v>0</v>
      </c>
      <c r="D59" s="24">
        <f t="shared" si="14"/>
        <v>0</v>
      </c>
      <c r="E59" s="24">
        <f t="shared" si="15"/>
        <v>0</v>
      </c>
      <c r="F59" s="24">
        <f t="shared" si="16"/>
        <v>0</v>
      </c>
      <c r="G59" s="24">
        <f t="shared" si="17"/>
        <v>0</v>
      </c>
      <c r="H59" s="24">
        <f t="shared" si="18"/>
        <v>0</v>
      </c>
      <c r="I59" s="24">
        <f t="shared" si="19"/>
        <v>0</v>
      </c>
      <c r="J59" s="24">
        <f t="shared" si="20"/>
        <v>0</v>
      </c>
      <c r="K59" s="24">
        <f t="shared" si="21"/>
        <v>0</v>
      </c>
      <c r="L59" s="25">
        <f t="shared" si="22"/>
        <v>0</v>
      </c>
      <c r="M59" s="113">
        <f>+COUNTIF($D$4:D53,B59)</f>
        <v>0</v>
      </c>
      <c r="N59" s="26"/>
      <c r="O59" s="29"/>
      <c r="P59" s="29"/>
      <c r="Q59" s="29"/>
      <c r="R59" s="29"/>
      <c r="S59" s="30"/>
      <c r="T59" s="30"/>
      <c r="U59" s="30"/>
      <c r="V59" s="30"/>
      <c r="W59" s="30"/>
    </row>
    <row r="60" spans="1:23" ht="19.899999999999999" customHeight="1" x14ac:dyDescent="0.2">
      <c r="A60" s="49">
        <v>9</v>
      </c>
      <c r="B60" s="23" t="str">
        <f>+'VERİ BANKASI'!B11</f>
        <v>PTT, KARGO, NAKLİYE VE HAMMALİYE GİD.</v>
      </c>
      <c r="C60" s="24">
        <f t="shared" si="13"/>
        <v>0</v>
      </c>
      <c r="D60" s="24">
        <f t="shared" si="14"/>
        <v>0</v>
      </c>
      <c r="E60" s="24">
        <f t="shared" si="15"/>
        <v>0</v>
      </c>
      <c r="F60" s="24">
        <f t="shared" si="16"/>
        <v>0</v>
      </c>
      <c r="G60" s="24">
        <f t="shared" si="17"/>
        <v>0</v>
      </c>
      <c r="H60" s="24">
        <f t="shared" si="18"/>
        <v>0</v>
      </c>
      <c r="I60" s="24">
        <f t="shared" si="19"/>
        <v>0</v>
      </c>
      <c r="J60" s="24">
        <f t="shared" si="20"/>
        <v>0</v>
      </c>
      <c r="K60" s="24">
        <f t="shared" si="21"/>
        <v>0</v>
      </c>
      <c r="L60" s="25">
        <f t="shared" si="22"/>
        <v>0</v>
      </c>
      <c r="M60" s="113">
        <f>+COUNTIF($D$4:D54,B60)</f>
        <v>0</v>
      </c>
      <c r="N60" s="26"/>
      <c r="O60" s="31" t="s">
        <v>58</v>
      </c>
      <c r="P60" s="32" t="str">
        <f>+CONCATENATE(P61,P51)</f>
        <v>: ONUR YILDIRIM</v>
      </c>
      <c r="Q60" s="33"/>
      <c r="R60" s="34"/>
      <c r="S60" s="30"/>
      <c r="T60" s="31" t="s">
        <v>58</v>
      </c>
      <c r="U60" s="203" t="s">
        <v>61</v>
      </c>
      <c r="V60" s="203"/>
      <c r="W60" s="204"/>
    </row>
    <row r="61" spans="1:23" ht="19.899999999999999" customHeight="1" x14ac:dyDescent="0.2">
      <c r="A61" s="49">
        <v>10</v>
      </c>
      <c r="B61" s="23" t="str">
        <f>+'VERİ BANKASI'!B12</f>
        <v>KIRTASİYE VE MATBAA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35" t="s">
        <v>59</v>
      </c>
      <c r="P61" s="36" t="s">
        <v>665</v>
      </c>
      <c r="Q61" s="30"/>
      <c r="R61" s="37"/>
      <c r="S61" s="30"/>
      <c r="T61" s="35" t="s">
        <v>59</v>
      </c>
      <c r="U61" s="185" t="s">
        <v>60</v>
      </c>
      <c r="V61" s="185"/>
      <c r="W61" s="186"/>
    </row>
    <row r="62" spans="1:23" ht="19.899999999999999" customHeight="1" x14ac:dyDescent="0.2">
      <c r="A62" s="49">
        <v>11</v>
      </c>
      <c r="B62" s="23" t="str">
        <f>+'VERİ BANKASI'!B13</f>
        <v>YURTİÇİ SEYAHAT VE KONAKLAMA GİD.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187" t="s">
        <v>62</v>
      </c>
      <c r="P62" s="188"/>
      <c r="Q62" s="188"/>
      <c r="R62" s="189"/>
      <c r="S62" s="30"/>
      <c r="T62" s="187" t="s">
        <v>62</v>
      </c>
      <c r="U62" s="188"/>
      <c r="V62" s="188"/>
      <c r="W62" s="189"/>
    </row>
    <row r="63" spans="1:23" ht="19.899999999999999" customHeight="1" x14ac:dyDescent="0.2">
      <c r="A63" s="49">
        <v>12</v>
      </c>
      <c r="B63" s="23" t="str">
        <f>+'VERİ BANKASI'!B14</f>
        <v>YURTDIŞI SEYAHAT VE KONAKLAMA GİD.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187"/>
      <c r="P63" s="188"/>
      <c r="Q63" s="188"/>
      <c r="R63" s="189"/>
      <c r="S63" s="30"/>
      <c r="T63" s="187"/>
      <c r="U63" s="188"/>
      <c r="V63" s="188"/>
      <c r="W63" s="189"/>
    </row>
    <row r="64" spans="1:23" ht="19.899999999999999" customHeight="1" x14ac:dyDescent="0.2">
      <c r="A64" s="49">
        <v>13</v>
      </c>
      <c r="B64" s="23" t="str">
        <f>+'VERİ BANKASI'!B15</f>
        <v>TEMİZLİK VE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187"/>
      <c r="P64" s="188"/>
      <c r="Q64" s="188"/>
      <c r="R64" s="189"/>
      <c r="S64" s="30"/>
      <c r="T64" s="187"/>
      <c r="U64" s="188"/>
      <c r="V64" s="188"/>
      <c r="W64" s="189"/>
    </row>
    <row r="65" spans="1:23" ht="19.899999999999999" customHeight="1" x14ac:dyDescent="0.2">
      <c r="A65" s="49">
        <v>14</v>
      </c>
      <c r="B65" s="23" t="str">
        <f>+'VERİ BANKASI'!B16</f>
        <v>MUHTELİF VE DIŞARDAN SAĞ.HİZ.GİD.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187"/>
      <c r="P65" s="188"/>
      <c r="Q65" s="188"/>
      <c r="R65" s="189"/>
      <c r="S65" s="30"/>
      <c r="T65" s="187"/>
      <c r="U65" s="188"/>
      <c r="V65" s="188"/>
      <c r="W65" s="189"/>
    </row>
    <row r="66" spans="1:23" ht="19.899999999999999" customHeight="1" thickBot="1" x14ac:dyDescent="0.25">
      <c r="A66" s="49">
        <v>15</v>
      </c>
      <c r="B66" s="23" t="str">
        <f>+'VERİ BANKASI'!B17</f>
        <v>DİĞER VERGİ RESİM VE HARÇ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190"/>
      <c r="P66" s="191"/>
      <c r="Q66" s="191"/>
      <c r="R66" s="192"/>
      <c r="S66" s="30"/>
      <c r="T66" s="190"/>
      <c r="U66" s="191"/>
      <c r="V66" s="191"/>
      <c r="W66" s="192"/>
    </row>
    <row r="67" spans="1:23" ht="19.899999999999999" customHeight="1" x14ac:dyDescent="0.2">
      <c r="A67" s="49">
        <v>16</v>
      </c>
      <c r="B67" s="23" t="str">
        <f>+'VERİ BANKASI'!B18</f>
        <v>NOTER GİDERLERİ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S67" s="30"/>
      <c r="T67" s="30"/>
      <c r="U67" s="30"/>
    </row>
    <row r="68" spans="1:23" ht="19.899999999999999" customHeight="1" x14ac:dyDescent="0.2">
      <c r="A68" s="49">
        <v>17</v>
      </c>
      <c r="B68" s="23" t="str">
        <f>+'VERİ BANKASI'!B19</f>
        <v>SAĞLIK GİDERLERİ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</row>
    <row r="69" spans="1:23" ht="19.899999999999999" customHeight="1" x14ac:dyDescent="0.2">
      <c r="A69" s="49">
        <v>18</v>
      </c>
      <c r="B69" s="23" t="str">
        <f>+'VERİ BANKASI'!B20</f>
        <v>689 KANUNEN KABUL EDİLMEYEN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</row>
    <row r="70" spans="1:23" ht="19.899999999999999" customHeight="1" x14ac:dyDescent="0.2">
      <c r="A70" s="49">
        <v>19</v>
      </c>
      <c r="B70" s="23">
        <f>+'VERİ BANKASI'!B21</f>
        <v>0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/>
      <c r="N70" s="193" t="s">
        <v>55</v>
      </c>
      <c r="O70" s="194" t="s">
        <v>654</v>
      </c>
      <c r="P70" s="195"/>
      <c r="Q70" s="195"/>
      <c r="R70" s="195"/>
      <c r="S70" s="195"/>
      <c r="T70" s="195"/>
      <c r="U70" s="195"/>
      <c r="V70" s="195"/>
      <c r="W70" s="195"/>
    </row>
    <row r="71" spans="1:23" ht="19.899999999999999" customHeight="1" x14ac:dyDescent="0.2">
      <c r="A71" s="49">
        <v>20</v>
      </c>
      <c r="B71" s="23">
        <f>+'VERİ BANKASI'!B22</f>
        <v>0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/>
      <c r="N71" s="193"/>
      <c r="O71" s="194"/>
      <c r="P71" s="195"/>
      <c r="Q71" s="195"/>
      <c r="R71" s="195"/>
      <c r="S71" s="195"/>
      <c r="T71" s="195"/>
      <c r="U71" s="195"/>
      <c r="V71" s="195"/>
      <c r="W71" s="195"/>
    </row>
    <row r="72" spans="1:23" ht="19.899999999999999" customHeight="1" x14ac:dyDescent="0.2">
      <c r="A72" s="49">
        <v>21</v>
      </c>
      <c r="B72" s="23">
        <f>+'VERİ BANKASI'!B23</f>
        <v>0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/>
      <c r="N72" s="193"/>
      <c r="O72" s="194"/>
      <c r="P72" s="195"/>
      <c r="Q72" s="195"/>
      <c r="R72" s="195"/>
      <c r="S72" s="195"/>
      <c r="T72" s="195"/>
      <c r="U72" s="195"/>
      <c r="V72" s="195"/>
      <c r="W72" s="195"/>
    </row>
    <row r="73" spans="1:23" ht="19.899999999999999" customHeight="1" x14ac:dyDescent="0.2">
      <c r="A73" s="49">
        <v>22</v>
      </c>
      <c r="B73" s="23">
        <f>+'VERİ BANKASI'!B24</f>
        <v>0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/>
      <c r="N73" s="193"/>
      <c r="O73" s="196" t="s">
        <v>655</v>
      </c>
      <c r="P73" s="197"/>
      <c r="Q73" s="197"/>
      <c r="R73" s="197"/>
      <c r="S73" s="197"/>
      <c r="T73" s="197"/>
      <c r="U73" s="197"/>
      <c r="V73" s="197"/>
      <c r="W73" s="197"/>
    </row>
    <row r="74" spans="1:23" ht="19.899999999999999" customHeight="1" x14ac:dyDescent="0.2">
      <c r="A74" s="49">
        <v>23</v>
      </c>
      <c r="B74" s="23">
        <f>+'VERİ BANKASI'!B25</f>
        <v>0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/>
      <c r="N74" s="193"/>
      <c r="O74" s="196"/>
      <c r="P74" s="197"/>
      <c r="Q74" s="197"/>
      <c r="R74" s="197"/>
      <c r="S74" s="197"/>
      <c r="T74" s="197"/>
      <c r="U74" s="197"/>
      <c r="V74" s="197"/>
      <c r="W74" s="197"/>
    </row>
    <row r="75" spans="1:23" ht="19.899999999999999" customHeight="1" x14ac:dyDescent="0.2">
      <c r="A75" s="49">
        <v>24</v>
      </c>
      <c r="B75" s="23">
        <f>+'VERİ BANKASI'!B26</f>
        <v>0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/>
    </row>
    <row r="76" spans="1:23" ht="19.899999999999999" customHeight="1" thickBot="1" x14ac:dyDescent="0.25">
      <c r="A76" s="49">
        <v>25</v>
      </c>
      <c r="B76" s="23">
        <f>+'VERİ BANKASI'!B27</f>
        <v>0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/>
      <c r="R76" s="108" t="s">
        <v>657</v>
      </c>
      <c r="S76" s="108" t="s">
        <v>727</v>
      </c>
      <c r="T76" s="108" t="s">
        <v>50</v>
      </c>
      <c r="U76" s="108" t="s">
        <v>29</v>
      </c>
      <c r="V76" s="108" t="s">
        <v>33</v>
      </c>
      <c r="W76" s="108" t="s">
        <v>658</v>
      </c>
    </row>
    <row r="77" spans="1:23" ht="19.899999999999999" customHeight="1" thickBot="1" x14ac:dyDescent="0.25">
      <c r="A77" s="17"/>
      <c r="B77" s="38" t="s">
        <v>23</v>
      </c>
      <c r="C77" s="39">
        <f t="shared" ref="C77:K77" si="23">SUM(C52:C74)</f>
        <v>0</v>
      </c>
      <c r="D77" s="39">
        <f t="shared" si="23"/>
        <v>0</v>
      </c>
      <c r="E77" s="39">
        <f t="shared" si="23"/>
        <v>143.56435643564356</v>
      </c>
      <c r="F77" s="39">
        <f t="shared" si="23"/>
        <v>1.4356435643564356</v>
      </c>
      <c r="G77" s="39">
        <f t="shared" si="23"/>
        <v>3592.2909090909093</v>
      </c>
      <c r="H77" s="39">
        <f t="shared" si="23"/>
        <v>359.22909090909093</v>
      </c>
      <c r="I77" s="39">
        <f t="shared" si="23"/>
        <v>194.83333333333334</v>
      </c>
      <c r="J77" s="39">
        <f t="shared" si="23"/>
        <v>38.966666666666669</v>
      </c>
      <c r="K77" s="40">
        <f t="shared" si="23"/>
        <v>100.2</v>
      </c>
      <c r="L77" s="40">
        <f>SUM(L52:L74)</f>
        <v>4430.5200000000004</v>
      </c>
      <c r="M77" s="114">
        <f>+SUM(M52:M76)</f>
        <v>13</v>
      </c>
      <c r="R77" s="106" t="s">
        <v>658</v>
      </c>
      <c r="S77" s="111">
        <f>+M77</f>
        <v>13</v>
      </c>
      <c r="T77" s="107">
        <f>+K77</f>
        <v>100.2</v>
      </c>
      <c r="U77" s="107">
        <f>+C77+E77+G77+I77</f>
        <v>3930.6885988598865</v>
      </c>
      <c r="V77" s="107">
        <f>+D77+F77+H77+J77</f>
        <v>399.63140114011401</v>
      </c>
      <c r="W77" s="107">
        <f>+T77+U77+V77</f>
        <v>4430.5200000000004</v>
      </c>
    </row>
  </sheetData>
  <autoFilter ref="A3:W46" xr:uid="{00000000-0009-0000-0000-000002000000}">
    <sortState xmlns:xlrd2="http://schemas.microsoft.com/office/spreadsheetml/2017/richdata2" ref="A4:W28">
      <sortCondition ref="F3:F28"/>
    </sortState>
  </autoFilter>
  <mergeCells count="26">
    <mergeCell ref="U61:W61"/>
    <mergeCell ref="O62:R66"/>
    <mergeCell ref="T62:W66"/>
    <mergeCell ref="N70:N74"/>
    <mergeCell ref="O70:W72"/>
    <mergeCell ref="O73:W74"/>
    <mergeCell ref="U60:W60"/>
    <mergeCell ref="P51:R51"/>
    <mergeCell ref="T51:V51"/>
    <mergeCell ref="P52:R52"/>
    <mergeCell ref="P53:R53"/>
    <mergeCell ref="T53:V53"/>
    <mergeCell ref="P54:R54"/>
    <mergeCell ref="P55:R55"/>
    <mergeCell ref="T55:V55"/>
    <mergeCell ref="P56:R56"/>
    <mergeCell ref="O58:R58"/>
    <mergeCell ref="T58:W58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47" xr:uid="{FCE502FA-E3CE-465F-9730-9F8E349EE274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7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B65AE44D-C18A-45BB-8053-6A56E7AEB05D}">
          <x14:formula1>
            <xm:f>'VERİ BANKASI'!$K$1:$K$3</xm:f>
          </x14:formula1>
          <xm:sqref>J4:J47</xm:sqref>
        </x14:dataValidation>
        <x14:dataValidation type="list" allowBlank="1" showInputMessage="1" showErrorMessage="1" xr:uid="{BB22A50D-E8BA-4052-BC8B-74317459A0EE}">
          <x14:formula1>
            <xm:f>'VERİ BANKASI'!$J$1:$J$10</xm:f>
          </x14:formula1>
          <xm:sqref>K4:K46</xm:sqref>
        </x14:dataValidation>
        <x14:dataValidation type="list" allowBlank="1" showInputMessage="1" showErrorMessage="1" xr:uid="{7F8D7D5A-C4EA-4D27-879B-3DC72F575084}">
          <x14:formula1>
            <xm:f>'VERİ BANKASI'!$C$1:$C$8</xm:f>
          </x14:formula1>
          <xm:sqref>G4:G46</xm:sqref>
        </x14:dataValidation>
        <x14:dataValidation type="list" allowBlank="1" showInputMessage="1" showErrorMessage="1" xr:uid="{CEC93AF5-AE60-481C-97C6-AC80FF1EB019}">
          <x14:formula1>
            <xm:f>'VERİ BANKASI'!$H$1:$H$9</xm:f>
          </x14:formula1>
          <xm:sqref>P51:R51</xm:sqref>
        </x14:dataValidation>
        <x14:dataValidation type="list" allowBlank="1" showInputMessage="1" showErrorMessage="1" xr:uid="{0003190B-298D-4708-BA4B-53D937A80282}">
          <x14:formula1>
            <xm:f>'VERİ BANKASI'!$N$1:$N$1</xm:f>
          </x14:formula1>
          <xm:sqref>K47</xm:sqref>
        </x14:dataValidation>
        <x14:dataValidation type="list" allowBlank="1" showInputMessage="1" showErrorMessage="1" xr:uid="{9AD1E7D4-7BDB-4386-B741-93E9B45681A8}">
          <x14:formula1>
            <xm:f>'VERİ BANKASI'!$C$1:$C$5</xm:f>
          </x14:formula1>
          <xm:sqref>G47</xm:sqref>
        </x14:dataValidation>
        <x14:dataValidation type="list" allowBlank="1" showInputMessage="1" showErrorMessage="1" xr:uid="{EA1B958E-B915-439C-BB58-4646C8CE3D00}">
          <x14:formula1>
            <xm:f>'VERİ BANKASI'!$G$1:$G$4</xm:f>
          </x14:formula1>
          <xm:sqref>P53</xm:sqref>
        </x14:dataValidation>
        <x14:dataValidation type="list" allowBlank="1" showInputMessage="1" showErrorMessage="1" xr:uid="{C7EB509B-F210-4C4E-BC9D-3A02CC875C78}">
          <x14:formula1>
            <xm:f>'VERİ BANKASI'!$L$1:$L$4</xm:f>
          </x14:formula1>
          <xm:sqref>P56:R56</xm:sqref>
        </x14:dataValidation>
        <x14:dataValidation type="list" allowBlank="1" showInputMessage="1" showErrorMessage="1" xr:uid="{3935A563-6919-4E13-9DEA-FD0045945530}">
          <x14:formula1>
            <xm:f>'VERİ BANKASI'!$E$1:$E$13</xm:f>
          </x14:formula1>
          <xm:sqref>P55</xm:sqref>
        </x14:dataValidation>
        <x14:dataValidation type="list" allowBlank="1" showInputMessage="1" showErrorMessage="1" xr:uid="{73303F7A-161A-4AE0-894A-2B8F550F056A}">
          <x14:formula1>
            <xm:f>'VERİ BANKASI'!$F$1:$F$4</xm:f>
          </x14:formula1>
          <xm:sqref>P52</xm:sqref>
        </x14:dataValidation>
        <x14:dataValidation type="list" allowBlank="1" showInputMessage="1" showErrorMessage="1" xr:uid="{FDBFCEE0-9CB7-4428-9D1E-E96051013105}">
          <x14:formula1>
            <xm:f>'VERİ BANKASI'!$B$1:$B$27</xm:f>
          </x14:formula1>
          <xm:sqref>D4:D46</xm:sqref>
        </x14:dataValidation>
        <x14:dataValidation type="list" allowBlank="1" showInputMessage="1" showErrorMessage="1" xr:uid="{186DBE9D-058E-46D7-930F-E076714C1B72}">
          <x14:formula1>
            <xm:f>'VERİ BANKASI'!$I$1:$I$49</xm:f>
          </x14:formula1>
          <xm:sqref>I4:I47</xm:sqref>
        </x14:dataValidation>
        <x14:dataValidation type="list" allowBlank="1" showInputMessage="1" showErrorMessage="1" promptTitle="YILLAR" xr:uid="{1B3A590E-D423-4797-AD6F-B367788E54D7}">
          <x14:formula1>
            <xm:f>'VERİ BANKASI'!$I$1:$I$36</xm:f>
          </x14:formula1>
          <xm:sqref>P54:R54</xm:sqref>
        </x14:dataValidation>
      </x14:dataValidations>
    </ext>
  </extLst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A6B0-3D9E-4B72-A4F7-1D2EF8B3265B}">
  <sheetPr codeName="Sayfa92">
    <pageSetUpPr fitToPage="1"/>
  </sheetPr>
  <dimension ref="A1:W77"/>
  <sheetViews>
    <sheetView zoomScale="85" zoomScaleNormal="85" workbookViewId="0">
      <selection activeCell="E44" sqref="E44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8.140625" style="3" customWidth="1"/>
    <col min="10" max="10" width="15.5703125" style="3" bestFit="1" customWidth="1"/>
    <col min="11" max="11" width="18.7109375" style="3" bestFit="1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40.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5800808470</v>
      </c>
      <c r="C4" s="100" t="str">
        <f>+VLOOKUP(B4,'VERİ BANKASI'!M:N,2,0)</f>
        <v>KORU UNLU MAMULLERİ GIDA SAN.VE TİC.LTD.ŞTİ.</v>
      </c>
      <c r="D4" s="54" t="s">
        <v>639</v>
      </c>
      <c r="E4" s="57">
        <v>18</v>
      </c>
      <c r="F4" s="59">
        <v>45286</v>
      </c>
      <c r="G4" s="61">
        <v>10</v>
      </c>
      <c r="H4" s="63">
        <v>64.5</v>
      </c>
      <c r="I4" s="65" t="s">
        <v>751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64.5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58.636363636363633</v>
      </c>
      <c r="S4" s="86">
        <f>+R4*0.1</f>
        <v>5.8636363636363633</v>
      </c>
      <c r="T4" s="90">
        <f>+IF(G4=$T$2,M4/1.2,0)</f>
        <v>0</v>
      </c>
      <c r="U4" s="92">
        <f>+T4*0.2</f>
        <v>0</v>
      </c>
      <c r="V4" s="95">
        <f>+N4+P4+R4+T4</f>
        <v>58.636363636363633</v>
      </c>
      <c r="W4" s="7">
        <f>+O4+Q4+S4+U4</f>
        <v>5.8636363636363633</v>
      </c>
    </row>
    <row r="5" spans="1:23" s="6" customFormat="1" ht="19.899999999999999" customHeight="1" x14ac:dyDescent="0.2">
      <c r="A5" s="51">
        <v>2</v>
      </c>
      <c r="B5" s="97">
        <v>8140131899</v>
      </c>
      <c r="C5" s="100" t="str">
        <f>+VLOOKUP(B5,'VERİ BANKASI'!M:N,2,0)</f>
        <v>ŞOK MARKETLER TİC.A.Ş.</v>
      </c>
      <c r="D5" s="54" t="s">
        <v>639</v>
      </c>
      <c r="E5" s="57">
        <v>14</v>
      </c>
      <c r="F5" s="59">
        <v>45279</v>
      </c>
      <c r="G5" s="61">
        <v>1</v>
      </c>
      <c r="H5" s="63">
        <v>50</v>
      </c>
      <c r="I5" s="65" t="s">
        <v>122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50</v>
      </c>
      <c r="N5" s="69">
        <f>+IF(G5=$N$2,M5,0)</f>
        <v>0</v>
      </c>
      <c r="O5" s="76">
        <f>+N5*0/100</f>
        <v>0</v>
      </c>
      <c r="P5" s="74">
        <f>+IF(G5=$P$2,M5/1.01,0)</f>
        <v>49.504950495049506</v>
      </c>
      <c r="Q5" s="82">
        <f>+P5*0.01</f>
        <v>0.4950495049504951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49.504950495049506</v>
      </c>
      <c r="W5" s="7">
        <f>+O5+Q5+S5+U5</f>
        <v>0.4950495049504951</v>
      </c>
    </row>
    <row r="6" spans="1:23" s="6" customFormat="1" ht="19.899999999999999" customHeight="1" x14ac:dyDescent="0.2">
      <c r="A6" s="51">
        <v>3</v>
      </c>
      <c r="B6" s="97">
        <v>1650184212</v>
      </c>
      <c r="C6" s="100" t="str">
        <f>+VLOOKUP(B6,'VERİ BANKASI'!M:N,2,0)</f>
        <v>BEREKET HALK GIDA SAN.TİC.LTD.ŞTİ.(BEREKET DÖNER)</v>
      </c>
      <c r="D6" s="54" t="s">
        <v>639</v>
      </c>
      <c r="E6" s="57">
        <v>77</v>
      </c>
      <c r="F6" s="59">
        <v>45279</v>
      </c>
      <c r="G6" s="61">
        <v>10</v>
      </c>
      <c r="H6" s="63">
        <v>250</v>
      </c>
      <c r="I6" s="65" t="s">
        <v>122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250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227.27272727272725</v>
      </c>
      <c r="S6" s="86">
        <f>+R6*0.1</f>
        <v>22.727272727272727</v>
      </c>
      <c r="T6" s="90">
        <f>+IF(G6=$T$2,M6/1.2,0)</f>
        <v>0</v>
      </c>
      <c r="U6" s="92">
        <f>+T6*0.2</f>
        <v>0</v>
      </c>
      <c r="V6" s="95">
        <f t="shared" ref="V6:W21" si="0">+N6+P6+R6+T6</f>
        <v>227.27272727272725</v>
      </c>
      <c r="W6" s="7">
        <f t="shared" si="0"/>
        <v>22.727272727272727</v>
      </c>
    </row>
    <row r="7" spans="1:23" s="6" customFormat="1" ht="19.899999999999999" customHeight="1" x14ac:dyDescent="0.2">
      <c r="A7" s="51">
        <v>4</v>
      </c>
      <c r="B7" s="97">
        <v>7421107033</v>
      </c>
      <c r="C7" s="100" t="str">
        <f>+VLOOKUP(B7,'VERİ BANKASI'!M:N,2,0)</f>
        <v>SAMET ÖZC GIDA SAN.TUR.İNŞ.VE TİC.LTD.ŞTİ.(DR.CHEFF CAFE)</v>
      </c>
      <c r="D7" s="54" t="s">
        <v>639</v>
      </c>
      <c r="E7" s="57">
        <v>27</v>
      </c>
      <c r="F7" s="59">
        <v>45271</v>
      </c>
      <c r="G7" s="61">
        <v>10</v>
      </c>
      <c r="H7" s="63">
        <v>90</v>
      </c>
      <c r="I7" s="65" t="s">
        <v>122</v>
      </c>
      <c r="J7" s="61" t="s">
        <v>64</v>
      </c>
      <c r="K7" s="65"/>
      <c r="L7" s="67">
        <f t="shared" ref="L7:L46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46" si="2">+H7-L7</f>
        <v>90</v>
      </c>
      <c r="N7" s="69">
        <f t="shared" ref="N7:N46" si="3">+IF(G7=$N$2,M7,0)</f>
        <v>0</v>
      </c>
      <c r="O7" s="76">
        <f t="shared" ref="O7:O46" si="4">+N7*0/100</f>
        <v>0</v>
      </c>
      <c r="P7" s="74">
        <f t="shared" ref="P7:P46" si="5">+IF(G7=$P$2,M7/1.01,0)</f>
        <v>0</v>
      </c>
      <c r="Q7" s="82">
        <f t="shared" ref="Q7:Q46" si="6">+P7*0.01</f>
        <v>0</v>
      </c>
      <c r="R7" s="80">
        <f t="shared" ref="R7:R46" si="7">+IF(G7=$R$2,M7/1.1,0)</f>
        <v>81.818181818181813</v>
      </c>
      <c r="S7" s="86">
        <f t="shared" ref="S7:S46" si="8">+R7*0.1</f>
        <v>8.1818181818181817</v>
      </c>
      <c r="T7" s="90">
        <f t="shared" ref="T7:T46" si="9">+IF(G7=$T$2,M7/1.2,0)</f>
        <v>0</v>
      </c>
      <c r="U7" s="92">
        <f t="shared" ref="U7:U46" si="10">+T7*0.2</f>
        <v>0</v>
      </c>
      <c r="V7" s="95">
        <f t="shared" si="0"/>
        <v>81.818181818181813</v>
      </c>
      <c r="W7" s="7">
        <f t="shared" si="0"/>
        <v>8.1818181818181817</v>
      </c>
    </row>
    <row r="8" spans="1:23" s="6" customFormat="1" ht="19.899999999999999" customHeight="1" x14ac:dyDescent="0.2">
      <c r="A8" s="51">
        <v>5</v>
      </c>
      <c r="B8" s="97">
        <v>5800808470</v>
      </c>
      <c r="C8" s="100" t="str">
        <f>+VLOOKUP(B8,'VERİ BANKASI'!M:N,2,0)</f>
        <v>KORU UNLU MAMULLERİ GIDA SAN.VE TİC.LTD.ŞTİ.</v>
      </c>
      <c r="D8" s="54" t="s">
        <v>639</v>
      </c>
      <c r="E8" s="57">
        <v>7</v>
      </c>
      <c r="F8" s="59">
        <v>45286</v>
      </c>
      <c r="G8" s="61">
        <v>10</v>
      </c>
      <c r="H8" s="63">
        <v>50</v>
      </c>
      <c r="I8" s="65" t="s">
        <v>122</v>
      </c>
      <c r="J8" s="61" t="s">
        <v>64</v>
      </c>
      <c r="K8" s="65"/>
      <c r="L8" s="67">
        <f t="shared" si="1"/>
        <v>0</v>
      </c>
      <c r="M8" s="7">
        <f t="shared" si="2"/>
        <v>50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45.454545454545453</v>
      </c>
      <c r="S8" s="86">
        <f t="shared" si="8"/>
        <v>4.5454545454545459</v>
      </c>
      <c r="T8" s="90">
        <f t="shared" si="9"/>
        <v>0</v>
      </c>
      <c r="U8" s="92">
        <f t="shared" si="10"/>
        <v>0</v>
      </c>
      <c r="V8" s="95">
        <f t="shared" si="0"/>
        <v>45.454545454545453</v>
      </c>
      <c r="W8" s="7">
        <f t="shared" si="0"/>
        <v>4.5454545454545459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/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0"/>
        <v>0</v>
      </c>
      <c r="W9" s="7">
        <f t="shared" si="0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0"/>
        <v>0</v>
      </c>
      <c r="W10" s="7">
        <f t="shared" si="0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0"/>
        <v>0</v>
      </c>
      <c r="W11" s="7">
        <f t="shared" si="0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0</v>
      </c>
      <c r="W12" s="7">
        <f t="shared" si="0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0"/>
        <v>0</v>
      </c>
      <c r="W13" s="7">
        <f t="shared" si="0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0"/>
        <v>0</v>
      </c>
      <c r="W14" s="7">
        <f t="shared" si="0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0</v>
      </c>
      <c r="W15" s="7">
        <f t="shared" si="0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ref="V22:W46" si="11">+N22+P22+R22+T22</f>
        <v>0</v>
      </c>
      <c r="W22" s="7">
        <f t="shared" si="11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si="11"/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ht="19.899999999999999" customHeight="1" thickBot="1" x14ac:dyDescent="0.25">
      <c r="A47" s="52"/>
      <c r="B47" s="55"/>
      <c r="C47" s="55"/>
      <c r="D47" s="55"/>
      <c r="E47" s="58"/>
      <c r="F47" s="60"/>
      <c r="G47" s="62"/>
      <c r="H47" s="64"/>
      <c r="I47" s="62"/>
      <c r="J47" s="62"/>
      <c r="K47" s="101"/>
      <c r="L47" s="71"/>
      <c r="M47" s="72"/>
      <c r="N47" s="77"/>
      <c r="O47" s="78"/>
      <c r="P47" s="83"/>
      <c r="Q47" s="84"/>
      <c r="R47" s="87"/>
      <c r="S47" s="88"/>
      <c r="T47" s="93"/>
      <c r="U47" s="94"/>
      <c r="V47" s="96"/>
      <c r="W47" s="72"/>
    </row>
    <row r="48" spans="1:23" ht="19.899999999999999" customHeight="1" thickBot="1" x14ac:dyDescent="0.25">
      <c r="C48" s="4"/>
      <c r="D48" s="4"/>
      <c r="E48" s="70"/>
      <c r="F48" s="7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9.899999999999999" customHeight="1" thickBot="1" x14ac:dyDescent="0.25">
      <c r="A49" s="47"/>
      <c r="B49" s="47"/>
      <c r="C49" s="8" t="s">
        <v>53</v>
      </c>
      <c r="D49" s="9"/>
      <c r="E49" s="9"/>
      <c r="F49" s="9"/>
      <c r="G49" s="9"/>
      <c r="H49" s="10">
        <f>SUBTOTAL(9,H4:H48)</f>
        <v>504.5</v>
      </c>
      <c r="I49" s="109"/>
      <c r="J49" s="109"/>
      <c r="K49" s="11"/>
      <c r="L49" s="12">
        <f t="shared" ref="L49:W49" si="12">+SUBTOTAL(9,L4:L47)</f>
        <v>0</v>
      </c>
      <c r="M49" s="12">
        <f t="shared" si="12"/>
        <v>504.5</v>
      </c>
      <c r="N49" s="13">
        <f t="shared" si="12"/>
        <v>0</v>
      </c>
      <c r="O49" s="13">
        <f t="shared" si="12"/>
        <v>0</v>
      </c>
      <c r="P49" s="14">
        <f t="shared" si="12"/>
        <v>49.504950495049506</v>
      </c>
      <c r="Q49" s="14">
        <f t="shared" si="12"/>
        <v>0.4950495049504951</v>
      </c>
      <c r="R49" s="15">
        <f t="shared" si="12"/>
        <v>413.18181818181813</v>
      </c>
      <c r="S49" s="15">
        <f t="shared" si="12"/>
        <v>41.31818181818182</v>
      </c>
      <c r="T49" s="16">
        <f t="shared" si="12"/>
        <v>0</v>
      </c>
      <c r="U49" s="16">
        <f t="shared" si="12"/>
        <v>0</v>
      </c>
      <c r="V49" s="12">
        <f t="shared" si="12"/>
        <v>462.68676867686764</v>
      </c>
      <c r="W49" s="12">
        <f t="shared" si="12"/>
        <v>41.813231323132314</v>
      </c>
    </row>
    <row r="50" spans="1:23" ht="19.899999999999999" customHeight="1" thickBot="1" x14ac:dyDescent="0.25">
      <c r="A50" s="48"/>
      <c r="B50" s="4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9.899999999999999" customHeight="1" thickBot="1" x14ac:dyDescent="0.25">
      <c r="A51" s="17" t="s">
        <v>95</v>
      </c>
      <c r="B51" s="17" t="s">
        <v>51</v>
      </c>
      <c r="C51" s="18" t="s">
        <v>54</v>
      </c>
      <c r="D51" s="18" t="s">
        <v>52</v>
      </c>
      <c r="E51" s="18" t="s">
        <v>5</v>
      </c>
      <c r="F51" s="18" t="s">
        <v>28</v>
      </c>
      <c r="G51" s="18" t="s">
        <v>79</v>
      </c>
      <c r="H51" s="18" t="s">
        <v>80</v>
      </c>
      <c r="I51" s="18" t="s">
        <v>81</v>
      </c>
      <c r="J51" s="18" t="s">
        <v>82</v>
      </c>
      <c r="K51" s="19" t="s">
        <v>50</v>
      </c>
      <c r="L51" s="20" t="s">
        <v>9</v>
      </c>
      <c r="M51" s="112" t="s">
        <v>656</v>
      </c>
      <c r="N51" s="21"/>
      <c r="O51" s="2" t="s">
        <v>72</v>
      </c>
      <c r="P51" s="198" t="s">
        <v>24</v>
      </c>
      <c r="Q51" s="198"/>
      <c r="R51" s="198"/>
      <c r="S51" s="21"/>
      <c r="T51" s="199" t="s">
        <v>6</v>
      </c>
      <c r="U51" s="200"/>
      <c r="V51" s="200"/>
      <c r="W51" s="22">
        <v>0</v>
      </c>
    </row>
    <row r="52" spans="1:23" ht="19.899999999999999" customHeight="1" thickBot="1" x14ac:dyDescent="0.25">
      <c r="A52" s="49">
        <v>1</v>
      </c>
      <c r="B52" s="23" t="str">
        <f>+'VERİ BANKASI'!B2</f>
        <v>ARAÇ YAKIT GİDERİ</v>
      </c>
      <c r="C52" s="24">
        <f t="shared" ref="C52:C76" si="13">SUMIF($D$4:$D$47,B52,$N$4:$N$47)</f>
        <v>0</v>
      </c>
      <c r="D52" s="24">
        <f t="shared" ref="D52:D76" si="14">SUMIF($D$4:$D$47,B52,$O$4:$O$47)</f>
        <v>0</v>
      </c>
      <c r="E52" s="24">
        <f t="shared" ref="E52:E76" si="15">SUMIF($D$4:$D$47,B52,$P$4:$P$47)</f>
        <v>0</v>
      </c>
      <c r="F52" s="24">
        <f t="shared" ref="F52:F76" si="16">SUMIF($D$4:$D$47,B52,$Q$4:$Q$47)</f>
        <v>0</v>
      </c>
      <c r="G52" s="24">
        <f t="shared" ref="G52:G76" si="17">SUMIF($D$4:$D$47,B52,$R$4:$R$47)</f>
        <v>0</v>
      </c>
      <c r="H52" s="24">
        <f t="shared" ref="H52:H76" si="18">SUMIF($D$4:$D$47,B52,$S$4:$S$47)</f>
        <v>0</v>
      </c>
      <c r="I52" s="24">
        <f t="shared" ref="I52:I76" si="19">SUMIF($D$4:$D$47,B52,$T$4:$T$47)</f>
        <v>0</v>
      </c>
      <c r="J52" s="24">
        <f t="shared" ref="J52:J76" si="20">SUMIF($D$4:$D$47,B52,$U$4:$U$47)</f>
        <v>0</v>
      </c>
      <c r="K52" s="24">
        <f t="shared" ref="K52:K76" si="21">SUMIF($D$4:$D$47,B52,$L$4:$L$47)</f>
        <v>0</v>
      </c>
      <c r="L52" s="25">
        <f t="shared" ref="L52:L76" si="22">+SUM(C52:K52)</f>
        <v>0</v>
      </c>
      <c r="M52" s="113">
        <f>+COUNTIF($D$4:D45,B52)</f>
        <v>0</v>
      </c>
      <c r="N52" s="26"/>
      <c r="O52" s="2" t="s">
        <v>0</v>
      </c>
      <c r="P52" s="198" t="s">
        <v>27</v>
      </c>
      <c r="Q52" s="198"/>
      <c r="R52" s="198"/>
      <c r="S52" s="26"/>
      <c r="T52" s="41"/>
      <c r="U52" s="41"/>
      <c r="V52" s="41"/>
      <c r="W52" s="41"/>
    </row>
    <row r="53" spans="1:23" ht="19.899999999999999" customHeight="1" thickBot="1" x14ac:dyDescent="0.25">
      <c r="A53" s="49">
        <v>2</v>
      </c>
      <c r="B53" s="23" t="str">
        <f>+'VERİ BANKASI'!B3</f>
        <v>ARAÇ OTOPARK VE VALE GİDERLERİ</v>
      </c>
      <c r="C53" s="24">
        <f t="shared" si="13"/>
        <v>0</v>
      </c>
      <c r="D53" s="24">
        <f t="shared" si="14"/>
        <v>0</v>
      </c>
      <c r="E53" s="24">
        <f t="shared" si="15"/>
        <v>0</v>
      </c>
      <c r="F53" s="24">
        <f t="shared" si="16"/>
        <v>0</v>
      </c>
      <c r="G53" s="24">
        <f t="shared" si="17"/>
        <v>0</v>
      </c>
      <c r="H53" s="24">
        <f t="shared" si="18"/>
        <v>0</v>
      </c>
      <c r="I53" s="24">
        <f t="shared" si="19"/>
        <v>0</v>
      </c>
      <c r="J53" s="24">
        <f t="shared" si="20"/>
        <v>0</v>
      </c>
      <c r="K53" s="24">
        <f t="shared" si="21"/>
        <v>0</v>
      </c>
      <c r="L53" s="25">
        <f t="shared" si="22"/>
        <v>0</v>
      </c>
      <c r="M53" s="113">
        <f>+COUNTIF($D$4:D47,B53)</f>
        <v>0</v>
      </c>
      <c r="N53" s="26"/>
      <c r="O53" s="2" t="s">
        <v>1</v>
      </c>
      <c r="P53" s="198" t="s">
        <v>2</v>
      </c>
      <c r="Q53" s="198"/>
      <c r="R53" s="198"/>
      <c r="S53" s="26"/>
      <c r="T53" s="199" t="s">
        <v>7</v>
      </c>
      <c r="U53" s="200"/>
      <c r="V53" s="201"/>
      <c r="W53" s="27">
        <f>+L49+V49+W49</f>
        <v>504.49999999999994</v>
      </c>
    </row>
    <row r="54" spans="1:23" ht="19.899999999999999" customHeight="1" thickBot="1" x14ac:dyDescent="0.25">
      <c r="A54" s="49">
        <v>3</v>
      </c>
      <c r="B54" s="23" t="str">
        <f>+'VERİ BANKASI'!B4</f>
        <v>ARAÇ TAMİR VE BAKIM GİDERLERİ</v>
      </c>
      <c r="C54" s="24">
        <f t="shared" si="13"/>
        <v>0</v>
      </c>
      <c r="D54" s="24">
        <f t="shared" si="14"/>
        <v>0</v>
      </c>
      <c r="E54" s="24">
        <f t="shared" si="15"/>
        <v>0</v>
      </c>
      <c r="F54" s="24">
        <f t="shared" si="16"/>
        <v>0</v>
      </c>
      <c r="G54" s="24">
        <f t="shared" si="17"/>
        <v>0</v>
      </c>
      <c r="H54" s="24">
        <f t="shared" si="18"/>
        <v>0</v>
      </c>
      <c r="I54" s="24">
        <f t="shared" si="19"/>
        <v>0</v>
      </c>
      <c r="J54" s="24">
        <f t="shared" si="20"/>
        <v>0</v>
      </c>
      <c r="K54" s="24">
        <f t="shared" si="21"/>
        <v>0</v>
      </c>
      <c r="L54" s="25">
        <f t="shared" si="22"/>
        <v>0</v>
      </c>
      <c r="M54" s="113">
        <f>+COUNTIF($D$4:D48,B54)</f>
        <v>0</v>
      </c>
      <c r="N54" s="26"/>
      <c r="O54" s="2" t="s">
        <v>73</v>
      </c>
      <c r="P54" s="198">
        <v>2023</v>
      </c>
      <c r="Q54" s="198"/>
      <c r="R54" s="198"/>
      <c r="S54" s="26"/>
      <c r="T54" s="41"/>
      <c r="U54" s="41"/>
      <c r="V54" s="41"/>
      <c r="W54" s="41"/>
    </row>
    <row r="55" spans="1:23" ht="19.899999999999999" customHeight="1" thickBot="1" x14ac:dyDescent="0.25">
      <c r="A55" s="49">
        <v>4</v>
      </c>
      <c r="B55" s="23" t="str">
        <f>+'VERİ BANKASI'!B5</f>
        <v>MUTFAK YİYECEK VE İÇECEK GİDERLERİ</v>
      </c>
      <c r="C55" s="24">
        <f t="shared" si="13"/>
        <v>0</v>
      </c>
      <c r="D55" s="24">
        <f t="shared" si="14"/>
        <v>0</v>
      </c>
      <c r="E55" s="24">
        <f t="shared" si="15"/>
        <v>0</v>
      </c>
      <c r="F55" s="24">
        <f t="shared" si="16"/>
        <v>0</v>
      </c>
      <c r="G55" s="24">
        <f t="shared" si="17"/>
        <v>0</v>
      </c>
      <c r="H55" s="24">
        <f t="shared" si="18"/>
        <v>0</v>
      </c>
      <c r="I55" s="24">
        <f t="shared" si="19"/>
        <v>0</v>
      </c>
      <c r="J55" s="24">
        <f t="shared" si="20"/>
        <v>0</v>
      </c>
      <c r="K55" s="24">
        <f t="shared" si="21"/>
        <v>0</v>
      </c>
      <c r="L55" s="25">
        <f t="shared" si="22"/>
        <v>0</v>
      </c>
      <c r="M55" s="113">
        <f>+COUNTIF($D$4:D49,B55)</f>
        <v>0</v>
      </c>
      <c r="N55" s="26"/>
      <c r="O55" s="2" t="s">
        <v>74</v>
      </c>
      <c r="P55" s="198" t="s">
        <v>3</v>
      </c>
      <c r="Q55" s="198"/>
      <c r="R55" s="198"/>
      <c r="S55" s="26"/>
      <c r="T55" s="199" t="s">
        <v>8</v>
      </c>
      <c r="U55" s="200"/>
      <c r="V55" s="201"/>
      <c r="W55" s="28">
        <f>+W51-W53</f>
        <v>-504.49999999999994</v>
      </c>
    </row>
    <row r="56" spans="1:23" ht="19.899999999999999" customHeight="1" x14ac:dyDescent="0.2">
      <c r="A56" s="49">
        <v>5</v>
      </c>
      <c r="B56" s="23" t="str">
        <f>+'VERİ BANKASI'!B6</f>
        <v>MUTFAK SARF MALZEME GİDERLERİ</v>
      </c>
      <c r="C56" s="24">
        <f t="shared" si="13"/>
        <v>0</v>
      </c>
      <c r="D56" s="24">
        <f t="shared" si="14"/>
        <v>0</v>
      </c>
      <c r="E56" s="24">
        <f t="shared" si="15"/>
        <v>0</v>
      </c>
      <c r="F56" s="24">
        <f t="shared" si="16"/>
        <v>0</v>
      </c>
      <c r="G56" s="24">
        <f t="shared" si="17"/>
        <v>0</v>
      </c>
      <c r="H56" s="24">
        <f t="shared" si="18"/>
        <v>0</v>
      </c>
      <c r="I56" s="24">
        <f t="shared" si="19"/>
        <v>0</v>
      </c>
      <c r="J56" s="24">
        <f t="shared" si="20"/>
        <v>0</v>
      </c>
      <c r="K56" s="24">
        <f t="shared" si="21"/>
        <v>0</v>
      </c>
      <c r="L56" s="25">
        <f t="shared" si="22"/>
        <v>0</v>
      </c>
      <c r="M56" s="113">
        <f>+COUNTIF($D$4:D50,B56)</f>
        <v>0</v>
      </c>
      <c r="N56" s="26"/>
      <c r="O56" s="2" t="s">
        <v>78</v>
      </c>
      <c r="P56" s="198" t="s">
        <v>75</v>
      </c>
      <c r="Q56" s="198"/>
      <c r="R56" s="198"/>
      <c r="S56" s="26"/>
      <c r="T56" s="26"/>
      <c r="U56" s="26"/>
      <c r="V56" s="26"/>
      <c r="W56" s="26"/>
    </row>
    <row r="57" spans="1:23" ht="19.899999999999999" customHeight="1" x14ac:dyDescent="0.2">
      <c r="A57" s="49">
        <v>6</v>
      </c>
      <c r="B57" s="23" t="str">
        <f>+'VERİ BANKASI'!B8</f>
        <v>TEMSİL İKRAM VE YEMEK GİDERLERİ</v>
      </c>
      <c r="C57" s="24">
        <f t="shared" si="13"/>
        <v>0</v>
      </c>
      <c r="D57" s="24">
        <f t="shared" si="14"/>
        <v>0</v>
      </c>
      <c r="E57" s="24">
        <f t="shared" si="15"/>
        <v>49.504950495049506</v>
      </c>
      <c r="F57" s="24">
        <f t="shared" si="16"/>
        <v>0.4950495049504951</v>
      </c>
      <c r="G57" s="24">
        <f t="shared" si="17"/>
        <v>413.18181818181813</v>
      </c>
      <c r="H57" s="24">
        <f t="shared" si="18"/>
        <v>41.31818181818182</v>
      </c>
      <c r="I57" s="24">
        <f t="shared" si="19"/>
        <v>0</v>
      </c>
      <c r="J57" s="24">
        <f t="shared" si="20"/>
        <v>0</v>
      </c>
      <c r="K57" s="24">
        <f t="shared" si="21"/>
        <v>0</v>
      </c>
      <c r="L57" s="25">
        <f t="shared" si="22"/>
        <v>504.49999999999994</v>
      </c>
      <c r="M57" s="113">
        <f>+COUNTIF($D$4:D51,B57)</f>
        <v>5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</row>
    <row r="58" spans="1:23" ht="19.899999999999999" customHeight="1" x14ac:dyDescent="0.2">
      <c r="A58" s="49">
        <v>7</v>
      </c>
      <c r="B58" s="23" t="str">
        <f>+'VERİ BANKASI'!B9</f>
        <v>OFİS MAKİNA TAM.BAK.VE SARF MALZ. GİD.</v>
      </c>
      <c r="C58" s="24">
        <f t="shared" si="13"/>
        <v>0</v>
      </c>
      <c r="D58" s="24">
        <f t="shared" si="14"/>
        <v>0</v>
      </c>
      <c r="E58" s="24">
        <f t="shared" si="15"/>
        <v>0</v>
      </c>
      <c r="F58" s="24">
        <f t="shared" si="16"/>
        <v>0</v>
      </c>
      <c r="G58" s="24">
        <f t="shared" si="17"/>
        <v>0</v>
      </c>
      <c r="H58" s="24">
        <f t="shared" si="18"/>
        <v>0</v>
      </c>
      <c r="I58" s="24">
        <f t="shared" si="19"/>
        <v>0</v>
      </c>
      <c r="J58" s="24">
        <f t="shared" si="20"/>
        <v>0</v>
      </c>
      <c r="K58" s="24">
        <f t="shared" si="21"/>
        <v>0</v>
      </c>
      <c r="L58" s="25">
        <f t="shared" si="22"/>
        <v>0</v>
      </c>
      <c r="M58" s="113">
        <f>+COUNTIF($D$4:D52,B58)</f>
        <v>0</v>
      </c>
      <c r="N58" s="26"/>
      <c r="O58" s="202" t="s">
        <v>57</v>
      </c>
      <c r="P58" s="202"/>
      <c r="Q58" s="202"/>
      <c r="R58" s="202"/>
      <c r="S58" s="26"/>
      <c r="T58" s="202" t="s">
        <v>56</v>
      </c>
      <c r="U58" s="202"/>
      <c r="V58" s="202"/>
      <c r="W58" s="202"/>
    </row>
    <row r="59" spans="1:23" ht="19.899999999999999" customHeight="1" thickBot="1" x14ac:dyDescent="0.25">
      <c r="A59" s="49">
        <v>8</v>
      </c>
      <c r="B59" s="23" t="str">
        <f>+'VERİ BANKASI'!B10</f>
        <v>OFİS TAMİR, BAKIM VE ONARIM GİDERİ</v>
      </c>
      <c r="C59" s="24">
        <f t="shared" si="13"/>
        <v>0</v>
      </c>
      <c r="D59" s="24">
        <f t="shared" si="14"/>
        <v>0</v>
      </c>
      <c r="E59" s="24">
        <f t="shared" si="15"/>
        <v>0</v>
      </c>
      <c r="F59" s="24">
        <f t="shared" si="16"/>
        <v>0</v>
      </c>
      <c r="G59" s="24">
        <f t="shared" si="17"/>
        <v>0</v>
      </c>
      <c r="H59" s="24">
        <f t="shared" si="18"/>
        <v>0</v>
      </c>
      <c r="I59" s="24">
        <f t="shared" si="19"/>
        <v>0</v>
      </c>
      <c r="J59" s="24">
        <f t="shared" si="20"/>
        <v>0</v>
      </c>
      <c r="K59" s="24">
        <f t="shared" si="21"/>
        <v>0</v>
      </c>
      <c r="L59" s="25">
        <f t="shared" si="22"/>
        <v>0</v>
      </c>
      <c r="M59" s="113">
        <f>+COUNTIF($D$4:D53,B59)</f>
        <v>0</v>
      </c>
      <c r="N59" s="26"/>
      <c r="O59" s="29"/>
      <c r="P59" s="29"/>
      <c r="Q59" s="29"/>
      <c r="R59" s="29"/>
      <c r="S59" s="30"/>
      <c r="T59" s="30"/>
      <c r="U59" s="30"/>
      <c r="V59" s="30"/>
      <c r="W59" s="30"/>
    </row>
    <row r="60" spans="1:23" ht="19.899999999999999" customHeight="1" x14ac:dyDescent="0.2">
      <c r="A60" s="49">
        <v>9</v>
      </c>
      <c r="B60" s="23" t="str">
        <f>+'VERİ BANKASI'!B11</f>
        <v>PTT, KARGO, NAKLİYE VE HAMMALİYE GİD.</v>
      </c>
      <c r="C60" s="24">
        <f t="shared" si="13"/>
        <v>0</v>
      </c>
      <c r="D60" s="24">
        <f t="shared" si="14"/>
        <v>0</v>
      </c>
      <c r="E60" s="24">
        <f t="shared" si="15"/>
        <v>0</v>
      </c>
      <c r="F60" s="24">
        <f t="shared" si="16"/>
        <v>0</v>
      </c>
      <c r="G60" s="24">
        <f t="shared" si="17"/>
        <v>0</v>
      </c>
      <c r="H60" s="24">
        <f t="shared" si="18"/>
        <v>0</v>
      </c>
      <c r="I60" s="24">
        <f t="shared" si="19"/>
        <v>0</v>
      </c>
      <c r="J60" s="24">
        <f t="shared" si="20"/>
        <v>0</v>
      </c>
      <c r="K60" s="24">
        <f t="shared" si="21"/>
        <v>0</v>
      </c>
      <c r="L60" s="25">
        <f t="shared" si="22"/>
        <v>0</v>
      </c>
      <c r="M60" s="113">
        <f>+COUNTIF($D$4:D54,B60)</f>
        <v>0</v>
      </c>
      <c r="N60" s="26"/>
      <c r="O60" s="31" t="s">
        <v>58</v>
      </c>
      <c r="P60" s="32" t="str">
        <f>+CONCATENATE(P61,P51)</f>
        <v>: ONUR YILDIRIM</v>
      </c>
      <c r="Q60" s="33"/>
      <c r="R60" s="34"/>
      <c r="S60" s="30"/>
      <c r="T60" s="31" t="s">
        <v>58</v>
      </c>
      <c r="U60" s="203" t="s">
        <v>61</v>
      </c>
      <c r="V60" s="203"/>
      <c r="W60" s="204"/>
    </row>
    <row r="61" spans="1:23" ht="19.899999999999999" customHeight="1" x14ac:dyDescent="0.2">
      <c r="A61" s="49">
        <v>10</v>
      </c>
      <c r="B61" s="23" t="str">
        <f>+'VERİ BANKASI'!B12</f>
        <v>KIRTASİYE VE MATBAA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35" t="s">
        <v>59</v>
      </c>
      <c r="P61" s="36" t="s">
        <v>665</v>
      </c>
      <c r="Q61" s="30"/>
      <c r="R61" s="37"/>
      <c r="S61" s="30"/>
      <c r="T61" s="35" t="s">
        <v>59</v>
      </c>
      <c r="U61" s="185" t="s">
        <v>60</v>
      </c>
      <c r="V61" s="185"/>
      <c r="W61" s="186"/>
    </row>
    <row r="62" spans="1:23" ht="19.899999999999999" customHeight="1" x14ac:dyDescent="0.2">
      <c r="A62" s="49">
        <v>11</v>
      </c>
      <c r="B62" s="23" t="str">
        <f>+'VERİ BANKASI'!B13</f>
        <v>YURTİÇİ SEYAHAT VE KONAKLAMA GİD.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187" t="s">
        <v>62</v>
      </c>
      <c r="P62" s="188"/>
      <c r="Q62" s="188"/>
      <c r="R62" s="189"/>
      <c r="S62" s="30"/>
      <c r="T62" s="187" t="s">
        <v>62</v>
      </c>
      <c r="U62" s="188"/>
      <c r="V62" s="188"/>
      <c r="W62" s="189"/>
    </row>
    <row r="63" spans="1:23" ht="19.899999999999999" customHeight="1" x14ac:dyDescent="0.2">
      <c r="A63" s="49">
        <v>12</v>
      </c>
      <c r="B63" s="23" t="str">
        <f>+'VERİ BANKASI'!B14</f>
        <v>YURTDIŞI SEYAHAT VE KONAKLAMA GİD.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187"/>
      <c r="P63" s="188"/>
      <c r="Q63" s="188"/>
      <c r="R63" s="189"/>
      <c r="S63" s="30"/>
      <c r="T63" s="187"/>
      <c r="U63" s="188"/>
      <c r="V63" s="188"/>
      <c r="W63" s="189"/>
    </row>
    <row r="64" spans="1:23" ht="19.899999999999999" customHeight="1" x14ac:dyDescent="0.2">
      <c r="A64" s="49">
        <v>13</v>
      </c>
      <c r="B64" s="23" t="str">
        <f>+'VERİ BANKASI'!B15</f>
        <v>TEMİZLİK VE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187"/>
      <c r="P64" s="188"/>
      <c r="Q64" s="188"/>
      <c r="R64" s="189"/>
      <c r="S64" s="30"/>
      <c r="T64" s="187"/>
      <c r="U64" s="188"/>
      <c r="V64" s="188"/>
      <c r="W64" s="189"/>
    </row>
    <row r="65" spans="1:23" ht="19.899999999999999" customHeight="1" x14ac:dyDescent="0.2">
      <c r="A65" s="49">
        <v>14</v>
      </c>
      <c r="B65" s="23" t="str">
        <f>+'VERİ BANKASI'!B16</f>
        <v>MUHTELİF VE DIŞARDAN SAĞ.HİZ.GİD.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187"/>
      <c r="P65" s="188"/>
      <c r="Q65" s="188"/>
      <c r="R65" s="189"/>
      <c r="S65" s="30"/>
      <c r="T65" s="187"/>
      <c r="U65" s="188"/>
      <c r="V65" s="188"/>
      <c r="W65" s="189"/>
    </row>
    <row r="66" spans="1:23" ht="19.899999999999999" customHeight="1" thickBot="1" x14ac:dyDescent="0.25">
      <c r="A66" s="49">
        <v>15</v>
      </c>
      <c r="B66" s="23" t="str">
        <f>+'VERİ BANKASI'!B17</f>
        <v>DİĞER VERGİ RESİM VE HARÇ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190"/>
      <c r="P66" s="191"/>
      <c r="Q66" s="191"/>
      <c r="R66" s="192"/>
      <c r="S66" s="30"/>
      <c r="T66" s="190"/>
      <c r="U66" s="191"/>
      <c r="V66" s="191"/>
      <c r="W66" s="192"/>
    </row>
    <row r="67" spans="1:23" ht="19.899999999999999" customHeight="1" x14ac:dyDescent="0.2">
      <c r="A67" s="49">
        <v>16</v>
      </c>
      <c r="B67" s="23" t="str">
        <f>+'VERİ BANKASI'!B18</f>
        <v>NOTER GİDERLERİ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S67" s="30"/>
      <c r="T67" s="30"/>
      <c r="U67" s="30"/>
    </row>
    <row r="68" spans="1:23" ht="19.899999999999999" customHeight="1" x14ac:dyDescent="0.2">
      <c r="A68" s="49">
        <v>17</v>
      </c>
      <c r="B68" s="23" t="str">
        <f>+'VERİ BANKASI'!B19</f>
        <v>SAĞLIK GİDERLERİ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</row>
    <row r="69" spans="1:23" ht="19.899999999999999" customHeight="1" x14ac:dyDescent="0.2">
      <c r="A69" s="49">
        <v>18</v>
      </c>
      <c r="B69" s="23" t="str">
        <f>+'VERİ BANKASI'!B20</f>
        <v>689 KANUNEN KABUL EDİLMEYEN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</row>
    <row r="70" spans="1:23" ht="19.899999999999999" customHeight="1" x14ac:dyDescent="0.2">
      <c r="A70" s="49">
        <v>19</v>
      </c>
      <c r="B70" s="23">
        <f>+'VERİ BANKASI'!B21</f>
        <v>0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/>
      <c r="N70" s="193" t="s">
        <v>55</v>
      </c>
      <c r="O70" s="194" t="s">
        <v>654</v>
      </c>
      <c r="P70" s="195"/>
      <c r="Q70" s="195"/>
      <c r="R70" s="195"/>
      <c r="S70" s="195"/>
      <c r="T70" s="195"/>
      <c r="U70" s="195"/>
      <c r="V70" s="195"/>
      <c r="W70" s="195"/>
    </row>
    <row r="71" spans="1:23" ht="19.899999999999999" customHeight="1" x14ac:dyDescent="0.2">
      <c r="A71" s="49">
        <v>20</v>
      </c>
      <c r="B71" s="23">
        <f>+'VERİ BANKASI'!B22</f>
        <v>0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/>
      <c r="N71" s="193"/>
      <c r="O71" s="194"/>
      <c r="P71" s="195"/>
      <c r="Q71" s="195"/>
      <c r="R71" s="195"/>
      <c r="S71" s="195"/>
      <c r="T71" s="195"/>
      <c r="U71" s="195"/>
      <c r="V71" s="195"/>
      <c r="W71" s="195"/>
    </row>
    <row r="72" spans="1:23" ht="19.899999999999999" customHeight="1" x14ac:dyDescent="0.2">
      <c r="A72" s="49">
        <v>21</v>
      </c>
      <c r="B72" s="23">
        <f>+'VERİ BANKASI'!B23</f>
        <v>0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/>
      <c r="N72" s="193"/>
      <c r="O72" s="194"/>
      <c r="P72" s="195"/>
      <c r="Q72" s="195"/>
      <c r="R72" s="195"/>
      <c r="S72" s="195"/>
      <c r="T72" s="195"/>
      <c r="U72" s="195"/>
      <c r="V72" s="195"/>
      <c r="W72" s="195"/>
    </row>
    <row r="73" spans="1:23" ht="19.899999999999999" customHeight="1" x14ac:dyDescent="0.2">
      <c r="A73" s="49">
        <v>22</v>
      </c>
      <c r="B73" s="23">
        <f>+'VERİ BANKASI'!B24</f>
        <v>0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/>
      <c r="N73" s="193"/>
      <c r="O73" s="196" t="s">
        <v>655</v>
      </c>
      <c r="P73" s="197"/>
      <c r="Q73" s="197"/>
      <c r="R73" s="197"/>
      <c r="S73" s="197"/>
      <c r="T73" s="197"/>
      <c r="U73" s="197"/>
      <c r="V73" s="197"/>
      <c r="W73" s="197"/>
    </row>
    <row r="74" spans="1:23" ht="19.899999999999999" customHeight="1" x14ac:dyDescent="0.2">
      <c r="A74" s="49">
        <v>23</v>
      </c>
      <c r="B74" s="23">
        <f>+'VERİ BANKASI'!B25</f>
        <v>0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/>
      <c r="N74" s="193"/>
      <c r="O74" s="196"/>
      <c r="P74" s="197"/>
      <c r="Q74" s="197"/>
      <c r="R74" s="197"/>
      <c r="S74" s="197"/>
      <c r="T74" s="197"/>
      <c r="U74" s="197"/>
      <c r="V74" s="197"/>
      <c r="W74" s="197"/>
    </row>
    <row r="75" spans="1:23" ht="19.899999999999999" customHeight="1" x14ac:dyDescent="0.2">
      <c r="A75" s="49">
        <v>24</v>
      </c>
      <c r="B75" s="23">
        <f>+'VERİ BANKASI'!B26</f>
        <v>0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/>
    </row>
    <row r="76" spans="1:23" ht="19.899999999999999" customHeight="1" thickBot="1" x14ac:dyDescent="0.25">
      <c r="A76" s="49">
        <v>25</v>
      </c>
      <c r="B76" s="23">
        <f>+'VERİ BANKASI'!B27</f>
        <v>0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/>
      <c r="R76" s="108" t="s">
        <v>657</v>
      </c>
      <c r="S76" s="108" t="s">
        <v>727</v>
      </c>
      <c r="T76" s="108" t="s">
        <v>50</v>
      </c>
      <c r="U76" s="108" t="s">
        <v>29</v>
      </c>
      <c r="V76" s="108" t="s">
        <v>33</v>
      </c>
      <c r="W76" s="108" t="s">
        <v>658</v>
      </c>
    </row>
    <row r="77" spans="1:23" ht="19.899999999999999" customHeight="1" thickBot="1" x14ac:dyDescent="0.25">
      <c r="A77" s="17"/>
      <c r="B77" s="38" t="s">
        <v>23</v>
      </c>
      <c r="C77" s="39">
        <f t="shared" ref="C77:K77" si="23">SUM(C52:C74)</f>
        <v>0</v>
      </c>
      <c r="D77" s="39">
        <f t="shared" si="23"/>
        <v>0</v>
      </c>
      <c r="E77" s="39">
        <f t="shared" si="23"/>
        <v>49.504950495049506</v>
      </c>
      <c r="F77" s="39">
        <f t="shared" si="23"/>
        <v>0.4950495049504951</v>
      </c>
      <c r="G77" s="39">
        <f t="shared" si="23"/>
        <v>413.18181818181813</v>
      </c>
      <c r="H77" s="39">
        <f t="shared" si="23"/>
        <v>41.31818181818182</v>
      </c>
      <c r="I77" s="39">
        <f t="shared" si="23"/>
        <v>0</v>
      </c>
      <c r="J77" s="39">
        <f t="shared" si="23"/>
        <v>0</v>
      </c>
      <c r="K77" s="40">
        <f t="shared" si="23"/>
        <v>0</v>
      </c>
      <c r="L77" s="40">
        <f>SUM(L52:L74)</f>
        <v>504.49999999999994</v>
      </c>
      <c r="M77" s="114">
        <f>+SUM(M52:M76)</f>
        <v>5</v>
      </c>
      <c r="R77" s="106" t="s">
        <v>658</v>
      </c>
      <c r="S77" s="111">
        <f>+M77</f>
        <v>5</v>
      </c>
      <c r="T77" s="107">
        <f>+K77</f>
        <v>0</v>
      </c>
      <c r="U77" s="107">
        <f>+C77+E77+G77+I77</f>
        <v>462.68676867686764</v>
      </c>
      <c r="V77" s="107">
        <f>+D77+F77+H77+J77</f>
        <v>41.813231323132314</v>
      </c>
      <c r="W77" s="107">
        <f>+T77+U77+V77</f>
        <v>504.49999999999994</v>
      </c>
    </row>
  </sheetData>
  <autoFilter ref="A3:W46" xr:uid="{00000000-0009-0000-0000-000002000000}">
    <sortState xmlns:xlrd2="http://schemas.microsoft.com/office/spreadsheetml/2017/richdata2" ref="A4:W28">
      <sortCondition ref="F3:F28"/>
    </sortState>
  </autoFilter>
  <mergeCells count="26">
    <mergeCell ref="A1:W1"/>
    <mergeCell ref="A2:C2"/>
    <mergeCell ref="E2:M2"/>
    <mergeCell ref="N2:O2"/>
    <mergeCell ref="P2:Q2"/>
    <mergeCell ref="R2:S2"/>
    <mergeCell ref="T2:U2"/>
    <mergeCell ref="V2:W2"/>
    <mergeCell ref="U60:W60"/>
    <mergeCell ref="P51:R51"/>
    <mergeCell ref="T51:V51"/>
    <mergeCell ref="P52:R52"/>
    <mergeCell ref="P53:R53"/>
    <mergeCell ref="T53:V53"/>
    <mergeCell ref="P54:R54"/>
    <mergeCell ref="P55:R55"/>
    <mergeCell ref="T55:V55"/>
    <mergeCell ref="P56:R56"/>
    <mergeCell ref="O58:R58"/>
    <mergeCell ref="T58:W58"/>
    <mergeCell ref="U61:W61"/>
    <mergeCell ref="O62:R66"/>
    <mergeCell ref="T62:W66"/>
    <mergeCell ref="N70:N74"/>
    <mergeCell ref="O70:W72"/>
    <mergeCell ref="O73:W74"/>
  </mergeCells>
  <dataValidations count="1">
    <dataValidation type="list" allowBlank="1" showInputMessage="1" showErrorMessage="1" sqref="D47" xr:uid="{A1D794BA-5E55-4A7C-9BB3-E1EDAA8577A4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7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847524A1-4639-40AA-99A1-29700CF2A6EE}">
          <x14:formula1>
            <xm:f>'VERİ BANKASI'!$K$1:$K$3</xm:f>
          </x14:formula1>
          <xm:sqref>J4:J47</xm:sqref>
        </x14:dataValidation>
        <x14:dataValidation type="list" allowBlank="1" showInputMessage="1" showErrorMessage="1" xr:uid="{592DD44B-46F3-4E5F-96AE-2A262DC414F8}">
          <x14:formula1>
            <xm:f>'VERİ BANKASI'!$J$1:$J$10</xm:f>
          </x14:formula1>
          <xm:sqref>K4:K46</xm:sqref>
        </x14:dataValidation>
        <x14:dataValidation type="list" allowBlank="1" showInputMessage="1" showErrorMessage="1" xr:uid="{5E4EE2DD-E458-41BC-AC85-1F3E1D982EB6}">
          <x14:formula1>
            <xm:f>'VERİ BANKASI'!$C$1:$C$8</xm:f>
          </x14:formula1>
          <xm:sqref>G4:G46</xm:sqref>
        </x14:dataValidation>
        <x14:dataValidation type="list" allowBlank="1" showInputMessage="1" showErrorMessage="1" xr:uid="{8330B3F3-3835-410F-AF3F-A0054990A023}">
          <x14:formula1>
            <xm:f>'VERİ BANKASI'!$H$1:$H$9</xm:f>
          </x14:formula1>
          <xm:sqref>P51:R51</xm:sqref>
        </x14:dataValidation>
        <x14:dataValidation type="list" allowBlank="1" showInputMessage="1" showErrorMessage="1" xr:uid="{A209F362-AEA5-4C51-B9B4-3055592B3CBD}">
          <x14:formula1>
            <xm:f>'VERİ BANKASI'!$N$1:$N$1</xm:f>
          </x14:formula1>
          <xm:sqref>K47</xm:sqref>
        </x14:dataValidation>
        <x14:dataValidation type="list" allowBlank="1" showInputMessage="1" showErrorMessage="1" xr:uid="{9E1869A7-56FC-4D08-82F5-3E55EF135B1B}">
          <x14:formula1>
            <xm:f>'VERİ BANKASI'!$C$1:$C$5</xm:f>
          </x14:formula1>
          <xm:sqref>G47</xm:sqref>
        </x14:dataValidation>
        <x14:dataValidation type="list" allowBlank="1" showInputMessage="1" showErrorMessage="1" xr:uid="{B6B5382C-7F3A-4AA4-BAAE-860F94F2A17F}">
          <x14:formula1>
            <xm:f>'VERİ BANKASI'!$G$1:$G$4</xm:f>
          </x14:formula1>
          <xm:sqref>P53</xm:sqref>
        </x14:dataValidation>
        <x14:dataValidation type="list" allowBlank="1" showInputMessage="1" showErrorMessage="1" xr:uid="{46D7C477-E991-434E-A4BE-87D44AD06551}">
          <x14:formula1>
            <xm:f>'VERİ BANKASI'!$L$1:$L$4</xm:f>
          </x14:formula1>
          <xm:sqref>P56:R56</xm:sqref>
        </x14:dataValidation>
        <x14:dataValidation type="list" allowBlank="1" showInputMessage="1" showErrorMessage="1" xr:uid="{DF1F737E-0F32-4D0F-9570-90D4F50431D1}">
          <x14:formula1>
            <xm:f>'VERİ BANKASI'!$E$1:$E$13</xm:f>
          </x14:formula1>
          <xm:sqref>P55</xm:sqref>
        </x14:dataValidation>
        <x14:dataValidation type="list" allowBlank="1" showInputMessage="1" showErrorMessage="1" xr:uid="{E7F95646-0806-4B7D-9780-8B661E996316}">
          <x14:formula1>
            <xm:f>'VERİ BANKASI'!$F$1:$F$4</xm:f>
          </x14:formula1>
          <xm:sqref>P52</xm:sqref>
        </x14:dataValidation>
        <x14:dataValidation type="list" allowBlank="1" showInputMessage="1" showErrorMessage="1" xr:uid="{16E3DB81-9F5E-438B-8704-33FB3430EF2C}">
          <x14:formula1>
            <xm:f>'VERİ BANKASI'!$B$1:$B$27</xm:f>
          </x14:formula1>
          <xm:sqref>D4:D46</xm:sqref>
        </x14:dataValidation>
        <x14:dataValidation type="list" allowBlank="1" showInputMessage="1" showErrorMessage="1" xr:uid="{F3E288FF-08C3-4F9C-AE7B-D1BBD4AF8ADC}">
          <x14:formula1>
            <xm:f>'VERİ BANKASI'!$I$1:$I$49</xm:f>
          </x14:formula1>
          <xm:sqref>I4:I47</xm:sqref>
        </x14:dataValidation>
        <x14:dataValidation type="list" allowBlank="1" showInputMessage="1" showErrorMessage="1" promptTitle="YILLAR" xr:uid="{324DFEF0-A5B7-4DF2-B8E1-B349CD3BFD10}">
          <x14:formula1>
            <xm:f>'VERİ BANKASI'!$I$1:$I$36</xm:f>
          </x14:formula1>
          <xm:sqref>P54:R54</xm:sqref>
        </x14:dataValidation>
      </x14:dataValidations>
    </ext>
  </extLst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D501-88E9-4E17-9BF0-8E9CF4BCF05B}">
  <sheetPr codeName="Sayfa93">
    <pageSetUpPr fitToPage="1"/>
  </sheetPr>
  <dimension ref="A1:W77"/>
  <sheetViews>
    <sheetView zoomScale="85" zoomScaleNormal="85" workbookViewId="0">
      <selection activeCell="E23" sqref="E23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8.140625" style="3" customWidth="1"/>
    <col min="10" max="10" width="15.5703125" style="3" bestFit="1" customWidth="1"/>
    <col min="11" max="11" width="18.7109375" style="3" bestFit="1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40.5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5260047973</v>
      </c>
      <c r="C4" s="100" t="str">
        <f>+VLOOKUP(B4,'VERİ BANKASI'!M:N,2,0)</f>
        <v>İSTANBUL OTOPARK İŞLETMELERİ A.Ş.(İSPARK)</v>
      </c>
      <c r="D4" s="54" t="s">
        <v>94</v>
      </c>
      <c r="E4" s="57">
        <v>650</v>
      </c>
      <c r="F4" s="59">
        <v>45286</v>
      </c>
      <c r="G4" s="61">
        <v>20</v>
      </c>
      <c r="H4" s="63">
        <v>100</v>
      </c>
      <c r="I4" s="65" t="s">
        <v>640</v>
      </c>
      <c r="J4" s="61" t="s">
        <v>65</v>
      </c>
      <c r="K4" s="65"/>
      <c r="L4" s="67">
        <f>IF(OR(D4="ARAÇ YAKIT GİDERİ",D4="ARAÇ OTOPARK VE VALE GİDERLERİ",D4="ARAÇ TAMİR VE BAKIM GİDERLERİ"),H4*30/100,0)+(IF(D4="689 KANUNEN KABUL EDİLMEYEN GİD.",H4*1,0))</f>
        <v>30</v>
      </c>
      <c r="M4" s="7">
        <f>+H4-L4</f>
        <v>70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0</v>
      </c>
      <c r="S4" s="86">
        <f>+R4*0.1</f>
        <v>0</v>
      </c>
      <c r="T4" s="90">
        <f>+IF(G4=$T$2,M4/1.2,0)</f>
        <v>58.333333333333336</v>
      </c>
      <c r="U4" s="92">
        <f>+T4*0.2</f>
        <v>11.666666666666668</v>
      </c>
      <c r="V4" s="95">
        <f>+N4+P4+R4+T4</f>
        <v>58.333333333333336</v>
      </c>
      <c r="W4" s="7">
        <f>+O4+Q4+S4+U4</f>
        <v>11.666666666666668</v>
      </c>
    </row>
    <row r="5" spans="1:23" s="6" customFormat="1" ht="19.899999999999999" customHeight="1" x14ac:dyDescent="0.2">
      <c r="A5" s="51">
        <v>2</v>
      </c>
      <c r="B5" s="97">
        <v>5260047973</v>
      </c>
      <c r="C5" s="100" t="str">
        <f>+VLOOKUP(B5,'VERİ BANKASI'!M:N,2,0)</f>
        <v>İSTANBUL OTOPARK İŞLETMELERİ A.Ş.(İSPARK)</v>
      </c>
      <c r="D5" s="54" t="s">
        <v>94</v>
      </c>
      <c r="E5" s="57">
        <v>588</v>
      </c>
      <c r="F5" s="59">
        <v>45285</v>
      </c>
      <c r="G5" s="61">
        <v>20</v>
      </c>
      <c r="H5" s="63">
        <v>100</v>
      </c>
      <c r="I5" s="65" t="s">
        <v>640</v>
      </c>
      <c r="J5" s="61" t="s">
        <v>65</v>
      </c>
      <c r="K5" s="65"/>
      <c r="L5" s="67">
        <f>IF(OR(D5="ARAÇ YAKIT GİDERİ",D5="ARAÇ OTOPARK VE VALE GİDERLERİ",D5="ARAÇ TAMİR VE BAKIM GİDERLERİ"),H5*30/100,0)+(IF(D5="689 KANUNEN KABUL EDİLMEYEN GİD.",H5*1,0))</f>
        <v>30</v>
      </c>
      <c r="M5" s="7">
        <f>+H5-L5</f>
        <v>70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58.333333333333336</v>
      </c>
      <c r="U5" s="92">
        <f>+T5*0.2</f>
        <v>11.666666666666668</v>
      </c>
      <c r="V5" s="95">
        <f>+N5+P5+R5+T5</f>
        <v>58.333333333333336</v>
      </c>
      <c r="W5" s="7">
        <f>+O5+Q5+S5+U5</f>
        <v>11.666666666666668</v>
      </c>
    </row>
    <row r="6" spans="1:23" s="6" customFormat="1" ht="19.899999999999999" customHeight="1" x14ac:dyDescent="0.2">
      <c r="A6" s="51">
        <v>3</v>
      </c>
      <c r="B6" s="97">
        <v>5260047973</v>
      </c>
      <c r="C6" s="100" t="str">
        <f>+VLOOKUP(B6,'VERİ BANKASI'!M:N,2,0)</f>
        <v>İSTANBUL OTOPARK İŞLETMELERİ A.Ş.(İSPARK)</v>
      </c>
      <c r="D6" s="54" t="s">
        <v>94</v>
      </c>
      <c r="E6" s="57">
        <v>587</v>
      </c>
      <c r="F6" s="59">
        <v>45282</v>
      </c>
      <c r="G6" s="61">
        <v>20</v>
      </c>
      <c r="H6" s="63">
        <v>100</v>
      </c>
      <c r="I6" s="65" t="s">
        <v>640</v>
      </c>
      <c r="J6" s="61" t="s">
        <v>65</v>
      </c>
      <c r="K6" s="65"/>
      <c r="L6" s="67">
        <f>IF(OR(D6="ARAÇ YAKIT GİDERİ",D6="ARAÇ OTOPARK VE VALE GİDERLERİ",D6="ARAÇ TAMİR VE BAKIM GİDERLERİ"),H6*30/100,0)+(IF(D6="689 KANUNEN KABUL EDİLMEYEN GİD.",H6*1,0))</f>
        <v>30</v>
      </c>
      <c r="M6" s="7">
        <f>+H6-L6</f>
        <v>70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58.333333333333336</v>
      </c>
      <c r="U6" s="92">
        <f>+T6*0.2</f>
        <v>11.666666666666668</v>
      </c>
      <c r="V6" s="95">
        <f t="shared" ref="V6:W21" si="0">+N6+P6+R6+T6</f>
        <v>58.333333333333336</v>
      </c>
      <c r="W6" s="7">
        <f t="shared" si="0"/>
        <v>11.666666666666668</v>
      </c>
    </row>
    <row r="7" spans="1:23" s="6" customFormat="1" ht="19.899999999999999" customHeight="1" x14ac:dyDescent="0.2">
      <c r="A7" s="51">
        <v>4</v>
      </c>
      <c r="B7" s="97">
        <v>5260047973</v>
      </c>
      <c r="C7" s="100" t="str">
        <f>+VLOOKUP(B7,'VERİ BANKASI'!M:N,2,0)</f>
        <v>İSTANBUL OTOPARK İŞLETMELERİ A.Ş.(İSPARK)</v>
      </c>
      <c r="D7" s="54" t="s">
        <v>94</v>
      </c>
      <c r="E7" s="57">
        <v>630</v>
      </c>
      <c r="F7" s="59">
        <v>45281</v>
      </c>
      <c r="G7" s="61">
        <v>20</v>
      </c>
      <c r="H7" s="63">
        <v>100</v>
      </c>
      <c r="I7" s="65" t="s">
        <v>640</v>
      </c>
      <c r="J7" s="61" t="s">
        <v>65</v>
      </c>
      <c r="K7" s="65"/>
      <c r="L7" s="67">
        <f t="shared" ref="L7:L46" si="1">IF(OR(D7="ARAÇ YAKIT GİDERİ",D7="ARAÇ OTOPARK VE VALE GİDERLERİ",D7="ARAÇ TAMİR VE BAKIM GİDERLERİ"),H7*30/100,0)+(IF(D7="689 KANUNEN KABUL EDİLMEYEN GİD.",H7*1,0))</f>
        <v>30</v>
      </c>
      <c r="M7" s="7">
        <f t="shared" ref="M7:M46" si="2">+H7-L7</f>
        <v>70</v>
      </c>
      <c r="N7" s="69">
        <f t="shared" ref="N7:N46" si="3">+IF(G7=$N$2,M7,0)</f>
        <v>0</v>
      </c>
      <c r="O7" s="76">
        <f t="shared" ref="O7:O46" si="4">+N7*0/100</f>
        <v>0</v>
      </c>
      <c r="P7" s="74">
        <f t="shared" ref="P7:P46" si="5">+IF(G7=$P$2,M7/1.01,0)</f>
        <v>0</v>
      </c>
      <c r="Q7" s="82">
        <f t="shared" ref="Q7:Q46" si="6">+P7*0.01</f>
        <v>0</v>
      </c>
      <c r="R7" s="80">
        <f t="shared" ref="R7:R46" si="7">+IF(G7=$R$2,M7/1.1,0)</f>
        <v>0</v>
      </c>
      <c r="S7" s="86">
        <f t="shared" ref="S7:S46" si="8">+R7*0.1</f>
        <v>0</v>
      </c>
      <c r="T7" s="90">
        <f t="shared" ref="T7:T46" si="9">+IF(G7=$T$2,M7/1.2,0)</f>
        <v>58.333333333333336</v>
      </c>
      <c r="U7" s="92">
        <f t="shared" ref="U7:U46" si="10">+T7*0.2</f>
        <v>11.666666666666668</v>
      </c>
      <c r="V7" s="95">
        <f t="shared" si="0"/>
        <v>58.333333333333336</v>
      </c>
      <c r="W7" s="7">
        <f t="shared" si="0"/>
        <v>11.666666666666668</v>
      </c>
    </row>
    <row r="8" spans="1:23" s="6" customFormat="1" ht="19.899999999999999" customHeight="1" x14ac:dyDescent="0.2">
      <c r="A8" s="51">
        <v>5</v>
      </c>
      <c r="B8" s="97">
        <v>5260047973</v>
      </c>
      <c r="C8" s="100" t="str">
        <f>+VLOOKUP(B8,'VERİ BANKASI'!M:N,2,0)</f>
        <v>İSTANBUL OTOPARK İŞLETMELERİ A.Ş.(İSPARK)</v>
      </c>
      <c r="D8" s="54" t="s">
        <v>94</v>
      </c>
      <c r="E8" s="57">
        <v>680</v>
      </c>
      <c r="F8" s="59">
        <v>45287</v>
      </c>
      <c r="G8" s="61">
        <v>20</v>
      </c>
      <c r="H8" s="63">
        <v>73</v>
      </c>
      <c r="I8" s="65" t="s">
        <v>640</v>
      </c>
      <c r="J8" s="61" t="s">
        <v>65</v>
      </c>
      <c r="K8" s="65"/>
      <c r="L8" s="67">
        <f t="shared" si="1"/>
        <v>21.9</v>
      </c>
      <c r="M8" s="7">
        <f t="shared" si="2"/>
        <v>51.1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42.583333333333336</v>
      </c>
      <c r="U8" s="92">
        <f t="shared" si="10"/>
        <v>8.5166666666666675</v>
      </c>
      <c r="V8" s="95">
        <f t="shared" si="0"/>
        <v>42.583333333333336</v>
      </c>
      <c r="W8" s="7">
        <f t="shared" si="0"/>
        <v>8.5166666666666675</v>
      </c>
    </row>
    <row r="9" spans="1:23" s="6" customFormat="1" ht="19.899999999999999" customHeight="1" x14ac:dyDescent="0.2">
      <c r="A9" s="51">
        <v>6</v>
      </c>
      <c r="B9" s="97">
        <v>5260047973</v>
      </c>
      <c r="C9" s="100" t="str">
        <f>+VLOOKUP(B9,'VERİ BANKASI'!M:N,2,0)</f>
        <v>İSTANBUL OTOPARK İŞLETMELERİ A.Ş.(İSPARK)</v>
      </c>
      <c r="D9" s="54" t="s">
        <v>94</v>
      </c>
      <c r="E9" s="57">
        <v>641</v>
      </c>
      <c r="F9" s="59">
        <v>45288</v>
      </c>
      <c r="G9" s="61">
        <v>20</v>
      </c>
      <c r="H9" s="63">
        <v>100</v>
      </c>
      <c r="I9" s="65" t="s">
        <v>640</v>
      </c>
      <c r="J9" s="61" t="s">
        <v>65</v>
      </c>
      <c r="K9" s="65"/>
      <c r="L9" s="67">
        <f t="shared" si="1"/>
        <v>30</v>
      </c>
      <c r="M9" s="7">
        <f t="shared" si="2"/>
        <v>70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58.333333333333336</v>
      </c>
      <c r="U9" s="92">
        <f t="shared" si="10"/>
        <v>11.666666666666668</v>
      </c>
      <c r="V9" s="95">
        <f t="shared" si="0"/>
        <v>58.333333333333336</v>
      </c>
      <c r="W9" s="7">
        <f t="shared" si="0"/>
        <v>11.666666666666668</v>
      </c>
    </row>
    <row r="10" spans="1:23" s="6" customFormat="1" ht="19.899999999999999" customHeight="1" x14ac:dyDescent="0.2">
      <c r="A10" s="51">
        <v>7</v>
      </c>
      <c r="B10" s="97">
        <v>8330822479</v>
      </c>
      <c r="C10" s="100" t="str">
        <f>+VLOOKUP(B10,'VERİ BANKASI'!M:N,2,0)</f>
        <v>XB GIDA İNŞAAT TURİZM SAN.TİC.LTD.ŞTİ.(BRADIUM KARAFIRIN)</v>
      </c>
      <c r="D10" s="54" t="s">
        <v>639</v>
      </c>
      <c r="E10" s="57">
        <v>61</v>
      </c>
      <c r="F10" s="59">
        <v>45284</v>
      </c>
      <c r="G10" s="61">
        <v>10</v>
      </c>
      <c r="H10" s="63">
        <v>238</v>
      </c>
      <c r="I10" s="65" t="s">
        <v>640</v>
      </c>
      <c r="J10" s="61" t="s">
        <v>65</v>
      </c>
      <c r="K10" s="65"/>
      <c r="L10" s="67">
        <f t="shared" si="1"/>
        <v>0</v>
      </c>
      <c r="M10" s="7">
        <f t="shared" si="2"/>
        <v>238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216.36363636363635</v>
      </c>
      <c r="S10" s="86">
        <f t="shared" si="8"/>
        <v>21.636363636363637</v>
      </c>
      <c r="T10" s="90">
        <f t="shared" si="9"/>
        <v>0</v>
      </c>
      <c r="U10" s="92">
        <f t="shared" si="10"/>
        <v>0</v>
      </c>
      <c r="V10" s="95">
        <f t="shared" si="0"/>
        <v>216.36363636363635</v>
      </c>
      <c r="W10" s="7">
        <f t="shared" si="0"/>
        <v>21.636363636363637</v>
      </c>
    </row>
    <row r="11" spans="1:23" s="6" customFormat="1" ht="19.899999999999999" customHeight="1" x14ac:dyDescent="0.2">
      <c r="A11" s="51">
        <v>8</v>
      </c>
      <c r="B11" s="97">
        <v>8920722590</v>
      </c>
      <c r="C11" s="100" t="str">
        <f>+VLOOKUP(B11,'VERİ BANKASI'!M:N,2,0)</f>
        <v>UNİVERSAL BOĞA KARDEŞLER GID.TUR.İNŞ.VE OTO.TİC.LTD.ŞTİ.(BULVAR BÜFE)</v>
      </c>
      <c r="D11" s="54" t="s">
        <v>639</v>
      </c>
      <c r="E11" s="57">
        <v>7</v>
      </c>
      <c r="F11" s="59">
        <v>45285</v>
      </c>
      <c r="G11" s="61">
        <v>10</v>
      </c>
      <c r="H11" s="63">
        <v>65</v>
      </c>
      <c r="I11" s="65" t="s">
        <v>68</v>
      </c>
      <c r="J11" s="61" t="s">
        <v>65</v>
      </c>
      <c r="K11" s="65"/>
      <c r="L11" s="67">
        <f t="shared" si="1"/>
        <v>0</v>
      </c>
      <c r="M11" s="7">
        <f t="shared" si="2"/>
        <v>65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59.090909090909086</v>
      </c>
      <c r="S11" s="86">
        <f t="shared" si="8"/>
        <v>5.9090909090909092</v>
      </c>
      <c r="T11" s="90">
        <f t="shared" si="9"/>
        <v>0</v>
      </c>
      <c r="U11" s="92">
        <f t="shared" si="10"/>
        <v>0</v>
      </c>
      <c r="V11" s="95">
        <f t="shared" si="0"/>
        <v>59.090909090909086</v>
      </c>
      <c r="W11" s="7">
        <f t="shared" si="0"/>
        <v>5.9090909090909092</v>
      </c>
    </row>
    <row r="12" spans="1:23" s="6" customFormat="1" ht="19.899999999999999" customHeight="1" x14ac:dyDescent="0.2">
      <c r="A12" s="51">
        <v>9</v>
      </c>
      <c r="B12" s="97">
        <v>1870022212</v>
      </c>
      <c r="C12" s="100" t="str">
        <f>+VLOOKUP(B12,'VERİ BANKASI'!M:N,2,0)</f>
        <v>BP PETROLLERİ A.Ş.</v>
      </c>
      <c r="D12" s="54" t="s">
        <v>639</v>
      </c>
      <c r="E12" s="57">
        <v>196</v>
      </c>
      <c r="F12" s="59">
        <v>45287</v>
      </c>
      <c r="G12" s="61">
        <v>1</v>
      </c>
      <c r="H12" s="63">
        <v>164.9</v>
      </c>
      <c r="I12" s="65" t="s">
        <v>640</v>
      </c>
      <c r="J12" s="61" t="s">
        <v>65</v>
      </c>
      <c r="K12" s="65"/>
      <c r="L12" s="67">
        <f t="shared" si="1"/>
        <v>0</v>
      </c>
      <c r="M12" s="7">
        <f t="shared" si="2"/>
        <v>164.9</v>
      </c>
      <c r="N12" s="69">
        <f t="shared" si="3"/>
        <v>0</v>
      </c>
      <c r="O12" s="76">
        <f t="shared" si="4"/>
        <v>0</v>
      </c>
      <c r="P12" s="74">
        <f t="shared" si="5"/>
        <v>163.26732673267327</v>
      </c>
      <c r="Q12" s="82">
        <f t="shared" si="6"/>
        <v>1.6326732673267328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0"/>
        <v>163.26732673267327</v>
      </c>
      <c r="W12" s="7">
        <f t="shared" si="0"/>
        <v>1.6326732673267328</v>
      </c>
    </row>
    <row r="13" spans="1:23" s="6" customFormat="1" ht="19.899999999999999" customHeight="1" x14ac:dyDescent="0.2">
      <c r="A13" s="51">
        <v>10</v>
      </c>
      <c r="B13" s="97">
        <v>1870022212</v>
      </c>
      <c r="C13" s="100" t="str">
        <f>+VLOOKUP(B13,'VERİ BANKASI'!M:N,2,0)</f>
        <v>BP PETROLLERİ A.Ş.</v>
      </c>
      <c r="D13" s="54" t="s">
        <v>639</v>
      </c>
      <c r="E13" s="57">
        <v>196</v>
      </c>
      <c r="F13" s="59">
        <v>45287</v>
      </c>
      <c r="G13" s="61">
        <v>10</v>
      </c>
      <c r="H13" s="63">
        <v>24</v>
      </c>
      <c r="I13" s="65" t="s">
        <v>640</v>
      </c>
      <c r="J13" s="61" t="s">
        <v>65</v>
      </c>
      <c r="K13" s="65"/>
      <c r="L13" s="67">
        <f t="shared" si="1"/>
        <v>0</v>
      </c>
      <c r="M13" s="7">
        <f t="shared" si="2"/>
        <v>24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21.818181818181817</v>
      </c>
      <c r="S13" s="86">
        <f t="shared" si="8"/>
        <v>2.1818181818181817</v>
      </c>
      <c r="T13" s="90">
        <f t="shared" si="9"/>
        <v>0</v>
      </c>
      <c r="U13" s="92">
        <f t="shared" si="10"/>
        <v>0</v>
      </c>
      <c r="V13" s="95">
        <f t="shared" si="0"/>
        <v>21.818181818181817</v>
      </c>
      <c r="W13" s="7">
        <f t="shared" si="0"/>
        <v>2.1818181818181817</v>
      </c>
    </row>
    <row r="14" spans="1:23" s="6" customFormat="1" ht="19.899999999999999" customHeight="1" x14ac:dyDescent="0.2">
      <c r="A14" s="51">
        <v>11</v>
      </c>
      <c r="B14" s="97">
        <v>7690310116</v>
      </c>
      <c r="C14" s="100" t="str">
        <f>+VLOOKUP(B14,'VERİ BANKASI'!M:N,2,0)</f>
        <v>SHAYA KAHVE SAN.VE TİC.A.Ş.(STARBUCKS COFFEE)</v>
      </c>
      <c r="D14" s="54" t="s">
        <v>639</v>
      </c>
      <c r="E14" s="57">
        <v>204</v>
      </c>
      <c r="F14" s="59">
        <v>45289</v>
      </c>
      <c r="G14" s="61">
        <v>10</v>
      </c>
      <c r="H14" s="63">
        <v>66</v>
      </c>
      <c r="I14" s="65" t="s">
        <v>640</v>
      </c>
      <c r="J14" s="61" t="s">
        <v>65</v>
      </c>
      <c r="K14" s="65"/>
      <c r="L14" s="67">
        <f t="shared" si="1"/>
        <v>0</v>
      </c>
      <c r="M14" s="7">
        <f t="shared" si="2"/>
        <v>66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59.999999999999993</v>
      </c>
      <c r="S14" s="86">
        <f t="shared" si="8"/>
        <v>6</v>
      </c>
      <c r="T14" s="90">
        <f t="shared" si="9"/>
        <v>0</v>
      </c>
      <c r="U14" s="92">
        <f t="shared" si="10"/>
        <v>0</v>
      </c>
      <c r="V14" s="95">
        <f t="shared" si="0"/>
        <v>59.999999999999993</v>
      </c>
      <c r="W14" s="7">
        <f t="shared" si="0"/>
        <v>6</v>
      </c>
    </row>
    <row r="15" spans="1:23" s="6" customFormat="1" ht="19.899999999999999" customHeight="1" x14ac:dyDescent="0.2">
      <c r="A15" s="51">
        <v>12</v>
      </c>
      <c r="B15" s="97">
        <v>6220529513</v>
      </c>
      <c r="C15" s="100" t="str">
        <f>+VLOOKUP(B15,'VERİ BANKASI'!M:N,2,0)</f>
        <v>MİGROS TİCARET A.Ş.</v>
      </c>
      <c r="D15" s="54" t="s">
        <v>639</v>
      </c>
      <c r="E15" s="57">
        <v>486</v>
      </c>
      <c r="F15" s="59">
        <v>45286</v>
      </c>
      <c r="G15" s="61">
        <v>1</v>
      </c>
      <c r="H15" s="63">
        <v>300.41000000000003</v>
      </c>
      <c r="I15" s="65" t="s">
        <v>751</v>
      </c>
      <c r="J15" s="61" t="s">
        <v>65</v>
      </c>
      <c r="K15" s="65"/>
      <c r="L15" s="67">
        <f t="shared" si="1"/>
        <v>0</v>
      </c>
      <c r="M15" s="7">
        <f t="shared" si="2"/>
        <v>300.41000000000003</v>
      </c>
      <c r="N15" s="69">
        <f t="shared" si="3"/>
        <v>0</v>
      </c>
      <c r="O15" s="76">
        <f t="shared" si="4"/>
        <v>0</v>
      </c>
      <c r="P15" s="74">
        <f t="shared" si="5"/>
        <v>297.43564356435644</v>
      </c>
      <c r="Q15" s="82">
        <f t="shared" si="6"/>
        <v>2.9743564356435646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0"/>
        <v>297.43564356435644</v>
      </c>
      <c r="W15" s="7">
        <f t="shared" si="0"/>
        <v>2.9743564356435646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 t="s">
        <v>65</v>
      </c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0"/>
        <v>0</v>
      </c>
      <c r="W16" s="7">
        <f t="shared" si="0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 t="s">
        <v>65</v>
      </c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0"/>
        <v>0</v>
      </c>
      <c r="W17" s="7">
        <f t="shared" si="0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 t="s">
        <v>65</v>
      </c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0"/>
        <v>0</v>
      </c>
      <c r="W18" s="7">
        <f t="shared" si="0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 t="s">
        <v>65</v>
      </c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0"/>
        <v>0</v>
      </c>
      <c r="W19" s="7">
        <f t="shared" si="0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 t="s">
        <v>65</v>
      </c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0"/>
        <v>0</v>
      </c>
      <c r="W20" s="7">
        <f t="shared" si="0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 t="s">
        <v>65</v>
      </c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0"/>
        <v>0</v>
      </c>
      <c r="W21" s="7">
        <f t="shared" si="0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 t="s">
        <v>65</v>
      </c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ref="V22:W46" si="11">+N22+P22+R22+T22</f>
        <v>0</v>
      </c>
      <c r="W22" s="7">
        <f t="shared" si="11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 t="s">
        <v>65</v>
      </c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si="11"/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 t="s">
        <v>65</v>
      </c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 t="s">
        <v>65</v>
      </c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 t="s">
        <v>65</v>
      </c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 t="s">
        <v>65</v>
      </c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1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1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1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1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1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1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1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1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1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1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1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1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1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1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1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1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1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1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si="1"/>
        <v>0</v>
      </c>
      <c r="M46" s="7">
        <f t="shared" si="2"/>
        <v>0</v>
      </c>
      <c r="N46" s="69">
        <f t="shared" si="3"/>
        <v>0</v>
      </c>
      <c r="O46" s="76">
        <f t="shared" si="4"/>
        <v>0</v>
      </c>
      <c r="P46" s="74">
        <f t="shared" si="5"/>
        <v>0</v>
      </c>
      <c r="Q46" s="82">
        <f t="shared" si="6"/>
        <v>0</v>
      </c>
      <c r="R46" s="80">
        <f t="shared" si="7"/>
        <v>0</v>
      </c>
      <c r="S46" s="86">
        <f t="shared" si="8"/>
        <v>0</v>
      </c>
      <c r="T46" s="90">
        <f t="shared" si="9"/>
        <v>0</v>
      </c>
      <c r="U46" s="92">
        <f t="shared" si="10"/>
        <v>0</v>
      </c>
      <c r="V46" s="95">
        <f t="shared" si="11"/>
        <v>0</v>
      </c>
      <c r="W46" s="7">
        <f t="shared" si="11"/>
        <v>0</v>
      </c>
    </row>
    <row r="47" spans="1:23" ht="19.899999999999999" customHeight="1" thickBot="1" x14ac:dyDescent="0.25">
      <c r="A47" s="52"/>
      <c r="B47" s="55"/>
      <c r="C47" s="55"/>
      <c r="D47" s="55"/>
      <c r="E47" s="58"/>
      <c r="F47" s="60"/>
      <c r="G47" s="62"/>
      <c r="H47" s="64"/>
      <c r="I47" s="62"/>
      <c r="J47" s="62"/>
      <c r="K47" s="101"/>
      <c r="L47" s="71"/>
      <c r="M47" s="72"/>
      <c r="N47" s="77"/>
      <c r="O47" s="78"/>
      <c r="P47" s="83"/>
      <c r="Q47" s="84"/>
      <c r="R47" s="87"/>
      <c r="S47" s="88"/>
      <c r="T47" s="93"/>
      <c r="U47" s="94"/>
      <c r="V47" s="96"/>
      <c r="W47" s="72"/>
    </row>
    <row r="48" spans="1:23" ht="19.899999999999999" customHeight="1" thickBot="1" x14ac:dyDescent="0.25">
      <c r="C48" s="4"/>
      <c r="D48" s="4"/>
      <c r="E48" s="70"/>
      <c r="F48" s="7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9.899999999999999" customHeight="1" thickBot="1" x14ac:dyDescent="0.25">
      <c r="A49" s="47"/>
      <c r="B49" s="47"/>
      <c r="C49" s="8" t="s">
        <v>53</v>
      </c>
      <c r="D49" s="9"/>
      <c r="E49" s="9"/>
      <c r="F49" s="9"/>
      <c r="G49" s="9"/>
      <c r="H49" s="10">
        <f>SUBTOTAL(9,H4:H48)</f>
        <v>1431.3100000000002</v>
      </c>
      <c r="I49" s="109"/>
      <c r="J49" s="109"/>
      <c r="K49" s="11"/>
      <c r="L49" s="12">
        <f t="shared" ref="L49:W49" si="12">+SUBTOTAL(9,L4:L47)</f>
        <v>171.9</v>
      </c>
      <c r="M49" s="12">
        <f t="shared" si="12"/>
        <v>1259.4100000000001</v>
      </c>
      <c r="N49" s="13">
        <f t="shared" si="12"/>
        <v>0</v>
      </c>
      <c r="O49" s="13">
        <f t="shared" si="12"/>
        <v>0</v>
      </c>
      <c r="P49" s="14">
        <f t="shared" si="12"/>
        <v>460.70297029702971</v>
      </c>
      <c r="Q49" s="14">
        <f t="shared" si="12"/>
        <v>4.6070297029702978</v>
      </c>
      <c r="R49" s="15">
        <f t="shared" si="12"/>
        <v>357.27272727272725</v>
      </c>
      <c r="S49" s="15">
        <f t="shared" si="12"/>
        <v>35.727272727272727</v>
      </c>
      <c r="T49" s="16">
        <f t="shared" si="12"/>
        <v>334.25</v>
      </c>
      <c r="U49" s="16">
        <f t="shared" si="12"/>
        <v>66.850000000000009</v>
      </c>
      <c r="V49" s="12">
        <f t="shared" si="12"/>
        <v>1152.2256975697571</v>
      </c>
      <c r="W49" s="12">
        <f t="shared" si="12"/>
        <v>107.18430243024305</v>
      </c>
    </row>
    <row r="50" spans="1:23" ht="19.899999999999999" customHeight="1" thickBot="1" x14ac:dyDescent="0.25">
      <c r="A50" s="48"/>
      <c r="B50" s="4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9.899999999999999" customHeight="1" thickBot="1" x14ac:dyDescent="0.25">
      <c r="A51" s="17" t="s">
        <v>95</v>
      </c>
      <c r="B51" s="17" t="s">
        <v>51</v>
      </c>
      <c r="C51" s="18" t="s">
        <v>54</v>
      </c>
      <c r="D51" s="18" t="s">
        <v>52</v>
      </c>
      <c r="E51" s="18" t="s">
        <v>5</v>
      </c>
      <c r="F51" s="18" t="s">
        <v>28</v>
      </c>
      <c r="G51" s="18" t="s">
        <v>79</v>
      </c>
      <c r="H51" s="18" t="s">
        <v>80</v>
      </c>
      <c r="I51" s="18" t="s">
        <v>81</v>
      </c>
      <c r="J51" s="18" t="s">
        <v>82</v>
      </c>
      <c r="K51" s="19" t="s">
        <v>50</v>
      </c>
      <c r="L51" s="20" t="s">
        <v>9</v>
      </c>
      <c r="M51" s="112" t="s">
        <v>656</v>
      </c>
      <c r="N51" s="21"/>
      <c r="O51" s="2" t="s">
        <v>72</v>
      </c>
      <c r="P51" s="198" t="s">
        <v>24</v>
      </c>
      <c r="Q51" s="198"/>
      <c r="R51" s="198"/>
      <c r="S51" s="21"/>
      <c r="T51" s="199" t="s">
        <v>6</v>
      </c>
      <c r="U51" s="200"/>
      <c r="V51" s="200"/>
      <c r="W51" s="22">
        <v>0</v>
      </c>
    </row>
    <row r="52" spans="1:23" ht="19.899999999999999" customHeight="1" thickBot="1" x14ac:dyDescent="0.25">
      <c r="A52" s="49">
        <v>1</v>
      </c>
      <c r="B52" s="23" t="str">
        <f>+'VERİ BANKASI'!B2</f>
        <v>ARAÇ YAKIT GİDERİ</v>
      </c>
      <c r="C52" s="24">
        <f t="shared" ref="C52:C76" si="13">SUMIF($D$4:$D$47,B52,$N$4:$N$47)</f>
        <v>0</v>
      </c>
      <c r="D52" s="24">
        <f t="shared" ref="D52:D76" si="14">SUMIF($D$4:$D$47,B52,$O$4:$O$47)</f>
        <v>0</v>
      </c>
      <c r="E52" s="24">
        <f t="shared" ref="E52:E76" si="15">SUMIF($D$4:$D$47,B52,$P$4:$P$47)</f>
        <v>0</v>
      </c>
      <c r="F52" s="24">
        <f t="shared" ref="F52:F76" si="16">SUMIF($D$4:$D$47,B52,$Q$4:$Q$47)</f>
        <v>0</v>
      </c>
      <c r="G52" s="24">
        <f t="shared" ref="G52:G76" si="17">SUMIF($D$4:$D$47,B52,$R$4:$R$47)</f>
        <v>0</v>
      </c>
      <c r="H52" s="24">
        <f t="shared" ref="H52:H76" si="18">SUMIF($D$4:$D$47,B52,$S$4:$S$47)</f>
        <v>0</v>
      </c>
      <c r="I52" s="24">
        <f t="shared" ref="I52:I76" si="19">SUMIF($D$4:$D$47,B52,$T$4:$T$47)</f>
        <v>0</v>
      </c>
      <c r="J52" s="24">
        <f t="shared" ref="J52:J76" si="20">SUMIF($D$4:$D$47,B52,$U$4:$U$47)</f>
        <v>0</v>
      </c>
      <c r="K52" s="24">
        <f t="shared" ref="K52:K76" si="21">SUMIF($D$4:$D$47,B52,$L$4:$L$47)</f>
        <v>0</v>
      </c>
      <c r="L52" s="25">
        <f t="shared" ref="L52:L76" si="22">+SUM(C52:K52)</f>
        <v>0</v>
      </c>
      <c r="M52" s="113">
        <f>+COUNTIF($D$4:D45,B52)</f>
        <v>0</v>
      </c>
      <c r="N52" s="26"/>
      <c r="O52" s="2" t="s">
        <v>0</v>
      </c>
      <c r="P52" s="198" t="s">
        <v>27</v>
      </c>
      <c r="Q52" s="198"/>
      <c r="R52" s="198"/>
      <c r="S52" s="26"/>
      <c r="T52" s="41"/>
      <c r="U52" s="41"/>
      <c r="V52" s="41"/>
      <c r="W52" s="41"/>
    </row>
    <row r="53" spans="1:23" ht="19.899999999999999" customHeight="1" thickBot="1" x14ac:dyDescent="0.25">
      <c r="A53" s="49">
        <v>2</v>
      </c>
      <c r="B53" s="23" t="str">
        <f>+'VERİ BANKASI'!B3</f>
        <v>ARAÇ OTOPARK VE VALE GİDERLERİ</v>
      </c>
      <c r="C53" s="24">
        <f t="shared" si="13"/>
        <v>0</v>
      </c>
      <c r="D53" s="24">
        <f t="shared" si="14"/>
        <v>0</v>
      </c>
      <c r="E53" s="24">
        <f t="shared" si="15"/>
        <v>0</v>
      </c>
      <c r="F53" s="24">
        <f t="shared" si="16"/>
        <v>0</v>
      </c>
      <c r="G53" s="24">
        <f t="shared" si="17"/>
        <v>0</v>
      </c>
      <c r="H53" s="24">
        <f t="shared" si="18"/>
        <v>0</v>
      </c>
      <c r="I53" s="24">
        <f t="shared" si="19"/>
        <v>334.25</v>
      </c>
      <c r="J53" s="24">
        <f t="shared" si="20"/>
        <v>66.850000000000009</v>
      </c>
      <c r="K53" s="24">
        <f t="shared" si="21"/>
        <v>171.9</v>
      </c>
      <c r="L53" s="25">
        <f t="shared" si="22"/>
        <v>573</v>
      </c>
      <c r="M53" s="113">
        <f>+COUNTIF($D$4:D47,B53)</f>
        <v>6</v>
      </c>
      <c r="N53" s="26"/>
      <c r="O53" s="2" t="s">
        <v>1</v>
      </c>
      <c r="P53" s="198" t="s">
        <v>2</v>
      </c>
      <c r="Q53" s="198"/>
      <c r="R53" s="198"/>
      <c r="S53" s="26"/>
      <c r="T53" s="199" t="s">
        <v>7</v>
      </c>
      <c r="U53" s="200"/>
      <c r="V53" s="201"/>
      <c r="W53" s="27">
        <f>+L49+V49+W49</f>
        <v>1431.3100000000002</v>
      </c>
    </row>
    <row r="54" spans="1:23" ht="19.899999999999999" customHeight="1" thickBot="1" x14ac:dyDescent="0.25">
      <c r="A54" s="49">
        <v>3</v>
      </c>
      <c r="B54" s="23" t="str">
        <f>+'VERİ BANKASI'!B4</f>
        <v>ARAÇ TAMİR VE BAKIM GİDERLERİ</v>
      </c>
      <c r="C54" s="24">
        <f t="shared" si="13"/>
        <v>0</v>
      </c>
      <c r="D54" s="24">
        <f t="shared" si="14"/>
        <v>0</v>
      </c>
      <c r="E54" s="24">
        <f t="shared" si="15"/>
        <v>0</v>
      </c>
      <c r="F54" s="24">
        <f t="shared" si="16"/>
        <v>0</v>
      </c>
      <c r="G54" s="24">
        <f t="shared" si="17"/>
        <v>0</v>
      </c>
      <c r="H54" s="24">
        <f t="shared" si="18"/>
        <v>0</v>
      </c>
      <c r="I54" s="24">
        <f t="shared" si="19"/>
        <v>0</v>
      </c>
      <c r="J54" s="24">
        <f t="shared" si="20"/>
        <v>0</v>
      </c>
      <c r="K54" s="24">
        <f t="shared" si="21"/>
        <v>0</v>
      </c>
      <c r="L54" s="25">
        <f t="shared" si="22"/>
        <v>0</v>
      </c>
      <c r="M54" s="113">
        <f>+COUNTIF($D$4:D48,B54)</f>
        <v>0</v>
      </c>
      <c r="N54" s="26"/>
      <c r="O54" s="2" t="s">
        <v>73</v>
      </c>
      <c r="P54" s="198">
        <v>2023</v>
      </c>
      <c r="Q54" s="198"/>
      <c r="R54" s="198"/>
      <c r="S54" s="26"/>
      <c r="T54" s="41"/>
      <c r="U54" s="41"/>
      <c r="V54" s="41"/>
      <c r="W54" s="41"/>
    </row>
    <row r="55" spans="1:23" ht="19.899999999999999" customHeight="1" thickBot="1" x14ac:dyDescent="0.25">
      <c r="A55" s="49">
        <v>4</v>
      </c>
      <c r="B55" s="23" t="str">
        <f>+'VERİ BANKASI'!B5</f>
        <v>MUTFAK YİYECEK VE İÇECEK GİDERLERİ</v>
      </c>
      <c r="C55" s="24">
        <f t="shared" si="13"/>
        <v>0</v>
      </c>
      <c r="D55" s="24">
        <f t="shared" si="14"/>
        <v>0</v>
      </c>
      <c r="E55" s="24">
        <f t="shared" si="15"/>
        <v>0</v>
      </c>
      <c r="F55" s="24">
        <f t="shared" si="16"/>
        <v>0</v>
      </c>
      <c r="G55" s="24">
        <f t="shared" si="17"/>
        <v>0</v>
      </c>
      <c r="H55" s="24">
        <f t="shared" si="18"/>
        <v>0</v>
      </c>
      <c r="I55" s="24">
        <f t="shared" si="19"/>
        <v>0</v>
      </c>
      <c r="J55" s="24">
        <f t="shared" si="20"/>
        <v>0</v>
      </c>
      <c r="K55" s="24">
        <f t="shared" si="21"/>
        <v>0</v>
      </c>
      <c r="L55" s="25">
        <f t="shared" si="22"/>
        <v>0</v>
      </c>
      <c r="M55" s="113">
        <f>+COUNTIF($D$4:D49,B55)</f>
        <v>0</v>
      </c>
      <c r="N55" s="26"/>
      <c r="O55" s="2" t="s">
        <v>74</v>
      </c>
      <c r="P55" s="198" t="s">
        <v>3</v>
      </c>
      <c r="Q55" s="198"/>
      <c r="R55" s="198"/>
      <c r="S55" s="26"/>
      <c r="T55" s="199" t="s">
        <v>8</v>
      </c>
      <c r="U55" s="200"/>
      <c r="V55" s="201"/>
      <c r="W55" s="28">
        <f>+W51-W53</f>
        <v>-1431.3100000000002</v>
      </c>
    </row>
    <row r="56" spans="1:23" ht="19.899999999999999" customHeight="1" x14ac:dyDescent="0.2">
      <c r="A56" s="49">
        <v>5</v>
      </c>
      <c r="B56" s="23" t="str">
        <f>+'VERİ BANKASI'!B6</f>
        <v>MUTFAK SARF MALZEME GİDERLERİ</v>
      </c>
      <c r="C56" s="24">
        <f t="shared" si="13"/>
        <v>0</v>
      </c>
      <c r="D56" s="24">
        <f t="shared" si="14"/>
        <v>0</v>
      </c>
      <c r="E56" s="24">
        <f t="shared" si="15"/>
        <v>0</v>
      </c>
      <c r="F56" s="24">
        <f t="shared" si="16"/>
        <v>0</v>
      </c>
      <c r="G56" s="24">
        <f t="shared" si="17"/>
        <v>0</v>
      </c>
      <c r="H56" s="24">
        <f t="shared" si="18"/>
        <v>0</v>
      </c>
      <c r="I56" s="24">
        <f t="shared" si="19"/>
        <v>0</v>
      </c>
      <c r="J56" s="24">
        <f t="shared" si="20"/>
        <v>0</v>
      </c>
      <c r="K56" s="24">
        <f t="shared" si="21"/>
        <v>0</v>
      </c>
      <c r="L56" s="25">
        <f t="shared" si="22"/>
        <v>0</v>
      </c>
      <c r="M56" s="113">
        <f>+COUNTIF($D$4:D50,B56)</f>
        <v>0</v>
      </c>
      <c r="N56" s="26"/>
      <c r="O56" s="2" t="s">
        <v>78</v>
      </c>
      <c r="P56" s="198" t="s">
        <v>75</v>
      </c>
      <c r="Q56" s="198"/>
      <c r="R56" s="198"/>
      <c r="S56" s="26"/>
      <c r="T56" s="26"/>
      <c r="U56" s="26"/>
      <c r="V56" s="26"/>
      <c r="W56" s="26"/>
    </row>
    <row r="57" spans="1:23" ht="19.899999999999999" customHeight="1" x14ac:dyDescent="0.2">
      <c r="A57" s="49">
        <v>6</v>
      </c>
      <c r="B57" s="23" t="str">
        <f>+'VERİ BANKASI'!B8</f>
        <v>TEMSİL İKRAM VE YEMEK GİDERLERİ</v>
      </c>
      <c r="C57" s="24">
        <f t="shared" si="13"/>
        <v>0</v>
      </c>
      <c r="D57" s="24">
        <f t="shared" si="14"/>
        <v>0</v>
      </c>
      <c r="E57" s="24">
        <f t="shared" si="15"/>
        <v>460.70297029702971</v>
      </c>
      <c r="F57" s="24">
        <f t="shared" si="16"/>
        <v>4.6070297029702978</v>
      </c>
      <c r="G57" s="24">
        <f t="shared" si="17"/>
        <v>357.27272727272725</v>
      </c>
      <c r="H57" s="24">
        <f t="shared" si="18"/>
        <v>35.727272727272727</v>
      </c>
      <c r="I57" s="24">
        <f t="shared" si="19"/>
        <v>0</v>
      </c>
      <c r="J57" s="24">
        <f t="shared" si="20"/>
        <v>0</v>
      </c>
      <c r="K57" s="24">
        <f t="shared" si="21"/>
        <v>0</v>
      </c>
      <c r="L57" s="25">
        <f t="shared" si="22"/>
        <v>858.31</v>
      </c>
      <c r="M57" s="113">
        <f>+COUNTIF($D$4:D51,B57)</f>
        <v>6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</row>
    <row r="58" spans="1:23" ht="19.899999999999999" customHeight="1" x14ac:dyDescent="0.2">
      <c r="A58" s="49">
        <v>7</v>
      </c>
      <c r="B58" s="23" t="str">
        <f>+'VERİ BANKASI'!B9</f>
        <v>OFİS MAKİNA TAM.BAK.VE SARF MALZ. GİD.</v>
      </c>
      <c r="C58" s="24">
        <f t="shared" si="13"/>
        <v>0</v>
      </c>
      <c r="D58" s="24">
        <f t="shared" si="14"/>
        <v>0</v>
      </c>
      <c r="E58" s="24">
        <f t="shared" si="15"/>
        <v>0</v>
      </c>
      <c r="F58" s="24">
        <f t="shared" si="16"/>
        <v>0</v>
      </c>
      <c r="G58" s="24">
        <f t="shared" si="17"/>
        <v>0</v>
      </c>
      <c r="H58" s="24">
        <f t="shared" si="18"/>
        <v>0</v>
      </c>
      <c r="I58" s="24">
        <f t="shared" si="19"/>
        <v>0</v>
      </c>
      <c r="J58" s="24">
        <f t="shared" si="20"/>
        <v>0</v>
      </c>
      <c r="K58" s="24">
        <f t="shared" si="21"/>
        <v>0</v>
      </c>
      <c r="L58" s="25">
        <f t="shared" si="22"/>
        <v>0</v>
      </c>
      <c r="M58" s="113">
        <f>+COUNTIF($D$4:D52,B58)</f>
        <v>0</v>
      </c>
      <c r="N58" s="26"/>
      <c r="O58" s="202" t="s">
        <v>57</v>
      </c>
      <c r="P58" s="202"/>
      <c r="Q58" s="202"/>
      <c r="R58" s="202"/>
      <c r="S58" s="26"/>
      <c r="T58" s="202" t="s">
        <v>56</v>
      </c>
      <c r="U58" s="202"/>
      <c r="V58" s="202"/>
      <c r="W58" s="202"/>
    </row>
    <row r="59" spans="1:23" ht="19.899999999999999" customHeight="1" thickBot="1" x14ac:dyDescent="0.25">
      <c r="A59" s="49">
        <v>8</v>
      </c>
      <c r="B59" s="23" t="str">
        <f>+'VERİ BANKASI'!B10</f>
        <v>OFİS TAMİR, BAKIM VE ONARIM GİDERİ</v>
      </c>
      <c r="C59" s="24">
        <f t="shared" si="13"/>
        <v>0</v>
      </c>
      <c r="D59" s="24">
        <f t="shared" si="14"/>
        <v>0</v>
      </c>
      <c r="E59" s="24">
        <f t="shared" si="15"/>
        <v>0</v>
      </c>
      <c r="F59" s="24">
        <f t="shared" si="16"/>
        <v>0</v>
      </c>
      <c r="G59" s="24">
        <f t="shared" si="17"/>
        <v>0</v>
      </c>
      <c r="H59" s="24">
        <f t="shared" si="18"/>
        <v>0</v>
      </c>
      <c r="I59" s="24">
        <f t="shared" si="19"/>
        <v>0</v>
      </c>
      <c r="J59" s="24">
        <f t="shared" si="20"/>
        <v>0</v>
      </c>
      <c r="K59" s="24">
        <f t="shared" si="21"/>
        <v>0</v>
      </c>
      <c r="L59" s="25">
        <f t="shared" si="22"/>
        <v>0</v>
      </c>
      <c r="M59" s="113">
        <f>+COUNTIF($D$4:D53,B59)</f>
        <v>0</v>
      </c>
      <c r="N59" s="26"/>
      <c r="O59" s="29"/>
      <c r="P59" s="29"/>
      <c r="Q59" s="29"/>
      <c r="R59" s="29"/>
      <c r="S59" s="30"/>
      <c r="T59" s="30"/>
      <c r="U59" s="30"/>
      <c r="V59" s="30"/>
      <c r="W59" s="30"/>
    </row>
    <row r="60" spans="1:23" ht="19.899999999999999" customHeight="1" x14ac:dyDescent="0.2">
      <c r="A60" s="49">
        <v>9</v>
      </c>
      <c r="B60" s="23" t="str">
        <f>+'VERİ BANKASI'!B11</f>
        <v>PTT, KARGO, NAKLİYE VE HAMMALİYE GİD.</v>
      </c>
      <c r="C60" s="24">
        <f t="shared" si="13"/>
        <v>0</v>
      </c>
      <c r="D60" s="24">
        <f t="shared" si="14"/>
        <v>0</v>
      </c>
      <c r="E60" s="24">
        <f t="shared" si="15"/>
        <v>0</v>
      </c>
      <c r="F60" s="24">
        <f t="shared" si="16"/>
        <v>0</v>
      </c>
      <c r="G60" s="24">
        <f t="shared" si="17"/>
        <v>0</v>
      </c>
      <c r="H60" s="24">
        <f t="shared" si="18"/>
        <v>0</v>
      </c>
      <c r="I60" s="24">
        <f t="shared" si="19"/>
        <v>0</v>
      </c>
      <c r="J60" s="24">
        <f t="shared" si="20"/>
        <v>0</v>
      </c>
      <c r="K60" s="24">
        <f t="shared" si="21"/>
        <v>0</v>
      </c>
      <c r="L60" s="25">
        <f t="shared" si="22"/>
        <v>0</v>
      </c>
      <c r="M60" s="113">
        <f>+COUNTIF($D$4:D54,B60)</f>
        <v>0</v>
      </c>
      <c r="N60" s="26"/>
      <c r="O60" s="31" t="s">
        <v>58</v>
      </c>
      <c r="P60" s="32" t="str">
        <f>+CONCATENATE(P61,P51)</f>
        <v>: ONUR YILDIRIM</v>
      </c>
      <c r="Q60" s="33"/>
      <c r="R60" s="34"/>
      <c r="S60" s="30"/>
      <c r="T60" s="31" t="s">
        <v>58</v>
      </c>
      <c r="U60" s="203" t="s">
        <v>61</v>
      </c>
      <c r="V60" s="203"/>
      <c r="W60" s="204"/>
    </row>
    <row r="61" spans="1:23" ht="19.899999999999999" customHeight="1" x14ac:dyDescent="0.2">
      <c r="A61" s="49">
        <v>10</v>
      </c>
      <c r="B61" s="23" t="str">
        <f>+'VERİ BANKASI'!B12</f>
        <v>KIRTASİYE VE MATBAA GİDERLERİ</v>
      </c>
      <c r="C61" s="24">
        <f t="shared" si="13"/>
        <v>0</v>
      </c>
      <c r="D61" s="24">
        <f t="shared" si="14"/>
        <v>0</v>
      </c>
      <c r="E61" s="24">
        <f t="shared" si="15"/>
        <v>0</v>
      </c>
      <c r="F61" s="24">
        <f t="shared" si="16"/>
        <v>0</v>
      </c>
      <c r="G61" s="24">
        <f t="shared" si="17"/>
        <v>0</v>
      </c>
      <c r="H61" s="24">
        <f t="shared" si="18"/>
        <v>0</v>
      </c>
      <c r="I61" s="24">
        <f t="shared" si="19"/>
        <v>0</v>
      </c>
      <c r="J61" s="24">
        <f t="shared" si="20"/>
        <v>0</v>
      </c>
      <c r="K61" s="24">
        <f t="shared" si="21"/>
        <v>0</v>
      </c>
      <c r="L61" s="25">
        <f t="shared" si="22"/>
        <v>0</v>
      </c>
      <c r="M61" s="113">
        <f>+COUNTIF($D$4:D55,B61)</f>
        <v>0</v>
      </c>
      <c r="N61" s="26"/>
      <c r="O61" s="35" t="s">
        <v>59</v>
      </c>
      <c r="P61" s="36" t="s">
        <v>665</v>
      </c>
      <c r="Q61" s="30"/>
      <c r="R61" s="37"/>
      <c r="S61" s="30"/>
      <c r="T61" s="35" t="s">
        <v>59</v>
      </c>
      <c r="U61" s="185" t="s">
        <v>60</v>
      </c>
      <c r="V61" s="185"/>
      <c r="W61" s="186"/>
    </row>
    <row r="62" spans="1:23" ht="19.899999999999999" customHeight="1" x14ac:dyDescent="0.2">
      <c r="A62" s="49">
        <v>11</v>
      </c>
      <c r="B62" s="23" t="str">
        <f>+'VERİ BANKASI'!B13</f>
        <v>YURTİÇİ SEYAHAT VE KONAKLAMA GİD.</v>
      </c>
      <c r="C62" s="24">
        <f t="shared" si="13"/>
        <v>0</v>
      </c>
      <c r="D62" s="24">
        <f t="shared" si="14"/>
        <v>0</v>
      </c>
      <c r="E62" s="24">
        <f t="shared" si="15"/>
        <v>0</v>
      </c>
      <c r="F62" s="24">
        <f t="shared" si="16"/>
        <v>0</v>
      </c>
      <c r="G62" s="24">
        <f t="shared" si="17"/>
        <v>0</v>
      </c>
      <c r="H62" s="24">
        <f t="shared" si="18"/>
        <v>0</v>
      </c>
      <c r="I62" s="24">
        <f t="shared" si="19"/>
        <v>0</v>
      </c>
      <c r="J62" s="24">
        <f t="shared" si="20"/>
        <v>0</v>
      </c>
      <c r="K62" s="24">
        <f t="shared" si="21"/>
        <v>0</v>
      </c>
      <c r="L62" s="25">
        <f t="shared" si="22"/>
        <v>0</v>
      </c>
      <c r="M62" s="113">
        <f>+COUNTIF($D$4:D56,B62)</f>
        <v>0</v>
      </c>
      <c r="N62" s="26"/>
      <c r="O62" s="187" t="s">
        <v>62</v>
      </c>
      <c r="P62" s="188"/>
      <c r="Q62" s="188"/>
      <c r="R62" s="189"/>
      <c r="S62" s="30"/>
      <c r="T62" s="187" t="s">
        <v>62</v>
      </c>
      <c r="U62" s="188"/>
      <c r="V62" s="188"/>
      <c r="W62" s="189"/>
    </row>
    <row r="63" spans="1:23" ht="19.899999999999999" customHeight="1" x14ac:dyDescent="0.2">
      <c r="A63" s="49">
        <v>12</v>
      </c>
      <c r="B63" s="23" t="str">
        <f>+'VERİ BANKASI'!B14</f>
        <v>YURTDIŞI SEYAHAT VE KONAKLAMA GİD.</v>
      </c>
      <c r="C63" s="24">
        <f t="shared" si="13"/>
        <v>0</v>
      </c>
      <c r="D63" s="24">
        <f t="shared" si="14"/>
        <v>0</v>
      </c>
      <c r="E63" s="24">
        <f t="shared" si="15"/>
        <v>0</v>
      </c>
      <c r="F63" s="24">
        <f t="shared" si="16"/>
        <v>0</v>
      </c>
      <c r="G63" s="24">
        <f t="shared" si="17"/>
        <v>0</v>
      </c>
      <c r="H63" s="24">
        <f t="shared" si="18"/>
        <v>0</v>
      </c>
      <c r="I63" s="24">
        <f t="shared" si="19"/>
        <v>0</v>
      </c>
      <c r="J63" s="24">
        <f t="shared" si="20"/>
        <v>0</v>
      </c>
      <c r="K63" s="24">
        <f t="shared" si="21"/>
        <v>0</v>
      </c>
      <c r="L63" s="25">
        <f t="shared" si="22"/>
        <v>0</v>
      </c>
      <c r="M63" s="113">
        <f>+COUNTIF($D$4:D57,B63)</f>
        <v>0</v>
      </c>
      <c r="N63" s="26"/>
      <c r="O63" s="187"/>
      <c r="P63" s="188"/>
      <c r="Q63" s="188"/>
      <c r="R63" s="189"/>
      <c r="S63" s="30"/>
      <c r="T63" s="187"/>
      <c r="U63" s="188"/>
      <c r="V63" s="188"/>
      <c r="W63" s="189"/>
    </row>
    <row r="64" spans="1:23" ht="19.899999999999999" customHeight="1" x14ac:dyDescent="0.2">
      <c r="A64" s="49">
        <v>13</v>
      </c>
      <c r="B64" s="23" t="str">
        <f>+'VERİ BANKASI'!B15</f>
        <v>TEMİZLİK VE SARF MALZEME GİDERLERİ</v>
      </c>
      <c r="C64" s="24">
        <f t="shared" si="13"/>
        <v>0</v>
      </c>
      <c r="D64" s="24">
        <f t="shared" si="14"/>
        <v>0</v>
      </c>
      <c r="E64" s="24">
        <f t="shared" si="15"/>
        <v>0</v>
      </c>
      <c r="F64" s="24">
        <f t="shared" si="16"/>
        <v>0</v>
      </c>
      <c r="G64" s="24">
        <f t="shared" si="17"/>
        <v>0</v>
      </c>
      <c r="H64" s="24">
        <f t="shared" si="18"/>
        <v>0</v>
      </c>
      <c r="I64" s="24">
        <f t="shared" si="19"/>
        <v>0</v>
      </c>
      <c r="J64" s="24">
        <f t="shared" si="20"/>
        <v>0</v>
      </c>
      <c r="K64" s="24">
        <f t="shared" si="21"/>
        <v>0</v>
      </c>
      <c r="L64" s="25">
        <f t="shared" si="22"/>
        <v>0</v>
      </c>
      <c r="M64" s="113">
        <f>+COUNTIF($D$4:D58,B64)</f>
        <v>0</v>
      </c>
      <c r="N64" s="26"/>
      <c r="O64" s="187"/>
      <c r="P64" s="188"/>
      <c r="Q64" s="188"/>
      <c r="R64" s="189"/>
      <c r="S64" s="30"/>
      <c r="T64" s="187"/>
      <c r="U64" s="188"/>
      <c r="V64" s="188"/>
      <c r="W64" s="189"/>
    </row>
    <row r="65" spans="1:23" ht="19.899999999999999" customHeight="1" x14ac:dyDescent="0.2">
      <c r="A65" s="49">
        <v>14</v>
      </c>
      <c r="B65" s="23" t="str">
        <f>+'VERİ BANKASI'!B16</f>
        <v>MUHTELİF VE DIŞARDAN SAĞ.HİZ.GİD.</v>
      </c>
      <c r="C65" s="24">
        <f t="shared" si="13"/>
        <v>0</v>
      </c>
      <c r="D65" s="24">
        <f t="shared" si="14"/>
        <v>0</v>
      </c>
      <c r="E65" s="24">
        <f t="shared" si="15"/>
        <v>0</v>
      </c>
      <c r="F65" s="24">
        <f t="shared" si="16"/>
        <v>0</v>
      </c>
      <c r="G65" s="24">
        <f t="shared" si="17"/>
        <v>0</v>
      </c>
      <c r="H65" s="24">
        <f t="shared" si="18"/>
        <v>0</v>
      </c>
      <c r="I65" s="24">
        <f t="shared" si="19"/>
        <v>0</v>
      </c>
      <c r="J65" s="24">
        <f t="shared" si="20"/>
        <v>0</v>
      </c>
      <c r="K65" s="24">
        <f t="shared" si="21"/>
        <v>0</v>
      </c>
      <c r="L65" s="25">
        <f t="shared" si="22"/>
        <v>0</v>
      </c>
      <c r="M65" s="113">
        <f>+COUNTIF($D$4:D59,B65)</f>
        <v>0</v>
      </c>
      <c r="N65" s="26"/>
      <c r="O65" s="187"/>
      <c r="P65" s="188"/>
      <c r="Q65" s="188"/>
      <c r="R65" s="189"/>
      <c r="S65" s="30"/>
      <c r="T65" s="187"/>
      <c r="U65" s="188"/>
      <c r="V65" s="188"/>
      <c r="W65" s="189"/>
    </row>
    <row r="66" spans="1:23" ht="19.899999999999999" customHeight="1" thickBot="1" x14ac:dyDescent="0.25">
      <c r="A66" s="49">
        <v>15</v>
      </c>
      <c r="B66" s="23" t="str">
        <f>+'VERİ BANKASI'!B17</f>
        <v>DİĞER VERGİ RESİM VE HARÇ GİDERLERİ</v>
      </c>
      <c r="C66" s="24">
        <f t="shared" si="13"/>
        <v>0</v>
      </c>
      <c r="D66" s="24">
        <f t="shared" si="14"/>
        <v>0</v>
      </c>
      <c r="E66" s="24">
        <f t="shared" si="15"/>
        <v>0</v>
      </c>
      <c r="F66" s="24">
        <f t="shared" si="16"/>
        <v>0</v>
      </c>
      <c r="G66" s="24">
        <f t="shared" si="17"/>
        <v>0</v>
      </c>
      <c r="H66" s="24">
        <f t="shared" si="18"/>
        <v>0</v>
      </c>
      <c r="I66" s="24">
        <f t="shared" si="19"/>
        <v>0</v>
      </c>
      <c r="J66" s="24">
        <f t="shared" si="20"/>
        <v>0</v>
      </c>
      <c r="K66" s="24">
        <f t="shared" si="21"/>
        <v>0</v>
      </c>
      <c r="L66" s="25">
        <f t="shared" si="22"/>
        <v>0</v>
      </c>
      <c r="M66" s="113">
        <f>+COUNTIF($D$4:D60,B66)</f>
        <v>0</v>
      </c>
      <c r="N66" s="26"/>
      <c r="O66" s="190"/>
      <c r="P66" s="191"/>
      <c r="Q66" s="191"/>
      <c r="R66" s="192"/>
      <c r="S66" s="30"/>
      <c r="T66" s="190"/>
      <c r="U66" s="191"/>
      <c r="V66" s="191"/>
      <c r="W66" s="192"/>
    </row>
    <row r="67" spans="1:23" ht="19.899999999999999" customHeight="1" x14ac:dyDescent="0.2">
      <c r="A67" s="49">
        <v>16</v>
      </c>
      <c r="B67" s="23" t="str">
        <f>+'VERİ BANKASI'!B18</f>
        <v>NOTER GİDERLERİ</v>
      </c>
      <c r="C67" s="24">
        <f t="shared" si="13"/>
        <v>0</v>
      </c>
      <c r="D67" s="24">
        <f t="shared" si="14"/>
        <v>0</v>
      </c>
      <c r="E67" s="24">
        <f t="shared" si="15"/>
        <v>0</v>
      </c>
      <c r="F67" s="24">
        <f t="shared" si="16"/>
        <v>0</v>
      </c>
      <c r="G67" s="24">
        <f t="shared" si="17"/>
        <v>0</v>
      </c>
      <c r="H67" s="24">
        <f t="shared" si="18"/>
        <v>0</v>
      </c>
      <c r="I67" s="24">
        <f t="shared" si="19"/>
        <v>0</v>
      </c>
      <c r="J67" s="24">
        <f t="shared" si="20"/>
        <v>0</v>
      </c>
      <c r="K67" s="24">
        <f t="shared" si="21"/>
        <v>0</v>
      </c>
      <c r="L67" s="25">
        <f t="shared" si="22"/>
        <v>0</v>
      </c>
      <c r="M67" s="113">
        <f>+COUNTIF($D$4:D61,B67)</f>
        <v>0</v>
      </c>
      <c r="N67" s="26"/>
      <c r="S67" s="30"/>
      <c r="T67" s="30"/>
      <c r="U67" s="30"/>
    </row>
    <row r="68" spans="1:23" ht="19.899999999999999" customHeight="1" x14ac:dyDescent="0.2">
      <c r="A68" s="49">
        <v>17</v>
      </c>
      <c r="B68" s="23" t="str">
        <f>+'VERİ BANKASI'!B19</f>
        <v>SAĞLIK GİDERLERİ</v>
      </c>
      <c r="C68" s="24">
        <f t="shared" si="13"/>
        <v>0</v>
      </c>
      <c r="D68" s="24">
        <f t="shared" si="14"/>
        <v>0</v>
      </c>
      <c r="E68" s="24">
        <f t="shared" si="15"/>
        <v>0</v>
      </c>
      <c r="F68" s="24">
        <f t="shared" si="16"/>
        <v>0</v>
      </c>
      <c r="G68" s="24">
        <f t="shared" si="17"/>
        <v>0</v>
      </c>
      <c r="H68" s="24">
        <f t="shared" si="18"/>
        <v>0</v>
      </c>
      <c r="I68" s="24">
        <f t="shared" si="19"/>
        <v>0</v>
      </c>
      <c r="J68" s="24">
        <f t="shared" si="20"/>
        <v>0</v>
      </c>
      <c r="K68" s="24">
        <f t="shared" si="21"/>
        <v>0</v>
      </c>
      <c r="L68" s="25">
        <f t="shared" si="22"/>
        <v>0</v>
      </c>
      <c r="M68" s="113">
        <f>+COUNTIF($D$4:D62,B68)</f>
        <v>0</v>
      </c>
      <c r="N68" s="26"/>
    </row>
    <row r="69" spans="1:23" ht="19.899999999999999" customHeight="1" x14ac:dyDescent="0.2">
      <c r="A69" s="49">
        <v>18</v>
      </c>
      <c r="B69" s="23" t="str">
        <f>+'VERİ BANKASI'!B20</f>
        <v>689 KANUNEN KABUL EDİLMEYEN GİD.</v>
      </c>
      <c r="C69" s="24">
        <f t="shared" si="13"/>
        <v>0</v>
      </c>
      <c r="D69" s="24">
        <f t="shared" si="14"/>
        <v>0</v>
      </c>
      <c r="E69" s="24">
        <f t="shared" si="15"/>
        <v>0</v>
      </c>
      <c r="F69" s="24">
        <f t="shared" si="16"/>
        <v>0</v>
      </c>
      <c r="G69" s="24">
        <f t="shared" si="17"/>
        <v>0</v>
      </c>
      <c r="H69" s="24">
        <f t="shared" si="18"/>
        <v>0</v>
      </c>
      <c r="I69" s="24">
        <f t="shared" si="19"/>
        <v>0</v>
      </c>
      <c r="J69" s="24">
        <f t="shared" si="20"/>
        <v>0</v>
      </c>
      <c r="K69" s="24">
        <f t="shared" si="21"/>
        <v>0</v>
      </c>
      <c r="L69" s="25">
        <f t="shared" si="22"/>
        <v>0</v>
      </c>
      <c r="M69" s="113">
        <f>+COUNTIF($D$4:D63,B69)</f>
        <v>0</v>
      </c>
    </row>
    <row r="70" spans="1:23" ht="19.899999999999999" customHeight="1" x14ac:dyDescent="0.2">
      <c r="A70" s="49">
        <v>19</v>
      </c>
      <c r="B70" s="23">
        <f>+'VERİ BANKASI'!B21</f>
        <v>0</v>
      </c>
      <c r="C70" s="24">
        <f t="shared" si="13"/>
        <v>0</v>
      </c>
      <c r="D70" s="24">
        <f t="shared" si="14"/>
        <v>0</v>
      </c>
      <c r="E70" s="24">
        <f t="shared" si="15"/>
        <v>0</v>
      </c>
      <c r="F70" s="24">
        <f t="shared" si="16"/>
        <v>0</v>
      </c>
      <c r="G70" s="24">
        <f t="shared" si="17"/>
        <v>0</v>
      </c>
      <c r="H70" s="24">
        <f t="shared" si="18"/>
        <v>0</v>
      </c>
      <c r="I70" s="24">
        <f t="shared" si="19"/>
        <v>0</v>
      </c>
      <c r="J70" s="24">
        <f t="shared" si="20"/>
        <v>0</v>
      </c>
      <c r="K70" s="24">
        <f t="shared" si="21"/>
        <v>0</v>
      </c>
      <c r="L70" s="25">
        <f t="shared" si="22"/>
        <v>0</v>
      </c>
      <c r="M70" s="113"/>
      <c r="N70" s="193" t="s">
        <v>55</v>
      </c>
      <c r="O70" s="194" t="s">
        <v>654</v>
      </c>
      <c r="P70" s="195"/>
      <c r="Q70" s="195"/>
      <c r="R70" s="195"/>
      <c r="S70" s="195"/>
      <c r="T70" s="195"/>
      <c r="U70" s="195"/>
      <c r="V70" s="195"/>
      <c r="W70" s="195"/>
    </row>
    <row r="71" spans="1:23" ht="19.899999999999999" customHeight="1" x14ac:dyDescent="0.2">
      <c r="A71" s="49">
        <v>20</v>
      </c>
      <c r="B71" s="23">
        <f>+'VERİ BANKASI'!B22</f>
        <v>0</v>
      </c>
      <c r="C71" s="24">
        <f t="shared" si="13"/>
        <v>0</v>
      </c>
      <c r="D71" s="24">
        <f t="shared" si="14"/>
        <v>0</v>
      </c>
      <c r="E71" s="24">
        <f t="shared" si="15"/>
        <v>0</v>
      </c>
      <c r="F71" s="24">
        <f t="shared" si="16"/>
        <v>0</v>
      </c>
      <c r="G71" s="24">
        <f t="shared" si="17"/>
        <v>0</v>
      </c>
      <c r="H71" s="24">
        <f t="shared" si="18"/>
        <v>0</v>
      </c>
      <c r="I71" s="24">
        <f t="shared" si="19"/>
        <v>0</v>
      </c>
      <c r="J71" s="24">
        <f t="shared" si="20"/>
        <v>0</v>
      </c>
      <c r="K71" s="24">
        <f t="shared" si="21"/>
        <v>0</v>
      </c>
      <c r="L71" s="25">
        <f t="shared" si="22"/>
        <v>0</v>
      </c>
      <c r="M71" s="113"/>
      <c r="N71" s="193"/>
      <c r="O71" s="194"/>
      <c r="P71" s="195"/>
      <c r="Q71" s="195"/>
      <c r="R71" s="195"/>
      <c r="S71" s="195"/>
      <c r="T71" s="195"/>
      <c r="U71" s="195"/>
      <c r="V71" s="195"/>
      <c r="W71" s="195"/>
    </row>
    <row r="72" spans="1:23" ht="19.899999999999999" customHeight="1" x14ac:dyDescent="0.2">
      <c r="A72" s="49">
        <v>21</v>
      </c>
      <c r="B72" s="23">
        <f>+'VERİ BANKASI'!B23</f>
        <v>0</v>
      </c>
      <c r="C72" s="24">
        <f t="shared" si="13"/>
        <v>0</v>
      </c>
      <c r="D72" s="24">
        <f t="shared" si="14"/>
        <v>0</v>
      </c>
      <c r="E72" s="24">
        <f t="shared" si="15"/>
        <v>0</v>
      </c>
      <c r="F72" s="24">
        <f t="shared" si="16"/>
        <v>0</v>
      </c>
      <c r="G72" s="24">
        <f t="shared" si="17"/>
        <v>0</v>
      </c>
      <c r="H72" s="24">
        <f t="shared" si="18"/>
        <v>0</v>
      </c>
      <c r="I72" s="24">
        <f t="shared" si="19"/>
        <v>0</v>
      </c>
      <c r="J72" s="24">
        <f t="shared" si="20"/>
        <v>0</v>
      </c>
      <c r="K72" s="24">
        <f t="shared" si="21"/>
        <v>0</v>
      </c>
      <c r="L72" s="25">
        <f t="shared" si="22"/>
        <v>0</v>
      </c>
      <c r="M72" s="113"/>
      <c r="N72" s="193"/>
      <c r="O72" s="194"/>
      <c r="P72" s="195"/>
      <c r="Q72" s="195"/>
      <c r="R72" s="195"/>
      <c r="S72" s="195"/>
      <c r="T72" s="195"/>
      <c r="U72" s="195"/>
      <c r="V72" s="195"/>
      <c r="W72" s="195"/>
    </row>
    <row r="73" spans="1:23" ht="19.899999999999999" customHeight="1" x14ac:dyDescent="0.2">
      <c r="A73" s="49">
        <v>22</v>
      </c>
      <c r="B73" s="23">
        <f>+'VERİ BANKASI'!B24</f>
        <v>0</v>
      </c>
      <c r="C73" s="24">
        <f t="shared" si="13"/>
        <v>0</v>
      </c>
      <c r="D73" s="24">
        <f t="shared" si="14"/>
        <v>0</v>
      </c>
      <c r="E73" s="24">
        <f t="shared" si="15"/>
        <v>0</v>
      </c>
      <c r="F73" s="24">
        <f t="shared" si="16"/>
        <v>0</v>
      </c>
      <c r="G73" s="24">
        <f t="shared" si="17"/>
        <v>0</v>
      </c>
      <c r="H73" s="24">
        <f t="shared" si="18"/>
        <v>0</v>
      </c>
      <c r="I73" s="24">
        <f t="shared" si="19"/>
        <v>0</v>
      </c>
      <c r="J73" s="24">
        <f t="shared" si="20"/>
        <v>0</v>
      </c>
      <c r="K73" s="24">
        <f t="shared" si="21"/>
        <v>0</v>
      </c>
      <c r="L73" s="25">
        <f t="shared" si="22"/>
        <v>0</v>
      </c>
      <c r="M73" s="113"/>
      <c r="N73" s="193"/>
      <c r="O73" s="196" t="s">
        <v>655</v>
      </c>
      <c r="P73" s="197"/>
      <c r="Q73" s="197"/>
      <c r="R73" s="197"/>
      <c r="S73" s="197"/>
      <c r="T73" s="197"/>
      <c r="U73" s="197"/>
      <c r="V73" s="197"/>
      <c r="W73" s="197"/>
    </row>
    <row r="74" spans="1:23" ht="19.899999999999999" customHeight="1" x14ac:dyDescent="0.2">
      <c r="A74" s="49">
        <v>23</v>
      </c>
      <c r="B74" s="23">
        <f>+'VERİ BANKASI'!B25</f>
        <v>0</v>
      </c>
      <c r="C74" s="24">
        <f t="shared" si="13"/>
        <v>0</v>
      </c>
      <c r="D74" s="24">
        <f t="shared" si="14"/>
        <v>0</v>
      </c>
      <c r="E74" s="24">
        <f t="shared" si="15"/>
        <v>0</v>
      </c>
      <c r="F74" s="24">
        <f t="shared" si="16"/>
        <v>0</v>
      </c>
      <c r="G74" s="24">
        <f t="shared" si="17"/>
        <v>0</v>
      </c>
      <c r="H74" s="24">
        <f t="shared" si="18"/>
        <v>0</v>
      </c>
      <c r="I74" s="24">
        <f t="shared" si="19"/>
        <v>0</v>
      </c>
      <c r="J74" s="24">
        <f t="shared" si="20"/>
        <v>0</v>
      </c>
      <c r="K74" s="24">
        <f t="shared" si="21"/>
        <v>0</v>
      </c>
      <c r="L74" s="25">
        <f t="shared" si="22"/>
        <v>0</v>
      </c>
      <c r="M74" s="113"/>
      <c r="N74" s="193"/>
      <c r="O74" s="196"/>
      <c r="P74" s="197"/>
      <c r="Q74" s="197"/>
      <c r="R74" s="197"/>
      <c r="S74" s="197"/>
      <c r="T74" s="197"/>
      <c r="U74" s="197"/>
      <c r="V74" s="197"/>
      <c r="W74" s="197"/>
    </row>
    <row r="75" spans="1:23" ht="19.899999999999999" customHeight="1" x14ac:dyDescent="0.2">
      <c r="A75" s="49">
        <v>24</v>
      </c>
      <c r="B75" s="23">
        <f>+'VERİ BANKASI'!B26</f>
        <v>0</v>
      </c>
      <c r="C75" s="24">
        <f t="shared" si="13"/>
        <v>0</v>
      </c>
      <c r="D75" s="24">
        <f t="shared" si="14"/>
        <v>0</v>
      </c>
      <c r="E75" s="24">
        <f t="shared" si="15"/>
        <v>0</v>
      </c>
      <c r="F75" s="24">
        <f t="shared" si="16"/>
        <v>0</v>
      </c>
      <c r="G75" s="24">
        <f t="shared" si="17"/>
        <v>0</v>
      </c>
      <c r="H75" s="24">
        <f t="shared" si="18"/>
        <v>0</v>
      </c>
      <c r="I75" s="24">
        <f t="shared" si="19"/>
        <v>0</v>
      </c>
      <c r="J75" s="24">
        <f t="shared" si="20"/>
        <v>0</v>
      </c>
      <c r="K75" s="24">
        <f t="shared" si="21"/>
        <v>0</v>
      </c>
      <c r="L75" s="25">
        <f t="shared" si="22"/>
        <v>0</v>
      </c>
      <c r="M75" s="113"/>
    </row>
    <row r="76" spans="1:23" ht="19.899999999999999" customHeight="1" thickBot="1" x14ac:dyDescent="0.25">
      <c r="A76" s="49">
        <v>25</v>
      </c>
      <c r="B76" s="23">
        <f>+'VERİ BANKASI'!B27</f>
        <v>0</v>
      </c>
      <c r="C76" s="24">
        <f t="shared" si="13"/>
        <v>0</v>
      </c>
      <c r="D76" s="24">
        <f t="shared" si="14"/>
        <v>0</v>
      </c>
      <c r="E76" s="24">
        <f t="shared" si="15"/>
        <v>0</v>
      </c>
      <c r="F76" s="24">
        <f t="shared" si="16"/>
        <v>0</v>
      </c>
      <c r="G76" s="24">
        <f t="shared" si="17"/>
        <v>0</v>
      </c>
      <c r="H76" s="24">
        <f t="shared" si="18"/>
        <v>0</v>
      </c>
      <c r="I76" s="24">
        <f t="shared" si="19"/>
        <v>0</v>
      </c>
      <c r="J76" s="24">
        <f t="shared" si="20"/>
        <v>0</v>
      </c>
      <c r="K76" s="24">
        <f t="shared" si="21"/>
        <v>0</v>
      </c>
      <c r="L76" s="25">
        <f t="shared" si="22"/>
        <v>0</v>
      </c>
      <c r="M76" s="113"/>
      <c r="R76" s="108" t="s">
        <v>657</v>
      </c>
      <c r="S76" s="108" t="s">
        <v>727</v>
      </c>
      <c r="T76" s="108" t="s">
        <v>50</v>
      </c>
      <c r="U76" s="108" t="s">
        <v>29</v>
      </c>
      <c r="V76" s="108" t="s">
        <v>33</v>
      </c>
      <c r="W76" s="108" t="s">
        <v>658</v>
      </c>
    </row>
    <row r="77" spans="1:23" ht="19.899999999999999" customHeight="1" thickBot="1" x14ac:dyDescent="0.25">
      <c r="A77" s="17"/>
      <c r="B77" s="38" t="s">
        <v>23</v>
      </c>
      <c r="C77" s="39">
        <f t="shared" ref="C77:K77" si="23">SUM(C52:C74)</f>
        <v>0</v>
      </c>
      <c r="D77" s="39">
        <f t="shared" si="23"/>
        <v>0</v>
      </c>
      <c r="E77" s="39">
        <f t="shared" si="23"/>
        <v>460.70297029702971</v>
      </c>
      <c r="F77" s="39">
        <f t="shared" si="23"/>
        <v>4.6070297029702978</v>
      </c>
      <c r="G77" s="39">
        <f t="shared" si="23"/>
        <v>357.27272727272725</v>
      </c>
      <c r="H77" s="39">
        <f t="shared" si="23"/>
        <v>35.727272727272727</v>
      </c>
      <c r="I77" s="39">
        <f t="shared" si="23"/>
        <v>334.25</v>
      </c>
      <c r="J77" s="39">
        <f t="shared" si="23"/>
        <v>66.850000000000009</v>
      </c>
      <c r="K77" s="40">
        <f t="shared" si="23"/>
        <v>171.9</v>
      </c>
      <c r="L77" s="40">
        <f>SUM(L52:L74)</f>
        <v>1431.31</v>
      </c>
      <c r="M77" s="114">
        <f>+SUM(M52:M76)</f>
        <v>12</v>
      </c>
      <c r="R77" s="106" t="s">
        <v>658</v>
      </c>
      <c r="S77" s="111">
        <f>+M77</f>
        <v>12</v>
      </c>
      <c r="T77" s="107">
        <f>+K77</f>
        <v>171.9</v>
      </c>
      <c r="U77" s="107">
        <f>+C77+E77+G77+I77</f>
        <v>1152.2256975697569</v>
      </c>
      <c r="V77" s="107">
        <f>+D77+F77+H77+J77</f>
        <v>107.18430243024304</v>
      </c>
      <c r="W77" s="107">
        <f>+T77+U77+V77</f>
        <v>1431.31</v>
      </c>
    </row>
  </sheetData>
  <autoFilter ref="A3:W46" xr:uid="{00000000-0009-0000-0000-000002000000}">
    <sortState xmlns:xlrd2="http://schemas.microsoft.com/office/spreadsheetml/2017/richdata2" ref="A4:W28">
      <sortCondition ref="F3:F28"/>
    </sortState>
  </autoFilter>
  <mergeCells count="26">
    <mergeCell ref="U61:W61"/>
    <mergeCell ref="O62:R66"/>
    <mergeCell ref="T62:W66"/>
    <mergeCell ref="N70:N74"/>
    <mergeCell ref="O70:W72"/>
    <mergeCell ref="O73:W74"/>
    <mergeCell ref="U60:W60"/>
    <mergeCell ref="P51:R51"/>
    <mergeCell ref="T51:V51"/>
    <mergeCell ref="P52:R52"/>
    <mergeCell ref="P53:R53"/>
    <mergeCell ref="T53:V53"/>
    <mergeCell ref="P54:R54"/>
    <mergeCell ref="P55:R55"/>
    <mergeCell ref="T55:V55"/>
    <mergeCell ref="P56:R56"/>
    <mergeCell ref="O58:R58"/>
    <mergeCell ref="T58:W58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47" xr:uid="{941E4E3D-8721-429A-B94F-D06679C39696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7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61B02410-A3FB-45F2-81D8-C2E92E3A85C0}">
          <x14:formula1>
            <xm:f>'VERİ BANKASI'!$F$1:$F$4</xm:f>
          </x14:formula1>
          <xm:sqref>P52</xm:sqref>
        </x14:dataValidation>
        <x14:dataValidation type="list" allowBlank="1" showInputMessage="1" showErrorMessage="1" xr:uid="{3E8F93FC-AED3-4B32-B22A-A1C199DECE15}">
          <x14:formula1>
            <xm:f>'VERİ BANKASI'!$E$1:$E$13</xm:f>
          </x14:formula1>
          <xm:sqref>P55</xm:sqref>
        </x14:dataValidation>
        <x14:dataValidation type="list" allowBlank="1" showInputMessage="1" showErrorMessage="1" xr:uid="{72433333-47EB-4DEA-9C72-E28E163DE010}">
          <x14:formula1>
            <xm:f>'VERİ BANKASI'!$L$1:$L$4</xm:f>
          </x14:formula1>
          <xm:sqref>P56:R56</xm:sqref>
        </x14:dataValidation>
        <x14:dataValidation type="list" allowBlank="1" showInputMessage="1" showErrorMessage="1" xr:uid="{8BC2D693-6A67-41D5-B684-7D3009129C93}">
          <x14:formula1>
            <xm:f>'VERİ BANKASI'!$G$1:$G$4</xm:f>
          </x14:formula1>
          <xm:sqref>P53</xm:sqref>
        </x14:dataValidation>
        <x14:dataValidation type="list" allowBlank="1" showInputMessage="1" showErrorMessage="1" xr:uid="{7D8E92B6-828A-4B71-A954-8B9492BF3B40}">
          <x14:formula1>
            <xm:f>'VERİ BANKASI'!$C$1:$C$5</xm:f>
          </x14:formula1>
          <xm:sqref>G47</xm:sqref>
        </x14:dataValidation>
        <x14:dataValidation type="list" allowBlank="1" showInputMessage="1" showErrorMessage="1" xr:uid="{291D6B71-5E59-4E04-9408-0C69E834D413}">
          <x14:formula1>
            <xm:f>'VERİ BANKASI'!$N$1:$N$1</xm:f>
          </x14:formula1>
          <xm:sqref>K47</xm:sqref>
        </x14:dataValidation>
        <x14:dataValidation type="list" allowBlank="1" showInputMessage="1" showErrorMessage="1" xr:uid="{E2883B47-C170-4270-B601-C9E5ECEE5BBF}">
          <x14:formula1>
            <xm:f>'VERİ BANKASI'!$H$1:$H$9</xm:f>
          </x14:formula1>
          <xm:sqref>P51:R51</xm:sqref>
        </x14:dataValidation>
        <x14:dataValidation type="list" allowBlank="1" showInputMessage="1" showErrorMessage="1" xr:uid="{785FAD5E-57CA-44C9-8945-A33707D32F63}">
          <x14:formula1>
            <xm:f>'VERİ BANKASI'!$C$1:$C$8</xm:f>
          </x14:formula1>
          <xm:sqref>G4:G46</xm:sqref>
        </x14:dataValidation>
        <x14:dataValidation type="list" allowBlank="1" showInputMessage="1" showErrorMessage="1" xr:uid="{BE6A82DC-2D95-464F-A243-B7999E0B2357}">
          <x14:formula1>
            <xm:f>'VERİ BANKASI'!$J$1:$J$10</xm:f>
          </x14:formula1>
          <xm:sqref>K4:K46</xm:sqref>
        </x14:dataValidation>
        <x14:dataValidation type="list" allowBlank="1" showInputMessage="1" showErrorMessage="1" xr:uid="{C30C4CE4-69B2-4608-8154-25FA9800EB62}">
          <x14:formula1>
            <xm:f>'VERİ BANKASI'!$K$1:$K$3</xm:f>
          </x14:formula1>
          <xm:sqref>J4:J47</xm:sqref>
        </x14:dataValidation>
        <x14:dataValidation type="list" allowBlank="1" showInputMessage="1" showErrorMessage="1" xr:uid="{346522FA-16C7-42DF-BB72-73D4F8896C28}">
          <x14:formula1>
            <xm:f>'VERİ BANKASI'!$B$1:$B$27</xm:f>
          </x14:formula1>
          <xm:sqref>D4:D46</xm:sqref>
        </x14:dataValidation>
        <x14:dataValidation type="list" allowBlank="1" showInputMessage="1" showErrorMessage="1" promptTitle="YILLAR" xr:uid="{42B5E826-FE19-4033-A227-07E943165894}">
          <x14:formula1>
            <xm:f>'VERİ BANKASI'!$I$1:$I$36</xm:f>
          </x14:formula1>
          <xm:sqref>P54:R54</xm:sqref>
        </x14:dataValidation>
        <x14:dataValidation type="list" allowBlank="1" showInputMessage="1" showErrorMessage="1" xr:uid="{42C9CC27-1FF1-42B3-BDA5-F09125FD7821}">
          <x14:formula1>
            <xm:f>'VERİ BANKASI'!$I$1:$I$49</xm:f>
          </x14:formula1>
          <xm:sqref>I4:I47</xm:sqref>
        </x14:dataValidation>
      </x14:dataValidations>
    </ext>
  </extLst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94">
    <pageSetUpPr fitToPage="1"/>
  </sheetPr>
  <dimension ref="A1:W59"/>
  <sheetViews>
    <sheetView zoomScaleNormal="100" workbookViewId="0">
      <selection activeCell="D14" sqref="D14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8.140625" style="3" customWidth="1"/>
    <col min="10" max="10" width="15.5703125" style="3" bestFit="1" customWidth="1"/>
    <col min="11" max="11" width="18.7109375" style="3" bestFit="1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4830548229</v>
      </c>
      <c r="C4" s="100" t="str">
        <f>+VLOOKUP(B4,'VERİ BANKASI'!M:N,2,0)</f>
        <v>İVA GIDA SAN VE TİC A.Ş.(SİMİT SARAYI)</v>
      </c>
      <c r="D4" s="54" t="s">
        <v>639</v>
      </c>
      <c r="E4" s="57">
        <v>356</v>
      </c>
      <c r="F4" s="59">
        <v>45234</v>
      </c>
      <c r="G4" s="61">
        <v>10</v>
      </c>
      <c r="H4" s="63">
        <v>179</v>
      </c>
      <c r="I4" s="65" t="s">
        <v>140</v>
      </c>
      <c r="J4" s="61" t="s">
        <v>64</v>
      </c>
      <c r="K4" s="65"/>
      <c r="L4" s="67">
        <f t="shared" ref="L4:L28" si="0">IF(OR(D4="ARAÇ YAKIT GİDERİ",D4="ARAÇ OTOPARK VE VALE GİDERLERİ",D4="ARAÇ TAMİR VE BAKIM GİDERLERİ"),H4*30/100,0)+(IF(D4="689 KANUNEN KABUL EDİLMEYEN GİD.",H4*1,0))</f>
        <v>0</v>
      </c>
      <c r="M4" s="7">
        <f t="shared" ref="M4:M28" si="1">+H4-L4</f>
        <v>179</v>
      </c>
      <c r="N4" s="69">
        <f t="shared" ref="N4:N28" si="2">+IF(G4=$N$2,M4,0)</f>
        <v>0</v>
      </c>
      <c r="O4" s="76">
        <f t="shared" ref="O4:O28" si="3">+N4*0/100</f>
        <v>0</v>
      </c>
      <c r="P4" s="74">
        <f t="shared" ref="P4:P28" si="4">+IF(G4=$P$2,M4/1.01,0)</f>
        <v>0</v>
      </c>
      <c r="Q4" s="82">
        <f t="shared" ref="Q4:Q28" si="5">+P4*0.01</f>
        <v>0</v>
      </c>
      <c r="R4" s="80">
        <f t="shared" ref="R4:R28" si="6">+IF(G4=$R$2,M4/1.1,0)</f>
        <v>162.72727272727272</v>
      </c>
      <c r="S4" s="86">
        <f t="shared" ref="S4:S28" si="7">+R4*0.1</f>
        <v>16.272727272727273</v>
      </c>
      <c r="T4" s="90">
        <f t="shared" ref="T4:T28" si="8">+IF(G4=$T$2,M4/1.2,0)</f>
        <v>0</v>
      </c>
      <c r="U4" s="92">
        <f t="shared" ref="U4:U28" si="9">+T4*0.2</f>
        <v>0</v>
      </c>
      <c r="V4" s="95">
        <f t="shared" ref="V4:V28" si="10">+N4+P4+R4+T4</f>
        <v>162.72727272727272</v>
      </c>
      <c r="W4" s="7">
        <f t="shared" ref="W4:W28" si="11">+O4+Q4+S4+U4</f>
        <v>16.272727272727273</v>
      </c>
    </row>
    <row r="5" spans="1:23" s="6" customFormat="1" ht="19.899999999999999" customHeight="1" x14ac:dyDescent="0.2">
      <c r="A5" s="51">
        <v>2</v>
      </c>
      <c r="B5" s="97">
        <v>62647209208</v>
      </c>
      <c r="C5" s="100" t="str">
        <f>+VLOOKUP(B5,'VERİ BANKASI'!M:N,2,0)</f>
        <v>YILDIRAY SATIR - 34 TFE 11</v>
      </c>
      <c r="D5" s="54" t="s">
        <v>99</v>
      </c>
      <c r="E5" s="57">
        <v>738530</v>
      </c>
      <c r="F5" s="59">
        <v>45239</v>
      </c>
      <c r="G5" s="61">
        <v>0</v>
      </c>
      <c r="H5" s="63">
        <v>75</v>
      </c>
      <c r="I5" s="65" t="s">
        <v>68</v>
      </c>
      <c r="J5" s="61" t="s">
        <v>64</v>
      </c>
      <c r="K5" s="65"/>
      <c r="L5" s="67">
        <f t="shared" si="0"/>
        <v>0</v>
      </c>
      <c r="M5" s="7">
        <f t="shared" si="1"/>
        <v>75</v>
      </c>
      <c r="N5" s="69">
        <f t="shared" si="2"/>
        <v>75</v>
      </c>
      <c r="O5" s="76">
        <f t="shared" si="3"/>
        <v>0</v>
      </c>
      <c r="P5" s="74">
        <f t="shared" si="4"/>
        <v>0</v>
      </c>
      <c r="Q5" s="82">
        <f t="shared" si="5"/>
        <v>0</v>
      </c>
      <c r="R5" s="80">
        <f t="shared" si="6"/>
        <v>0</v>
      </c>
      <c r="S5" s="86">
        <f t="shared" si="7"/>
        <v>0</v>
      </c>
      <c r="T5" s="90">
        <f t="shared" si="8"/>
        <v>0</v>
      </c>
      <c r="U5" s="92">
        <f t="shared" si="9"/>
        <v>0</v>
      </c>
      <c r="V5" s="95">
        <f t="shared" si="10"/>
        <v>75</v>
      </c>
      <c r="W5" s="7">
        <f t="shared" si="11"/>
        <v>0</v>
      </c>
    </row>
    <row r="6" spans="1:23" s="6" customFormat="1" ht="19.899999999999999" customHeight="1" x14ac:dyDescent="0.2">
      <c r="A6" s="51">
        <v>3</v>
      </c>
      <c r="B6" s="97">
        <v>8161316021</v>
      </c>
      <c r="C6" s="100" t="str">
        <f>+VLOOKUP(B6,'VERİ BANKASI'!M:N,2,0)</f>
        <v>TAKSİM ŞEKERLEME TİC.A.Ş.(HACIBEKİR)</v>
      </c>
      <c r="D6" s="54" t="s">
        <v>639</v>
      </c>
      <c r="E6" s="57">
        <v>26</v>
      </c>
      <c r="F6" s="59">
        <v>45241</v>
      </c>
      <c r="G6" s="61">
        <v>1</v>
      </c>
      <c r="H6" s="63">
        <v>530</v>
      </c>
      <c r="I6" s="65" t="s">
        <v>140</v>
      </c>
      <c r="J6" s="61" t="s">
        <v>64</v>
      </c>
      <c r="K6" s="65"/>
      <c r="L6" s="67">
        <f t="shared" si="0"/>
        <v>0</v>
      </c>
      <c r="M6" s="7">
        <f t="shared" si="1"/>
        <v>530</v>
      </c>
      <c r="N6" s="69">
        <f t="shared" si="2"/>
        <v>0</v>
      </c>
      <c r="O6" s="76">
        <f t="shared" si="3"/>
        <v>0</v>
      </c>
      <c r="P6" s="74">
        <f t="shared" si="4"/>
        <v>524.75247524752479</v>
      </c>
      <c r="Q6" s="82">
        <f t="shared" si="5"/>
        <v>5.2475247524752477</v>
      </c>
      <c r="R6" s="80">
        <f t="shared" si="6"/>
        <v>0</v>
      </c>
      <c r="S6" s="86">
        <f t="shared" si="7"/>
        <v>0</v>
      </c>
      <c r="T6" s="90">
        <f t="shared" si="8"/>
        <v>0</v>
      </c>
      <c r="U6" s="92">
        <f t="shared" si="9"/>
        <v>0</v>
      </c>
      <c r="V6" s="95">
        <f t="shared" si="10"/>
        <v>524.75247524752479</v>
      </c>
      <c r="W6" s="7">
        <f t="shared" si="11"/>
        <v>5.2475247524752477</v>
      </c>
    </row>
    <row r="7" spans="1:23" s="6" customFormat="1" ht="19.899999999999999" customHeight="1" x14ac:dyDescent="0.2">
      <c r="A7" s="51">
        <v>4</v>
      </c>
      <c r="B7" s="97">
        <v>3850430195</v>
      </c>
      <c r="C7" s="100" t="str">
        <f>+VLOOKUP(B7,'VERİ BANKASI'!M:N,2,0)</f>
        <v>FATİH DİLEK GIDA SAN.VE TİC.A.Ş.</v>
      </c>
      <c r="D7" s="54" t="s">
        <v>639</v>
      </c>
      <c r="E7" s="57">
        <v>70</v>
      </c>
      <c r="F7" s="59">
        <v>45245</v>
      </c>
      <c r="G7" s="61">
        <v>10</v>
      </c>
      <c r="H7" s="63">
        <v>188</v>
      </c>
      <c r="I7" s="65" t="s">
        <v>122</v>
      </c>
      <c r="J7" s="61" t="s">
        <v>64</v>
      </c>
      <c r="K7" s="65"/>
      <c r="L7" s="67">
        <f t="shared" si="0"/>
        <v>0</v>
      </c>
      <c r="M7" s="7">
        <f t="shared" si="1"/>
        <v>188</v>
      </c>
      <c r="N7" s="69">
        <f t="shared" si="2"/>
        <v>0</v>
      </c>
      <c r="O7" s="76">
        <f t="shared" si="3"/>
        <v>0</v>
      </c>
      <c r="P7" s="74">
        <f t="shared" si="4"/>
        <v>0</v>
      </c>
      <c r="Q7" s="82">
        <f t="shared" si="5"/>
        <v>0</v>
      </c>
      <c r="R7" s="80">
        <f t="shared" si="6"/>
        <v>170.90909090909091</v>
      </c>
      <c r="S7" s="86">
        <f t="shared" si="7"/>
        <v>17.09090909090909</v>
      </c>
      <c r="T7" s="90">
        <f t="shared" si="8"/>
        <v>0</v>
      </c>
      <c r="U7" s="92">
        <f t="shared" si="9"/>
        <v>0</v>
      </c>
      <c r="V7" s="95">
        <f t="shared" si="10"/>
        <v>170.90909090909091</v>
      </c>
      <c r="W7" s="7">
        <f t="shared" si="11"/>
        <v>17.09090909090909</v>
      </c>
    </row>
    <row r="8" spans="1:23" s="6" customFormat="1" ht="19.899999999999999" customHeight="1" x14ac:dyDescent="0.2">
      <c r="A8" s="51">
        <v>5</v>
      </c>
      <c r="B8" s="97">
        <v>18190898802</v>
      </c>
      <c r="C8" s="100" t="str">
        <f>+VLOOKUP(B8,'VERİ BANKASI'!M:N,2,0)</f>
        <v>FEVZİ KİŞMİR - 34 TDJ 38</v>
      </c>
      <c r="D8" s="54" t="s">
        <v>99</v>
      </c>
      <c r="E8" s="57">
        <v>853094</v>
      </c>
      <c r="F8" s="59">
        <v>45247</v>
      </c>
      <c r="G8" s="61">
        <v>0</v>
      </c>
      <c r="H8" s="63">
        <v>115</v>
      </c>
      <c r="I8" s="65" t="s">
        <v>68</v>
      </c>
      <c r="J8" s="61" t="s">
        <v>64</v>
      </c>
      <c r="K8" s="65"/>
      <c r="L8" s="67">
        <f t="shared" si="0"/>
        <v>0</v>
      </c>
      <c r="M8" s="7">
        <f t="shared" si="1"/>
        <v>115</v>
      </c>
      <c r="N8" s="69">
        <f t="shared" si="2"/>
        <v>115</v>
      </c>
      <c r="O8" s="76">
        <f t="shared" si="3"/>
        <v>0</v>
      </c>
      <c r="P8" s="74">
        <f t="shared" si="4"/>
        <v>0</v>
      </c>
      <c r="Q8" s="82">
        <f t="shared" si="5"/>
        <v>0</v>
      </c>
      <c r="R8" s="80">
        <f t="shared" si="6"/>
        <v>0</v>
      </c>
      <c r="S8" s="86">
        <f t="shared" si="7"/>
        <v>0</v>
      </c>
      <c r="T8" s="90">
        <f t="shared" si="8"/>
        <v>0</v>
      </c>
      <c r="U8" s="92">
        <f t="shared" si="9"/>
        <v>0</v>
      </c>
      <c r="V8" s="95">
        <f t="shared" si="10"/>
        <v>115</v>
      </c>
      <c r="W8" s="7">
        <f t="shared" si="11"/>
        <v>0</v>
      </c>
    </row>
    <row r="9" spans="1:23" s="6" customFormat="1" ht="19.899999999999999" customHeight="1" x14ac:dyDescent="0.2">
      <c r="A9" s="51">
        <v>6</v>
      </c>
      <c r="B9" s="97">
        <v>3850449960</v>
      </c>
      <c r="C9" s="100" t="str">
        <f>+VLOOKUP(B9,'VERİ BANKASI'!M:N,2,0)</f>
        <v>FICCIN REST GIDA İŞL.TURZ.VE REKLAM LTD.ŞTİ.</v>
      </c>
      <c r="D9" s="54" t="s">
        <v>639</v>
      </c>
      <c r="E9" s="57">
        <v>85</v>
      </c>
      <c r="F9" s="59">
        <v>45252</v>
      </c>
      <c r="G9" s="61">
        <v>10</v>
      </c>
      <c r="H9" s="63">
        <v>90</v>
      </c>
      <c r="I9" s="65" t="s">
        <v>122</v>
      </c>
      <c r="J9" s="61" t="s">
        <v>64</v>
      </c>
      <c r="K9" s="65"/>
      <c r="L9" s="67">
        <f t="shared" si="0"/>
        <v>0</v>
      </c>
      <c r="M9" s="7">
        <f t="shared" si="1"/>
        <v>90</v>
      </c>
      <c r="N9" s="69">
        <f t="shared" si="2"/>
        <v>0</v>
      </c>
      <c r="O9" s="76">
        <f t="shared" si="3"/>
        <v>0</v>
      </c>
      <c r="P9" s="74">
        <f t="shared" si="4"/>
        <v>0</v>
      </c>
      <c r="Q9" s="82">
        <f t="shared" si="5"/>
        <v>0</v>
      </c>
      <c r="R9" s="80">
        <f t="shared" si="6"/>
        <v>81.818181818181813</v>
      </c>
      <c r="S9" s="86">
        <f t="shared" si="7"/>
        <v>8.1818181818181817</v>
      </c>
      <c r="T9" s="90">
        <f t="shared" si="8"/>
        <v>0</v>
      </c>
      <c r="U9" s="92">
        <f t="shared" si="9"/>
        <v>0</v>
      </c>
      <c r="V9" s="95">
        <f t="shared" si="10"/>
        <v>81.818181818181813</v>
      </c>
      <c r="W9" s="7">
        <f t="shared" si="11"/>
        <v>8.1818181818181817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0"/>
        <v>0</v>
      </c>
      <c r="M10" s="7">
        <f t="shared" si="1"/>
        <v>0</v>
      </c>
      <c r="N10" s="69">
        <f t="shared" si="2"/>
        <v>0</v>
      </c>
      <c r="O10" s="76">
        <f t="shared" si="3"/>
        <v>0</v>
      </c>
      <c r="P10" s="74">
        <f t="shared" si="4"/>
        <v>0</v>
      </c>
      <c r="Q10" s="82">
        <f t="shared" si="5"/>
        <v>0</v>
      </c>
      <c r="R10" s="80">
        <f t="shared" si="6"/>
        <v>0</v>
      </c>
      <c r="S10" s="86">
        <f t="shared" si="7"/>
        <v>0</v>
      </c>
      <c r="T10" s="90">
        <f t="shared" si="8"/>
        <v>0</v>
      </c>
      <c r="U10" s="92">
        <f t="shared" si="9"/>
        <v>0</v>
      </c>
      <c r="V10" s="95">
        <f t="shared" si="10"/>
        <v>0</v>
      </c>
      <c r="W10" s="7">
        <f t="shared" si="11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0"/>
        <v>0</v>
      </c>
      <c r="M11" s="7">
        <f t="shared" si="1"/>
        <v>0</v>
      </c>
      <c r="N11" s="69">
        <f t="shared" si="2"/>
        <v>0</v>
      </c>
      <c r="O11" s="76">
        <f t="shared" si="3"/>
        <v>0</v>
      </c>
      <c r="P11" s="74">
        <f t="shared" si="4"/>
        <v>0</v>
      </c>
      <c r="Q11" s="82">
        <f t="shared" si="5"/>
        <v>0</v>
      </c>
      <c r="R11" s="80">
        <f t="shared" si="6"/>
        <v>0</v>
      </c>
      <c r="S11" s="86">
        <f t="shared" si="7"/>
        <v>0</v>
      </c>
      <c r="T11" s="90">
        <f t="shared" si="8"/>
        <v>0</v>
      </c>
      <c r="U11" s="92">
        <f t="shared" si="9"/>
        <v>0</v>
      </c>
      <c r="V11" s="95">
        <f t="shared" si="10"/>
        <v>0</v>
      </c>
      <c r="W11" s="7">
        <f t="shared" si="11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0"/>
        <v>0</v>
      </c>
      <c r="M12" s="7">
        <f t="shared" si="1"/>
        <v>0</v>
      </c>
      <c r="N12" s="69">
        <f t="shared" si="2"/>
        <v>0</v>
      </c>
      <c r="O12" s="76">
        <f t="shared" si="3"/>
        <v>0</v>
      </c>
      <c r="P12" s="74">
        <f t="shared" si="4"/>
        <v>0</v>
      </c>
      <c r="Q12" s="82">
        <f t="shared" si="5"/>
        <v>0</v>
      </c>
      <c r="R12" s="80">
        <f t="shared" si="6"/>
        <v>0</v>
      </c>
      <c r="S12" s="86">
        <f t="shared" si="7"/>
        <v>0</v>
      </c>
      <c r="T12" s="90">
        <f t="shared" si="8"/>
        <v>0</v>
      </c>
      <c r="U12" s="92">
        <f t="shared" si="9"/>
        <v>0</v>
      </c>
      <c r="V12" s="95">
        <f t="shared" si="10"/>
        <v>0</v>
      </c>
      <c r="W12" s="7">
        <f t="shared" si="11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0"/>
        <v>0</v>
      </c>
      <c r="M13" s="7">
        <f t="shared" si="1"/>
        <v>0</v>
      </c>
      <c r="N13" s="69">
        <f t="shared" si="2"/>
        <v>0</v>
      </c>
      <c r="O13" s="76">
        <f t="shared" si="3"/>
        <v>0</v>
      </c>
      <c r="P13" s="74">
        <f t="shared" si="4"/>
        <v>0</v>
      </c>
      <c r="Q13" s="82">
        <f t="shared" si="5"/>
        <v>0</v>
      </c>
      <c r="R13" s="80">
        <f t="shared" si="6"/>
        <v>0</v>
      </c>
      <c r="S13" s="86">
        <f t="shared" si="7"/>
        <v>0</v>
      </c>
      <c r="T13" s="90">
        <f t="shared" si="8"/>
        <v>0</v>
      </c>
      <c r="U13" s="92">
        <f t="shared" si="9"/>
        <v>0</v>
      </c>
      <c r="V13" s="95">
        <f t="shared" si="10"/>
        <v>0</v>
      </c>
      <c r="W13" s="7">
        <f t="shared" si="11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0"/>
        <v>0</v>
      </c>
      <c r="M14" s="7">
        <f t="shared" si="1"/>
        <v>0</v>
      </c>
      <c r="N14" s="69">
        <f t="shared" si="2"/>
        <v>0</v>
      </c>
      <c r="O14" s="76">
        <f t="shared" si="3"/>
        <v>0</v>
      </c>
      <c r="P14" s="74">
        <f t="shared" si="4"/>
        <v>0</v>
      </c>
      <c r="Q14" s="82">
        <f t="shared" si="5"/>
        <v>0</v>
      </c>
      <c r="R14" s="80">
        <f t="shared" si="6"/>
        <v>0</v>
      </c>
      <c r="S14" s="86">
        <f t="shared" si="7"/>
        <v>0</v>
      </c>
      <c r="T14" s="90">
        <f t="shared" si="8"/>
        <v>0</v>
      </c>
      <c r="U14" s="92">
        <f t="shared" si="9"/>
        <v>0</v>
      </c>
      <c r="V14" s="95">
        <f t="shared" si="10"/>
        <v>0</v>
      </c>
      <c r="W14" s="7">
        <f t="shared" si="11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0"/>
        <v>0</v>
      </c>
      <c r="M15" s="7">
        <f t="shared" si="1"/>
        <v>0</v>
      </c>
      <c r="N15" s="69">
        <f t="shared" si="2"/>
        <v>0</v>
      </c>
      <c r="O15" s="76">
        <f t="shared" si="3"/>
        <v>0</v>
      </c>
      <c r="P15" s="74">
        <f t="shared" si="4"/>
        <v>0</v>
      </c>
      <c r="Q15" s="82">
        <f t="shared" si="5"/>
        <v>0</v>
      </c>
      <c r="R15" s="80">
        <f t="shared" si="6"/>
        <v>0</v>
      </c>
      <c r="S15" s="86">
        <f t="shared" si="7"/>
        <v>0</v>
      </c>
      <c r="T15" s="90">
        <f t="shared" si="8"/>
        <v>0</v>
      </c>
      <c r="U15" s="92">
        <f t="shared" si="9"/>
        <v>0</v>
      </c>
      <c r="V15" s="95">
        <f t="shared" si="10"/>
        <v>0</v>
      </c>
      <c r="W15" s="7">
        <f t="shared" si="11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0"/>
        <v>0</v>
      </c>
      <c r="M16" s="7">
        <f t="shared" si="1"/>
        <v>0</v>
      </c>
      <c r="N16" s="69">
        <f t="shared" si="2"/>
        <v>0</v>
      </c>
      <c r="O16" s="76">
        <f t="shared" si="3"/>
        <v>0</v>
      </c>
      <c r="P16" s="74">
        <f t="shared" si="4"/>
        <v>0</v>
      </c>
      <c r="Q16" s="82">
        <f t="shared" si="5"/>
        <v>0</v>
      </c>
      <c r="R16" s="80">
        <f t="shared" si="6"/>
        <v>0</v>
      </c>
      <c r="S16" s="86">
        <f t="shared" si="7"/>
        <v>0</v>
      </c>
      <c r="T16" s="90">
        <f t="shared" si="8"/>
        <v>0</v>
      </c>
      <c r="U16" s="92">
        <f t="shared" si="9"/>
        <v>0</v>
      </c>
      <c r="V16" s="95">
        <f t="shared" si="10"/>
        <v>0</v>
      </c>
      <c r="W16" s="7">
        <f t="shared" si="11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0"/>
        <v>0</v>
      </c>
      <c r="M17" s="7">
        <f t="shared" si="1"/>
        <v>0</v>
      </c>
      <c r="N17" s="69">
        <f t="shared" si="2"/>
        <v>0</v>
      </c>
      <c r="O17" s="76">
        <f t="shared" si="3"/>
        <v>0</v>
      </c>
      <c r="P17" s="74">
        <f t="shared" si="4"/>
        <v>0</v>
      </c>
      <c r="Q17" s="82">
        <f t="shared" si="5"/>
        <v>0</v>
      </c>
      <c r="R17" s="80">
        <f t="shared" si="6"/>
        <v>0</v>
      </c>
      <c r="S17" s="86">
        <f t="shared" si="7"/>
        <v>0</v>
      </c>
      <c r="T17" s="90">
        <f t="shared" si="8"/>
        <v>0</v>
      </c>
      <c r="U17" s="92">
        <f t="shared" si="9"/>
        <v>0</v>
      </c>
      <c r="V17" s="95">
        <f t="shared" si="10"/>
        <v>0</v>
      </c>
      <c r="W17" s="7">
        <f t="shared" si="11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0"/>
        <v>0</v>
      </c>
      <c r="M18" s="7">
        <f t="shared" si="1"/>
        <v>0</v>
      </c>
      <c r="N18" s="69">
        <f t="shared" si="2"/>
        <v>0</v>
      </c>
      <c r="O18" s="76">
        <f t="shared" si="3"/>
        <v>0</v>
      </c>
      <c r="P18" s="74">
        <f t="shared" si="4"/>
        <v>0</v>
      </c>
      <c r="Q18" s="82">
        <f t="shared" si="5"/>
        <v>0</v>
      </c>
      <c r="R18" s="80">
        <f t="shared" si="6"/>
        <v>0</v>
      </c>
      <c r="S18" s="86">
        <f t="shared" si="7"/>
        <v>0</v>
      </c>
      <c r="T18" s="90">
        <f t="shared" si="8"/>
        <v>0</v>
      </c>
      <c r="U18" s="92">
        <f t="shared" si="9"/>
        <v>0</v>
      </c>
      <c r="V18" s="95">
        <f t="shared" si="10"/>
        <v>0</v>
      </c>
      <c r="W18" s="7">
        <f t="shared" si="11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0"/>
        <v>0</v>
      </c>
      <c r="M19" s="7">
        <f t="shared" si="1"/>
        <v>0</v>
      </c>
      <c r="N19" s="69">
        <f t="shared" si="2"/>
        <v>0</v>
      </c>
      <c r="O19" s="76">
        <f t="shared" si="3"/>
        <v>0</v>
      </c>
      <c r="P19" s="74">
        <f t="shared" si="4"/>
        <v>0</v>
      </c>
      <c r="Q19" s="82">
        <f t="shared" si="5"/>
        <v>0</v>
      </c>
      <c r="R19" s="80">
        <f t="shared" si="6"/>
        <v>0</v>
      </c>
      <c r="S19" s="86">
        <f t="shared" si="7"/>
        <v>0</v>
      </c>
      <c r="T19" s="90">
        <f t="shared" si="8"/>
        <v>0</v>
      </c>
      <c r="U19" s="92">
        <f t="shared" si="9"/>
        <v>0</v>
      </c>
      <c r="V19" s="95">
        <f t="shared" si="10"/>
        <v>0</v>
      </c>
      <c r="W19" s="7">
        <f t="shared" si="11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0"/>
        <v>0</v>
      </c>
      <c r="M20" s="7">
        <f t="shared" si="1"/>
        <v>0</v>
      </c>
      <c r="N20" s="69">
        <f t="shared" si="2"/>
        <v>0</v>
      </c>
      <c r="O20" s="76">
        <f t="shared" si="3"/>
        <v>0</v>
      </c>
      <c r="P20" s="74">
        <f t="shared" si="4"/>
        <v>0</v>
      </c>
      <c r="Q20" s="82">
        <f t="shared" si="5"/>
        <v>0</v>
      </c>
      <c r="R20" s="80">
        <f t="shared" si="6"/>
        <v>0</v>
      </c>
      <c r="S20" s="86">
        <f t="shared" si="7"/>
        <v>0</v>
      </c>
      <c r="T20" s="90">
        <f t="shared" si="8"/>
        <v>0</v>
      </c>
      <c r="U20" s="92">
        <f t="shared" si="9"/>
        <v>0</v>
      </c>
      <c r="V20" s="95">
        <f t="shared" si="10"/>
        <v>0</v>
      </c>
      <c r="W20" s="7">
        <f t="shared" si="11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0"/>
        <v>0</v>
      </c>
      <c r="M21" s="7">
        <f t="shared" si="1"/>
        <v>0</v>
      </c>
      <c r="N21" s="69">
        <f t="shared" si="2"/>
        <v>0</v>
      </c>
      <c r="O21" s="76">
        <f t="shared" si="3"/>
        <v>0</v>
      </c>
      <c r="P21" s="74">
        <f t="shared" si="4"/>
        <v>0</v>
      </c>
      <c r="Q21" s="82">
        <f t="shared" si="5"/>
        <v>0</v>
      </c>
      <c r="R21" s="80">
        <f t="shared" si="6"/>
        <v>0</v>
      </c>
      <c r="S21" s="86">
        <f t="shared" si="7"/>
        <v>0</v>
      </c>
      <c r="T21" s="90">
        <f t="shared" si="8"/>
        <v>0</v>
      </c>
      <c r="U21" s="92">
        <f t="shared" si="9"/>
        <v>0</v>
      </c>
      <c r="V21" s="95">
        <f t="shared" si="10"/>
        <v>0</v>
      </c>
      <c r="W21" s="7">
        <f t="shared" si="11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0"/>
        <v>0</v>
      </c>
      <c r="M22" s="7">
        <f t="shared" si="1"/>
        <v>0</v>
      </c>
      <c r="N22" s="69">
        <f t="shared" si="2"/>
        <v>0</v>
      </c>
      <c r="O22" s="76">
        <f t="shared" si="3"/>
        <v>0</v>
      </c>
      <c r="P22" s="74">
        <f t="shared" si="4"/>
        <v>0</v>
      </c>
      <c r="Q22" s="82">
        <f t="shared" si="5"/>
        <v>0</v>
      </c>
      <c r="R22" s="80">
        <f t="shared" si="6"/>
        <v>0</v>
      </c>
      <c r="S22" s="86">
        <f t="shared" si="7"/>
        <v>0</v>
      </c>
      <c r="T22" s="90">
        <f t="shared" si="8"/>
        <v>0</v>
      </c>
      <c r="U22" s="92">
        <f t="shared" si="9"/>
        <v>0</v>
      </c>
      <c r="V22" s="95">
        <f t="shared" si="10"/>
        <v>0</v>
      </c>
      <c r="W22" s="7">
        <f t="shared" si="11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0"/>
        <v>0</v>
      </c>
      <c r="M23" s="7">
        <f t="shared" si="1"/>
        <v>0</v>
      </c>
      <c r="N23" s="69">
        <f t="shared" si="2"/>
        <v>0</v>
      </c>
      <c r="O23" s="76">
        <f t="shared" si="3"/>
        <v>0</v>
      </c>
      <c r="P23" s="74">
        <f t="shared" si="4"/>
        <v>0</v>
      </c>
      <c r="Q23" s="82">
        <f t="shared" si="5"/>
        <v>0</v>
      </c>
      <c r="R23" s="80">
        <f t="shared" si="6"/>
        <v>0</v>
      </c>
      <c r="S23" s="86">
        <f t="shared" si="7"/>
        <v>0</v>
      </c>
      <c r="T23" s="90">
        <f t="shared" si="8"/>
        <v>0</v>
      </c>
      <c r="U23" s="92">
        <f t="shared" si="9"/>
        <v>0</v>
      </c>
      <c r="V23" s="95">
        <f t="shared" si="10"/>
        <v>0</v>
      </c>
      <c r="W23" s="7">
        <f t="shared" si="11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0"/>
        <v>0</v>
      </c>
      <c r="M24" s="7">
        <f t="shared" si="1"/>
        <v>0</v>
      </c>
      <c r="N24" s="69">
        <f t="shared" si="2"/>
        <v>0</v>
      </c>
      <c r="O24" s="76">
        <f t="shared" si="3"/>
        <v>0</v>
      </c>
      <c r="P24" s="74">
        <f t="shared" si="4"/>
        <v>0</v>
      </c>
      <c r="Q24" s="82">
        <f t="shared" si="5"/>
        <v>0</v>
      </c>
      <c r="R24" s="80">
        <f t="shared" si="6"/>
        <v>0</v>
      </c>
      <c r="S24" s="86">
        <f t="shared" si="7"/>
        <v>0</v>
      </c>
      <c r="T24" s="90">
        <f t="shared" si="8"/>
        <v>0</v>
      </c>
      <c r="U24" s="92">
        <f t="shared" si="9"/>
        <v>0</v>
      </c>
      <c r="V24" s="95">
        <f t="shared" si="10"/>
        <v>0</v>
      </c>
      <c r="W24" s="7">
        <f t="shared" si="11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0"/>
        <v>0</v>
      </c>
      <c r="M25" s="7">
        <f t="shared" si="1"/>
        <v>0</v>
      </c>
      <c r="N25" s="69">
        <f t="shared" si="2"/>
        <v>0</v>
      </c>
      <c r="O25" s="76">
        <f t="shared" si="3"/>
        <v>0</v>
      </c>
      <c r="P25" s="74">
        <f t="shared" si="4"/>
        <v>0</v>
      </c>
      <c r="Q25" s="82">
        <f t="shared" si="5"/>
        <v>0</v>
      </c>
      <c r="R25" s="80">
        <f t="shared" si="6"/>
        <v>0</v>
      </c>
      <c r="S25" s="86">
        <f t="shared" si="7"/>
        <v>0</v>
      </c>
      <c r="T25" s="90">
        <f t="shared" si="8"/>
        <v>0</v>
      </c>
      <c r="U25" s="92">
        <f t="shared" si="9"/>
        <v>0</v>
      </c>
      <c r="V25" s="95">
        <f t="shared" si="10"/>
        <v>0</v>
      </c>
      <c r="W25" s="7">
        <f t="shared" si="11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0"/>
        <v>0</v>
      </c>
      <c r="M26" s="7">
        <f t="shared" si="1"/>
        <v>0</v>
      </c>
      <c r="N26" s="69">
        <f t="shared" si="2"/>
        <v>0</v>
      </c>
      <c r="O26" s="76">
        <f t="shared" si="3"/>
        <v>0</v>
      </c>
      <c r="P26" s="74">
        <f t="shared" si="4"/>
        <v>0</v>
      </c>
      <c r="Q26" s="82">
        <f t="shared" si="5"/>
        <v>0</v>
      </c>
      <c r="R26" s="80">
        <f t="shared" si="6"/>
        <v>0</v>
      </c>
      <c r="S26" s="86">
        <f t="shared" si="7"/>
        <v>0</v>
      </c>
      <c r="T26" s="90">
        <f t="shared" si="8"/>
        <v>0</v>
      </c>
      <c r="U26" s="92">
        <f t="shared" si="9"/>
        <v>0</v>
      </c>
      <c r="V26" s="95">
        <f t="shared" si="10"/>
        <v>0</v>
      </c>
      <c r="W26" s="7">
        <f t="shared" si="11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0"/>
        <v>0</v>
      </c>
      <c r="M27" s="7">
        <f t="shared" si="1"/>
        <v>0</v>
      </c>
      <c r="N27" s="69">
        <f t="shared" si="2"/>
        <v>0</v>
      </c>
      <c r="O27" s="76">
        <f t="shared" si="3"/>
        <v>0</v>
      </c>
      <c r="P27" s="74">
        <f t="shared" si="4"/>
        <v>0</v>
      </c>
      <c r="Q27" s="82">
        <f t="shared" si="5"/>
        <v>0</v>
      </c>
      <c r="R27" s="80">
        <f t="shared" si="6"/>
        <v>0</v>
      </c>
      <c r="S27" s="86">
        <f t="shared" si="7"/>
        <v>0</v>
      </c>
      <c r="T27" s="90">
        <f t="shared" si="8"/>
        <v>0</v>
      </c>
      <c r="U27" s="92">
        <f t="shared" si="9"/>
        <v>0</v>
      </c>
      <c r="V27" s="95">
        <f t="shared" si="10"/>
        <v>0</v>
      </c>
      <c r="W27" s="7">
        <f t="shared" si="11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0"/>
        <v>0</v>
      </c>
      <c r="M28" s="7">
        <f t="shared" si="1"/>
        <v>0</v>
      </c>
      <c r="N28" s="69">
        <f t="shared" si="2"/>
        <v>0</v>
      </c>
      <c r="O28" s="76">
        <f t="shared" si="3"/>
        <v>0</v>
      </c>
      <c r="P28" s="74">
        <f t="shared" si="4"/>
        <v>0</v>
      </c>
      <c r="Q28" s="82">
        <f t="shared" si="5"/>
        <v>0</v>
      </c>
      <c r="R28" s="80">
        <f t="shared" si="6"/>
        <v>0</v>
      </c>
      <c r="S28" s="86">
        <f t="shared" si="7"/>
        <v>0</v>
      </c>
      <c r="T28" s="90">
        <f t="shared" si="8"/>
        <v>0</v>
      </c>
      <c r="U28" s="92">
        <f t="shared" si="9"/>
        <v>0</v>
      </c>
      <c r="V28" s="95">
        <f t="shared" si="10"/>
        <v>0</v>
      </c>
      <c r="W28" s="7">
        <f t="shared" si="11"/>
        <v>0</v>
      </c>
    </row>
    <row r="29" spans="1:23" ht="19.899999999999999" customHeight="1" thickBot="1" x14ac:dyDescent="0.25">
      <c r="A29" s="52"/>
      <c r="B29" s="55"/>
      <c r="C29" s="55"/>
      <c r="D29" s="55"/>
      <c r="E29" s="58"/>
      <c r="F29" s="60"/>
      <c r="G29" s="62"/>
      <c r="H29" s="64"/>
      <c r="I29" s="62"/>
      <c r="J29" s="62"/>
      <c r="K29" s="101"/>
      <c r="L29" s="71"/>
      <c r="M29" s="72"/>
      <c r="N29" s="77"/>
      <c r="O29" s="78"/>
      <c r="P29" s="83"/>
      <c r="Q29" s="84"/>
      <c r="R29" s="87"/>
      <c r="S29" s="88"/>
      <c r="T29" s="93"/>
      <c r="U29" s="94"/>
      <c r="V29" s="96"/>
      <c r="W29" s="72"/>
    </row>
    <row r="30" spans="1:23" ht="19.899999999999999" customHeight="1" thickBot="1" x14ac:dyDescent="0.25">
      <c r="C30" s="4"/>
      <c r="D30" s="4"/>
      <c r="E30" s="70"/>
      <c r="F30" s="70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9.899999999999999" customHeight="1" thickBot="1" x14ac:dyDescent="0.25">
      <c r="A31" s="47"/>
      <c r="B31" s="47"/>
      <c r="C31" s="8" t="s">
        <v>53</v>
      </c>
      <c r="D31" s="9"/>
      <c r="E31" s="9"/>
      <c r="F31" s="9"/>
      <c r="G31" s="9"/>
      <c r="H31" s="10">
        <f>SUBTOTAL(9,H4:H30)</f>
        <v>1177</v>
      </c>
      <c r="I31" s="109"/>
      <c r="J31" s="109"/>
      <c r="K31" s="11"/>
      <c r="L31" s="12">
        <f t="shared" ref="L31:W31" si="12">+SUBTOTAL(9,L4:L29)</f>
        <v>0</v>
      </c>
      <c r="M31" s="12">
        <f t="shared" si="12"/>
        <v>1177</v>
      </c>
      <c r="N31" s="13">
        <f t="shared" si="12"/>
        <v>190</v>
      </c>
      <c r="O31" s="13">
        <f t="shared" si="12"/>
        <v>0</v>
      </c>
      <c r="P31" s="14">
        <f t="shared" si="12"/>
        <v>524.75247524752479</v>
      </c>
      <c r="Q31" s="14">
        <f t="shared" si="12"/>
        <v>5.2475247524752477</v>
      </c>
      <c r="R31" s="15">
        <f t="shared" si="12"/>
        <v>415.45454545454544</v>
      </c>
      <c r="S31" s="15">
        <f t="shared" si="12"/>
        <v>41.54545454545454</v>
      </c>
      <c r="T31" s="16">
        <f t="shared" si="12"/>
        <v>0</v>
      </c>
      <c r="U31" s="16">
        <f t="shared" si="12"/>
        <v>0</v>
      </c>
      <c r="V31" s="12">
        <f t="shared" si="12"/>
        <v>1130.2070207020702</v>
      </c>
      <c r="W31" s="12">
        <f t="shared" si="12"/>
        <v>46.79297929792979</v>
      </c>
    </row>
    <row r="32" spans="1:23" ht="19.899999999999999" customHeight="1" thickBot="1" x14ac:dyDescent="0.25">
      <c r="A32" s="48"/>
      <c r="B32" s="4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899999999999999" customHeight="1" thickBot="1" x14ac:dyDescent="0.25">
      <c r="A33" s="17" t="s">
        <v>95</v>
      </c>
      <c r="B33" s="17" t="s">
        <v>51</v>
      </c>
      <c r="C33" s="18" t="s">
        <v>54</v>
      </c>
      <c r="D33" s="18" t="s">
        <v>52</v>
      </c>
      <c r="E33" s="18" t="s">
        <v>5</v>
      </c>
      <c r="F33" s="18" t="s">
        <v>28</v>
      </c>
      <c r="G33" s="18" t="s">
        <v>79</v>
      </c>
      <c r="H33" s="18" t="s">
        <v>80</v>
      </c>
      <c r="I33" s="18" t="s">
        <v>81</v>
      </c>
      <c r="J33" s="18" t="s">
        <v>82</v>
      </c>
      <c r="K33" s="19" t="s">
        <v>50</v>
      </c>
      <c r="L33" s="20" t="s">
        <v>9</v>
      </c>
      <c r="M33" s="112" t="s">
        <v>656</v>
      </c>
      <c r="N33" s="21"/>
      <c r="O33" s="2" t="s">
        <v>72</v>
      </c>
      <c r="P33" s="198" t="s">
        <v>40</v>
      </c>
      <c r="Q33" s="198"/>
      <c r="R33" s="198"/>
      <c r="S33" s="21"/>
      <c r="T33" s="199" t="s">
        <v>6</v>
      </c>
      <c r="U33" s="200"/>
      <c r="V33" s="200"/>
      <c r="W33" s="22">
        <v>0</v>
      </c>
    </row>
    <row r="34" spans="1:23" ht="19.899999999999999" customHeight="1" thickBot="1" x14ac:dyDescent="0.25">
      <c r="A34" s="49">
        <v>1</v>
      </c>
      <c r="B34" s="23" t="str">
        <f>+'VERİ BANKASI'!B2</f>
        <v>ARAÇ YAKIT GİDERİ</v>
      </c>
      <c r="C34" s="24">
        <f t="shared" ref="C34:C58" si="13">SUMIF($D$4:$D$29,B34,$N$4:$N$29)</f>
        <v>0</v>
      </c>
      <c r="D34" s="24">
        <f t="shared" ref="D34:D58" si="14">SUMIF($D$4:$D$29,B34,$O$4:$O$29)</f>
        <v>0</v>
      </c>
      <c r="E34" s="24">
        <f t="shared" ref="E34:E58" si="15">SUMIF($D$4:$D$29,B34,$P$4:$P$29)</f>
        <v>0</v>
      </c>
      <c r="F34" s="24">
        <f t="shared" ref="F34:F58" si="16">SUMIF($D$4:$D$29,B34,$Q$4:$Q$29)</f>
        <v>0</v>
      </c>
      <c r="G34" s="24">
        <f t="shared" ref="G34:G58" si="17">SUMIF($D$4:$D$29,B34,$R$4:$R$29)</f>
        <v>0</v>
      </c>
      <c r="H34" s="24">
        <f t="shared" ref="H34:H58" si="18">SUMIF($D$4:$D$29,B34,$S$4:$S$29)</f>
        <v>0</v>
      </c>
      <c r="I34" s="24">
        <f t="shared" ref="I34:I58" si="19">SUMIF($D$4:$D$29,B34,$T$4:$T$29)</f>
        <v>0</v>
      </c>
      <c r="J34" s="24">
        <f t="shared" ref="J34:J58" si="20">SUMIF($D$4:$D$29,B34,$U$4:$U$29)</f>
        <v>0</v>
      </c>
      <c r="K34" s="24">
        <f t="shared" ref="K34:K58" si="21">SUMIF($D$4:$D$29,B34,$L$4:$L$29)</f>
        <v>0</v>
      </c>
      <c r="L34" s="25">
        <f t="shared" ref="L34:L58" si="22">+SUM(C34:K34)</f>
        <v>0</v>
      </c>
      <c r="M34" s="113">
        <f>+COUNTIF($D$4:D27,B34)</f>
        <v>0</v>
      </c>
      <c r="N34" s="26"/>
      <c r="O34" s="2" t="s">
        <v>0</v>
      </c>
      <c r="P34" s="198" t="s">
        <v>26</v>
      </c>
      <c r="Q34" s="198"/>
      <c r="R34" s="198"/>
      <c r="S34" s="26"/>
      <c r="T34" s="41"/>
      <c r="U34" s="41"/>
      <c r="V34" s="41"/>
      <c r="W34" s="41"/>
    </row>
    <row r="35" spans="1:23" ht="19.899999999999999" customHeight="1" thickBot="1" x14ac:dyDescent="0.25">
      <c r="A35" s="49">
        <v>2</v>
      </c>
      <c r="B35" s="23" t="str">
        <f>+'VERİ BANKASI'!B3</f>
        <v>ARAÇ OTOPARK VE VALE GİDERLERİ</v>
      </c>
      <c r="C35" s="24">
        <f t="shared" si="13"/>
        <v>0</v>
      </c>
      <c r="D35" s="24">
        <f t="shared" si="14"/>
        <v>0</v>
      </c>
      <c r="E35" s="24">
        <f t="shared" si="15"/>
        <v>0</v>
      </c>
      <c r="F35" s="24">
        <f t="shared" si="16"/>
        <v>0</v>
      </c>
      <c r="G35" s="24">
        <f t="shared" si="17"/>
        <v>0</v>
      </c>
      <c r="H35" s="24">
        <f t="shared" si="18"/>
        <v>0</v>
      </c>
      <c r="I35" s="24">
        <f t="shared" si="19"/>
        <v>0</v>
      </c>
      <c r="J35" s="24">
        <f t="shared" si="20"/>
        <v>0</v>
      </c>
      <c r="K35" s="24">
        <f t="shared" si="21"/>
        <v>0</v>
      </c>
      <c r="L35" s="25">
        <f t="shared" si="22"/>
        <v>0</v>
      </c>
      <c r="M35" s="113">
        <f>+COUNTIF($D$4:D29,B35)</f>
        <v>0</v>
      </c>
      <c r="N35" s="26"/>
      <c r="O35" s="2" t="s">
        <v>1</v>
      </c>
      <c r="P35" s="198" t="s">
        <v>2</v>
      </c>
      <c r="Q35" s="198"/>
      <c r="R35" s="198"/>
      <c r="S35" s="26"/>
      <c r="T35" s="199" t="s">
        <v>7</v>
      </c>
      <c r="U35" s="200"/>
      <c r="V35" s="201"/>
      <c r="W35" s="27">
        <f>+L31+V31+W31</f>
        <v>1177</v>
      </c>
    </row>
    <row r="36" spans="1:23" ht="19.899999999999999" customHeight="1" thickBot="1" x14ac:dyDescent="0.25">
      <c r="A36" s="49">
        <v>3</v>
      </c>
      <c r="B36" s="23" t="str">
        <f>+'VERİ BANKASI'!B4</f>
        <v>ARAÇ TAMİR VE BAKIM GİDERLERİ</v>
      </c>
      <c r="C36" s="24">
        <f t="shared" si="13"/>
        <v>0</v>
      </c>
      <c r="D36" s="24">
        <f t="shared" si="14"/>
        <v>0</v>
      </c>
      <c r="E36" s="24">
        <f t="shared" si="15"/>
        <v>0</v>
      </c>
      <c r="F36" s="24">
        <f t="shared" si="16"/>
        <v>0</v>
      </c>
      <c r="G36" s="24">
        <f t="shared" si="17"/>
        <v>0</v>
      </c>
      <c r="H36" s="24">
        <f t="shared" si="18"/>
        <v>0</v>
      </c>
      <c r="I36" s="24">
        <f t="shared" si="19"/>
        <v>0</v>
      </c>
      <c r="J36" s="24">
        <f t="shared" si="20"/>
        <v>0</v>
      </c>
      <c r="K36" s="24">
        <f t="shared" si="21"/>
        <v>0</v>
      </c>
      <c r="L36" s="25">
        <f t="shared" si="22"/>
        <v>0</v>
      </c>
      <c r="M36" s="113">
        <f>+COUNTIF($D$4:D30,B36)</f>
        <v>0</v>
      </c>
      <c r="N36" s="26"/>
      <c r="O36" s="2" t="s">
        <v>73</v>
      </c>
      <c r="P36" s="198">
        <v>2023</v>
      </c>
      <c r="Q36" s="198"/>
      <c r="R36" s="198"/>
      <c r="S36" s="26"/>
      <c r="T36" s="41"/>
      <c r="U36" s="41"/>
      <c r="V36" s="41"/>
      <c r="W36" s="41"/>
    </row>
    <row r="37" spans="1:23" ht="19.899999999999999" customHeight="1" thickBot="1" x14ac:dyDescent="0.25">
      <c r="A37" s="49">
        <v>4</v>
      </c>
      <c r="B37" s="23" t="str">
        <f>+'VERİ BANKASI'!B5</f>
        <v>MUTFAK YİYECEK VE İÇECEK GİDERLERİ</v>
      </c>
      <c r="C37" s="24">
        <f t="shared" si="13"/>
        <v>0</v>
      </c>
      <c r="D37" s="24">
        <f t="shared" si="14"/>
        <v>0</v>
      </c>
      <c r="E37" s="24">
        <f t="shared" si="15"/>
        <v>0</v>
      </c>
      <c r="F37" s="24">
        <f t="shared" si="16"/>
        <v>0</v>
      </c>
      <c r="G37" s="24">
        <f t="shared" si="17"/>
        <v>0</v>
      </c>
      <c r="H37" s="24">
        <f t="shared" si="18"/>
        <v>0</v>
      </c>
      <c r="I37" s="24">
        <f t="shared" si="19"/>
        <v>0</v>
      </c>
      <c r="J37" s="24">
        <f t="shared" si="20"/>
        <v>0</v>
      </c>
      <c r="K37" s="24">
        <f t="shared" si="21"/>
        <v>0</v>
      </c>
      <c r="L37" s="25">
        <f t="shared" si="22"/>
        <v>0</v>
      </c>
      <c r="M37" s="113">
        <f>+COUNTIF($D$4:D31,B37)</f>
        <v>0</v>
      </c>
      <c r="N37" s="26"/>
      <c r="O37" s="2" t="s">
        <v>74</v>
      </c>
      <c r="P37" s="198" t="s">
        <v>22</v>
      </c>
      <c r="Q37" s="198"/>
      <c r="R37" s="198"/>
      <c r="S37" s="26"/>
      <c r="T37" s="199" t="s">
        <v>8</v>
      </c>
      <c r="U37" s="200"/>
      <c r="V37" s="201"/>
      <c r="W37" s="28">
        <f>+W33-W35</f>
        <v>-1177</v>
      </c>
    </row>
    <row r="38" spans="1:23" ht="19.899999999999999" customHeight="1" x14ac:dyDescent="0.2">
      <c r="A38" s="49">
        <v>5</v>
      </c>
      <c r="B38" s="23" t="str">
        <f>+'VERİ BANKASI'!B6</f>
        <v>MUTFAK SARF MALZEME GİDERLERİ</v>
      </c>
      <c r="C38" s="24">
        <f t="shared" si="13"/>
        <v>0</v>
      </c>
      <c r="D38" s="24">
        <f t="shared" si="14"/>
        <v>0</v>
      </c>
      <c r="E38" s="24">
        <f t="shared" si="15"/>
        <v>0</v>
      </c>
      <c r="F38" s="24">
        <f t="shared" si="16"/>
        <v>0</v>
      </c>
      <c r="G38" s="24">
        <f t="shared" si="17"/>
        <v>0</v>
      </c>
      <c r="H38" s="24">
        <f t="shared" si="18"/>
        <v>0</v>
      </c>
      <c r="I38" s="24">
        <f t="shared" si="19"/>
        <v>0</v>
      </c>
      <c r="J38" s="24">
        <f t="shared" si="20"/>
        <v>0</v>
      </c>
      <c r="K38" s="24">
        <f t="shared" si="21"/>
        <v>0</v>
      </c>
      <c r="L38" s="25">
        <f t="shared" si="22"/>
        <v>0</v>
      </c>
      <c r="M38" s="113">
        <f>+COUNTIF($D$4:D32,B38)</f>
        <v>0</v>
      </c>
      <c r="N38" s="26"/>
      <c r="O38" s="2" t="s">
        <v>78</v>
      </c>
      <c r="P38" s="198" t="s">
        <v>118</v>
      </c>
      <c r="Q38" s="198"/>
      <c r="R38" s="198"/>
      <c r="S38" s="26"/>
      <c r="T38" s="26"/>
      <c r="U38" s="26"/>
      <c r="V38" s="26"/>
      <c r="W38" s="26"/>
    </row>
    <row r="39" spans="1:23" ht="19.899999999999999" customHeight="1" x14ac:dyDescent="0.2">
      <c r="A39" s="49">
        <v>6</v>
      </c>
      <c r="B39" s="23" t="str">
        <f>+'VERİ BANKASI'!B8</f>
        <v>TEMSİL İKRAM VE YEMEK GİDERLERİ</v>
      </c>
      <c r="C39" s="24">
        <f t="shared" si="13"/>
        <v>0</v>
      </c>
      <c r="D39" s="24">
        <f t="shared" si="14"/>
        <v>0</v>
      </c>
      <c r="E39" s="24">
        <f t="shared" si="15"/>
        <v>524.75247524752479</v>
      </c>
      <c r="F39" s="24">
        <f t="shared" si="16"/>
        <v>5.2475247524752477</v>
      </c>
      <c r="G39" s="24">
        <f t="shared" si="17"/>
        <v>415.45454545454544</v>
      </c>
      <c r="H39" s="24">
        <f t="shared" si="18"/>
        <v>41.54545454545454</v>
      </c>
      <c r="I39" s="24">
        <f t="shared" si="19"/>
        <v>0</v>
      </c>
      <c r="J39" s="24">
        <f t="shared" si="20"/>
        <v>0</v>
      </c>
      <c r="K39" s="24">
        <f t="shared" si="21"/>
        <v>0</v>
      </c>
      <c r="L39" s="25">
        <f t="shared" si="22"/>
        <v>987</v>
      </c>
      <c r="M39" s="113">
        <f>+COUNTIF($D$4:D33,B39)</f>
        <v>4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spans="1:23" ht="19.899999999999999" customHeight="1" x14ac:dyDescent="0.2">
      <c r="A40" s="49">
        <v>7</v>
      </c>
      <c r="B40" s="23" t="str">
        <f>+'VERİ BANKASI'!B9</f>
        <v>OFİS MAKİNA TAM.BAK.VE SARF MALZ. GİD.</v>
      </c>
      <c r="C40" s="24">
        <f t="shared" si="13"/>
        <v>0</v>
      </c>
      <c r="D40" s="24">
        <f t="shared" si="14"/>
        <v>0</v>
      </c>
      <c r="E40" s="24">
        <f t="shared" si="15"/>
        <v>0</v>
      </c>
      <c r="F40" s="24">
        <f t="shared" si="16"/>
        <v>0</v>
      </c>
      <c r="G40" s="24">
        <f t="shared" si="17"/>
        <v>0</v>
      </c>
      <c r="H40" s="24">
        <f t="shared" si="18"/>
        <v>0</v>
      </c>
      <c r="I40" s="24">
        <f t="shared" si="19"/>
        <v>0</v>
      </c>
      <c r="J40" s="24">
        <f t="shared" si="20"/>
        <v>0</v>
      </c>
      <c r="K40" s="24">
        <f t="shared" si="21"/>
        <v>0</v>
      </c>
      <c r="L40" s="25">
        <f t="shared" si="22"/>
        <v>0</v>
      </c>
      <c r="M40" s="113">
        <f>+COUNTIF($D$4:D34,B40)</f>
        <v>0</v>
      </c>
      <c r="N40" s="26"/>
      <c r="O40" s="202" t="s">
        <v>57</v>
      </c>
      <c r="P40" s="202"/>
      <c r="Q40" s="202"/>
      <c r="R40" s="202"/>
      <c r="S40" s="26"/>
      <c r="T40" s="202" t="s">
        <v>56</v>
      </c>
      <c r="U40" s="202"/>
      <c r="V40" s="202"/>
      <c r="W40" s="202"/>
    </row>
    <row r="41" spans="1:23" ht="19.899999999999999" customHeight="1" thickBot="1" x14ac:dyDescent="0.25">
      <c r="A41" s="49">
        <v>8</v>
      </c>
      <c r="B41" s="23" t="str">
        <f>+'VERİ BANKASI'!B10</f>
        <v>OFİS TAMİR, BAKIM VE ONARIM GİDERİ</v>
      </c>
      <c r="C41" s="24">
        <f t="shared" si="13"/>
        <v>0</v>
      </c>
      <c r="D41" s="24">
        <f t="shared" si="14"/>
        <v>0</v>
      </c>
      <c r="E41" s="24">
        <f t="shared" si="15"/>
        <v>0</v>
      </c>
      <c r="F41" s="24">
        <f t="shared" si="16"/>
        <v>0</v>
      </c>
      <c r="G41" s="24">
        <f t="shared" si="17"/>
        <v>0</v>
      </c>
      <c r="H41" s="24">
        <f t="shared" si="18"/>
        <v>0</v>
      </c>
      <c r="I41" s="24">
        <f t="shared" si="19"/>
        <v>0</v>
      </c>
      <c r="J41" s="24">
        <f t="shared" si="20"/>
        <v>0</v>
      </c>
      <c r="K41" s="24">
        <f t="shared" si="21"/>
        <v>0</v>
      </c>
      <c r="L41" s="25">
        <f t="shared" si="22"/>
        <v>0</v>
      </c>
      <c r="M41" s="113">
        <f>+COUNTIF($D$4:D35,B41)</f>
        <v>0</v>
      </c>
      <c r="N41" s="26"/>
      <c r="O41" s="29"/>
      <c r="P41" s="29"/>
      <c r="Q41" s="29"/>
      <c r="R41" s="29"/>
      <c r="S41" s="30"/>
      <c r="T41" s="30"/>
      <c r="U41" s="30"/>
      <c r="V41" s="30"/>
      <c r="W41" s="30"/>
    </row>
    <row r="42" spans="1:23" ht="19.899999999999999" customHeight="1" x14ac:dyDescent="0.2">
      <c r="A42" s="49">
        <v>9</v>
      </c>
      <c r="B42" s="23" t="str">
        <f>+'VERİ BANKASI'!B11</f>
        <v>PTT, KARGO, NAKLİYE VE HAMMALİYE GİD.</v>
      </c>
      <c r="C42" s="24">
        <f t="shared" si="13"/>
        <v>0</v>
      </c>
      <c r="D42" s="24">
        <f t="shared" si="14"/>
        <v>0</v>
      </c>
      <c r="E42" s="24">
        <f t="shared" si="15"/>
        <v>0</v>
      </c>
      <c r="F42" s="24">
        <f t="shared" si="16"/>
        <v>0</v>
      </c>
      <c r="G42" s="24">
        <f t="shared" si="17"/>
        <v>0</v>
      </c>
      <c r="H42" s="24">
        <f t="shared" si="18"/>
        <v>0</v>
      </c>
      <c r="I42" s="24">
        <f t="shared" si="19"/>
        <v>0</v>
      </c>
      <c r="J42" s="24">
        <f t="shared" si="20"/>
        <v>0</v>
      </c>
      <c r="K42" s="24">
        <f t="shared" si="21"/>
        <v>0</v>
      </c>
      <c r="L42" s="25">
        <f t="shared" si="22"/>
        <v>0</v>
      </c>
      <c r="M42" s="113">
        <f>+COUNTIF($D$4:D36,B42)</f>
        <v>0</v>
      </c>
      <c r="N42" s="26"/>
      <c r="O42" s="31" t="s">
        <v>58</v>
      </c>
      <c r="P42" s="32" t="str">
        <f>+CONCATENATE(P43,P33)</f>
        <v>: MESUT YILDIRIM</v>
      </c>
      <c r="Q42" s="33"/>
      <c r="R42" s="34"/>
      <c r="S42" s="30"/>
      <c r="T42" s="31" t="s">
        <v>58</v>
      </c>
      <c r="U42" s="203" t="s">
        <v>61</v>
      </c>
      <c r="V42" s="203"/>
      <c r="W42" s="204"/>
    </row>
    <row r="43" spans="1:23" ht="19.899999999999999" customHeight="1" x14ac:dyDescent="0.2">
      <c r="A43" s="49">
        <v>10</v>
      </c>
      <c r="B43" s="23" t="str">
        <f>+'VERİ BANKASI'!B12</f>
        <v>KIRTASİYE VE MATBAA GİDERLERİ</v>
      </c>
      <c r="C43" s="24">
        <f t="shared" si="13"/>
        <v>0</v>
      </c>
      <c r="D43" s="24">
        <f t="shared" si="14"/>
        <v>0</v>
      </c>
      <c r="E43" s="24">
        <f t="shared" si="15"/>
        <v>0</v>
      </c>
      <c r="F43" s="24">
        <f t="shared" si="16"/>
        <v>0</v>
      </c>
      <c r="G43" s="24">
        <f t="shared" si="17"/>
        <v>0</v>
      </c>
      <c r="H43" s="24">
        <f t="shared" si="18"/>
        <v>0</v>
      </c>
      <c r="I43" s="24">
        <f t="shared" si="19"/>
        <v>0</v>
      </c>
      <c r="J43" s="24">
        <f t="shared" si="20"/>
        <v>0</v>
      </c>
      <c r="K43" s="24">
        <f t="shared" si="21"/>
        <v>0</v>
      </c>
      <c r="L43" s="25">
        <f t="shared" si="22"/>
        <v>0</v>
      </c>
      <c r="M43" s="113">
        <f>+COUNTIF($D$4:D37,B43)</f>
        <v>0</v>
      </c>
      <c r="N43" s="26"/>
      <c r="O43" s="35" t="s">
        <v>59</v>
      </c>
      <c r="P43" s="36" t="s">
        <v>665</v>
      </c>
      <c r="Q43" s="30"/>
      <c r="R43" s="37"/>
      <c r="S43" s="30"/>
      <c r="T43" s="35" t="s">
        <v>59</v>
      </c>
      <c r="U43" s="185" t="s">
        <v>60</v>
      </c>
      <c r="V43" s="185"/>
      <c r="W43" s="186"/>
    </row>
    <row r="44" spans="1:23" ht="19.899999999999999" customHeight="1" x14ac:dyDescent="0.2">
      <c r="A44" s="49">
        <v>11</v>
      </c>
      <c r="B44" s="23" t="str">
        <f>+'VERİ BANKASI'!B13</f>
        <v>YURTİÇİ SEYAHAT VE KONAKLAMA GİD.</v>
      </c>
      <c r="C44" s="24">
        <f t="shared" si="13"/>
        <v>190</v>
      </c>
      <c r="D44" s="24">
        <f t="shared" si="14"/>
        <v>0</v>
      </c>
      <c r="E44" s="24">
        <f t="shared" si="15"/>
        <v>0</v>
      </c>
      <c r="F44" s="24">
        <f t="shared" si="16"/>
        <v>0</v>
      </c>
      <c r="G44" s="24">
        <f t="shared" si="17"/>
        <v>0</v>
      </c>
      <c r="H44" s="24">
        <f t="shared" si="18"/>
        <v>0</v>
      </c>
      <c r="I44" s="24">
        <f t="shared" si="19"/>
        <v>0</v>
      </c>
      <c r="J44" s="24">
        <f t="shared" si="20"/>
        <v>0</v>
      </c>
      <c r="K44" s="24">
        <f t="shared" si="21"/>
        <v>0</v>
      </c>
      <c r="L44" s="25">
        <f t="shared" si="22"/>
        <v>190</v>
      </c>
      <c r="M44" s="113">
        <f>+COUNTIF($D$4:D38,B44)</f>
        <v>2</v>
      </c>
      <c r="N44" s="26"/>
      <c r="O44" s="187" t="s">
        <v>62</v>
      </c>
      <c r="P44" s="188"/>
      <c r="Q44" s="188"/>
      <c r="R44" s="189"/>
      <c r="S44" s="30"/>
      <c r="T44" s="187" t="s">
        <v>62</v>
      </c>
      <c r="U44" s="188"/>
      <c r="V44" s="188"/>
      <c r="W44" s="189"/>
    </row>
    <row r="45" spans="1:23" ht="19.899999999999999" customHeight="1" x14ac:dyDescent="0.2">
      <c r="A45" s="49">
        <v>12</v>
      </c>
      <c r="B45" s="23" t="str">
        <f>+'VERİ BANKASI'!B14</f>
        <v>YURTDIŞI SEYAHAT VE KONAKLAMA GİD.</v>
      </c>
      <c r="C45" s="24">
        <f t="shared" si="13"/>
        <v>0</v>
      </c>
      <c r="D45" s="24">
        <f t="shared" si="14"/>
        <v>0</v>
      </c>
      <c r="E45" s="24">
        <f t="shared" si="15"/>
        <v>0</v>
      </c>
      <c r="F45" s="24">
        <f t="shared" si="16"/>
        <v>0</v>
      </c>
      <c r="G45" s="24">
        <f t="shared" si="17"/>
        <v>0</v>
      </c>
      <c r="H45" s="24">
        <f t="shared" si="18"/>
        <v>0</v>
      </c>
      <c r="I45" s="24">
        <f t="shared" si="19"/>
        <v>0</v>
      </c>
      <c r="J45" s="24">
        <f t="shared" si="20"/>
        <v>0</v>
      </c>
      <c r="K45" s="24">
        <f t="shared" si="21"/>
        <v>0</v>
      </c>
      <c r="L45" s="25">
        <f t="shared" si="22"/>
        <v>0</v>
      </c>
      <c r="M45" s="113">
        <f>+COUNTIF($D$4:D39,B45)</f>
        <v>0</v>
      </c>
      <c r="N45" s="26"/>
      <c r="O45" s="187"/>
      <c r="P45" s="188"/>
      <c r="Q45" s="188"/>
      <c r="R45" s="189"/>
      <c r="S45" s="30"/>
      <c r="T45" s="187"/>
      <c r="U45" s="188"/>
      <c r="V45" s="188"/>
      <c r="W45" s="189"/>
    </row>
    <row r="46" spans="1:23" ht="19.899999999999999" customHeight="1" x14ac:dyDescent="0.2">
      <c r="A46" s="49">
        <v>13</v>
      </c>
      <c r="B46" s="23" t="str">
        <f>+'VERİ BANKASI'!B15</f>
        <v>TEMİZLİK VE SARF MALZEME GİDERLERİ</v>
      </c>
      <c r="C46" s="24">
        <f t="shared" si="13"/>
        <v>0</v>
      </c>
      <c r="D46" s="24">
        <f t="shared" si="14"/>
        <v>0</v>
      </c>
      <c r="E46" s="24">
        <f t="shared" si="15"/>
        <v>0</v>
      </c>
      <c r="F46" s="24">
        <f t="shared" si="16"/>
        <v>0</v>
      </c>
      <c r="G46" s="24">
        <f t="shared" si="17"/>
        <v>0</v>
      </c>
      <c r="H46" s="24">
        <f t="shared" si="18"/>
        <v>0</v>
      </c>
      <c r="I46" s="24">
        <f t="shared" si="19"/>
        <v>0</v>
      </c>
      <c r="J46" s="24">
        <f t="shared" si="20"/>
        <v>0</v>
      </c>
      <c r="K46" s="24">
        <f t="shared" si="21"/>
        <v>0</v>
      </c>
      <c r="L46" s="25">
        <f t="shared" si="22"/>
        <v>0</v>
      </c>
      <c r="M46" s="113">
        <f>+COUNTIF($D$4:D40,B46)</f>
        <v>0</v>
      </c>
      <c r="N46" s="26"/>
      <c r="O46" s="187"/>
      <c r="P46" s="188"/>
      <c r="Q46" s="188"/>
      <c r="R46" s="189"/>
      <c r="S46" s="30"/>
      <c r="T46" s="187"/>
      <c r="U46" s="188"/>
      <c r="V46" s="188"/>
      <c r="W46" s="189"/>
    </row>
    <row r="47" spans="1:23" ht="19.899999999999999" customHeight="1" x14ac:dyDescent="0.2">
      <c r="A47" s="49">
        <v>14</v>
      </c>
      <c r="B47" s="23" t="str">
        <f>+'VERİ BANKASI'!B16</f>
        <v>MUHTELİF VE DIŞARDAN SAĞ.HİZ.GİD.</v>
      </c>
      <c r="C47" s="24">
        <f t="shared" si="13"/>
        <v>0</v>
      </c>
      <c r="D47" s="24">
        <f t="shared" si="14"/>
        <v>0</v>
      </c>
      <c r="E47" s="24">
        <f t="shared" si="15"/>
        <v>0</v>
      </c>
      <c r="F47" s="24">
        <f t="shared" si="16"/>
        <v>0</v>
      </c>
      <c r="G47" s="24">
        <f t="shared" si="17"/>
        <v>0</v>
      </c>
      <c r="H47" s="24">
        <f t="shared" si="18"/>
        <v>0</v>
      </c>
      <c r="I47" s="24">
        <f t="shared" si="19"/>
        <v>0</v>
      </c>
      <c r="J47" s="24">
        <f t="shared" si="20"/>
        <v>0</v>
      </c>
      <c r="K47" s="24">
        <f t="shared" si="21"/>
        <v>0</v>
      </c>
      <c r="L47" s="25">
        <f t="shared" si="22"/>
        <v>0</v>
      </c>
      <c r="M47" s="113">
        <f>+COUNTIF($D$4:D41,B47)</f>
        <v>0</v>
      </c>
      <c r="N47" s="26"/>
      <c r="O47" s="187"/>
      <c r="P47" s="188"/>
      <c r="Q47" s="188"/>
      <c r="R47" s="189"/>
      <c r="S47" s="30"/>
      <c r="T47" s="187"/>
      <c r="U47" s="188"/>
      <c r="V47" s="188"/>
      <c r="W47" s="189"/>
    </row>
    <row r="48" spans="1:23" ht="19.899999999999999" customHeight="1" thickBot="1" x14ac:dyDescent="0.25">
      <c r="A48" s="49">
        <v>15</v>
      </c>
      <c r="B48" s="23" t="str">
        <f>+'VERİ BANKASI'!B17</f>
        <v>DİĞER VERGİ RESİM VE HARÇ GİDERLERİ</v>
      </c>
      <c r="C48" s="24">
        <f t="shared" si="13"/>
        <v>0</v>
      </c>
      <c r="D48" s="24">
        <f t="shared" si="14"/>
        <v>0</v>
      </c>
      <c r="E48" s="24">
        <f t="shared" si="15"/>
        <v>0</v>
      </c>
      <c r="F48" s="24">
        <f t="shared" si="16"/>
        <v>0</v>
      </c>
      <c r="G48" s="24">
        <f t="shared" si="17"/>
        <v>0</v>
      </c>
      <c r="H48" s="24">
        <f t="shared" si="18"/>
        <v>0</v>
      </c>
      <c r="I48" s="24">
        <f t="shared" si="19"/>
        <v>0</v>
      </c>
      <c r="J48" s="24">
        <f t="shared" si="20"/>
        <v>0</v>
      </c>
      <c r="K48" s="24">
        <f t="shared" si="21"/>
        <v>0</v>
      </c>
      <c r="L48" s="25">
        <f t="shared" si="22"/>
        <v>0</v>
      </c>
      <c r="M48" s="113">
        <f>+COUNTIF($D$4:D42,B48)</f>
        <v>0</v>
      </c>
      <c r="N48" s="26"/>
      <c r="O48" s="190"/>
      <c r="P48" s="191"/>
      <c r="Q48" s="191"/>
      <c r="R48" s="192"/>
      <c r="S48" s="30"/>
      <c r="T48" s="190"/>
      <c r="U48" s="191"/>
      <c r="V48" s="191"/>
      <c r="W48" s="192"/>
    </row>
    <row r="49" spans="1:23" ht="19.899999999999999" customHeight="1" x14ac:dyDescent="0.2">
      <c r="A49" s="49">
        <v>16</v>
      </c>
      <c r="B49" s="23" t="str">
        <f>+'VERİ BANKASI'!B18</f>
        <v>NOTER GİDERLERİ</v>
      </c>
      <c r="C49" s="24">
        <f t="shared" si="13"/>
        <v>0</v>
      </c>
      <c r="D49" s="24">
        <f t="shared" si="14"/>
        <v>0</v>
      </c>
      <c r="E49" s="24">
        <f t="shared" si="15"/>
        <v>0</v>
      </c>
      <c r="F49" s="24">
        <f t="shared" si="16"/>
        <v>0</v>
      </c>
      <c r="G49" s="24">
        <f t="shared" si="17"/>
        <v>0</v>
      </c>
      <c r="H49" s="24">
        <f t="shared" si="18"/>
        <v>0</v>
      </c>
      <c r="I49" s="24">
        <f t="shared" si="19"/>
        <v>0</v>
      </c>
      <c r="J49" s="24">
        <f t="shared" si="20"/>
        <v>0</v>
      </c>
      <c r="K49" s="24">
        <f t="shared" si="21"/>
        <v>0</v>
      </c>
      <c r="L49" s="25">
        <f t="shared" si="22"/>
        <v>0</v>
      </c>
      <c r="M49" s="113">
        <f>+COUNTIF($D$4:D43,B49)</f>
        <v>0</v>
      </c>
      <c r="N49" s="26"/>
      <c r="S49" s="30"/>
      <c r="T49" s="30"/>
      <c r="U49" s="30"/>
    </row>
    <row r="50" spans="1:23" ht="19.899999999999999" customHeight="1" x14ac:dyDescent="0.2">
      <c r="A50" s="49">
        <v>17</v>
      </c>
      <c r="B50" s="23" t="str">
        <f>+'VERİ BANKASI'!B19</f>
        <v>SAĞLIK GİDERLERİ</v>
      </c>
      <c r="C50" s="24">
        <f t="shared" si="13"/>
        <v>0</v>
      </c>
      <c r="D50" s="24">
        <f t="shared" si="14"/>
        <v>0</v>
      </c>
      <c r="E50" s="24">
        <f t="shared" si="15"/>
        <v>0</v>
      </c>
      <c r="F50" s="24">
        <f t="shared" si="16"/>
        <v>0</v>
      </c>
      <c r="G50" s="24">
        <f t="shared" si="17"/>
        <v>0</v>
      </c>
      <c r="H50" s="24">
        <f t="shared" si="18"/>
        <v>0</v>
      </c>
      <c r="I50" s="24">
        <f t="shared" si="19"/>
        <v>0</v>
      </c>
      <c r="J50" s="24">
        <f t="shared" si="20"/>
        <v>0</v>
      </c>
      <c r="K50" s="24">
        <f t="shared" si="21"/>
        <v>0</v>
      </c>
      <c r="L50" s="25">
        <f t="shared" si="22"/>
        <v>0</v>
      </c>
      <c r="M50" s="113">
        <f>+COUNTIF($D$4:D44,B50)</f>
        <v>0</v>
      </c>
      <c r="N50" s="26"/>
    </row>
    <row r="51" spans="1:23" ht="19.899999999999999" customHeight="1" x14ac:dyDescent="0.2">
      <c r="A51" s="49">
        <v>18</v>
      </c>
      <c r="B51" s="23" t="str">
        <f>+'VERİ BANKASI'!B20</f>
        <v>689 KANUNEN KABUL EDİLMEYEN GİD.</v>
      </c>
      <c r="C51" s="24">
        <f t="shared" si="13"/>
        <v>0</v>
      </c>
      <c r="D51" s="24">
        <f t="shared" si="14"/>
        <v>0</v>
      </c>
      <c r="E51" s="24">
        <f t="shared" si="15"/>
        <v>0</v>
      </c>
      <c r="F51" s="24">
        <f t="shared" si="16"/>
        <v>0</v>
      </c>
      <c r="G51" s="24">
        <f t="shared" si="17"/>
        <v>0</v>
      </c>
      <c r="H51" s="24">
        <f t="shared" si="18"/>
        <v>0</v>
      </c>
      <c r="I51" s="24">
        <f t="shared" si="19"/>
        <v>0</v>
      </c>
      <c r="J51" s="24">
        <f t="shared" si="20"/>
        <v>0</v>
      </c>
      <c r="K51" s="24">
        <f t="shared" si="21"/>
        <v>0</v>
      </c>
      <c r="L51" s="25">
        <f t="shared" si="22"/>
        <v>0</v>
      </c>
      <c r="M51" s="113">
        <f>+COUNTIF($D$4:D45,B51)</f>
        <v>0</v>
      </c>
    </row>
    <row r="52" spans="1:23" ht="19.899999999999999" customHeight="1" x14ac:dyDescent="0.2">
      <c r="A52" s="49">
        <v>19</v>
      </c>
      <c r="B52" s="23">
        <f>+'VERİ BANKASI'!B21</f>
        <v>0</v>
      </c>
      <c r="C52" s="24">
        <f t="shared" si="13"/>
        <v>0</v>
      </c>
      <c r="D52" s="24">
        <f t="shared" si="14"/>
        <v>0</v>
      </c>
      <c r="E52" s="24">
        <f t="shared" si="15"/>
        <v>0</v>
      </c>
      <c r="F52" s="24">
        <f t="shared" si="16"/>
        <v>0</v>
      </c>
      <c r="G52" s="24">
        <f t="shared" si="17"/>
        <v>0</v>
      </c>
      <c r="H52" s="24">
        <f t="shared" si="18"/>
        <v>0</v>
      </c>
      <c r="I52" s="24">
        <f t="shared" si="19"/>
        <v>0</v>
      </c>
      <c r="J52" s="24">
        <f t="shared" si="20"/>
        <v>0</v>
      </c>
      <c r="K52" s="24">
        <f t="shared" si="21"/>
        <v>0</v>
      </c>
      <c r="L52" s="25">
        <f t="shared" si="22"/>
        <v>0</v>
      </c>
      <c r="M52" s="113"/>
      <c r="N52" s="193" t="s">
        <v>55</v>
      </c>
      <c r="O52" s="194" t="s">
        <v>654</v>
      </c>
      <c r="P52" s="195"/>
      <c r="Q52" s="195"/>
      <c r="R52" s="195"/>
      <c r="S52" s="195"/>
      <c r="T52" s="195"/>
      <c r="U52" s="195"/>
      <c r="V52" s="195"/>
      <c r="W52" s="195"/>
    </row>
    <row r="53" spans="1:23" ht="19.899999999999999" customHeight="1" x14ac:dyDescent="0.2">
      <c r="A53" s="49">
        <v>20</v>
      </c>
      <c r="B53" s="23">
        <f>+'VERİ BANKASI'!B22</f>
        <v>0</v>
      </c>
      <c r="C53" s="24">
        <f t="shared" si="13"/>
        <v>0</v>
      </c>
      <c r="D53" s="24">
        <f t="shared" si="14"/>
        <v>0</v>
      </c>
      <c r="E53" s="24">
        <f t="shared" si="15"/>
        <v>0</v>
      </c>
      <c r="F53" s="24">
        <f t="shared" si="16"/>
        <v>0</v>
      </c>
      <c r="G53" s="24">
        <f t="shared" si="17"/>
        <v>0</v>
      </c>
      <c r="H53" s="24">
        <f t="shared" si="18"/>
        <v>0</v>
      </c>
      <c r="I53" s="24">
        <f t="shared" si="19"/>
        <v>0</v>
      </c>
      <c r="J53" s="24">
        <f t="shared" si="20"/>
        <v>0</v>
      </c>
      <c r="K53" s="24">
        <f t="shared" si="21"/>
        <v>0</v>
      </c>
      <c r="L53" s="25">
        <f t="shared" si="22"/>
        <v>0</v>
      </c>
      <c r="M53" s="113"/>
      <c r="N53" s="193"/>
      <c r="O53" s="194"/>
      <c r="P53" s="195"/>
      <c r="Q53" s="195"/>
      <c r="R53" s="195"/>
      <c r="S53" s="195"/>
      <c r="T53" s="195"/>
      <c r="U53" s="195"/>
      <c r="V53" s="195"/>
      <c r="W53" s="195"/>
    </row>
    <row r="54" spans="1:23" ht="19.899999999999999" customHeight="1" x14ac:dyDescent="0.2">
      <c r="A54" s="49">
        <v>21</v>
      </c>
      <c r="B54" s="23">
        <f>+'VERİ BANKASI'!B23</f>
        <v>0</v>
      </c>
      <c r="C54" s="24">
        <f t="shared" si="13"/>
        <v>0</v>
      </c>
      <c r="D54" s="24">
        <f t="shared" si="14"/>
        <v>0</v>
      </c>
      <c r="E54" s="24">
        <f t="shared" si="15"/>
        <v>0</v>
      </c>
      <c r="F54" s="24">
        <f t="shared" si="16"/>
        <v>0</v>
      </c>
      <c r="G54" s="24">
        <f t="shared" si="17"/>
        <v>0</v>
      </c>
      <c r="H54" s="24">
        <f t="shared" si="18"/>
        <v>0</v>
      </c>
      <c r="I54" s="24">
        <f t="shared" si="19"/>
        <v>0</v>
      </c>
      <c r="J54" s="24">
        <f t="shared" si="20"/>
        <v>0</v>
      </c>
      <c r="K54" s="24">
        <f t="shared" si="21"/>
        <v>0</v>
      </c>
      <c r="L54" s="25">
        <f t="shared" si="22"/>
        <v>0</v>
      </c>
      <c r="M54" s="113"/>
      <c r="N54" s="193"/>
      <c r="O54" s="194"/>
      <c r="P54" s="195"/>
      <c r="Q54" s="195"/>
      <c r="R54" s="195"/>
      <c r="S54" s="195"/>
      <c r="T54" s="195"/>
      <c r="U54" s="195"/>
      <c r="V54" s="195"/>
      <c r="W54" s="195"/>
    </row>
    <row r="55" spans="1:23" ht="19.899999999999999" customHeight="1" x14ac:dyDescent="0.2">
      <c r="A55" s="49">
        <v>22</v>
      </c>
      <c r="B55" s="23">
        <f>+'VERİ BANKASI'!B24</f>
        <v>0</v>
      </c>
      <c r="C55" s="24">
        <f t="shared" si="13"/>
        <v>0</v>
      </c>
      <c r="D55" s="24">
        <f t="shared" si="14"/>
        <v>0</v>
      </c>
      <c r="E55" s="24">
        <f t="shared" si="15"/>
        <v>0</v>
      </c>
      <c r="F55" s="24">
        <f t="shared" si="16"/>
        <v>0</v>
      </c>
      <c r="G55" s="24">
        <f t="shared" si="17"/>
        <v>0</v>
      </c>
      <c r="H55" s="24">
        <f t="shared" si="18"/>
        <v>0</v>
      </c>
      <c r="I55" s="24">
        <f t="shared" si="19"/>
        <v>0</v>
      </c>
      <c r="J55" s="24">
        <f t="shared" si="20"/>
        <v>0</v>
      </c>
      <c r="K55" s="24">
        <f t="shared" si="21"/>
        <v>0</v>
      </c>
      <c r="L55" s="25">
        <f t="shared" si="22"/>
        <v>0</v>
      </c>
      <c r="M55" s="113"/>
      <c r="N55" s="193"/>
      <c r="O55" s="196" t="s">
        <v>655</v>
      </c>
      <c r="P55" s="197"/>
      <c r="Q55" s="197"/>
      <c r="R55" s="197"/>
      <c r="S55" s="197"/>
      <c r="T55" s="197"/>
      <c r="U55" s="197"/>
      <c r="V55" s="197"/>
      <c r="W55" s="197"/>
    </row>
    <row r="56" spans="1:23" ht="19.899999999999999" customHeight="1" x14ac:dyDescent="0.2">
      <c r="A56" s="49">
        <v>23</v>
      </c>
      <c r="B56" s="23">
        <f>+'VERİ BANKASI'!B25</f>
        <v>0</v>
      </c>
      <c r="C56" s="24">
        <f t="shared" si="13"/>
        <v>0</v>
      </c>
      <c r="D56" s="24">
        <f t="shared" si="14"/>
        <v>0</v>
      </c>
      <c r="E56" s="24">
        <f t="shared" si="15"/>
        <v>0</v>
      </c>
      <c r="F56" s="24">
        <f t="shared" si="16"/>
        <v>0</v>
      </c>
      <c r="G56" s="24">
        <f t="shared" si="17"/>
        <v>0</v>
      </c>
      <c r="H56" s="24">
        <f t="shared" si="18"/>
        <v>0</v>
      </c>
      <c r="I56" s="24">
        <f t="shared" si="19"/>
        <v>0</v>
      </c>
      <c r="J56" s="24">
        <f t="shared" si="20"/>
        <v>0</v>
      </c>
      <c r="K56" s="24">
        <f t="shared" si="21"/>
        <v>0</v>
      </c>
      <c r="L56" s="25">
        <f t="shared" si="22"/>
        <v>0</v>
      </c>
      <c r="M56" s="113"/>
      <c r="N56" s="193"/>
      <c r="O56" s="196"/>
      <c r="P56" s="197"/>
      <c r="Q56" s="197"/>
      <c r="R56" s="197"/>
      <c r="S56" s="197"/>
      <c r="T56" s="197"/>
      <c r="U56" s="197"/>
      <c r="V56" s="197"/>
      <c r="W56" s="197"/>
    </row>
    <row r="57" spans="1:23" ht="19.899999999999999" customHeight="1" x14ac:dyDescent="0.2">
      <c r="A57" s="49">
        <v>24</v>
      </c>
      <c r="B57" s="23">
        <f>+'VERİ BANKASI'!B26</f>
        <v>0</v>
      </c>
      <c r="C57" s="24">
        <f t="shared" si="13"/>
        <v>0</v>
      </c>
      <c r="D57" s="24">
        <f t="shared" si="14"/>
        <v>0</v>
      </c>
      <c r="E57" s="24">
        <f t="shared" si="15"/>
        <v>0</v>
      </c>
      <c r="F57" s="24">
        <f t="shared" si="16"/>
        <v>0</v>
      </c>
      <c r="G57" s="24">
        <f t="shared" si="17"/>
        <v>0</v>
      </c>
      <c r="H57" s="24">
        <f t="shared" si="18"/>
        <v>0</v>
      </c>
      <c r="I57" s="24">
        <f t="shared" si="19"/>
        <v>0</v>
      </c>
      <c r="J57" s="24">
        <f t="shared" si="20"/>
        <v>0</v>
      </c>
      <c r="K57" s="24">
        <f t="shared" si="21"/>
        <v>0</v>
      </c>
      <c r="L57" s="25">
        <f t="shared" si="22"/>
        <v>0</v>
      </c>
      <c r="M57" s="113"/>
    </row>
    <row r="58" spans="1:23" ht="19.899999999999999" customHeight="1" thickBot="1" x14ac:dyDescent="0.25">
      <c r="A58" s="49">
        <v>25</v>
      </c>
      <c r="B58" s="23">
        <f>+'VERİ BANKASI'!B27</f>
        <v>0</v>
      </c>
      <c r="C58" s="24">
        <f t="shared" si="13"/>
        <v>0</v>
      </c>
      <c r="D58" s="24">
        <f t="shared" si="14"/>
        <v>0</v>
      </c>
      <c r="E58" s="24">
        <f t="shared" si="15"/>
        <v>0</v>
      </c>
      <c r="F58" s="24">
        <f t="shared" si="16"/>
        <v>0</v>
      </c>
      <c r="G58" s="24">
        <f t="shared" si="17"/>
        <v>0</v>
      </c>
      <c r="H58" s="24">
        <f t="shared" si="18"/>
        <v>0</v>
      </c>
      <c r="I58" s="24">
        <f t="shared" si="19"/>
        <v>0</v>
      </c>
      <c r="J58" s="24">
        <f t="shared" si="20"/>
        <v>0</v>
      </c>
      <c r="K58" s="24">
        <f t="shared" si="21"/>
        <v>0</v>
      </c>
      <c r="L58" s="25">
        <f t="shared" si="22"/>
        <v>0</v>
      </c>
      <c r="M58" s="113"/>
      <c r="R58" s="108" t="s">
        <v>657</v>
      </c>
      <c r="S58" s="108" t="s">
        <v>727</v>
      </c>
      <c r="T58" s="108" t="s">
        <v>50</v>
      </c>
      <c r="U58" s="108" t="s">
        <v>29</v>
      </c>
      <c r="V58" s="108" t="s">
        <v>33</v>
      </c>
      <c r="W58" s="108" t="s">
        <v>658</v>
      </c>
    </row>
    <row r="59" spans="1:23" ht="19.899999999999999" customHeight="1" thickBot="1" x14ac:dyDescent="0.25">
      <c r="A59" s="17"/>
      <c r="B59" s="38" t="s">
        <v>23</v>
      </c>
      <c r="C59" s="39">
        <f t="shared" ref="C59:K59" si="23">SUM(C34:C56)</f>
        <v>190</v>
      </c>
      <c r="D59" s="39">
        <f t="shared" si="23"/>
        <v>0</v>
      </c>
      <c r="E59" s="39">
        <f t="shared" si="23"/>
        <v>524.75247524752479</v>
      </c>
      <c r="F59" s="39">
        <f t="shared" si="23"/>
        <v>5.2475247524752477</v>
      </c>
      <c r="G59" s="39">
        <f t="shared" si="23"/>
        <v>415.45454545454544</v>
      </c>
      <c r="H59" s="39">
        <f t="shared" si="23"/>
        <v>41.54545454545454</v>
      </c>
      <c r="I59" s="39">
        <f t="shared" si="23"/>
        <v>0</v>
      </c>
      <c r="J59" s="39">
        <f t="shared" si="23"/>
        <v>0</v>
      </c>
      <c r="K59" s="40">
        <f t="shared" si="23"/>
        <v>0</v>
      </c>
      <c r="L59" s="40">
        <f>SUM(L34:L56)</f>
        <v>1177</v>
      </c>
      <c r="M59" s="114">
        <f>+SUM(M34:M58)</f>
        <v>6</v>
      </c>
      <c r="R59" s="106" t="s">
        <v>658</v>
      </c>
      <c r="S59" s="111">
        <f>+M59</f>
        <v>6</v>
      </c>
      <c r="T59" s="107">
        <f>+K59</f>
        <v>0</v>
      </c>
      <c r="U59" s="107">
        <f>+C59+E59+G59+I59</f>
        <v>1130.2070207020702</v>
      </c>
      <c r="V59" s="107">
        <f>+D59+F59+H59+J59</f>
        <v>46.79297929792979</v>
      </c>
      <c r="W59" s="107">
        <f>+T59+U59+V59</f>
        <v>1177</v>
      </c>
    </row>
  </sheetData>
  <autoFilter ref="A3:W28" xr:uid="{00000000-0009-0000-0000-000001000000}">
    <sortState xmlns:xlrd2="http://schemas.microsoft.com/office/spreadsheetml/2017/richdata2" ref="A4:W28">
      <sortCondition ref="F3:F28"/>
    </sortState>
  </autoFilter>
  <mergeCells count="26">
    <mergeCell ref="A1:W1"/>
    <mergeCell ref="A2:C2"/>
    <mergeCell ref="E2:M2"/>
    <mergeCell ref="P37:R37"/>
    <mergeCell ref="P38:R38"/>
    <mergeCell ref="T33:V33"/>
    <mergeCell ref="T35:V35"/>
    <mergeCell ref="T37:V37"/>
    <mergeCell ref="P33:R33"/>
    <mergeCell ref="P34:R34"/>
    <mergeCell ref="P35:R35"/>
    <mergeCell ref="P36:R36"/>
    <mergeCell ref="N2:O2"/>
    <mergeCell ref="P2:Q2"/>
    <mergeCell ref="V2:W2"/>
    <mergeCell ref="R2:S2"/>
    <mergeCell ref="T2:U2"/>
    <mergeCell ref="N52:N56"/>
    <mergeCell ref="T44:W48"/>
    <mergeCell ref="U42:W42"/>
    <mergeCell ref="U43:W43"/>
    <mergeCell ref="O40:R40"/>
    <mergeCell ref="T40:W40"/>
    <mergeCell ref="O52:W54"/>
    <mergeCell ref="O55:W56"/>
    <mergeCell ref="O44:R48"/>
  </mergeCells>
  <dataValidations count="1">
    <dataValidation type="list" allowBlank="1" showInputMessage="1" showErrorMessage="1" sqref="D29" xr:uid="{00000000-0002-0000-0100-000000000000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40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100-000001000000}">
          <x14:formula1>
            <xm:f>'VERİ BANKASI'!$F$1:$F$4</xm:f>
          </x14:formula1>
          <xm:sqref>P34</xm:sqref>
        </x14:dataValidation>
        <x14:dataValidation type="list" allowBlank="1" showInputMessage="1" showErrorMessage="1" xr:uid="{00000000-0002-0000-0100-000002000000}">
          <x14:formula1>
            <xm:f>'VERİ BANKASI'!$E$1:$E$13</xm:f>
          </x14:formula1>
          <xm:sqref>P37</xm:sqref>
        </x14:dataValidation>
        <x14:dataValidation type="list" allowBlank="1" showInputMessage="1" showErrorMessage="1" xr:uid="{00000000-0002-0000-0100-000003000000}">
          <x14:formula1>
            <xm:f>'VERİ BANKASI'!$L$1:$L$4</xm:f>
          </x14:formula1>
          <xm:sqref>P38:R38</xm:sqref>
        </x14:dataValidation>
        <x14:dataValidation type="list" allowBlank="1" showInputMessage="1" showErrorMessage="1" xr:uid="{00000000-0002-0000-0100-000004000000}">
          <x14:formula1>
            <xm:f>'VERİ BANKASI'!$G$1:$G$4</xm:f>
          </x14:formula1>
          <xm:sqref>P35</xm:sqref>
        </x14:dataValidation>
        <x14:dataValidation type="list" allowBlank="1" showInputMessage="1" showErrorMessage="1" xr:uid="{00000000-0002-0000-0100-000005000000}">
          <x14:formula1>
            <xm:f>'VERİ BANKASI'!$C$1:$C$5</xm:f>
          </x14:formula1>
          <xm:sqref>G29</xm:sqref>
        </x14:dataValidation>
        <x14:dataValidation type="list" allowBlank="1" showInputMessage="1" showErrorMessage="1" xr:uid="{00000000-0002-0000-0100-000006000000}">
          <x14:formula1>
            <xm:f>'VERİ BANKASI'!$N$1:$N$1</xm:f>
          </x14:formula1>
          <xm:sqref>K29</xm:sqref>
        </x14:dataValidation>
        <x14:dataValidation type="list" allowBlank="1" showInputMessage="1" showErrorMessage="1" xr:uid="{00000000-0002-0000-0100-000008000000}">
          <x14:formula1>
            <xm:f>'VERİ BANKASI'!$H$1:$H$9</xm:f>
          </x14:formula1>
          <xm:sqref>P33:R33</xm:sqref>
        </x14:dataValidation>
        <x14:dataValidation type="list" allowBlank="1" showInputMessage="1" showErrorMessage="1" xr:uid="{00000000-0002-0000-0100-000009000000}">
          <x14:formula1>
            <xm:f>'VERİ BANKASI'!$C$1:$C$8</xm:f>
          </x14:formula1>
          <xm:sqref>G4:G28</xm:sqref>
        </x14:dataValidation>
        <x14:dataValidation type="list" allowBlank="1" showInputMessage="1" showErrorMessage="1" xr:uid="{00000000-0002-0000-0100-00000B000000}">
          <x14:formula1>
            <xm:f>'VERİ BANKASI'!$J$1:$J$10</xm:f>
          </x14:formula1>
          <xm:sqref>K4:K28</xm:sqref>
        </x14:dataValidation>
        <x14:dataValidation type="list" allowBlank="1" showInputMessage="1" showErrorMessage="1" xr:uid="{00000000-0002-0000-0100-00000C000000}">
          <x14:formula1>
            <xm:f>'VERİ BANKASI'!$K$1:$K$3</xm:f>
          </x14:formula1>
          <xm:sqref>J4:J29</xm:sqref>
        </x14:dataValidation>
        <x14:dataValidation type="list" allowBlank="1" showInputMessage="1" showErrorMessage="1" xr:uid="{00000000-0002-0000-0100-00000A000000}">
          <x14:formula1>
            <xm:f>'VERİ BANKASI'!$B$1:$B$27</xm:f>
          </x14:formula1>
          <xm:sqref>D4:D28</xm:sqref>
        </x14:dataValidation>
        <x14:dataValidation type="list" allowBlank="1" showInputMessage="1" showErrorMessage="1" promptTitle="YILLAR" xr:uid="{00000000-0002-0000-0100-000007000000}">
          <x14:formula1>
            <xm:f>'VERİ BANKASI'!$I$1:$I$36</xm:f>
          </x14:formula1>
          <xm:sqref>P36:R36</xm:sqref>
        </x14:dataValidation>
        <x14:dataValidation type="list" allowBlank="1" showInputMessage="1" showErrorMessage="1" xr:uid="{00000000-0002-0000-0100-00000D000000}">
          <x14:formula1>
            <xm:f>'VERİ BANKASI'!$I$1:$I$49</xm:f>
          </x14:formula1>
          <xm:sqref>I4:I29</xm:sqref>
        </x14:dataValidation>
      </x14:dataValidations>
    </ext>
  </extLst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95">
    <pageSetUpPr fitToPage="1"/>
  </sheetPr>
  <dimension ref="A1:W77"/>
  <sheetViews>
    <sheetView zoomScaleNormal="100" workbookViewId="0">
      <selection sqref="A1:W1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8.140625" style="3" customWidth="1"/>
    <col min="10" max="10" width="15.5703125" style="3" bestFit="1" customWidth="1"/>
    <col min="11" max="11" width="18.7109375" style="3" bestFit="1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ht="19.899999999999999" customHeight="1" x14ac:dyDescent="0.2">
      <c r="A4" s="51">
        <v>1</v>
      </c>
      <c r="B4" s="97">
        <v>4830548229</v>
      </c>
      <c r="C4" s="100" t="str">
        <f>+VLOOKUP(B4,'VERİ BANKASI'!M:N,2,0)</f>
        <v>İVA GIDA SAN VE TİC A.Ş.(SİMİT SARAYI)</v>
      </c>
      <c r="D4" s="54" t="s">
        <v>639</v>
      </c>
      <c r="E4" s="57">
        <v>356</v>
      </c>
      <c r="F4" s="59">
        <v>45234</v>
      </c>
      <c r="G4" s="61">
        <v>10</v>
      </c>
      <c r="H4" s="63">
        <v>179</v>
      </c>
      <c r="I4" s="65" t="s">
        <v>140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179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162.72727272727272</v>
      </c>
      <c r="S4" s="86">
        <f>+R4*0.1</f>
        <v>16.272727272727273</v>
      </c>
      <c r="T4" s="90">
        <f>+IF(G4=$T$2,M4/1.2,0)</f>
        <v>0</v>
      </c>
      <c r="U4" s="92">
        <f>+T4*0.2</f>
        <v>0</v>
      </c>
      <c r="V4" s="95">
        <f>+N4+P4+R4+T4</f>
        <v>162.72727272727272</v>
      </c>
      <c r="W4" s="7">
        <f>+O4+Q4+S4+U4</f>
        <v>16.272727272727273</v>
      </c>
    </row>
    <row r="5" spans="1:23" s="6" customFormat="1" ht="19.899999999999999" customHeight="1" x14ac:dyDescent="0.2">
      <c r="A5" s="51">
        <v>2</v>
      </c>
      <c r="B5" s="97">
        <v>62647209208</v>
      </c>
      <c r="C5" s="100" t="str">
        <f>+VLOOKUP(B5,'VERİ BANKASI'!M:N,2,0)</f>
        <v>YILDIRAY SATIR - 34 TFE 11</v>
      </c>
      <c r="D5" s="54" t="s">
        <v>99</v>
      </c>
      <c r="E5" s="57">
        <v>738530</v>
      </c>
      <c r="F5" s="59">
        <v>45239</v>
      </c>
      <c r="G5" s="61">
        <v>0</v>
      </c>
      <c r="H5" s="63">
        <v>75</v>
      </c>
      <c r="I5" s="65" t="s">
        <v>68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75</v>
      </c>
      <c r="N5" s="69">
        <f>+IF(G5=$N$2,M5,0)</f>
        <v>75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>+N5+P5+R5+T5</f>
        <v>75</v>
      </c>
      <c r="W5" s="7">
        <f>+O5+Q5+S5+U5</f>
        <v>0</v>
      </c>
    </row>
    <row r="6" spans="1:23" s="6" customFormat="1" ht="19.899999999999999" customHeight="1" x14ac:dyDescent="0.2">
      <c r="A6" s="51">
        <v>3</v>
      </c>
      <c r="B6" s="97"/>
      <c r="C6" s="100" t="e">
        <f>+VLOOKUP(B6,'VERİ BANKASI'!M:N,2,0)</f>
        <v>#N/A</v>
      </c>
      <c r="D6" s="54"/>
      <c r="E6" s="57"/>
      <c r="F6" s="59"/>
      <c r="G6" s="61"/>
      <c r="H6" s="63"/>
      <c r="I6" s="65"/>
      <c r="J6" s="61"/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ref="V6:W6" si="0">+N6+P6+R6+T6</f>
        <v>0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/>
      <c r="C7" s="100" t="e">
        <f>+VLOOKUP(B7,'VERİ BANKASI'!M:N,2,0)</f>
        <v>#N/A</v>
      </c>
      <c r="D7" s="54"/>
      <c r="E7" s="57"/>
      <c r="F7" s="59"/>
      <c r="G7" s="61"/>
      <c r="H7" s="63"/>
      <c r="I7" s="65"/>
      <c r="J7" s="61"/>
      <c r="K7" s="65"/>
      <c r="L7" s="67">
        <f t="shared" ref="L7:L45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45" si="2">+H7-L7</f>
        <v>0</v>
      </c>
      <c r="N7" s="69">
        <f t="shared" ref="N7:N45" si="3">+IF(G7=$N$2,M7,0)</f>
        <v>0</v>
      </c>
      <c r="O7" s="76">
        <f t="shared" ref="O7:O45" si="4">+N7*0/100</f>
        <v>0</v>
      </c>
      <c r="P7" s="74">
        <f t="shared" ref="P7:P45" si="5">+IF(G7=$P$2,M7/1.01,0)</f>
        <v>0</v>
      </c>
      <c r="Q7" s="82">
        <f t="shared" ref="Q7:Q45" si="6">+P7*0.01</f>
        <v>0</v>
      </c>
      <c r="R7" s="80">
        <f t="shared" ref="R7:R45" si="7">+IF(G7=$R$2,M7/1.1,0)</f>
        <v>0</v>
      </c>
      <c r="S7" s="86">
        <f t="shared" ref="S7:S45" si="8">+R7*0.1</f>
        <v>0</v>
      </c>
      <c r="T7" s="90">
        <f t="shared" ref="T7:T45" si="9">+IF(G7=$T$2,M7/1.2,0)</f>
        <v>0</v>
      </c>
      <c r="U7" s="92">
        <f t="shared" ref="U7:U45" si="10">+T7*0.2</f>
        <v>0</v>
      </c>
      <c r="V7" s="95">
        <f t="shared" ref="V7:V45" si="11">+N7+P7+R7+T7</f>
        <v>0</v>
      </c>
      <c r="W7" s="7">
        <f t="shared" ref="W7:W45" si="12">+O7+Q7+S7+U7</f>
        <v>0</v>
      </c>
    </row>
    <row r="8" spans="1:23" s="6" customFormat="1" ht="19.899999999999999" customHeight="1" x14ac:dyDescent="0.2">
      <c r="A8" s="51">
        <v>5</v>
      </c>
      <c r="B8" s="97"/>
      <c r="C8" s="100" t="e">
        <f>+VLOOKUP(B8,'VERİ BANKASI'!M:N,2,0)</f>
        <v>#N/A</v>
      </c>
      <c r="D8" s="54"/>
      <c r="E8" s="57"/>
      <c r="F8" s="59"/>
      <c r="G8" s="61"/>
      <c r="H8" s="63"/>
      <c r="I8" s="65"/>
      <c r="J8" s="61"/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11"/>
        <v>0</v>
      </c>
      <c r="W8" s="7">
        <f t="shared" si="12"/>
        <v>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/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11"/>
        <v>0</v>
      </c>
      <c r="W9" s="7">
        <f t="shared" si="12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11"/>
        <v>0</v>
      </c>
      <c r="W10" s="7">
        <f t="shared" si="12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11"/>
        <v>0</v>
      </c>
      <c r="W11" s="7">
        <f t="shared" si="12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11"/>
        <v>0</v>
      </c>
      <c r="W12" s="7">
        <f t="shared" si="12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11"/>
        <v>0</v>
      </c>
      <c r="W13" s="7">
        <f t="shared" si="12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11"/>
        <v>0</v>
      </c>
      <c r="W14" s="7">
        <f t="shared" si="12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11"/>
        <v>0</v>
      </c>
      <c r="W15" s="7">
        <f t="shared" si="12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11"/>
        <v>0</v>
      </c>
      <c r="W16" s="7">
        <f t="shared" si="12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11"/>
        <v>0</v>
      </c>
      <c r="W17" s="7">
        <f t="shared" si="12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11"/>
        <v>0</v>
      </c>
      <c r="W18" s="7">
        <f t="shared" si="12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11"/>
        <v>0</v>
      </c>
      <c r="W19" s="7">
        <f t="shared" si="12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11"/>
        <v>0</v>
      </c>
      <c r="W20" s="7">
        <f t="shared" si="12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11"/>
        <v>0</v>
      </c>
      <c r="W21" s="7">
        <f t="shared" si="12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11"/>
        <v>0</v>
      </c>
      <c r="W22" s="7">
        <f t="shared" si="12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si="11"/>
        <v>0</v>
      </c>
      <c r="W23" s="7">
        <f t="shared" si="12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2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2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2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si="1"/>
        <v>0</v>
      </c>
      <c r="M27" s="7">
        <f t="shared" si="2"/>
        <v>0</v>
      </c>
      <c r="N27" s="69">
        <f t="shared" si="3"/>
        <v>0</v>
      </c>
      <c r="O27" s="76">
        <f t="shared" si="4"/>
        <v>0</v>
      </c>
      <c r="P27" s="74">
        <f t="shared" si="5"/>
        <v>0</v>
      </c>
      <c r="Q27" s="82">
        <f t="shared" si="6"/>
        <v>0</v>
      </c>
      <c r="R27" s="80">
        <f t="shared" si="7"/>
        <v>0</v>
      </c>
      <c r="S27" s="86">
        <f t="shared" si="8"/>
        <v>0</v>
      </c>
      <c r="T27" s="90">
        <f t="shared" si="9"/>
        <v>0</v>
      </c>
      <c r="U27" s="92">
        <f t="shared" si="10"/>
        <v>0</v>
      </c>
      <c r="V27" s="95">
        <f t="shared" si="11"/>
        <v>0</v>
      </c>
      <c r="W27" s="7">
        <f t="shared" si="12"/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"/>
        <v>0</v>
      </c>
      <c r="M28" s="7">
        <f t="shared" si="2"/>
        <v>0</v>
      </c>
      <c r="N28" s="69">
        <f t="shared" si="3"/>
        <v>0</v>
      </c>
      <c r="O28" s="76">
        <f t="shared" si="4"/>
        <v>0</v>
      </c>
      <c r="P28" s="74">
        <f t="shared" si="5"/>
        <v>0</v>
      </c>
      <c r="Q28" s="82">
        <f t="shared" si="6"/>
        <v>0</v>
      </c>
      <c r="R28" s="80">
        <f t="shared" si="7"/>
        <v>0</v>
      </c>
      <c r="S28" s="86">
        <f t="shared" si="8"/>
        <v>0</v>
      </c>
      <c r="T28" s="90">
        <f t="shared" si="9"/>
        <v>0</v>
      </c>
      <c r="U28" s="92">
        <f t="shared" si="10"/>
        <v>0</v>
      </c>
      <c r="V28" s="95">
        <f t="shared" si="11"/>
        <v>0</v>
      </c>
      <c r="W28" s="7">
        <f t="shared" si="12"/>
        <v>0</v>
      </c>
    </row>
    <row r="29" spans="1:23" s="6" customFormat="1" ht="19.899999999999999" customHeight="1" x14ac:dyDescent="0.2">
      <c r="A29" s="51">
        <v>26</v>
      </c>
      <c r="B29" s="97"/>
      <c r="C29" s="100" t="e">
        <f>+VLOOKUP(B29,'VERİ BANKASI'!M:N,2,0)</f>
        <v>#N/A</v>
      </c>
      <c r="D29" s="54"/>
      <c r="E29" s="57"/>
      <c r="F29" s="59"/>
      <c r="G29" s="61"/>
      <c r="H29" s="63"/>
      <c r="I29" s="65"/>
      <c r="J29" s="61"/>
      <c r="K29" s="65"/>
      <c r="L29" s="67">
        <f t="shared" si="1"/>
        <v>0</v>
      </c>
      <c r="M29" s="7">
        <f t="shared" si="2"/>
        <v>0</v>
      </c>
      <c r="N29" s="69">
        <f t="shared" si="3"/>
        <v>0</v>
      </c>
      <c r="O29" s="76">
        <f t="shared" si="4"/>
        <v>0</v>
      </c>
      <c r="P29" s="74">
        <f t="shared" si="5"/>
        <v>0</v>
      </c>
      <c r="Q29" s="82">
        <f t="shared" si="6"/>
        <v>0</v>
      </c>
      <c r="R29" s="80">
        <f t="shared" si="7"/>
        <v>0</v>
      </c>
      <c r="S29" s="86">
        <f t="shared" si="8"/>
        <v>0</v>
      </c>
      <c r="T29" s="90">
        <f t="shared" si="9"/>
        <v>0</v>
      </c>
      <c r="U29" s="92">
        <f t="shared" si="10"/>
        <v>0</v>
      </c>
      <c r="V29" s="95">
        <f t="shared" si="11"/>
        <v>0</v>
      </c>
      <c r="W29" s="7">
        <f t="shared" si="12"/>
        <v>0</v>
      </c>
    </row>
    <row r="30" spans="1:23" s="6" customFormat="1" ht="19.899999999999999" customHeight="1" x14ac:dyDescent="0.2">
      <c r="A30" s="51">
        <v>27</v>
      </c>
      <c r="B30" s="97"/>
      <c r="C30" s="100" t="e">
        <f>+VLOOKUP(B30,'VERİ BANKASI'!M:N,2,0)</f>
        <v>#N/A</v>
      </c>
      <c r="D30" s="54"/>
      <c r="E30" s="57"/>
      <c r="F30" s="59"/>
      <c r="G30" s="61"/>
      <c r="H30" s="63"/>
      <c r="I30" s="65"/>
      <c r="J30" s="61"/>
      <c r="K30" s="65"/>
      <c r="L30" s="67">
        <f t="shared" si="1"/>
        <v>0</v>
      </c>
      <c r="M30" s="7">
        <f t="shared" si="2"/>
        <v>0</v>
      </c>
      <c r="N30" s="69">
        <f t="shared" si="3"/>
        <v>0</v>
      </c>
      <c r="O30" s="76">
        <f t="shared" si="4"/>
        <v>0</v>
      </c>
      <c r="P30" s="74">
        <f t="shared" si="5"/>
        <v>0</v>
      </c>
      <c r="Q30" s="82">
        <f t="shared" si="6"/>
        <v>0</v>
      </c>
      <c r="R30" s="80">
        <f t="shared" si="7"/>
        <v>0</v>
      </c>
      <c r="S30" s="86">
        <f t="shared" si="8"/>
        <v>0</v>
      </c>
      <c r="T30" s="90">
        <f t="shared" si="9"/>
        <v>0</v>
      </c>
      <c r="U30" s="92">
        <f t="shared" si="10"/>
        <v>0</v>
      </c>
      <c r="V30" s="95">
        <f t="shared" si="11"/>
        <v>0</v>
      </c>
      <c r="W30" s="7">
        <f t="shared" si="12"/>
        <v>0</v>
      </c>
    </row>
    <row r="31" spans="1:23" s="6" customFormat="1" ht="19.899999999999999" customHeight="1" x14ac:dyDescent="0.2">
      <c r="A31" s="51">
        <v>28</v>
      </c>
      <c r="B31" s="97"/>
      <c r="C31" s="100" t="e">
        <f>+VLOOKUP(B31,'VERİ BANKASI'!M:N,2,0)</f>
        <v>#N/A</v>
      </c>
      <c r="D31" s="54"/>
      <c r="E31" s="57"/>
      <c r="F31" s="59"/>
      <c r="G31" s="61"/>
      <c r="H31" s="63"/>
      <c r="I31" s="65"/>
      <c r="J31" s="61"/>
      <c r="K31" s="65"/>
      <c r="L31" s="67">
        <f t="shared" si="1"/>
        <v>0</v>
      </c>
      <c r="M31" s="7">
        <f t="shared" si="2"/>
        <v>0</v>
      </c>
      <c r="N31" s="69">
        <f t="shared" si="3"/>
        <v>0</v>
      </c>
      <c r="O31" s="76">
        <f t="shared" si="4"/>
        <v>0</v>
      </c>
      <c r="P31" s="74">
        <f t="shared" si="5"/>
        <v>0</v>
      </c>
      <c r="Q31" s="82">
        <f t="shared" si="6"/>
        <v>0</v>
      </c>
      <c r="R31" s="80">
        <f t="shared" si="7"/>
        <v>0</v>
      </c>
      <c r="S31" s="86">
        <f t="shared" si="8"/>
        <v>0</v>
      </c>
      <c r="T31" s="90">
        <f t="shared" si="9"/>
        <v>0</v>
      </c>
      <c r="U31" s="92">
        <f t="shared" si="10"/>
        <v>0</v>
      </c>
      <c r="V31" s="95">
        <f t="shared" si="11"/>
        <v>0</v>
      </c>
      <c r="W31" s="7">
        <f t="shared" si="12"/>
        <v>0</v>
      </c>
    </row>
    <row r="32" spans="1:23" s="6" customFormat="1" ht="19.899999999999999" customHeight="1" x14ac:dyDescent="0.2">
      <c r="A32" s="51">
        <v>29</v>
      </c>
      <c r="B32" s="97"/>
      <c r="C32" s="100" t="e">
        <f>+VLOOKUP(B32,'VERİ BANKASI'!M:N,2,0)</f>
        <v>#N/A</v>
      </c>
      <c r="D32" s="54"/>
      <c r="E32" s="57"/>
      <c r="F32" s="59"/>
      <c r="G32" s="61"/>
      <c r="H32" s="63"/>
      <c r="I32" s="65"/>
      <c r="J32" s="61"/>
      <c r="K32" s="65"/>
      <c r="L32" s="67">
        <f t="shared" si="1"/>
        <v>0</v>
      </c>
      <c r="M32" s="7">
        <f t="shared" si="2"/>
        <v>0</v>
      </c>
      <c r="N32" s="69">
        <f t="shared" si="3"/>
        <v>0</v>
      </c>
      <c r="O32" s="76">
        <f t="shared" si="4"/>
        <v>0</v>
      </c>
      <c r="P32" s="74">
        <f t="shared" si="5"/>
        <v>0</v>
      </c>
      <c r="Q32" s="82">
        <f t="shared" si="6"/>
        <v>0</v>
      </c>
      <c r="R32" s="80">
        <f t="shared" si="7"/>
        <v>0</v>
      </c>
      <c r="S32" s="86">
        <f t="shared" si="8"/>
        <v>0</v>
      </c>
      <c r="T32" s="90">
        <f t="shared" si="9"/>
        <v>0</v>
      </c>
      <c r="U32" s="92">
        <f t="shared" si="10"/>
        <v>0</v>
      </c>
      <c r="V32" s="95">
        <f t="shared" si="11"/>
        <v>0</v>
      </c>
      <c r="W32" s="7">
        <f t="shared" si="12"/>
        <v>0</v>
      </c>
    </row>
    <row r="33" spans="1:23" s="6" customFormat="1" ht="19.899999999999999" customHeight="1" x14ac:dyDescent="0.2">
      <c r="A33" s="51">
        <v>30</v>
      </c>
      <c r="B33" s="97"/>
      <c r="C33" s="100" t="e">
        <f>+VLOOKUP(B33,'VERİ BANKASI'!M:N,2,0)</f>
        <v>#N/A</v>
      </c>
      <c r="D33" s="54"/>
      <c r="E33" s="57"/>
      <c r="F33" s="59"/>
      <c r="G33" s="61"/>
      <c r="H33" s="63"/>
      <c r="I33" s="65"/>
      <c r="J33" s="61"/>
      <c r="K33" s="65"/>
      <c r="L33" s="67">
        <f t="shared" si="1"/>
        <v>0</v>
      </c>
      <c r="M33" s="7">
        <f t="shared" si="2"/>
        <v>0</v>
      </c>
      <c r="N33" s="69">
        <f t="shared" si="3"/>
        <v>0</v>
      </c>
      <c r="O33" s="76">
        <f t="shared" si="4"/>
        <v>0</v>
      </c>
      <c r="P33" s="74">
        <f t="shared" si="5"/>
        <v>0</v>
      </c>
      <c r="Q33" s="82">
        <f t="shared" si="6"/>
        <v>0</v>
      </c>
      <c r="R33" s="80">
        <f t="shared" si="7"/>
        <v>0</v>
      </c>
      <c r="S33" s="86">
        <f t="shared" si="8"/>
        <v>0</v>
      </c>
      <c r="T33" s="90">
        <f t="shared" si="9"/>
        <v>0</v>
      </c>
      <c r="U33" s="92">
        <f t="shared" si="10"/>
        <v>0</v>
      </c>
      <c r="V33" s="95">
        <f t="shared" si="11"/>
        <v>0</v>
      </c>
      <c r="W33" s="7">
        <f t="shared" si="12"/>
        <v>0</v>
      </c>
    </row>
    <row r="34" spans="1:23" s="6" customFormat="1" ht="19.899999999999999" customHeight="1" x14ac:dyDescent="0.2">
      <c r="A34" s="51">
        <v>31</v>
      </c>
      <c r="B34" s="97"/>
      <c r="C34" s="100" t="e">
        <f>+VLOOKUP(B34,'VERİ BANKASI'!M:N,2,0)</f>
        <v>#N/A</v>
      </c>
      <c r="D34" s="54"/>
      <c r="E34" s="57"/>
      <c r="F34" s="59"/>
      <c r="G34" s="61"/>
      <c r="H34" s="63"/>
      <c r="I34" s="65"/>
      <c r="J34" s="61"/>
      <c r="K34" s="65"/>
      <c r="L34" s="67">
        <f t="shared" si="1"/>
        <v>0</v>
      </c>
      <c r="M34" s="7">
        <f t="shared" si="2"/>
        <v>0</v>
      </c>
      <c r="N34" s="69">
        <f t="shared" si="3"/>
        <v>0</v>
      </c>
      <c r="O34" s="76">
        <f t="shared" si="4"/>
        <v>0</v>
      </c>
      <c r="P34" s="74">
        <f t="shared" si="5"/>
        <v>0</v>
      </c>
      <c r="Q34" s="82">
        <f t="shared" si="6"/>
        <v>0</v>
      </c>
      <c r="R34" s="80">
        <f t="shared" si="7"/>
        <v>0</v>
      </c>
      <c r="S34" s="86">
        <f t="shared" si="8"/>
        <v>0</v>
      </c>
      <c r="T34" s="90">
        <f t="shared" si="9"/>
        <v>0</v>
      </c>
      <c r="U34" s="92">
        <f t="shared" si="10"/>
        <v>0</v>
      </c>
      <c r="V34" s="95">
        <f t="shared" si="11"/>
        <v>0</v>
      </c>
      <c r="W34" s="7">
        <f t="shared" si="12"/>
        <v>0</v>
      </c>
    </row>
    <row r="35" spans="1:23" s="6" customFormat="1" ht="19.899999999999999" customHeight="1" x14ac:dyDescent="0.2">
      <c r="A35" s="51">
        <v>32</v>
      </c>
      <c r="B35" s="97"/>
      <c r="C35" s="100" t="e">
        <f>+VLOOKUP(B35,'VERİ BANKASI'!M:N,2,0)</f>
        <v>#N/A</v>
      </c>
      <c r="D35" s="54"/>
      <c r="E35" s="57"/>
      <c r="F35" s="59"/>
      <c r="G35" s="61"/>
      <c r="H35" s="63"/>
      <c r="I35" s="65"/>
      <c r="J35" s="61"/>
      <c r="K35" s="65"/>
      <c r="L35" s="67">
        <f t="shared" si="1"/>
        <v>0</v>
      </c>
      <c r="M35" s="7">
        <f t="shared" si="2"/>
        <v>0</v>
      </c>
      <c r="N35" s="69">
        <f t="shared" si="3"/>
        <v>0</v>
      </c>
      <c r="O35" s="76">
        <f t="shared" si="4"/>
        <v>0</v>
      </c>
      <c r="P35" s="74">
        <f t="shared" si="5"/>
        <v>0</v>
      </c>
      <c r="Q35" s="82">
        <f t="shared" si="6"/>
        <v>0</v>
      </c>
      <c r="R35" s="80">
        <f t="shared" si="7"/>
        <v>0</v>
      </c>
      <c r="S35" s="86">
        <f t="shared" si="8"/>
        <v>0</v>
      </c>
      <c r="T35" s="90">
        <f t="shared" si="9"/>
        <v>0</v>
      </c>
      <c r="U35" s="92">
        <f t="shared" si="10"/>
        <v>0</v>
      </c>
      <c r="V35" s="95">
        <f t="shared" si="11"/>
        <v>0</v>
      </c>
      <c r="W35" s="7">
        <f t="shared" si="12"/>
        <v>0</v>
      </c>
    </row>
    <row r="36" spans="1:23" s="6" customFormat="1" ht="19.899999999999999" customHeight="1" x14ac:dyDescent="0.2">
      <c r="A36" s="51">
        <v>33</v>
      </c>
      <c r="B36" s="97"/>
      <c r="C36" s="100" t="e">
        <f>+VLOOKUP(B36,'VERİ BANKASI'!M:N,2,0)</f>
        <v>#N/A</v>
      </c>
      <c r="D36" s="54"/>
      <c r="E36" s="57"/>
      <c r="F36" s="59"/>
      <c r="G36" s="61"/>
      <c r="H36" s="63"/>
      <c r="I36" s="65"/>
      <c r="J36" s="61"/>
      <c r="K36" s="65"/>
      <c r="L36" s="67">
        <f t="shared" si="1"/>
        <v>0</v>
      </c>
      <c r="M36" s="7">
        <f t="shared" si="2"/>
        <v>0</v>
      </c>
      <c r="N36" s="69">
        <f t="shared" si="3"/>
        <v>0</v>
      </c>
      <c r="O36" s="76">
        <f t="shared" si="4"/>
        <v>0</v>
      </c>
      <c r="P36" s="74">
        <f t="shared" si="5"/>
        <v>0</v>
      </c>
      <c r="Q36" s="82">
        <f t="shared" si="6"/>
        <v>0</v>
      </c>
      <c r="R36" s="80">
        <f t="shared" si="7"/>
        <v>0</v>
      </c>
      <c r="S36" s="86">
        <f t="shared" si="8"/>
        <v>0</v>
      </c>
      <c r="T36" s="90">
        <f t="shared" si="9"/>
        <v>0</v>
      </c>
      <c r="U36" s="92">
        <f t="shared" si="10"/>
        <v>0</v>
      </c>
      <c r="V36" s="95">
        <f t="shared" si="11"/>
        <v>0</v>
      </c>
      <c r="W36" s="7">
        <f t="shared" si="12"/>
        <v>0</v>
      </c>
    </row>
    <row r="37" spans="1:23" s="6" customFormat="1" ht="19.899999999999999" customHeight="1" x14ac:dyDescent="0.2">
      <c r="A37" s="51">
        <v>34</v>
      </c>
      <c r="B37" s="97"/>
      <c r="C37" s="100" t="e">
        <f>+VLOOKUP(B37,'VERİ BANKASI'!M:N,2,0)</f>
        <v>#N/A</v>
      </c>
      <c r="D37" s="54"/>
      <c r="E37" s="57"/>
      <c r="F37" s="59"/>
      <c r="G37" s="61"/>
      <c r="H37" s="63"/>
      <c r="I37" s="65"/>
      <c r="J37" s="61"/>
      <c r="K37" s="65"/>
      <c r="L37" s="67">
        <f t="shared" si="1"/>
        <v>0</v>
      </c>
      <c r="M37" s="7">
        <f t="shared" si="2"/>
        <v>0</v>
      </c>
      <c r="N37" s="69">
        <f t="shared" si="3"/>
        <v>0</v>
      </c>
      <c r="O37" s="76">
        <f t="shared" si="4"/>
        <v>0</v>
      </c>
      <c r="P37" s="74">
        <f t="shared" si="5"/>
        <v>0</v>
      </c>
      <c r="Q37" s="82">
        <f t="shared" si="6"/>
        <v>0</v>
      </c>
      <c r="R37" s="80">
        <f t="shared" si="7"/>
        <v>0</v>
      </c>
      <c r="S37" s="86">
        <f t="shared" si="8"/>
        <v>0</v>
      </c>
      <c r="T37" s="90">
        <f t="shared" si="9"/>
        <v>0</v>
      </c>
      <c r="U37" s="92">
        <f t="shared" si="10"/>
        <v>0</v>
      </c>
      <c r="V37" s="95">
        <f t="shared" si="11"/>
        <v>0</v>
      </c>
      <c r="W37" s="7">
        <f t="shared" si="12"/>
        <v>0</v>
      </c>
    </row>
    <row r="38" spans="1:23" s="6" customFormat="1" ht="19.899999999999999" customHeight="1" x14ac:dyDescent="0.2">
      <c r="A38" s="51">
        <v>35</v>
      </c>
      <c r="B38" s="97"/>
      <c r="C38" s="100" t="e">
        <f>+VLOOKUP(B38,'VERİ BANKASI'!M:N,2,0)</f>
        <v>#N/A</v>
      </c>
      <c r="D38" s="54"/>
      <c r="E38" s="57"/>
      <c r="F38" s="59"/>
      <c r="G38" s="61"/>
      <c r="H38" s="63"/>
      <c r="I38" s="65"/>
      <c r="J38" s="61"/>
      <c r="K38" s="65"/>
      <c r="L38" s="67">
        <f t="shared" si="1"/>
        <v>0</v>
      </c>
      <c r="M38" s="7">
        <f t="shared" si="2"/>
        <v>0</v>
      </c>
      <c r="N38" s="69">
        <f t="shared" si="3"/>
        <v>0</v>
      </c>
      <c r="O38" s="76">
        <f t="shared" si="4"/>
        <v>0</v>
      </c>
      <c r="P38" s="74">
        <f t="shared" si="5"/>
        <v>0</v>
      </c>
      <c r="Q38" s="82">
        <f t="shared" si="6"/>
        <v>0</v>
      </c>
      <c r="R38" s="80">
        <f t="shared" si="7"/>
        <v>0</v>
      </c>
      <c r="S38" s="86">
        <f t="shared" si="8"/>
        <v>0</v>
      </c>
      <c r="T38" s="90">
        <f t="shared" si="9"/>
        <v>0</v>
      </c>
      <c r="U38" s="92">
        <f t="shared" si="10"/>
        <v>0</v>
      </c>
      <c r="V38" s="95">
        <f t="shared" si="11"/>
        <v>0</v>
      </c>
      <c r="W38" s="7">
        <f t="shared" si="12"/>
        <v>0</v>
      </c>
    </row>
    <row r="39" spans="1:23" s="6" customFormat="1" ht="19.899999999999999" customHeight="1" x14ac:dyDescent="0.2">
      <c r="A39" s="51">
        <v>36</v>
      </c>
      <c r="B39" s="97"/>
      <c r="C39" s="100" t="e">
        <f>+VLOOKUP(B39,'VERİ BANKASI'!M:N,2,0)</f>
        <v>#N/A</v>
      </c>
      <c r="D39" s="54"/>
      <c r="E39" s="57"/>
      <c r="F39" s="59"/>
      <c r="G39" s="61"/>
      <c r="H39" s="63"/>
      <c r="I39" s="65"/>
      <c r="J39" s="61"/>
      <c r="K39" s="65"/>
      <c r="L39" s="67">
        <f t="shared" si="1"/>
        <v>0</v>
      </c>
      <c r="M39" s="7">
        <f t="shared" si="2"/>
        <v>0</v>
      </c>
      <c r="N39" s="69">
        <f t="shared" si="3"/>
        <v>0</v>
      </c>
      <c r="O39" s="76">
        <f t="shared" si="4"/>
        <v>0</v>
      </c>
      <c r="P39" s="74">
        <f t="shared" si="5"/>
        <v>0</v>
      </c>
      <c r="Q39" s="82">
        <f t="shared" si="6"/>
        <v>0</v>
      </c>
      <c r="R39" s="80">
        <f t="shared" si="7"/>
        <v>0</v>
      </c>
      <c r="S39" s="86">
        <f t="shared" si="8"/>
        <v>0</v>
      </c>
      <c r="T39" s="90">
        <f t="shared" si="9"/>
        <v>0</v>
      </c>
      <c r="U39" s="92">
        <f t="shared" si="10"/>
        <v>0</v>
      </c>
      <c r="V39" s="95">
        <f t="shared" si="11"/>
        <v>0</v>
      </c>
      <c r="W39" s="7">
        <f t="shared" si="12"/>
        <v>0</v>
      </c>
    </row>
    <row r="40" spans="1:23" s="6" customFormat="1" ht="19.899999999999999" customHeight="1" x14ac:dyDescent="0.2">
      <c r="A40" s="51">
        <v>37</v>
      </c>
      <c r="B40" s="97"/>
      <c r="C40" s="100" t="e">
        <f>+VLOOKUP(B40,'VERİ BANKASI'!M:N,2,0)</f>
        <v>#N/A</v>
      </c>
      <c r="D40" s="54"/>
      <c r="E40" s="57"/>
      <c r="F40" s="59"/>
      <c r="G40" s="61"/>
      <c r="H40" s="63"/>
      <c r="I40" s="65"/>
      <c r="J40" s="61"/>
      <c r="K40" s="65"/>
      <c r="L40" s="67">
        <f t="shared" si="1"/>
        <v>0</v>
      </c>
      <c r="M40" s="7">
        <f t="shared" si="2"/>
        <v>0</v>
      </c>
      <c r="N40" s="69">
        <f t="shared" si="3"/>
        <v>0</v>
      </c>
      <c r="O40" s="76">
        <f t="shared" si="4"/>
        <v>0</v>
      </c>
      <c r="P40" s="74">
        <f t="shared" si="5"/>
        <v>0</v>
      </c>
      <c r="Q40" s="82">
        <f t="shared" si="6"/>
        <v>0</v>
      </c>
      <c r="R40" s="80">
        <f t="shared" si="7"/>
        <v>0</v>
      </c>
      <c r="S40" s="86">
        <f t="shared" si="8"/>
        <v>0</v>
      </c>
      <c r="T40" s="90">
        <f t="shared" si="9"/>
        <v>0</v>
      </c>
      <c r="U40" s="92">
        <f t="shared" si="10"/>
        <v>0</v>
      </c>
      <c r="V40" s="95">
        <f t="shared" si="11"/>
        <v>0</v>
      </c>
      <c r="W40" s="7">
        <f t="shared" si="12"/>
        <v>0</v>
      </c>
    </row>
    <row r="41" spans="1:23" s="6" customFormat="1" ht="19.899999999999999" customHeight="1" x14ac:dyDescent="0.2">
      <c r="A41" s="51">
        <v>38</v>
      </c>
      <c r="B41" s="97"/>
      <c r="C41" s="100" t="e">
        <f>+VLOOKUP(B41,'VERİ BANKASI'!M:N,2,0)</f>
        <v>#N/A</v>
      </c>
      <c r="D41" s="54"/>
      <c r="E41" s="57"/>
      <c r="F41" s="59"/>
      <c r="G41" s="61"/>
      <c r="H41" s="63"/>
      <c r="I41" s="65"/>
      <c r="J41" s="61"/>
      <c r="K41" s="65"/>
      <c r="L41" s="67">
        <f t="shared" si="1"/>
        <v>0</v>
      </c>
      <c r="M41" s="7">
        <f t="shared" si="2"/>
        <v>0</v>
      </c>
      <c r="N41" s="69">
        <f t="shared" si="3"/>
        <v>0</v>
      </c>
      <c r="O41" s="76">
        <f t="shared" si="4"/>
        <v>0</v>
      </c>
      <c r="P41" s="74">
        <f t="shared" si="5"/>
        <v>0</v>
      </c>
      <c r="Q41" s="82">
        <f t="shared" si="6"/>
        <v>0</v>
      </c>
      <c r="R41" s="80">
        <f t="shared" si="7"/>
        <v>0</v>
      </c>
      <c r="S41" s="86">
        <f t="shared" si="8"/>
        <v>0</v>
      </c>
      <c r="T41" s="90">
        <f t="shared" si="9"/>
        <v>0</v>
      </c>
      <c r="U41" s="92">
        <f t="shared" si="10"/>
        <v>0</v>
      </c>
      <c r="V41" s="95">
        <f t="shared" si="11"/>
        <v>0</v>
      </c>
      <c r="W41" s="7">
        <f t="shared" si="12"/>
        <v>0</v>
      </c>
    </row>
    <row r="42" spans="1:23" s="6" customFormat="1" ht="19.899999999999999" customHeight="1" x14ac:dyDescent="0.2">
      <c r="A42" s="51">
        <v>39</v>
      </c>
      <c r="B42" s="97"/>
      <c r="C42" s="100" t="e">
        <f>+VLOOKUP(B42,'VERİ BANKASI'!M:N,2,0)</f>
        <v>#N/A</v>
      </c>
      <c r="D42" s="54"/>
      <c r="E42" s="57"/>
      <c r="F42" s="59"/>
      <c r="G42" s="61"/>
      <c r="H42" s="63"/>
      <c r="I42" s="65"/>
      <c r="J42" s="61"/>
      <c r="K42" s="65"/>
      <c r="L42" s="67">
        <f t="shared" si="1"/>
        <v>0</v>
      </c>
      <c r="M42" s="7">
        <f t="shared" si="2"/>
        <v>0</v>
      </c>
      <c r="N42" s="69">
        <f t="shared" si="3"/>
        <v>0</v>
      </c>
      <c r="O42" s="76">
        <f t="shared" si="4"/>
        <v>0</v>
      </c>
      <c r="P42" s="74">
        <f t="shared" si="5"/>
        <v>0</v>
      </c>
      <c r="Q42" s="82">
        <f t="shared" si="6"/>
        <v>0</v>
      </c>
      <c r="R42" s="80">
        <f t="shared" si="7"/>
        <v>0</v>
      </c>
      <c r="S42" s="86">
        <f t="shared" si="8"/>
        <v>0</v>
      </c>
      <c r="T42" s="90">
        <f t="shared" si="9"/>
        <v>0</v>
      </c>
      <c r="U42" s="92">
        <f t="shared" si="10"/>
        <v>0</v>
      </c>
      <c r="V42" s="95">
        <f t="shared" si="11"/>
        <v>0</v>
      </c>
      <c r="W42" s="7">
        <f t="shared" si="12"/>
        <v>0</v>
      </c>
    </row>
    <row r="43" spans="1:23" s="6" customFormat="1" ht="19.899999999999999" customHeight="1" x14ac:dyDescent="0.2">
      <c r="A43" s="51">
        <v>40</v>
      </c>
      <c r="B43" s="97"/>
      <c r="C43" s="100" t="e">
        <f>+VLOOKUP(B43,'VERİ BANKASI'!M:N,2,0)</f>
        <v>#N/A</v>
      </c>
      <c r="D43" s="54"/>
      <c r="E43" s="57"/>
      <c r="F43" s="59"/>
      <c r="G43" s="61"/>
      <c r="H43" s="63"/>
      <c r="I43" s="65"/>
      <c r="J43" s="61"/>
      <c r="K43" s="65"/>
      <c r="L43" s="67">
        <f t="shared" si="1"/>
        <v>0</v>
      </c>
      <c r="M43" s="7">
        <f t="shared" si="2"/>
        <v>0</v>
      </c>
      <c r="N43" s="69">
        <f t="shared" si="3"/>
        <v>0</v>
      </c>
      <c r="O43" s="76">
        <f t="shared" si="4"/>
        <v>0</v>
      </c>
      <c r="P43" s="74">
        <f t="shared" si="5"/>
        <v>0</v>
      </c>
      <c r="Q43" s="82">
        <f t="shared" si="6"/>
        <v>0</v>
      </c>
      <c r="R43" s="80">
        <f t="shared" si="7"/>
        <v>0</v>
      </c>
      <c r="S43" s="86">
        <f t="shared" si="8"/>
        <v>0</v>
      </c>
      <c r="T43" s="90">
        <f t="shared" si="9"/>
        <v>0</v>
      </c>
      <c r="U43" s="92">
        <f t="shared" si="10"/>
        <v>0</v>
      </c>
      <c r="V43" s="95">
        <f t="shared" si="11"/>
        <v>0</v>
      </c>
      <c r="W43" s="7">
        <f t="shared" si="12"/>
        <v>0</v>
      </c>
    </row>
    <row r="44" spans="1:23" s="6" customFormat="1" ht="19.899999999999999" customHeight="1" x14ac:dyDescent="0.2">
      <c r="A44" s="51">
        <v>41</v>
      </c>
      <c r="B44" s="97"/>
      <c r="C44" s="100" t="e">
        <f>+VLOOKUP(B44,'VERİ BANKASI'!M:N,2,0)</f>
        <v>#N/A</v>
      </c>
      <c r="D44" s="54"/>
      <c r="E44" s="57"/>
      <c r="F44" s="59"/>
      <c r="G44" s="61"/>
      <c r="H44" s="63"/>
      <c r="I44" s="65"/>
      <c r="J44" s="61"/>
      <c r="K44" s="65"/>
      <c r="L44" s="67">
        <f t="shared" si="1"/>
        <v>0</v>
      </c>
      <c r="M44" s="7">
        <f t="shared" si="2"/>
        <v>0</v>
      </c>
      <c r="N44" s="69">
        <f t="shared" si="3"/>
        <v>0</v>
      </c>
      <c r="O44" s="76">
        <f t="shared" si="4"/>
        <v>0</v>
      </c>
      <c r="P44" s="74">
        <f t="shared" si="5"/>
        <v>0</v>
      </c>
      <c r="Q44" s="82">
        <f t="shared" si="6"/>
        <v>0</v>
      </c>
      <c r="R44" s="80">
        <f t="shared" si="7"/>
        <v>0</v>
      </c>
      <c r="S44" s="86">
        <f t="shared" si="8"/>
        <v>0</v>
      </c>
      <c r="T44" s="90">
        <f t="shared" si="9"/>
        <v>0</v>
      </c>
      <c r="U44" s="92">
        <f t="shared" si="10"/>
        <v>0</v>
      </c>
      <c r="V44" s="95">
        <f t="shared" si="11"/>
        <v>0</v>
      </c>
      <c r="W44" s="7">
        <f t="shared" si="12"/>
        <v>0</v>
      </c>
    </row>
    <row r="45" spans="1:23" s="6" customFormat="1" ht="19.899999999999999" customHeight="1" x14ac:dyDescent="0.2">
      <c r="A45" s="51">
        <v>42</v>
      </c>
      <c r="B45" s="97"/>
      <c r="C45" s="100" t="e">
        <f>+VLOOKUP(B45,'VERİ BANKASI'!M:N,2,0)</f>
        <v>#N/A</v>
      </c>
      <c r="D45" s="54"/>
      <c r="E45" s="57"/>
      <c r="F45" s="59"/>
      <c r="G45" s="61"/>
      <c r="H45" s="63"/>
      <c r="I45" s="65"/>
      <c r="J45" s="61"/>
      <c r="K45" s="65"/>
      <c r="L45" s="67">
        <f t="shared" si="1"/>
        <v>0</v>
      </c>
      <c r="M45" s="7">
        <f t="shared" si="2"/>
        <v>0</v>
      </c>
      <c r="N45" s="69">
        <f t="shared" si="3"/>
        <v>0</v>
      </c>
      <c r="O45" s="76">
        <f t="shared" si="4"/>
        <v>0</v>
      </c>
      <c r="P45" s="74">
        <f t="shared" si="5"/>
        <v>0</v>
      </c>
      <c r="Q45" s="82">
        <f t="shared" si="6"/>
        <v>0</v>
      </c>
      <c r="R45" s="80">
        <f t="shared" si="7"/>
        <v>0</v>
      </c>
      <c r="S45" s="86">
        <f t="shared" si="8"/>
        <v>0</v>
      </c>
      <c r="T45" s="90">
        <f t="shared" si="9"/>
        <v>0</v>
      </c>
      <c r="U45" s="92">
        <f t="shared" si="10"/>
        <v>0</v>
      </c>
      <c r="V45" s="95">
        <f t="shared" si="11"/>
        <v>0</v>
      </c>
      <c r="W45" s="7">
        <f t="shared" si="12"/>
        <v>0</v>
      </c>
    </row>
    <row r="46" spans="1:23" s="6" customFormat="1" ht="19.899999999999999" customHeight="1" x14ac:dyDescent="0.2">
      <c r="A46" s="51">
        <v>43</v>
      </c>
      <c r="B46" s="97"/>
      <c r="C46" s="100" t="e">
        <f>+VLOOKUP(B46,'VERİ BANKASI'!M:N,2,0)</f>
        <v>#N/A</v>
      </c>
      <c r="D46" s="54"/>
      <c r="E46" s="57"/>
      <c r="F46" s="59"/>
      <c r="G46" s="61"/>
      <c r="H46" s="63"/>
      <c r="I46" s="65"/>
      <c r="J46" s="61"/>
      <c r="K46" s="65"/>
      <c r="L46" s="67">
        <f t="shared" ref="L46" si="13">IF(OR(D46="ARAÇ YAKIT GİDERİ",D46="ARAÇ OTOPARK VE VALE GİDERLERİ",D46="ARAÇ TAMİR VE BAKIM GİDERLERİ"),H46*30/100,0)+(IF(D46="689 KANUNEN KABUL EDİLMEYEN GİD.",H46*1,0))</f>
        <v>0</v>
      </c>
      <c r="M46" s="7">
        <f t="shared" ref="M46" si="14">+H46-L46</f>
        <v>0</v>
      </c>
      <c r="N46" s="69">
        <f t="shared" ref="N46" si="15">+IF(G46=$N$2,M46,0)</f>
        <v>0</v>
      </c>
      <c r="O46" s="76">
        <f t="shared" ref="O46" si="16">+N46*0/100</f>
        <v>0</v>
      </c>
      <c r="P46" s="74">
        <f t="shared" ref="P46" si="17">+IF(G46=$P$2,M46/1.01,0)</f>
        <v>0</v>
      </c>
      <c r="Q46" s="82">
        <f t="shared" ref="Q46" si="18">+P46*0.01</f>
        <v>0</v>
      </c>
      <c r="R46" s="80">
        <f t="shared" ref="R46" si="19">+IF(G46=$R$2,M46/1.1,0)</f>
        <v>0</v>
      </c>
      <c r="S46" s="86">
        <f t="shared" ref="S46" si="20">+R46*0.1</f>
        <v>0</v>
      </c>
      <c r="T46" s="90">
        <f t="shared" ref="T46" si="21">+IF(G46=$T$2,M46/1.2,0)</f>
        <v>0</v>
      </c>
      <c r="U46" s="92">
        <f t="shared" ref="U46" si="22">+T46*0.2</f>
        <v>0</v>
      </c>
      <c r="V46" s="95">
        <f t="shared" ref="V46" si="23">+N46+P46+R46+T46</f>
        <v>0</v>
      </c>
      <c r="W46" s="7">
        <f t="shared" ref="W46" si="24">+O46+Q46+S46+U46</f>
        <v>0</v>
      </c>
    </row>
    <row r="47" spans="1:23" ht="19.899999999999999" customHeight="1" thickBot="1" x14ac:dyDescent="0.25">
      <c r="A47" s="52"/>
      <c r="B47" s="55"/>
      <c r="C47" s="55"/>
      <c r="D47" s="55"/>
      <c r="E47" s="58"/>
      <c r="F47" s="60"/>
      <c r="G47" s="62"/>
      <c r="H47" s="64"/>
      <c r="I47" s="62"/>
      <c r="J47" s="62"/>
      <c r="K47" s="101"/>
      <c r="L47" s="71"/>
      <c r="M47" s="72"/>
      <c r="N47" s="77"/>
      <c r="O47" s="78"/>
      <c r="P47" s="83"/>
      <c r="Q47" s="84"/>
      <c r="R47" s="87"/>
      <c r="S47" s="88"/>
      <c r="T47" s="93"/>
      <c r="U47" s="94"/>
      <c r="V47" s="96"/>
      <c r="W47" s="72"/>
    </row>
    <row r="48" spans="1:23" ht="19.899999999999999" customHeight="1" thickBot="1" x14ac:dyDescent="0.25">
      <c r="C48" s="4"/>
      <c r="D48" s="4"/>
      <c r="E48" s="70"/>
      <c r="F48" s="7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9.899999999999999" customHeight="1" thickBot="1" x14ac:dyDescent="0.25">
      <c r="A49" s="47"/>
      <c r="B49" s="47"/>
      <c r="C49" s="8" t="s">
        <v>53</v>
      </c>
      <c r="D49" s="9"/>
      <c r="E49" s="9"/>
      <c r="F49" s="9"/>
      <c r="G49" s="9"/>
      <c r="H49" s="10">
        <f>SUBTOTAL(9,H4:H48)</f>
        <v>254</v>
      </c>
      <c r="I49" s="109"/>
      <c r="J49" s="109"/>
      <c r="K49" s="11"/>
      <c r="L49" s="12">
        <f t="shared" ref="L49:W49" si="25">+SUBTOTAL(9,L4:L47)</f>
        <v>0</v>
      </c>
      <c r="M49" s="12">
        <f t="shared" si="25"/>
        <v>254</v>
      </c>
      <c r="N49" s="13">
        <f t="shared" si="25"/>
        <v>75</v>
      </c>
      <c r="O49" s="13">
        <f t="shared" si="25"/>
        <v>0</v>
      </c>
      <c r="P49" s="14">
        <f t="shared" si="25"/>
        <v>0</v>
      </c>
      <c r="Q49" s="14">
        <f t="shared" si="25"/>
        <v>0</v>
      </c>
      <c r="R49" s="15">
        <f t="shared" si="25"/>
        <v>162.72727272727272</v>
      </c>
      <c r="S49" s="15">
        <f t="shared" si="25"/>
        <v>16.272727272727273</v>
      </c>
      <c r="T49" s="16">
        <f t="shared" si="25"/>
        <v>0</v>
      </c>
      <c r="U49" s="16">
        <f t="shared" si="25"/>
        <v>0</v>
      </c>
      <c r="V49" s="12">
        <f t="shared" si="25"/>
        <v>237.72727272727272</v>
      </c>
      <c r="W49" s="12">
        <f t="shared" si="25"/>
        <v>16.272727272727273</v>
      </c>
    </row>
    <row r="50" spans="1:23" ht="19.899999999999999" customHeight="1" thickBot="1" x14ac:dyDescent="0.25">
      <c r="A50" s="48"/>
      <c r="B50" s="4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9.899999999999999" customHeight="1" thickBot="1" x14ac:dyDescent="0.25">
      <c r="A51" s="17" t="s">
        <v>95</v>
      </c>
      <c r="B51" s="17" t="s">
        <v>51</v>
      </c>
      <c r="C51" s="18" t="s">
        <v>54</v>
      </c>
      <c r="D51" s="18" t="s">
        <v>52</v>
      </c>
      <c r="E51" s="18" t="s">
        <v>5</v>
      </c>
      <c r="F51" s="18" t="s">
        <v>28</v>
      </c>
      <c r="G51" s="18" t="s">
        <v>79</v>
      </c>
      <c r="H51" s="18" t="s">
        <v>80</v>
      </c>
      <c r="I51" s="18" t="s">
        <v>81</v>
      </c>
      <c r="J51" s="18" t="s">
        <v>82</v>
      </c>
      <c r="K51" s="19" t="s">
        <v>50</v>
      </c>
      <c r="L51" s="20" t="s">
        <v>9</v>
      </c>
      <c r="M51" s="112" t="s">
        <v>656</v>
      </c>
      <c r="N51" s="21"/>
      <c r="O51" s="2" t="s">
        <v>72</v>
      </c>
      <c r="P51" s="198" t="s">
        <v>105</v>
      </c>
      <c r="Q51" s="198"/>
      <c r="R51" s="198"/>
      <c r="S51" s="21"/>
      <c r="T51" s="199" t="s">
        <v>6</v>
      </c>
      <c r="U51" s="200"/>
      <c r="V51" s="200"/>
      <c r="W51" s="22">
        <v>0</v>
      </c>
    </row>
    <row r="52" spans="1:23" ht="19.899999999999999" customHeight="1" thickBot="1" x14ac:dyDescent="0.25">
      <c r="A52" s="49">
        <v>1</v>
      </c>
      <c r="B52" s="23" t="str">
        <f>+'VERİ BANKASI'!B2</f>
        <v>ARAÇ YAKIT GİDERİ</v>
      </c>
      <c r="C52" s="24">
        <f t="shared" ref="C52:C76" si="26">SUMIF($D$4:$D$47,B52,$N$4:$N$47)</f>
        <v>0</v>
      </c>
      <c r="D52" s="24">
        <f t="shared" ref="D52:D76" si="27">SUMIF($D$4:$D$47,B52,$O$4:$O$47)</f>
        <v>0</v>
      </c>
      <c r="E52" s="24">
        <f t="shared" ref="E52:E76" si="28">SUMIF($D$4:$D$47,B52,$P$4:$P$47)</f>
        <v>0</v>
      </c>
      <c r="F52" s="24">
        <f t="shared" ref="F52:F76" si="29">SUMIF($D$4:$D$47,B52,$Q$4:$Q$47)</f>
        <v>0</v>
      </c>
      <c r="G52" s="24">
        <f t="shared" ref="G52:G76" si="30">SUMIF($D$4:$D$47,B52,$R$4:$R$47)</f>
        <v>0</v>
      </c>
      <c r="H52" s="24">
        <f t="shared" ref="H52:H76" si="31">SUMIF($D$4:$D$47,B52,$S$4:$S$47)</f>
        <v>0</v>
      </c>
      <c r="I52" s="24">
        <f t="shared" ref="I52:I76" si="32">SUMIF($D$4:$D$47,B52,$T$4:$T$47)</f>
        <v>0</v>
      </c>
      <c r="J52" s="24">
        <f t="shared" ref="J52:J76" si="33">SUMIF($D$4:$D$47,B52,$U$4:$U$47)</f>
        <v>0</v>
      </c>
      <c r="K52" s="24">
        <f t="shared" ref="K52:K76" si="34">SUMIF($D$4:$D$47,B52,$L$4:$L$47)</f>
        <v>0</v>
      </c>
      <c r="L52" s="25">
        <f t="shared" ref="L52:L76" si="35">+SUM(C52:K52)</f>
        <v>0</v>
      </c>
      <c r="M52" s="113">
        <f>+COUNTIF($D$4:D45,B52)</f>
        <v>0</v>
      </c>
      <c r="N52" s="26"/>
      <c r="O52" s="2" t="s">
        <v>0</v>
      </c>
      <c r="P52" s="198" t="s">
        <v>26</v>
      </c>
      <c r="Q52" s="198"/>
      <c r="R52" s="198"/>
      <c r="S52" s="26"/>
      <c r="T52" s="41"/>
      <c r="U52" s="41"/>
      <c r="V52" s="41"/>
      <c r="W52" s="41"/>
    </row>
    <row r="53" spans="1:23" ht="19.899999999999999" customHeight="1" thickBot="1" x14ac:dyDescent="0.25">
      <c r="A53" s="49">
        <v>2</v>
      </c>
      <c r="B53" s="23" t="str">
        <f>+'VERİ BANKASI'!B3</f>
        <v>ARAÇ OTOPARK VE VALE GİDERLERİ</v>
      </c>
      <c r="C53" s="24">
        <f t="shared" si="26"/>
        <v>0</v>
      </c>
      <c r="D53" s="24">
        <f t="shared" si="27"/>
        <v>0</v>
      </c>
      <c r="E53" s="24">
        <f t="shared" si="28"/>
        <v>0</v>
      </c>
      <c r="F53" s="24">
        <f t="shared" si="29"/>
        <v>0</v>
      </c>
      <c r="G53" s="24">
        <f t="shared" si="30"/>
        <v>0</v>
      </c>
      <c r="H53" s="24">
        <f t="shared" si="31"/>
        <v>0</v>
      </c>
      <c r="I53" s="24">
        <f t="shared" si="32"/>
        <v>0</v>
      </c>
      <c r="J53" s="24">
        <f t="shared" si="33"/>
        <v>0</v>
      </c>
      <c r="K53" s="24">
        <f t="shared" si="34"/>
        <v>0</v>
      </c>
      <c r="L53" s="25">
        <f t="shared" si="35"/>
        <v>0</v>
      </c>
      <c r="M53" s="113">
        <f>+COUNTIF($D$4:D47,B53)</f>
        <v>0</v>
      </c>
      <c r="N53" s="26"/>
      <c r="O53" s="2" t="s">
        <v>1</v>
      </c>
      <c r="P53" s="198" t="s">
        <v>2</v>
      </c>
      <c r="Q53" s="198"/>
      <c r="R53" s="198"/>
      <c r="S53" s="26"/>
      <c r="T53" s="199" t="s">
        <v>7</v>
      </c>
      <c r="U53" s="200"/>
      <c r="V53" s="201"/>
      <c r="W53" s="27">
        <f>+L49+V49+W49</f>
        <v>254</v>
      </c>
    </row>
    <row r="54" spans="1:23" ht="19.899999999999999" customHeight="1" thickBot="1" x14ac:dyDescent="0.25">
      <c r="A54" s="49">
        <v>3</v>
      </c>
      <c r="B54" s="23" t="str">
        <f>+'VERİ BANKASI'!B4</f>
        <v>ARAÇ TAMİR VE BAKIM GİDERLERİ</v>
      </c>
      <c r="C54" s="24">
        <f t="shared" si="26"/>
        <v>0</v>
      </c>
      <c r="D54" s="24">
        <f t="shared" si="27"/>
        <v>0</v>
      </c>
      <c r="E54" s="24">
        <f t="shared" si="28"/>
        <v>0</v>
      </c>
      <c r="F54" s="24">
        <f t="shared" si="29"/>
        <v>0</v>
      </c>
      <c r="G54" s="24">
        <f t="shared" si="30"/>
        <v>0</v>
      </c>
      <c r="H54" s="24">
        <f t="shared" si="31"/>
        <v>0</v>
      </c>
      <c r="I54" s="24">
        <f t="shared" si="32"/>
        <v>0</v>
      </c>
      <c r="J54" s="24">
        <f t="shared" si="33"/>
        <v>0</v>
      </c>
      <c r="K54" s="24">
        <f t="shared" si="34"/>
        <v>0</v>
      </c>
      <c r="L54" s="25">
        <f t="shared" si="35"/>
        <v>0</v>
      </c>
      <c r="M54" s="113">
        <f>+COUNTIF($D$4:D48,B54)</f>
        <v>0</v>
      </c>
      <c r="N54" s="26"/>
      <c r="O54" s="2" t="s">
        <v>73</v>
      </c>
      <c r="P54" s="198">
        <v>2023</v>
      </c>
      <c r="Q54" s="198"/>
      <c r="R54" s="198"/>
      <c r="S54" s="26"/>
      <c r="T54" s="41"/>
      <c r="U54" s="41"/>
      <c r="V54" s="41"/>
      <c r="W54" s="41"/>
    </row>
    <row r="55" spans="1:23" ht="19.899999999999999" customHeight="1" thickBot="1" x14ac:dyDescent="0.25">
      <c r="A55" s="49">
        <v>4</v>
      </c>
      <c r="B55" s="23" t="str">
        <f>+'VERİ BANKASI'!B5</f>
        <v>MUTFAK YİYECEK VE İÇECEK GİDERLERİ</v>
      </c>
      <c r="C55" s="24">
        <f t="shared" si="26"/>
        <v>0</v>
      </c>
      <c r="D55" s="24">
        <f t="shared" si="27"/>
        <v>0</v>
      </c>
      <c r="E55" s="24">
        <f t="shared" si="28"/>
        <v>0</v>
      </c>
      <c r="F55" s="24">
        <f t="shared" si="29"/>
        <v>0</v>
      </c>
      <c r="G55" s="24">
        <f t="shared" si="30"/>
        <v>0</v>
      </c>
      <c r="H55" s="24">
        <f t="shared" si="31"/>
        <v>0</v>
      </c>
      <c r="I55" s="24">
        <f t="shared" si="32"/>
        <v>0</v>
      </c>
      <c r="J55" s="24">
        <f t="shared" si="33"/>
        <v>0</v>
      </c>
      <c r="K55" s="24">
        <f t="shared" si="34"/>
        <v>0</v>
      </c>
      <c r="L55" s="25">
        <f t="shared" si="35"/>
        <v>0</v>
      </c>
      <c r="M55" s="113">
        <f>+COUNTIF($D$4:D49,B55)</f>
        <v>0</v>
      </c>
      <c r="N55" s="26"/>
      <c r="O55" s="2" t="s">
        <v>74</v>
      </c>
      <c r="P55" s="198" t="s">
        <v>22</v>
      </c>
      <c r="Q55" s="198"/>
      <c r="R55" s="198"/>
      <c r="S55" s="26"/>
      <c r="T55" s="199" t="s">
        <v>8</v>
      </c>
      <c r="U55" s="200"/>
      <c r="V55" s="201"/>
      <c r="W55" s="28">
        <f>+W51-W53</f>
        <v>-254</v>
      </c>
    </row>
    <row r="56" spans="1:23" ht="19.899999999999999" customHeight="1" x14ac:dyDescent="0.2">
      <c r="A56" s="49">
        <v>5</v>
      </c>
      <c r="B56" s="23" t="str">
        <f>+'VERİ BANKASI'!B6</f>
        <v>MUTFAK SARF MALZEME GİDERLERİ</v>
      </c>
      <c r="C56" s="24">
        <f t="shared" si="26"/>
        <v>0</v>
      </c>
      <c r="D56" s="24">
        <f t="shared" si="27"/>
        <v>0</v>
      </c>
      <c r="E56" s="24">
        <f t="shared" si="28"/>
        <v>0</v>
      </c>
      <c r="F56" s="24">
        <f t="shared" si="29"/>
        <v>0</v>
      </c>
      <c r="G56" s="24">
        <f t="shared" si="30"/>
        <v>0</v>
      </c>
      <c r="H56" s="24">
        <f t="shared" si="31"/>
        <v>0</v>
      </c>
      <c r="I56" s="24">
        <f t="shared" si="32"/>
        <v>0</v>
      </c>
      <c r="J56" s="24">
        <f t="shared" si="33"/>
        <v>0</v>
      </c>
      <c r="K56" s="24">
        <f t="shared" si="34"/>
        <v>0</v>
      </c>
      <c r="L56" s="25">
        <f t="shared" si="35"/>
        <v>0</v>
      </c>
      <c r="M56" s="113">
        <f>+COUNTIF($D$4:D50,B56)</f>
        <v>0</v>
      </c>
      <c r="N56" s="26"/>
      <c r="O56" s="2" t="s">
        <v>78</v>
      </c>
      <c r="P56" s="198" t="s">
        <v>75</v>
      </c>
      <c r="Q56" s="198"/>
      <c r="R56" s="198"/>
      <c r="S56" s="26"/>
      <c r="T56" s="26"/>
      <c r="U56" s="26"/>
      <c r="V56" s="26"/>
      <c r="W56" s="26"/>
    </row>
    <row r="57" spans="1:23" ht="19.899999999999999" customHeight="1" x14ac:dyDescent="0.2">
      <c r="A57" s="49">
        <v>6</v>
      </c>
      <c r="B57" s="23" t="str">
        <f>+'VERİ BANKASI'!B8</f>
        <v>TEMSİL İKRAM VE YEMEK GİDERLERİ</v>
      </c>
      <c r="C57" s="24">
        <f t="shared" si="26"/>
        <v>0</v>
      </c>
      <c r="D57" s="24">
        <f t="shared" si="27"/>
        <v>0</v>
      </c>
      <c r="E57" s="24">
        <f t="shared" si="28"/>
        <v>0</v>
      </c>
      <c r="F57" s="24">
        <f t="shared" si="29"/>
        <v>0</v>
      </c>
      <c r="G57" s="24">
        <f t="shared" si="30"/>
        <v>162.72727272727272</v>
      </c>
      <c r="H57" s="24">
        <f t="shared" si="31"/>
        <v>16.272727272727273</v>
      </c>
      <c r="I57" s="24">
        <f t="shared" si="32"/>
        <v>0</v>
      </c>
      <c r="J57" s="24">
        <f t="shared" si="33"/>
        <v>0</v>
      </c>
      <c r="K57" s="24">
        <f t="shared" si="34"/>
        <v>0</v>
      </c>
      <c r="L57" s="25">
        <f t="shared" si="35"/>
        <v>179</v>
      </c>
      <c r="M57" s="113">
        <f>+COUNTIF($D$4:D51,B57)</f>
        <v>1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</row>
    <row r="58" spans="1:23" ht="19.899999999999999" customHeight="1" x14ac:dyDescent="0.2">
      <c r="A58" s="49">
        <v>7</v>
      </c>
      <c r="B58" s="23" t="str">
        <f>+'VERİ BANKASI'!B9</f>
        <v>OFİS MAKİNA TAM.BAK.VE SARF MALZ. GİD.</v>
      </c>
      <c r="C58" s="24">
        <f t="shared" si="26"/>
        <v>0</v>
      </c>
      <c r="D58" s="24">
        <f t="shared" si="27"/>
        <v>0</v>
      </c>
      <c r="E58" s="24">
        <f t="shared" si="28"/>
        <v>0</v>
      </c>
      <c r="F58" s="24">
        <f t="shared" si="29"/>
        <v>0</v>
      </c>
      <c r="G58" s="24">
        <f t="shared" si="30"/>
        <v>0</v>
      </c>
      <c r="H58" s="24">
        <f t="shared" si="31"/>
        <v>0</v>
      </c>
      <c r="I58" s="24">
        <f t="shared" si="32"/>
        <v>0</v>
      </c>
      <c r="J58" s="24">
        <f t="shared" si="33"/>
        <v>0</v>
      </c>
      <c r="K58" s="24">
        <f t="shared" si="34"/>
        <v>0</v>
      </c>
      <c r="L58" s="25">
        <f t="shared" si="35"/>
        <v>0</v>
      </c>
      <c r="M58" s="113">
        <f>+COUNTIF($D$4:D52,B58)</f>
        <v>0</v>
      </c>
      <c r="N58" s="26"/>
      <c r="O58" s="202" t="s">
        <v>57</v>
      </c>
      <c r="P58" s="202"/>
      <c r="Q58" s="202"/>
      <c r="R58" s="202"/>
      <c r="S58" s="26"/>
      <c r="T58" s="202" t="s">
        <v>56</v>
      </c>
      <c r="U58" s="202"/>
      <c r="V58" s="202"/>
      <c r="W58" s="202"/>
    </row>
    <row r="59" spans="1:23" ht="19.899999999999999" customHeight="1" thickBot="1" x14ac:dyDescent="0.25">
      <c r="A59" s="49">
        <v>8</v>
      </c>
      <c r="B59" s="23" t="str">
        <f>+'VERİ BANKASI'!B10</f>
        <v>OFİS TAMİR, BAKIM VE ONARIM GİDERİ</v>
      </c>
      <c r="C59" s="24">
        <f t="shared" si="26"/>
        <v>0</v>
      </c>
      <c r="D59" s="24">
        <f t="shared" si="27"/>
        <v>0</v>
      </c>
      <c r="E59" s="24">
        <f t="shared" si="28"/>
        <v>0</v>
      </c>
      <c r="F59" s="24">
        <f t="shared" si="29"/>
        <v>0</v>
      </c>
      <c r="G59" s="24">
        <f t="shared" si="30"/>
        <v>0</v>
      </c>
      <c r="H59" s="24">
        <f t="shared" si="31"/>
        <v>0</v>
      </c>
      <c r="I59" s="24">
        <f t="shared" si="32"/>
        <v>0</v>
      </c>
      <c r="J59" s="24">
        <f t="shared" si="33"/>
        <v>0</v>
      </c>
      <c r="K59" s="24">
        <f t="shared" si="34"/>
        <v>0</v>
      </c>
      <c r="L59" s="25">
        <f t="shared" si="35"/>
        <v>0</v>
      </c>
      <c r="M59" s="113">
        <f>+COUNTIF($D$4:D53,B59)</f>
        <v>0</v>
      </c>
      <c r="N59" s="26"/>
      <c r="O59" s="29"/>
      <c r="P59" s="29"/>
      <c r="Q59" s="29"/>
      <c r="R59" s="29"/>
      <c r="S59" s="30"/>
      <c r="T59" s="30"/>
      <c r="U59" s="30"/>
      <c r="V59" s="30"/>
      <c r="W59" s="30"/>
    </row>
    <row r="60" spans="1:23" ht="19.899999999999999" customHeight="1" x14ac:dyDescent="0.2">
      <c r="A60" s="49">
        <v>9</v>
      </c>
      <c r="B60" s="23" t="str">
        <f>+'VERİ BANKASI'!B11</f>
        <v>PTT, KARGO, NAKLİYE VE HAMMALİYE GİD.</v>
      </c>
      <c r="C60" s="24">
        <f t="shared" si="26"/>
        <v>0</v>
      </c>
      <c r="D60" s="24">
        <f t="shared" si="27"/>
        <v>0</v>
      </c>
      <c r="E60" s="24">
        <f t="shared" si="28"/>
        <v>0</v>
      </c>
      <c r="F60" s="24">
        <f t="shared" si="29"/>
        <v>0</v>
      </c>
      <c r="G60" s="24">
        <f t="shared" si="30"/>
        <v>0</v>
      </c>
      <c r="H60" s="24">
        <f t="shared" si="31"/>
        <v>0</v>
      </c>
      <c r="I60" s="24">
        <f t="shared" si="32"/>
        <v>0</v>
      </c>
      <c r="J60" s="24">
        <f t="shared" si="33"/>
        <v>0</v>
      </c>
      <c r="K60" s="24">
        <f t="shared" si="34"/>
        <v>0</v>
      </c>
      <c r="L60" s="25">
        <f t="shared" si="35"/>
        <v>0</v>
      </c>
      <c r="M60" s="113">
        <f>+COUNTIF($D$4:D54,B60)</f>
        <v>0</v>
      </c>
      <c r="N60" s="26"/>
      <c r="O60" s="31" t="s">
        <v>58</v>
      </c>
      <c r="P60" s="32" t="str">
        <f>+CONCATENATE(P61,P51)</f>
        <v>: HÜSEYİN SALMANLI</v>
      </c>
      <c r="Q60" s="33"/>
      <c r="R60" s="34"/>
      <c r="S60" s="30"/>
      <c r="T60" s="31" t="s">
        <v>58</v>
      </c>
      <c r="U60" s="203" t="s">
        <v>61</v>
      </c>
      <c r="V60" s="203"/>
      <c r="W60" s="204"/>
    </row>
    <row r="61" spans="1:23" ht="19.899999999999999" customHeight="1" x14ac:dyDescent="0.2">
      <c r="A61" s="49">
        <v>10</v>
      </c>
      <c r="B61" s="23" t="str">
        <f>+'VERİ BANKASI'!B12</f>
        <v>KIRTASİYE VE MATBAA GİDERLERİ</v>
      </c>
      <c r="C61" s="24">
        <f t="shared" si="26"/>
        <v>0</v>
      </c>
      <c r="D61" s="24">
        <f t="shared" si="27"/>
        <v>0</v>
      </c>
      <c r="E61" s="24">
        <f t="shared" si="28"/>
        <v>0</v>
      </c>
      <c r="F61" s="24">
        <f t="shared" si="29"/>
        <v>0</v>
      </c>
      <c r="G61" s="24">
        <f t="shared" si="30"/>
        <v>0</v>
      </c>
      <c r="H61" s="24">
        <f t="shared" si="31"/>
        <v>0</v>
      </c>
      <c r="I61" s="24">
        <f t="shared" si="32"/>
        <v>0</v>
      </c>
      <c r="J61" s="24">
        <f t="shared" si="33"/>
        <v>0</v>
      </c>
      <c r="K61" s="24">
        <f t="shared" si="34"/>
        <v>0</v>
      </c>
      <c r="L61" s="25">
        <f t="shared" si="35"/>
        <v>0</v>
      </c>
      <c r="M61" s="113">
        <f>+COUNTIF($D$4:D55,B61)</f>
        <v>0</v>
      </c>
      <c r="N61" s="26"/>
      <c r="O61" s="35" t="s">
        <v>59</v>
      </c>
      <c r="P61" s="36" t="s">
        <v>665</v>
      </c>
      <c r="Q61" s="30"/>
      <c r="R61" s="37"/>
      <c r="S61" s="30"/>
      <c r="T61" s="35" t="s">
        <v>59</v>
      </c>
      <c r="U61" s="185" t="s">
        <v>60</v>
      </c>
      <c r="V61" s="185"/>
      <c r="W61" s="186"/>
    </row>
    <row r="62" spans="1:23" ht="19.899999999999999" customHeight="1" x14ac:dyDescent="0.2">
      <c r="A62" s="49">
        <v>11</v>
      </c>
      <c r="B62" s="23" t="str">
        <f>+'VERİ BANKASI'!B13</f>
        <v>YURTİÇİ SEYAHAT VE KONAKLAMA GİD.</v>
      </c>
      <c r="C62" s="24">
        <f t="shared" si="26"/>
        <v>75</v>
      </c>
      <c r="D62" s="24">
        <f t="shared" si="27"/>
        <v>0</v>
      </c>
      <c r="E62" s="24">
        <f t="shared" si="28"/>
        <v>0</v>
      </c>
      <c r="F62" s="24">
        <f t="shared" si="29"/>
        <v>0</v>
      </c>
      <c r="G62" s="24">
        <f t="shared" si="30"/>
        <v>0</v>
      </c>
      <c r="H62" s="24">
        <f t="shared" si="31"/>
        <v>0</v>
      </c>
      <c r="I62" s="24">
        <f t="shared" si="32"/>
        <v>0</v>
      </c>
      <c r="J62" s="24">
        <f t="shared" si="33"/>
        <v>0</v>
      </c>
      <c r="K62" s="24">
        <f t="shared" si="34"/>
        <v>0</v>
      </c>
      <c r="L62" s="25">
        <f t="shared" si="35"/>
        <v>75</v>
      </c>
      <c r="M62" s="113">
        <f>+COUNTIF($D$4:D56,B62)</f>
        <v>1</v>
      </c>
      <c r="N62" s="26"/>
      <c r="O62" s="187" t="s">
        <v>62</v>
      </c>
      <c r="P62" s="188"/>
      <c r="Q62" s="188"/>
      <c r="R62" s="189"/>
      <c r="S62" s="30"/>
      <c r="T62" s="187" t="s">
        <v>62</v>
      </c>
      <c r="U62" s="188"/>
      <c r="V62" s="188"/>
      <c r="W62" s="189"/>
    </row>
    <row r="63" spans="1:23" ht="19.899999999999999" customHeight="1" x14ac:dyDescent="0.2">
      <c r="A63" s="49">
        <v>12</v>
      </c>
      <c r="B63" s="23" t="str">
        <f>+'VERİ BANKASI'!B14</f>
        <v>YURTDIŞI SEYAHAT VE KONAKLAMA GİD.</v>
      </c>
      <c r="C63" s="24">
        <f t="shared" si="26"/>
        <v>0</v>
      </c>
      <c r="D63" s="24">
        <f t="shared" si="27"/>
        <v>0</v>
      </c>
      <c r="E63" s="24">
        <f t="shared" si="28"/>
        <v>0</v>
      </c>
      <c r="F63" s="24">
        <f t="shared" si="29"/>
        <v>0</v>
      </c>
      <c r="G63" s="24">
        <f t="shared" si="30"/>
        <v>0</v>
      </c>
      <c r="H63" s="24">
        <f t="shared" si="31"/>
        <v>0</v>
      </c>
      <c r="I63" s="24">
        <f t="shared" si="32"/>
        <v>0</v>
      </c>
      <c r="J63" s="24">
        <f t="shared" si="33"/>
        <v>0</v>
      </c>
      <c r="K63" s="24">
        <f t="shared" si="34"/>
        <v>0</v>
      </c>
      <c r="L63" s="25">
        <f t="shared" si="35"/>
        <v>0</v>
      </c>
      <c r="M63" s="113">
        <f>+COUNTIF($D$4:D57,B63)</f>
        <v>0</v>
      </c>
      <c r="N63" s="26"/>
      <c r="O63" s="187"/>
      <c r="P63" s="188"/>
      <c r="Q63" s="188"/>
      <c r="R63" s="189"/>
      <c r="S63" s="30"/>
      <c r="T63" s="187"/>
      <c r="U63" s="188"/>
      <c r="V63" s="188"/>
      <c r="W63" s="189"/>
    </row>
    <row r="64" spans="1:23" ht="19.899999999999999" customHeight="1" x14ac:dyDescent="0.2">
      <c r="A64" s="49">
        <v>13</v>
      </c>
      <c r="B64" s="23" t="str">
        <f>+'VERİ BANKASI'!B15</f>
        <v>TEMİZLİK VE SARF MALZEME GİDERLERİ</v>
      </c>
      <c r="C64" s="24">
        <f t="shared" si="26"/>
        <v>0</v>
      </c>
      <c r="D64" s="24">
        <f t="shared" si="27"/>
        <v>0</v>
      </c>
      <c r="E64" s="24">
        <f t="shared" si="28"/>
        <v>0</v>
      </c>
      <c r="F64" s="24">
        <f t="shared" si="29"/>
        <v>0</v>
      </c>
      <c r="G64" s="24">
        <f t="shared" si="30"/>
        <v>0</v>
      </c>
      <c r="H64" s="24">
        <f t="shared" si="31"/>
        <v>0</v>
      </c>
      <c r="I64" s="24">
        <f t="shared" si="32"/>
        <v>0</v>
      </c>
      <c r="J64" s="24">
        <f t="shared" si="33"/>
        <v>0</v>
      </c>
      <c r="K64" s="24">
        <f t="shared" si="34"/>
        <v>0</v>
      </c>
      <c r="L64" s="25">
        <f t="shared" si="35"/>
        <v>0</v>
      </c>
      <c r="M64" s="113">
        <f>+COUNTIF($D$4:D58,B64)</f>
        <v>0</v>
      </c>
      <c r="N64" s="26"/>
      <c r="O64" s="187"/>
      <c r="P64" s="188"/>
      <c r="Q64" s="188"/>
      <c r="R64" s="189"/>
      <c r="S64" s="30"/>
      <c r="T64" s="187"/>
      <c r="U64" s="188"/>
      <c r="V64" s="188"/>
      <c r="W64" s="189"/>
    </row>
    <row r="65" spans="1:23" ht="19.899999999999999" customHeight="1" x14ac:dyDescent="0.2">
      <c r="A65" s="49">
        <v>14</v>
      </c>
      <c r="B65" s="23" t="str">
        <f>+'VERİ BANKASI'!B16</f>
        <v>MUHTELİF VE DIŞARDAN SAĞ.HİZ.GİD.</v>
      </c>
      <c r="C65" s="24">
        <f t="shared" si="26"/>
        <v>0</v>
      </c>
      <c r="D65" s="24">
        <f t="shared" si="27"/>
        <v>0</v>
      </c>
      <c r="E65" s="24">
        <f t="shared" si="28"/>
        <v>0</v>
      </c>
      <c r="F65" s="24">
        <f t="shared" si="29"/>
        <v>0</v>
      </c>
      <c r="G65" s="24">
        <f t="shared" si="30"/>
        <v>0</v>
      </c>
      <c r="H65" s="24">
        <f t="shared" si="31"/>
        <v>0</v>
      </c>
      <c r="I65" s="24">
        <f t="shared" si="32"/>
        <v>0</v>
      </c>
      <c r="J65" s="24">
        <f t="shared" si="33"/>
        <v>0</v>
      </c>
      <c r="K65" s="24">
        <f t="shared" si="34"/>
        <v>0</v>
      </c>
      <c r="L65" s="25">
        <f t="shared" si="35"/>
        <v>0</v>
      </c>
      <c r="M65" s="113">
        <f>+COUNTIF($D$4:D59,B65)</f>
        <v>0</v>
      </c>
      <c r="N65" s="26"/>
      <c r="O65" s="187"/>
      <c r="P65" s="188"/>
      <c r="Q65" s="188"/>
      <c r="R65" s="189"/>
      <c r="S65" s="30"/>
      <c r="T65" s="187"/>
      <c r="U65" s="188"/>
      <c r="V65" s="188"/>
      <c r="W65" s="189"/>
    </row>
    <row r="66" spans="1:23" ht="19.899999999999999" customHeight="1" thickBot="1" x14ac:dyDescent="0.25">
      <c r="A66" s="49">
        <v>15</v>
      </c>
      <c r="B66" s="23" t="str">
        <f>+'VERİ BANKASI'!B17</f>
        <v>DİĞER VERGİ RESİM VE HARÇ GİDERLERİ</v>
      </c>
      <c r="C66" s="24">
        <f t="shared" si="26"/>
        <v>0</v>
      </c>
      <c r="D66" s="24">
        <f t="shared" si="27"/>
        <v>0</v>
      </c>
      <c r="E66" s="24">
        <f t="shared" si="28"/>
        <v>0</v>
      </c>
      <c r="F66" s="24">
        <f t="shared" si="29"/>
        <v>0</v>
      </c>
      <c r="G66" s="24">
        <f t="shared" si="30"/>
        <v>0</v>
      </c>
      <c r="H66" s="24">
        <f t="shared" si="31"/>
        <v>0</v>
      </c>
      <c r="I66" s="24">
        <f t="shared" si="32"/>
        <v>0</v>
      </c>
      <c r="J66" s="24">
        <f t="shared" si="33"/>
        <v>0</v>
      </c>
      <c r="K66" s="24">
        <f t="shared" si="34"/>
        <v>0</v>
      </c>
      <c r="L66" s="25">
        <f t="shared" si="35"/>
        <v>0</v>
      </c>
      <c r="M66" s="113">
        <f>+COUNTIF($D$4:D60,B66)</f>
        <v>0</v>
      </c>
      <c r="N66" s="26"/>
      <c r="O66" s="190"/>
      <c r="P66" s="191"/>
      <c r="Q66" s="191"/>
      <c r="R66" s="192"/>
      <c r="S66" s="30"/>
      <c r="T66" s="190"/>
      <c r="U66" s="191"/>
      <c r="V66" s="191"/>
      <c r="W66" s="192"/>
    </row>
    <row r="67" spans="1:23" ht="19.899999999999999" customHeight="1" x14ac:dyDescent="0.2">
      <c r="A67" s="49">
        <v>16</v>
      </c>
      <c r="B67" s="23" t="str">
        <f>+'VERİ BANKASI'!B18</f>
        <v>NOTER GİDERLERİ</v>
      </c>
      <c r="C67" s="24">
        <f t="shared" si="26"/>
        <v>0</v>
      </c>
      <c r="D67" s="24">
        <f t="shared" si="27"/>
        <v>0</v>
      </c>
      <c r="E67" s="24">
        <f t="shared" si="28"/>
        <v>0</v>
      </c>
      <c r="F67" s="24">
        <f t="shared" si="29"/>
        <v>0</v>
      </c>
      <c r="G67" s="24">
        <f t="shared" si="30"/>
        <v>0</v>
      </c>
      <c r="H67" s="24">
        <f t="shared" si="31"/>
        <v>0</v>
      </c>
      <c r="I67" s="24">
        <f t="shared" si="32"/>
        <v>0</v>
      </c>
      <c r="J67" s="24">
        <f t="shared" si="33"/>
        <v>0</v>
      </c>
      <c r="K67" s="24">
        <f t="shared" si="34"/>
        <v>0</v>
      </c>
      <c r="L67" s="25">
        <f t="shared" si="35"/>
        <v>0</v>
      </c>
      <c r="M67" s="113">
        <f>+COUNTIF($D$4:D61,B67)</f>
        <v>0</v>
      </c>
      <c r="N67" s="26"/>
      <c r="S67" s="30"/>
      <c r="T67" s="30"/>
      <c r="U67" s="30"/>
    </row>
    <row r="68" spans="1:23" ht="19.899999999999999" customHeight="1" x14ac:dyDescent="0.2">
      <c r="A68" s="49">
        <v>17</v>
      </c>
      <c r="B68" s="23" t="str">
        <f>+'VERİ BANKASI'!B19</f>
        <v>SAĞLIK GİDERLERİ</v>
      </c>
      <c r="C68" s="24">
        <f t="shared" si="26"/>
        <v>0</v>
      </c>
      <c r="D68" s="24">
        <f t="shared" si="27"/>
        <v>0</v>
      </c>
      <c r="E68" s="24">
        <f t="shared" si="28"/>
        <v>0</v>
      </c>
      <c r="F68" s="24">
        <f t="shared" si="29"/>
        <v>0</v>
      </c>
      <c r="G68" s="24">
        <f t="shared" si="30"/>
        <v>0</v>
      </c>
      <c r="H68" s="24">
        <f t="shared" si="31"/>
        <v>0</v>
      </c>
      <c r="I68" s="24">
        <f t="shared" si="32"/>
        <v>0</v>
      </c>
      <c r="J68" s="24">
        <f t="shared" si="33"/>
        <v>0</v>
      </c>
      <c r="K68" s="24">
        <f t="shared" si="34"/>
        <v>0</v>
      </c>
      <c r="L68" s="25">
        <f t="shared" si="35"/>
        <v>0</v>
      </c>
      <c r="M68" s="113">
        <f>+COUNTIF($D$4:D62,B68)</f>
        <v>0</v>
      </c>
      <c r="N68" s="26"/>
    </row>
    <row r="69" spans="1:23" ht="19.899999999999999" customHeight="1" x14ac:dyDescent="0.2">
      <c r="A69" s="49">
        <v>18</v>
      </c>
      <c r="B69" s="23" t="str">
        <f>+'VERİ BANKASI'!B20</f>
        <v>689 KANUNEN KABUL EDİLMEYEN GİD.</v>
      </c>
      <c r="C69" s="24">
        <f t="shared" si="26"/>
        <v>0</v>
      </c>
      <c r="D69" s="24">
        <f t="shared" si="27"/>
        <v>0</v>
      </c>
      <c r="E69" s="24">
        <f t="shared" si="28"/>
        <v>0</v>
      </c>
      <c r="F69" s="24">
        <f t="shared" si="29"/>
        <v>0</v>
      </c>
      <c r="G69" s="24">
        <f t="shared" si="30"/>
        <v>0</v>
      </c>
      <c r="H69" s="24">
        <f t="shared" si="31"/>
        <v>0</v>
      </c>
      <c r="I69" s="24">
        <f t="shared" si="32"/>
        <v>0</v>
      </c>
      <c r="J69" s="24">
        <f t="shared" si="33"/>
        <v>0</v>
      </c>
      <c r="K69" s="24">
        <f t="shared" si="34"/>
        <v>0</v>
      </c>
      <c r="L69" s="25">
        <f t="shared" si="35"/>
        <v>0</v>
      </c>
      <c r="M69" s="113">
        <f>+COUNTIF($D$4:D63,B69)</f>
        <v>0</v>
      </c>
    </row>
    <row r="70" spans="1:23" ht="19.899999999999999" customHeight="1" x14ac:dyDescent="0.2">
      <c r="A70" s="49">
        <v>19</v>
      </c>
      <c r="B70" s="23">
        <f>+'VERİ BANKASI'!B21</f>
        <v>0</v>
      </c>
      <c r="C70" s="24">
        <f t="shared" si="26"/>
        <v>0</v>
      </c>
      <c r="D70" s="24">
        <f t="shared" si="27"/>
        <v>0</v>
      </c>
      <c r="E70" s="24">
        <f t="shared" si="28"/>
        <v>0</v>
      </c>
      <c r="F70" s="24">
        <f t="shared" si="29"/>
        <v>0</v>
      </c>
      <c r="G70" s="24">
        <f t="shared" si="30"/>
        <v>0</v>
      </c>
      <c r="H70" s="24">
        <f t="shared" si="31"/>
        <v>0</v>
      </c>
      <c r="I70" s="24">
        <f t="shared" si="32"/>
        <v>0</v>
      </c>
      <c r="J70" s="24">
        <f t="shared" si="33"/>
        <v>0</v>
      </c>
      <c r="K70" s="24">
        <f t="shared" si="34"/>
        <v>0</v>
      </c>
      <c r="L70" s="25">
        <f t="shared" si="35"/>
        <v>0</v>
      </c>
      <c r="M70" s="113"/>
      <c r="N70" s="193" t="s">
        <v>55</v>
      </c>
      <c r="O70" s="194" t="s">
        <v>654</v>
      </c>
      <c r="P70" s="195"/>
      <c r="Q70" s="195"/>
      <c r="R70" s="195"/>
      <c r="S70" s="195"/>
      <c r="T70" s="195"/>
      <c r="U70" s="195"/>
      <c r="V70" s="195"/>
      <c r="W70" s="195"/>
    </row>
    <row r="71" spans="1:23" ht="19.899999999999999" customHeight="1" x14ac:dyDescent="0.2">
      <c r="A71" s="49">
        <v>20</v>
      </c>
      <c r="B71" s="23">
        <f>+'VERİ BANKASI'!B22</f>
        <v>0</v>
      </c>
      <c r="C71" s="24">
        <f t="shared" si="26"/>
        <v>0</v>
      </c>
      <c r="D71" s="24">
        <f t="shared" si="27"/>
        <v>0</v>
      </c>
      <c r="E71" s="24">
        <f t="shared" si="28"/>
        <v>0</v>
      </c>
      <c r="F71" s="24">
        <f t="shared" si="29"/>
        <v>0</v>
      </c>
      <c r="G71" s="24">
        <f t="shared" si="30"/>
        <v>0</v>
      </c>
      <c r="H71" s="24">
        <f t="shared" si="31"/>
        <v>0</v>
      </c>
      <c r="I71" s="24">
        <f t="shared" si="32"/>
        <v>0</v>
      </c>
      <c r="J71" s="24">
        <f t="shared" si="33"/>
        <v>0</v>
      </c>
      <c r="K71" s="24">
        <f t="shared" si="34"/>
        <v>0</v>
      </c>
      <c r="L71" s="25">
        <f t="shared" si="35"/>
        <v>0</v>
      </c>
      <c r="M71" s="113"/>
      <c r="N71" s="193"/>
      <c r="O71" s="194"/>
      <c r="P71" s="195"/>
      <c r="Q71" s="195"/>
      <c r="R71" s="195"/>
      <c r="S71" s="195"/>
      <c r="T71" s="195"/>
      <c r="U71" s="195"/>
      <c r="V71" s="195"/>
      <c r="W71" s="195"/>
    </row>
    <row r="72" spans="1:23" ht="19.899999999999999" customHeight="1" x14ac:dyDescent="0.2">
      <c r="A72" s="49">
        <v>21</v>
      </c>
      <c r="B72" s="23">
        <f>+'VERİ BANKASI'!B23</f>
        <v>0</v>
      </c>
      <c r="C72" s="24">
        <f t="shared" si="26"/>
        <v>0</v>
      </c>
      <c r="D72" s="24">
        <f t="shared" si="27"/>
        <v>0</v>
      </c>
      <c r="E72" s="24">
        <f t="shared" si="28"/>
        <v>0</v>
      </c>
      <c r="F72" s="24">
        <f t="shared" si="29"/>
        <v>0</v>
      </c>
      <c r="G72" s="24">
        <f t="shared" si="30"/>
        <v>0</v>
      </c>
      <c r="H72" s="24">
        <f t="shared" si="31"/>
        <v>0</v>
      </c>
      <c r="I72" s="24">
        <f t="shared" si="32"/>
        <v>0</v>
      </c>
      <c r="J72" s="24">
        <f t="shared" si="33"/>
        <v>0</v>
      </c>
      <c r="K72" s="24">
        <f t="shared" si="34"/>
        <v>0</v>
      </c>
      <c r="L72" s="25">
        <f t="shared" si="35"/>
        <v>0</v>
      </c>
      <c r="M72" s="113"/>
      <c r="N72" s="193"/>
      <c r="O72" s="194"/>
      <c r="P72" s="195"/>
      <c r="Q72" s="195"/>
      <c r="R72" s="195"/>
      <c r="S72" s="195"/>
      <c r="T72" s="195"/>
      <c r="U72" s="195"/>
      <c r="V72" s="195"/>
      <c r="W72" s="195"/>
    </row>
    <row r="73" spans="1:23" ht="19.899999999999999" customHeight="1" x14ac:dyDescent="0.2">
      <c r="A73" s="49">
        <v>22</v>
      </c>
      <c r="B73" s="23">
        <f>+'VERİ BANKASI'!B24</f>
        <v>0</v>
      </c>
      <c r="C73" s="24">
        <f t="shared" si="26"/>
        <v>0</v>
      </c>
      <c r="D73" s="24">
        <f t="shared" si="27"/>
        <v>0</v>
      </c>
      <c r="E73" s="24">
        <f t="shared" si="28"/>
        <v>0</v>
      </c>
      <c r="F73" s="24">
        <f t="shared" si="29"/>
        <v>0</v>
      </c>
      <c r="G73" s="24">
        <f t="shared" si="30"/>
        <v>0</v>
      </c>
      <c r="H73" s="24">
        <f t="shared" si="31"/>
        <v>0</v>
      </c>
      <c r="I73" s="24">
        <f t="shared" si="32"/>
        <v>0</v>
      </c>
      <c r="J73" s="24">
        <f t="shared" si="33"/>
        <v>0</v>
      </c>
      <c r="K73" s="24">
        <f t="shared" si="34"/>
        <v>0</v>
      </c>
      <c r="L73" s="25">
        <f t="shared" si="35"/>
        <v>0</v>
      </c>
      <c r="M73" s="113"/>
      <c r="N73" s="193"/>
      <c r="O73" s="196" t="s">
        <v>655</v>
      </c>
      <c r="P73" s="197"/>
      <c r="Q73" s="197"/>
      <c r="R73" s="197"/>
      <c r="S73" s="197"/>
      <c r="T73" s="197"/>
      <c r="U73" s="197"/>
      <c r="V73" s="197"/>
      <c r="W73" s="197"/>
    </row>
    <row r="74" spans="1:23" ht="19.899999999999999" customHeight="1" x14ac:dyDescent="0.2">
      <c r="A74" s="49">
        <v>23</v>
      </c>
      <c r="B74" s="23">
        <f>+'VERİ BANKASI'!B25</f>
        <v>0</v>
      </c>
      <c r="C74" s="24">
        <f t="shared" si="26"/>
        <v>0</v>
      </c>
      <c r="D74" s="24">
        <f t="shared" si="27"/>
        <v>0</v>
      </c>
      <c r="E74" s="24">
        <f t="shared" si="28"/>
        <v>0</v>
      </c>
      <c r="F74" s="24">
        <f t="shared" si="29"/>
        <v>0</v>
      </c>
      <c r="G74" s="24">
        <f t="shared" si="30"/>
        <v>0</v>
      </c>
      <c r="H74" s="24">
        <f t="shared" si="31"/>
        <v>0</v>
      </c>
      <c r="I74" s="24">
        <f t="shared" si="32"/>
        <v>0</v>
      </c>
      <c r="J74" s="24">
        <f t="shared" si="33"/>
        <v>0</v>
      </c>
      <c r="K74" s="24">
        <f t="shared" si="34"/>
        <v>0</v>
      </c>
      <c r="L74" s="25">
        <f t="shared" si="35"/>
        <v>0</v>
      </c>
      <c r="M74" s="113"/>
      <c r="N74" s="193"/>
      <c r="O74" s="196"/>
      <c r="P74" s="197"/>
      <c r="Q74" s="197"/>
      <c r="R74" s="197"/>
      <c r="S74" s="197"/>
      <c r="T74" s="197"/>
      <c r="U74" s="197"/>
      <c r="V74" s="197"/>
      <c r="W74" s="197"/>
    </row>
    <row r="75" spans="1:23" ht="19.899999999999999" customHeight="1" x14ac:dyDescent="0.2">
      <c r="A75" s="49">
        <v>24</v>
      </c>
      <c r="B75" s="23">
        <f>+'VERİ BANKASI'!B26</f>
        <v>0</v>
      </c>
      <c r="C75" s="24">
        <f t="shared" si="26"/>
        <v>0</v>
      </c>
      <c r="D75" s="24">
        <f t="shared" si="27"/>
        <v>0</v>
      </c>
      <c r="E75" s="24">
        <f t="shared" si="28"/>
        <v>0</v>
      </c>
      <c r="F75" s="24">
        <f t="shared" si="29"/>
        <v>0</v>
      </c>
      <c r="G75" s="24">
        <f t="shared" si="30"/>
        <v>0</v>
      </c>
      <c r="H75" s="24">
        <f t="shared" si="31"/>
        <v>0</v>
      </c>
      <c r="I75" s="24">
        <f t="shared" si="32"/>
        <v>0</v>
      </c>
      <c r="J75" s="24">
        <f t="shared" si="33"/>
        <v>0</v>
      </c>
      <c r="K75" s="24">
        <f t="shared" si="34"/>
        <v>0</v>
      </c>
      <c r="L75" s="25">
        <f t="shared" si="35"/>
        <v>0</v>
      </c>
      <c r="M75" s="113"/>
    </row>
    <row r="76" spans="1:23" ht="19.899999999999999" customHeight="1" thickBot="1" x14ac:dyDescent="0.25">
      <c r="A76" s="49">
        <v>25</v>
      </c>
      <c r="B76" s="23">
        <f>+'VERİ BANKASI'!B27</f>
        <v>0</v>
      </c>
      <c r="C76" s="24">
        <f t="shared" si="26"/>
        <v>0</v>
      </c>
      <c r="D76" s="24">
        <f t="shared" si="27"/>
        <v>0</v>
      </c>
      <c r="E76" s="24">
        <f t="shared" si="28"/>
        <v>0</v>
      </c>
      <c r="F76" s="24">
        <f t="shared" si="29"/>
        <v>0</v>
      </c>
      <c r="G76" s="24">
        <f t="shared" si="30"/>
        <v>0</v>
      </c>
      <c r="H76" s="24">
        <f t="shared" si="31"/>
        <v>0</v>
      </c>
      <c r="I76" s="24">
        <f t="shared" si="32"/>
        <v>0</v>
      </c>
      <c r="J76" s="24">
        <f t="shared" si="33"/>
        <v>0</v>
      </c>
      <c r="K76" s="24">
        <f t="shared" si="34"/>
        <v>0</v>
      </c>
      <c r="L76" s="25">
        <f t="shared" si="35"/>
        <v>0</v>
      </c>
      <c r="M76" s="113"/>
      <c r="R76" s="108" t="s">
        <v>657</v>
      </c>
      <c r="S76" s="108" t="s">
        <v>727</v>
      </c>
      <c r="T76" s="108" t="s">
        <v>50</v>
      </c>
      <c r="U76" s="108" t="s">
        <v>29</v>
      </c>
      <c r="V76" s="108" t="s">
        <v>33</v>
      </c>
      <c r="W76" s="108" t="s">
        <v>658</v>
      </c>
    </row>
    <row r="77" spans="1:23" ht="19.899999999999999" customHeight="1" thickBot="1" x14ac:dyDescent="0.25">
      <c r="A77" s="17"/>
      <c r="B77" s="38" t="s">
        <v>23</v>
      </c>
      <c r="C77" s="39">
        <f t="shared" ref="C77:K77" si="36">SUM(C52:C74)</f>
        <v>75</v>
      </c>
      <c r="D77" s="39">
        <f t="shared" si="36"/>
        <v>0</v>
      </c>
      <c r="E77" s="39">
        <f t="shared" si="36"/>
        <v>0</v>
      </c>
      <c r="F77" s="39">
        <f t="shared" si="36"/>
        <v>0</v>
      </c>
      <c r="G77" s="39">
        <f t="shared" si="36"/>
        <v>162.72727272727272</v>
      </c>
      <c r="H77" s="39">
        <f t="shared" si="36"/>
        <v>16.272727272727273</v>
      </c>
      <c r="I77" s="39">
        <f t="shared" si="36"/>
        <v>0</v>
      </c>
      <c r="J77" s="39">
        <f t="shared" si="36"/>
        <v>0</v>
      </c>
      <c r="K77" s="40">
        <f t="shared" si="36"/>
        <v>0</v>
      </c>
      <c r="L77" s="40">
        <f>SUM(L52:L74)</f>
        <v>254</v>
      </c>
      <c r="M77" s="114">
        <f>+SUM(M52:M76)</f>
        <v>2</v>
      </c>
      <c r="R77" s="106" t="s">
        <v>658</v>
      </c>
      <c r="S77" s="111">
        <f>+M77</f>
        <v>2</v>
      </c>
      <c r="T77" s="107">
        <f>+K77</f>
        <v>0</v>
      </c>
      <c r="U77" s="107">
        <f>+C77+E77+G77+I77</f>
        <v>237.72727272727272</v>
      </c>
      <c r="V77" s="107">
        <f>+D77+F77+H77+J77</f>
        <v>16.272727272727273</v>
      </c>
      <c r="W77" s="107">
        <f>+T77+U77+V77</f>
        <v>254</v>
      </c>
    </row>
  </sheetData>
  <autoFilter ref="A3:W46" xr:uid="{00000000-0009-0000-0000-000002000000}">
    <sortState xmlns:xlrd2="http://schemas.microsoft.com/office/spreadsheetml/2017/richdata2" ref="A4:W28">
      <sortCondition ref="F3:F28"/>
    </sortState>
  </autoFilter>
  <mergeCells count="26">
    <mergeCell ref="U61:W61"/>
    <mergeCell ref="O62:R66"/>
    <mergeCell ref="T62:W66"/>
    <mergeCell ref="N70:N74"/>
    <mergeCell ref="O70:W72"/>
    <mergeCell ref="O73:W74"/>
    <mergeCell ref="U60:W60"/>
    <mergeCell ref="P51:R51"/>
    <mergeCell ref="T51:V51"/>
    <mergeCell ref="P52:R52"/>
    <mergeCell ref="P53:R53"/>
    <mergeCell ref="T53:V53"/>
    <mergeCell ref="P54:R54"/>
    <mergeCell ref="P55:R55"/>
    <mergeCell ref="T55:V55"/>
    <mergeCell ref="P56:R56"/>
    <mergeCell ref="O58:R58"/>
    <mergeCell ref="T58:W58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47" xr:uid="{00000000-0002-0000-0200-000000000000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37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200-000002000000}">
          <x14:formula1>
            <xm:f>'VERİ BANKASI'!$K$1:$K$3</xm:f>
          </x14:formula1>
          <xm:sqref>J4:J47</xm:sqref>
        </x14:dataValidation>
        <x14:dataValidation type="list" allowBlank="1" showInputMessage="1" showErrorMessage="1" xr:uid="{00000000-0002-0000-0200-000003000000}">
          <x14:formula1>
            <xm:f>'VERİ BANKASI'!$J$1:$J$10</xm:f>
          </x14:formula1>
          <xm:sqref>K4:K46</xm:sqref>
        </x14:dataValidation>
        <x14:dataValidation type="list" allowBlank="1" showInputMessage="1" showErrorMessage="1" xr:uid="{00000000-0002-0000-0200-000005000000}">
          <x14:formula1>
            <xm:f>'VERİ BANKASI'!$C$1:$C$8</xm:f>
          </x14:formula1>
          <xm:sqref>G4:G46</xm:sqref>
        </x14:dataValidation>
        <x14:dataValidation type="list" allowBlank="1" showInputMessage="1" showErrorMessage="1" xr:uid="{00000000-0002-0000-0200-000006000000}">
          <x14:formula1>
            <xm:f>'VERİ BANKASI'!$H$1:$H$9</xm:f>
          </x14:formula1>
          <xm:sqref>P51:R51</xm:sqref>
        </x14:dataValidation>
        <x14:dataValidation type="list" allowBlank="1" showInputMessage="1" showErrorMessage="1" xr:uid="{00000000-0002-0000-0200-000008000000}">
          <x14:formula1>
            <xm:f>'VERİ BANKASI'!$N$1:$N$1</xm:f>
          </x14:formula1>
          <xm:sqref>K47</xm:sqref>
        </x14:dataValidation>
        <x14:dataValidation type="list" allowBlank="1" showInputMessage="1" showErrorMessage="1" xr:uid="{00000000-0002-0000-0200-000009000000}">
          <x14:formula1>
            <xm:f>'VERİ BANKASI'!$C$1:$C$5</xm:f>
          </x14:formula1>
          <xm:sqref>G47</xm:sqref>
        </x14:dataValidation>
        <x14:dataValidation type="list" allowBlank="1" showInputMessage="1" showErrorMessage="1" xr:uid="{00000000-0002-0000-0200-00000A000000}">
          <x14:formula1>
            <xm:f>'VERİ BANKASI'!$G$1:$G$4</xm:f>
          </x14:formula1>
          <xm:sqref>P53</xm:sqref>
        </x14:dataValidation>
        <x14:dataValidation type="list" allowBlank="1" showInputMessage="1" showErrorMessage="1" xr:uid="{00000000-0002-0000-0200-00000B000000}">
          <x14:formula1>
            <xm:f>'VERİ BANKASI'!$L$1:$L$4</xm:f>
          </x14:formula1>
          <xm:sqref>P56:R56</xm:sqref>
        </x14:dataValidation>
        <x14:dataValidation type="list" allowBlank="1" showInputMessage="1" showErrorMessage="1" xr:uid="{00000000-0002-0000-0200-00000C000000}">
          <x14:formula1>
            <xm:f>'VERİ BANKASI'!$E$1:$E$13</xm:f>
          </x14:formula1>
          <xm:sqref>P55</xm:sqref>
        </x14:dataValidation>
        <x14:dataValidation type="list" allowBlank="1" showInputMessage="1" showErrorMessage="1" xr:uid="{00000000-0002-0000-0200-00000D000000}">
          <x14:formula1>
            <xm:f>'VERİ BANKASI'!$F$1:$F$4</xm:f>
          </x14:formula1>
          <xm:sqref>P52</xm:sqref>
        </x14:dataValidation>
        <x14:dataValidation type="list" allowBlank="1" showInputMessage="1" showErrorMessage="1" xr:uid="{00000000-0002-0000-0200-000004000000}">
          <x14:formula1>
            <xm:f>'VERİ BANKASI'!$B$1:$B$27</xm:f>
          </x14:formula1>
          <xm:sqref>D4:D46</xm:sqref>
        </x14:dataValidation>
        <x14:dataValidation type="list" allowBlank="1" showInputMessage="1" showErrorMessage="1" xr:uid="{00000000-0002-0000-0200-000001000000}">
          <x14:formula1>
            <xm:f>'VERİ BANKASI'!$I$1:$I$49</xm:f>
          </x14:formula1>
          <xm:sqref>I4:I47</xm:sqref>
        </x14:dataValidation>
        <x14:dataValidation type="list" allowBlank="1" showInputMessage="1" showErrorMessage="1" promptTitle="YILLAR" xr:uid="{00000000-0002-0000-0200-000007000000}">
          <x14:formula1>
            <xm:f>'VERİ BANKASI'!$I$1:$I$36</xm:f>
          </x14:formula1>
          <xm:sqref>P54:R54</xm:sqref>
        </x14:dataValidation>
      </x14:dataValidations>
    </ext>
  </extLst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96">
    <pageSetUpPr fitToPage="1"/>
  </sheetPr>
  <dimension ref="A1:W59"/>
  <sheetViews>
    <sheetView topLeftCell="F55" zoomScaleNormal="100" workbookViewId="0">
      <selection activeCell="V59" sqref="V59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8.140625" style="3" customWidth="1"/>
    <col min="10" max="10" width="15.5703125" style="3" bestFit="1" customWidth="1"/>
    <col min="11" max="11" width="18.7109375" style="3" bestFit="1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s="6" customFormat="1" ht="19.899999999999999" customHeight="1" x14ac:dyDescent="0.2">
      <c r="A4" s="51">
        <v>1</v>
      </c>
      <c r="B4" s="97">
        <v>8161316021</v>
      </c>
      <c r="C4" s="100" t="str">
        <f>+VLOOKUP(B4,'VERİ BANKASI'!M:N,2,0)</f>
        <v>TAKSİM ŞEKERLEME TİC.A.Ş.(HACIBEKİR)</v>
      </c>
      <c r="D4" s="54" t="s">
        <v>639</v>
      </c>
      <c r="E4" s="57">
        <v>26</v>
      </c>
      <c r="F4" s="59">
        <v>45241</v>
      </c>
      <c r="G4" s="61">
        <v>1</v>
      </c>
      <c r="H4" s="63">
        <v>530</v>
      </c>
      <c r="I4" s="65" t="s">
        <v>140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530</v>
      </c>
      <c r="N4" s="69">
        <f>+IF(G4=$N$2,M4,0)</f>
        <v>0</v>
      </c>
      <c r="O4" s="76">
        <f>+N4*0/100</f>
        <v>0</v>
      </c>
      <c r="P4" s="74">
        <f>+IF(G4=$P$2,M4/1.01,0)</f>
        <v>524.75247524752479</v>
      </c>
      <c r="Q4" s="82">
        <f>+P4*0.01</f>
        <v>5.2475247524752477</v>
      </c>
      <c r="R4" s="80">
        <f>+IF(G4=$R$2,M4/1.1,0)</f>
        <v>0</v>
      </c>
      <c r="S4" s="86">
        <f>+R4*0.1</f>
        <v>0</v>
      </c>
      <c r="T4" s="90">
        <f>+IF(G4=$T$2,M4/1.2,0)</f>
        <v>0</v>
      </c>
      <c r="U4" s="92">
        <f>+T4*0.2</f>
        <v>0</v>
      </c>
      <c r="V4" s="95">
        <f t="shared" ref="V4:W6" si="0">+N4+P4+R4+T4</f>
        <v>524.75247524752479</v>
      </c>
      <c r="W4" s="7">
        <f t="shared" si="0"/>
        <v>5.2475247524752477</v>
      </c>
    </row>
    <row r="5" spans="1:23" s="6" customFormat="1" ht="19.899999999999999" customHeight="1" x14ac:dyDescent="0.2">
      <c r="A5" s="51">
        <v>2</v>
      </c>
      <c r="B5" s="97">
        <v>3850430195</v>
      </c>
      <c r="C5" s="100" t="str">
        <f>+VLOOKUP(B5,'VERİ BANKASI'!M:N,2,0)</f>
        <v>FATİH DİLEK GIDA SAN.VE TİC.A.Ş.</v>
      </c>
      <c r="D5" s="54" t="s">
        <v>639</v>
      </c>
      <c r="E5" s="57">
        <v>70</v>
      </c>
      <c r="F5" s="59">
        <v>45245</v>
      </c>
      <c r="G5" s="61">
        <v>10</v>
      </c>
      <c r="H5" s="63">
        <v>188</v>
      </c>
      <c r="I5" s="65" t="s">
        <v>122</v>
      </c>
      <c r="J5" s="61" t="s">
        <v>64</v>
      </c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188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170.90909090909091</v>
      </c>
      <c r="S5" s="86">
        <f>+R5*0.1</f>
        <v>17.09090909090909</v>
      </c>
      <c r="T5" s="90">
        <f>+IF(G5=$T$2,M5/1.2,0)</f>
        <v>0</v>
      </c>
      <c r="U5" s="92">
        <f>+T5*0.2</f>
        <v>0</v>
      </c>
      <c r="V5" s="95">
        <f t="shared" si="0"/>
        <v>170.90909090909091</v>
      </c>
      <c r="W5" s="7">
        <f t="shared" si="0"/>
        <v>17.09090909090909</v>
      </c>
    </row>
    <row r="6" spans="1:23" s="6" customFormat="1" ht="19.899999999999999" customHeight="1" x14ac:dyDescent="0.2">
      <c r="A6" s="51">
        <v>3</v>
      </c>
      <c r="B6" s="97">
        <v>18190898802</v>
      </c>
      <c r="C6" s="100" t="str">
        <f>+VLOOKUP(B6,'VERİ BANKASI'!M:N,2,0)</f>
        <v>FEVZİ KİŞMİR - 34 TDJ 38</v>
      </c>
      <c r="D6" s="54" t="s">
        <v>99</v>
      </c>
      <c r="E6" s="57">
        <v>853094</v>
      </c>
      <c r="F6" s="59">
        <v>45247</v>
      </c>
      <c r="G6" s="61">
        <v>0</v>
      </c>
      <c r="H6" s="63">
        <v>115</v>
      </c>
      <c r="I6" s="65" t="s">
        <v>68</v>
      </c>
      <c r="J6" s="61" t="s">
        <v>64</v>
      </c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115</v>
      </c>
      <c r="N6" s="69">
        <f>+IF(G6=$N$2,M6,0)</f>
        <v>115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si="0"/>
        <v>115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/>
      <c r="C7" s="100" t="e">
        <f>+VLOOKUP(B7,'VERİ BANKASI'!M:N,2,0)</f>
        <v>#N/A</v>
      </c>
      <c r="D7" s="54"/>
      <c r="E7" s="57"/>
      <c r="F7" s="59"/>
      <c r="G7" s="61"/>
      <c r="H7" s="63"/>
      <c r="I7" s="65"/>
      <c r="J7" s="61"/>
      <c r="K7" s="65"/>
      <c r="L7" s="67">
        <f>IF(OR(D7="ARAÇ YAKIT GİDERİ",D7="ARAÇ OTOPARK VE VALE GİDERLERİ",D7="ARAÇ TAMİR VE BAKIM GİDERLERİ"),H7*30/100,0)+(IF(D7="689 KANUNEN KABUL EDİLMEYEN GİD.",H7*1,0))</f>
        <v>0</v>
      </c>
      <c r="M7" s="7">
        <f>+H7-L7</f>
        <v>0</v>
      </c>
      <c r="N7" s="69">
        <f>+IF(G7=$N$2,M7,0)</f>
        <v>0</v>
      </c>
      <c r="O7" s="76">
        <f>+N7*0/100</f>
        <v>0</v>
      </c>
      <c r="P7" s="74">
        <f>+IF(G7=$P$2,M7/1.01,0)</f>
        <v>0</v>
      </c>
      <c r="Q7" s="82">
        <f>+P7*0.01</f>
        <v>0</v>
      </c>
      <c r="R7" s="80">
        <f>+IF(G7=$R$2,M7/1.1,0)</f>
        <v>0</v>
      </c>
      <c r="S7" s="86">
        <f>+R7*0.1</f>
        <v>0</v>
      </c>
      <c r="T7" s="90">
        <f>+IF(G7=$T$2,M7/1.2,0)</f>
        <v>0</v>
      </c>
      <c r="U7" s="92">
        <f>+T7*0.2</f>
        <v>0</v>
      </c>
      <c r="V7" s="95">
        <f t="shared" ref="V7:W8" si="1">+N7+P7+R7+T7</f>
        <v>0</v>
      </c>
      <c r="W7" s="7">
        <f t="shared" si="1"/>
        <v>0</v>
      </c>
    </row>
    <row r="8" spans="1:23" s="6" customFormat="1" ht="19.899999999999999" customHeight="1" x14ac:dyDescent="0.2">
      <c r="A8" s="51">
        <v>5</v>
      </c>
      <c r="B8" s="97"/>
      <c r="C8" s="100" t="e">
        <f>+VLOOKUP(B8,'VERİ BANKASI'!M:N,2,0)</f>
        <v>#N/A</v>
      </c>
      <c r="D8" s="54"/>
      <c r="E8" s="57"/>
      <c r="F8" s="59"/>
      <c r="G8" s="61"/>
      <c r="H8" s="63"/>
      <c r="I8" s="65"/>
      <c r="J8" s="61"/>
      <c r="K8" s="65"/>
      <c r="L8" s="67">
        <f>IF(OR(D8="ARAÇ YAKIT GİDERİ",D8="ARAÇ OTOPARK VE VALE GİDERLERİ",D8="ARAÇ TAMİR VE BAKIM GİDERLERİ"),H8*30/100,0)+(IF(D8="689 KANUNEN KABUL EDİLMEYEN GİD.",H8*1,0))</f>
        <v>0</v>
      </c>
      <c r="M8" s="7">
        <f>+H8-L8</f>
        <v>0</v>
      </c>
      <c r="N8" s="69">
        <f>+IF(G8=$N$2,M8,0)</f>
        <v>0</v>
      </c>
      <c r="O8" s="76">
        <f>+N8*0/100</f>
        <v>0</v>
      </c>
      <c r="P8" s="74">
        <f>+IF(G8=$P$2,M8/1.01,0)</f>
        <v>0</v>
      </c>
      <c r="Q8" s="82">
        <f>+P8*0.01</f>
        <v>0</v>
      </c>
      <c r="R8" s="80">
        <f>+IF(G8=$R$2,M8/1.1,0)</f>
        <v>0</v>
      </c>
      <c r="S8" s="86">
        <f>+R8*0.1</f>
        <v>0</v>
      </c>
      <c r="T8" s="90">
        <f>+IF(G8=$T$2,M8/1.2,0)</f>
        <v>0</v>
      </c>
      <c r="U8" s="92">
        <f>+T8*0.2</f>
        <v>0</v>
      </c>
      <c r="V8" s="95">
        <f t="shared" si="1"/>
        <v>0</v>
      </c>
      <c r="W8" s="7">
        <f t="shared" si="1"/>
        <v>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/>
      <c r="K9" s="65"/>
      <c r="L9" s="67">
        <f t="shared" ref="L9:L26" si="2">IF(OR(D9="ARAÇ YAKIT GİDERİ",D9="ARAÇ OTOPARK VE VALE GİDERLERİ",D9="ARAÇ TAMİR VE BAKIM GİDERLERİ"),H9*30/100,0)+(IF(D9="689 KANUNEN KABUL EDİLMEYEN GİD.",H9*1,0))</f>
        <v>0</v>
      </c>
      <c r="M9" s="7">
        <f t="shared" ref="M9:M26" si="3">+H9-L9</f>
        <v>0</v>
      </c>
      <c r="N9" s="69">
        <f t="shared" ref="N9:N26" si="4">+IF(G9=$N$2,M9,0)</f>
        <v>0</v>
      </c>
      <c r="O9" s="76">
        <f t="shared" ref="O9:O26" si="5">+N9*0/100</f>
        <v>0</v>
      </c>
      <c r="P9" s="74">
        <f t="shared" ref="P9:P26" si="6">+IF(G9=$P$2,M9/1.01,0)</f>
        <v>0</v>
      </c>
      <c r="Q9" s="82">
        <f t="shared" ref="Q9:Q26" si="7">+P9*0.01</f>
        <v>0</v>
      </c>
      <c r="R9" s="80">
        <f t="shared" ref="R9:R26" si="8">+IF(G9=$R$2,M9/1.1,0)</f>
        <v>0</v>
      </c>
      <c r="S9" s="86">
        <f t="shared" ref="S9:S26" si="9">+R9*0.1</f>
        <v>0</v>
      </c>
      <c r="T9" s="90">
        <f t="shared" ref="T9:T26" si="10">+IF(G9=$T$2,M9/1.2,0)</f>
        <v>0</v>
      </c>
      <c r="U9" s="92">
        <f t="shared" ref="U9:U26" si="11">+T9*0.2</f>
        <v>0</v>
      </c>
      <c r="V9" s="95">
        <f t="shared" ref="V9:V26" si="12">+N9+P9+R9+T9</f>
        <v>0</v>
      </c>
      <c r="W9" s="7">
        <f t="shared" ref="W9:W26" si="13">+O9+Q9+S9+U9</f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2"/>
        <v>0</v>
      </c>
      <c r="M10" s="7">
        <f t="shared" si="3"/>
        <v>0</v>
      </c>
      <c r="N10" s="69">
        <f t="shared" si="4"/>
        <v>0</v>
      </c>
      <c r="O10" s="76">
        <f t="shared" si="5"/>
        <v>0</v>
      </c>
      <c r="P10" s="74">
        <f t="shared" si="6"/>
        <v>0</v>
      </c>
      <c r="Q10" s="82">
        <f t="shared" si="7"/>
        <v>0</v>
      </c>
      <c r="R10" s="80">
        <f t="shared" si="8"/>
        <v>0</v>
      </c>
      <c r="S10" s="86">
        <f t="shared" si="9"/>
        <v>0</v>
      </c>
      <c r="T10" s="90">
        <f t="shared" si="10"/>
        <v>0</v>
      </c>
      <c r="U10" s="92">
        <f t="shared" si="11"/>
        <v>0</v>
      </c>
      <c r="V10" s="95">
        <f t="shared" si="12"/>
        <v>0</v>
      </c>
      <c r="W10" s="7">
        <f t="shared" si="13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2"/>
        <v>0</v>
      </c>
      <c r="M11" s="7">
        <f t="shared" si="3"/>
        <v>0</v>
      </c>
      <c r="N11" s="69">
        <f t="shared" si="4"/>
        <v>0</v>
      </c>
      <c r="O11" s="76">
        <f t="shared" si="5"/>
        <v>0</v>
      </c>
      <c r="P11" s="74">
        <f t="shared" si="6"/>
        <v>0</v>
      </c>
      <c r="Q11" s="82">
        <f t="shared" si="7"/>
        <v>0</v>
      </c>
      <c r="R11" s="80">
        <f t="shared" si="8"/>
        <v>0</v>
      </c>
      <c r="S11" s="86">
        <f t="shared" si="9"/>
        <v>0</v>
      </c>
      <c r="T11" s="90">
        <f t="shared" si="10"/>
        <v>0</v>
      </c>
      <c r="U11" s="92">
        <f t="shared" si="11"/>
        <v>0</v>
      </c>
      <c r="V11" s="95">
        <f t="shared" si="12"/>
        <v>0</v>
      </c>
      <c r="W11" s="7">
        <f t="shared" si="13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2"/>
        <v>0</v>
      </c>
      <c r="M12" s="7">
        <f t="shared" si="3"/>
        <v>0</v>
      </c>
      <c r="N12" s="69">
        <f t="shared" si="4"/>
        <v>0</v>
      </c>
      <c r="O12" s="76">
        <f t="shared" si="5"/>
        <v>0</v>
      </c>
      <c r="P12" s="74">
        <f t="shared" si="6"/>
        <v>0</v>
      </c>
      <c r="Q12" s="82">
        <f t="shared" si="7"/>
        <v>0</v>
      </c>
      <c r="R12" s="80">
        <f t="shared" si="8"/>
        <v>0</v>
      </c>
      <c r="S12" s="86">
        <f t="shared" si="9"/>
        <v>0</v>
      </c>
      <c r="T12" s="90">
        <f t="shared" si="10"/>
        <v>0</v>
      </c>
      <c r="U12" s="92">
        <f t="shared" si="11"/>
        <v>0</v>
      </c>
      <c r="V12" s="95">
        <f t="shared" si="12"/>
        <v>0</v>
      </c>
      <c r="W12" s="7">
        <f t="shared" si="13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2"/>
        <v>0</v>
      </c>
      <c r="M13" s="7">
        <f t="shared" si="3"/>
        <v>0</v>
      </c>
      <c r="N13" s="69">
        <f t="shared" si="4"/>
        <v>0</v>
      </c>
      <c r="O13" s="76">
        <f t="shared" si="5"/>
        <v>0</v>
      </c>
      <c r="P13" s="74">
        <f t="shared" si="6"/>
        <v>0</v>
      </c>
      <c r="Q13" s="82">
        <f t="shared" si="7"/>
        <v>0</v>
      </c>
      <c r="R13" s="80">
        <f t="shared" si="8"/>
        <v>0</v>
      </c>
      <c r="S13" s="86">
        <f t="shared" si="9"/>
        <v>0</v>
      </c>
      <c r="T13" s="90">
        <f t="shared" si="10"/>
        <v>0</v>
      </c>
      <c r="U13" s="92">
        <f t="shared" si="11"/>
        <v>0</v>
      </c>
      <c r="V13" s="95">
        <f t="shared" si="12"/>
        <v>0</v>
      </c>
      <c r="W13" s="7">
        <f t="shared" si="13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2"/>
        <v>0</v>
      </c>
      <c r="M14" s="7">
        <f t="shared" si="3"/>
        <v>0</v>
      </c>
      <c r="N14" s="69">
        <f t="shared" si="4"/>
        <v>0</v>
      </c>
      <c r="O14" s="76">
        <f t="shared" si="5"/>
        <v>0</v>
      </c>
      <c r="P14" s="74">
        <f t="shared" si="6"/>
        <v>0</v>
      </c>
      <c r="Q14" s="82">
        <f t="shared" si="7"/>
        <v>0</v>
      </c>
      <c r="R14" s="80">
        <f t="shared" si="8"/>
        <v>0</v>
      </c>
      <c r="S14" s="86">
        <f t="shared" si="9"/>
        <v>0</v>
      </c>
      <c r="T14" s="90">
        <f t="shared" si="10"/>
        <v>0</v>
      </c>
      <c r="U14" s="92">
        <f t="shared" si="11"/>
        <v>0</v>
      </c>
      <c r="V14" s="95">
        <f t="shared" si="12"/>
        <v>0</v>
      </c>
      <c r="W14" s="7">
        <f t="shared" si="13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2"/>
        <v>0</v>
      </c>
      <c r="M15" s="7">
        <f t="shared" si="3"/>
        <v>0</v>
      </c>
      <c r="N15" s="69">
        <f t="shared" si="4"/>
        <v>0</v>
      </c>
      <c r="O15" s="76">
        <f t="shared" si="5"/>
        <v>0</v>
      </c>
      <c r="P15" s="74">
        <f t="shared" si="6"/>
        <v>0</v>
      </c>
      <c r="Q15" s="82">
        <f t="shared" si="7"/>
        <v>0</v>
      </c>
      <c r="R15" s="80">
        <f t="shared" si="8"/>
        <v>0</v>
      </c>
      <c r="S15" s="86">
        <f t="shared" si="9"/>
        <v>0</v>
      </c>
      <c r="T15" s="90">
        <f t="shared" si="10"/>
        <v>0</v>
      </c>
      <c r="U15" s="92">
        <f t="shared" si="11"/>
        <v>0</v>
      </c>
      <c r="V15" s="95">
        <f t="shared" si="12"/>
        <v>0</v>
      </c>
      <c r="W15" s="7">
        <f t="shared" si="13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2"/>
        <v>0</v>
      </c>
      <c r="M16" s="7">
        <f t="shared" si="3"/>
        <v>0</v>
      </c>
      <c r="N16" s="69">
        <f t="shared" si="4"/>
        <v>0</v>
      </c>
      <c r="O16" s="76">
        <f t="shared" si="5"/>
        <v>0</v>
      </c>
      <c r="P16" s="74">
        <f t="shared" si="6"/>
        <v>0</v>
      </c>
      <c r="Q16" s="82">
        <f t="shared" si="7"/>
        <v>0</v>
      </c>
      <c r="R16" s="80">
        <f t="shared" si="8"/>
        <v>0</v>
      </c>
      <c r="S16" s="86">
        <f t="shared" si="9"/>
        <v>0</v>
      </c>
      <c r="T16" s="90">
        <f t="shared" si="10"/>
        <v>0</v>
      </c>
      <c r="U16" s="92">
        <f t="shared" si="11"/>
        <v>0</v>
      </c>
      <c r="V16" s="95">
        <f t="shared" si="12"/>
        <v>0</v>
      </c>
      <c r="W16" s="7">
        <f t="shared" si="13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2"/>
        <v>0</v>
      </c>
      <c r="M17" s="7">
        <f t="shared" si="3"/>
        <v>0</v>
      </c>
      <c r="N17" s="69">
        <f t="shared" si="4"/>
        <v>0</v>
      </c>
      <c r="O17" s="76">
        <f t="shared" si="5"/>
        <v>0</v>
      </c>
      <c r="P17" s="74">
        <f t="shared" si="6"/>
        <v>0</v>
      </c>
      <c r="Q17" s="82">
        <f t="shared" si="7"/>
        <v>0</v>
      </c>
      <c r="R17" s="80">
        <f t="shared" si="8"/>
        <v>0</v>
      </c>
      <c r="S17" s="86">
        <f t="shared" si="9"/>
        <v>0</v>
      </c>
      <c r="T17" s="90">
        <f t="shared" si="10"/>
        <v>0</v>
      </c>
      <c r="U17" s="92">
        <f t="shared" si="11"/>
        <v>0</v>
      </c>
      <c r="V17" s="95">
        <f t="shared" si="12"/>
        <v>0</v>
      </c>
      <c r="W17" s="7">
        <f t="shared" si="13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2"/>
        <v>0</v>
      </c>
      <c r="M18" s="7">
        <f t="shared" si="3"/>
        <v>0</v>
      </c>
      <c r="N18" s="69">
        <f t="shared" si="4"/>
        <v>0</v>
      </c>
      <c r="O18" s="76">
        <f t="shared" si="5"/>
        <v>0</v>
      </c>
      <c r="P18" s="74">
        <f t="shared" si="6"/>
        <v>0</v>
      </c>
      <c r="Q18" s="82">
        <f t="shared" si="7"/>
        <v>0</v>
      </c>
      <c r="R18" s="80">
        <f t="shared" si="8"/>
        <v>0</v>
      </c>
      <c r="S18" s="86">
        <f t="shared" si="9"/>
        <v>0</v>
      </c>
      <c r="T18" s="90">
        <f t="shared" si="10"/>
        <v>0</v>
      </c>
      <c r="U18" s="92">
        <f t="shared" si="11"/>
        <v>0</v>
      </c>
      <c r="V18" s="95">
        <f t="shared" si="12"/>
        <v>0</v>
      </c>
      <c r="W18" s="7">
        <f t="shared" si="13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2"/>
        <v>0</v>
      </c>
      <c r="M19" s="7">
        <f t="shared" si="3"/>
        <v>0</v>
      </c>
      <c r="N19" s="69">
        <f t="shared" si="4"/>
        <v>0</v>
      </c>
      <c r="O19" s="76">
        <f t="shared" si="5"/>
        <v>0</v>
      </c>
      <c r="P19" s="74">
        <f t="shared" si="6"/>
        <v>0</v>
      </c>
      <c r="Q19" s="82">
        <f t="shared" si="7"/>
        <v>0</v>
      </c>
      <c r="R19" s="80">
        <f t="shared" si="8"/>
        <v>0</v>
      </c>
      <c r="S19" s="86">
        <f t="shared" si="9"/>
        <v>0</v>
      </c>
      <c r="T19" s="90">
        <f t="shared" si="10"/>
        <v>0</v>
      </c>
      <c r="U19" s="92">
        <f t="shared" si="11"/>
        <v>0</v>
      </c>
      <c r="V19" s="95">
        <f t="shared" si="12"/>
        <v>0</v>
      </c>
      <c r="W19" s="7">
        <f t="shared" si="13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2"/>
        <v>0</v>
      </c>
      <c r="M20" s="7">
        <f t="shared" si="3"/>
        <v>0</v>
      </c>
      <c r="N20" s="69">
        <f t="shared" si="4"/>
        <v>0</v>
      </c>
      <c r="O20" s="76">
        <f t="shared" si="5"/>
        <v>0</v>
      </c>
      <c r="P20" s="74">
        <f t="shared" si="6"/>
        <v>0</v>
      </c>
      <c r="Q20" s="82">
        <f t="shared" si="7"/>
        <v>0</v>
      </c>
      <c r="R20" s="80">
        <f t="shared" si="8"/>
        <v>0</v>
      </c>
      <c r="S20" s="86">
        <f t="shared" si="9"/>
        <v>0</v>
      </c>
      <c r="T20" s="90">
        <f t="shared" si="10"/>
        <v>0</v>
      </c>
      <c r="U20" s="92">
        <f t="shared" si="11"/>
        <v>0</v>
      </c>
      <c r="V20" s="95">
        <f t="shared" si="12"/>
        <v>0</v>
      </c>
      <c r="W20" s="7">
        <f t="shared" si="13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2"/>
        <v>0</v>
      </c>
      <c r="M21" s="7">
        <f t="shared" si="3"/>
        <v>0</v>
      </c>
      <c r="N21" s="69">
        <f t="shared" si="4"/>
        <v>0</v>
      </c>
      <c r="O21" s="76">
        <f t="shared" si="5"/>
        <v>0</v>
      </c>
      <c r="P21" s="74">
        <f t="shared" si="6"/>
        <v>0</v>
      </c>
      <c r="Q21" s="82">
        <f t="shared" si="7"/>
        <v>0</v>
      </c>
      <c r="R21" s="80">
        <f t="shared" si="8"/>
        <v>0</v>
      </c>
      <c r="S21" s="86">
        <f t="shared" si="9"/>
        <v>0</v>
      </c>
      <c r="T21" s="90">
        <f t="shared" si="10"/>
        <v>0</v>
      </c>
      <c r="U21" s="92">
        <f t="shared" si="11"/>
        <v>0</v>
      </c>
      <c r="V21" s="95">
        <f t="shared" si="12"/>
        <v>0</v>
      </c>
      <c r="W21" s="7">
        <f t="shared" si="13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2"/>
        <v>0</v>
      </c>
      <c r="M22" s="7">
        <f t="shared" si="3"/>
        <v>0</v>
      </c>
      <c r="N22" s="69">
        <f t="shared" si="4"/>
        <v>0</v>
      </c>
      <c r="O22" s="76">
        <f t="shared" si="5"/>
        <v>0</v>
      </c>
      <c r="P22" s="74">
        <f t="shared" si="6"/>
        <v>0</v>
      </c>
      <c r="Q22" s="82">
        <f t="shared" si="7"/>
        <v>0</v>
      </c>
      <c r="R22" s="80">
        <f t="shared" si="8"/>
        <v>0</v>
      </c>
      <c r="S22" s="86">
        <f t="shared" si="9"/>
        <v>0</v>
      </c>
      <c r="T22" s="90">
        <f t="shared" si="10"/>
        <v>0</v>
      </c>
      <c r="U22" s="92">
        <f t="shared" si="11"/>
        <v>0</v>
      </c>
      <c r="V22" s="95">
        <f t="shared" si="12"/>
        <v>0</v>
      </c>
      <c r="W22" s="7">
        <f t="shared" si="13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2"/>
        <v>0</v>
      </c>
      <c r="M23" s="7">
        <f t="shared" si="3"/>
        <v>0</v>
      </c>
      <c r="N23" s="69">
        <f t="shared" si="4"/>
        <v>0</v>
      </c>
      <c r="O23" s="76">
        <f t="shared" si="5"/>
        <v>0</v>
      </c>
      <c r="P23" s="74">
        <f t="shared" si="6"/>
        <v>0</v>
      </c>
      <c r="Q23" s="82">
        <f t="shared" si="7"/>
        <v>0</v>
      </c>
      <c r="R23" s="80">
        <f t="shared" si="8"/>
        <v>0</v>
      </c>
      <c r="S23" s="86">
        <f t="shared" si="9"/>
        <v>0</v>
      </c>
      <c r="T23" s="90">
        <f t="shared" si="10"/>
        <v>0</v>
      </c>
      <c r="U23" s="92">
        <f t="shared" si="11"/>
        <v>0</v>
      </c>
      <c r="V23" s="95">
        <f t="shared" si="12"/>
        <v>0</v>
      </c>
      <c r="W23" s="7">
        <f t="shared" si="13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2"/>
        <v>0</v>
      </c>
      <c r="M24" s="7">
        <f t="shared" si="3"/>
        <v>0</v>
      </c>
      <c r="N24" s="69">
        <f t="shared" si="4"/>
        <v>0</v>
      </c>
      <c r="O24" s="76">
        <f t="shared" si="5"/>
        <v>0</v>
      </c>
      <c r="P24" s="74">
        <f t="shared" si="6"/>
        <v>0</v>
      </c>
      <c r="Q24" s="82">
        <f t="shared" si="7"/>
        <v>0</v>
      </c>
      <c r="R24" s="80">
        <f t="shared" si="8"/>
        <v>0</v>
      </c>
      <c r="S24" s="86">
        <f t="shared" si="9"/>
        <v>0</v>
      </c>
      <c r="T24" s="90">
        <f t="shared" si="10"/>
        <v>0</v>
      </c>
      <c r="U24" s="92">
        <f t="shared" si="11"/>
        <v>0</v>
      </c>
      <c r="V24" s="95">
        <f t="shared" si="12"/>
        <v>0</v>
      </c>
      <c r="W24" s="7">
        <f t="shared" si="13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2"/>
        <v>0</v>
      </c>
      <c r="M25" s="7">
        <f t="shared" si="3"/>
        <v>0</v>
      </c>
      <c r="N25" s="69">
        <f t="shared" si="4"/>
        <v>0</v>
      </c>
      <c r="O25" s="76">
        <f t="shared" si="5"/>
        <v>0</v>
      </c>
      <c r="P25" s="74">
        <f t="shared" si="6"/>
        <v>0</v>
      </c>
      <c r="Q25" s="82">
        <f t="shared" si="7"/>
        <v>0</v>
      </c>
      <c r="R25" s="80">
        <f t="shared" si="8"/>
        <v>0</v>
      </c>
      <c r="S25" s="86">
        <f t="shared" si="9"/>
        <v>0</v>
      </c>
      <c r="T25" s="90">
        <f t="shared" si="10"/>
        <v>0</v>
      </c>
      <c r="U25" s="92">
        <f t="shared" si="11"/>
        <v>0</v>
      </c>
      <c r="V25" s="95">
        <f t="shared" si="12"/>
        <v>0</v>
      </c>
      <c r="W25" s="7">
        <f t="shared" si="13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2"/>
        <v>0</v>
      </c>
      <c r="M26" s="7">
        <f t="shared" si="3"/>
        <v>0</v>
      </c>
      <c r="N26" s="69">
        <f t="shared" si="4"/>
        <v>0</v>
      </c>
      <c r="O26" s="76">
        <f t="shared" si="5"/>
        <v>0</v>
      </c>
      <c r="P26" s="74">
        <f t="shared" si="6"/>
        <v>0</v>
      </c>
      <c r="Q26" s="82">
        <f t="shared" si="7"/>
        <v>0</v>
      </c>
      <c r="R26" s="80">
        <f t="shared" si="8"/>
        <v>0</v>
      </c>
      <c r="S26" s="86">
        <f t="shared" si="9"/>
        <v>0</v>
      </c>
      <c r="T26" s="90">
        <f t="shared" si="10"/>
        <v>0</v>
      </c>
      <c r="U26" s="92">
        <f t="shared" si="11"/>
        <v>0</v>
      </c>
      <c r="V26" s="95">
        <f t="shared" si="12"/>
        <v>0</v>
      </c>
      <c r="W26" s="7">
        <f t="shared" si="13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ref="L27:L28" si="14">IF(OR(D27="ARAÇ YAKIT GİDERİ",D27="ARAÇ OTOPARK VE VALE GİDERLERİ",D27="ARAÇ TAMİR VE BAKIM GİDERLERİ"),H27*30/100,0)+(IF(D27="689 KANUNEN KABUL EDİLMEYEN GİD.",H27*1,0))</f>
        <v>0</v>
      </c>
      <c r="M27" s="7">
        <f t="shared" ref="M27:M28" si="15">+H27-L27</f>
        <v>0</v>
      </c>
      <c r="N27" s="69">
        <f t="shared" ref="N27:N28" si="16">+IF(G27=$N$2,M27,0)</f>
        <v>0</v>
      </c>
      <c r="O27" s="76">
        <f t="shared" ref="O27:O28" si="17">+N27*0/100</f>
        <v>0</v>
      </c>
      <c r="P27" s="74">
        <f t="shared" ref="P27:P28" si="18">+IF(G27=$P$2,M27/1.01,0)</f>
        <v>0</v>
      </c>
      <c r="Q27" s="82">
        <f t="shared" ref="Q27:Q28" si="19">+P27*0.01</f>
        <v>0</v>
      </c>
      <c r="R27" s="80">
        <f t="shared" ref="R27:R28" si="20">+IF(G27=$R$2,M27/1.1,0)</f>
        <v>0</v>
      </c>
      <c r="S27" s="86">
        <f t="shared" ref="S27:S28" si="21">+R27*0.1</f>
        <v>0</v>
      </c>
      <c r="T27" s="90">
        <f t="shared" ref="T27:T28" si="22">+IF(G27=$T$2,M27/1.2,0)</f>
        <v>0</v>
      </c>
      <c r="U27" s="92">
        <f t="shared" ref="U27:U28" si="23">+T27*0.2</f>
        <v>0</v>
      </c>
      <c r="V27" s="95">
        <f t="shared" ref="V27:V28" si="24">+N27+P27+R27+T27</f>
        <v>0</v>
      </c>
      <c r="W27" s="7">
        <f t="shared" ref="W27:W28" si="25">+O27+Q27+S27+U27</f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4"/>
        <v>0</v>
      </c>
      <c r="M28" s="7">
        <f t="shared" si="15"/>
        <v>0</v>
      </c>
      <c r="N28" s="69">
        <f t="shared" si="16"/>
        <v>0</v>
      </c>
      <c r="O28" s="76">
        <f t="shared" si="17"/>
        <v>0</v>
      </c>
      <c r="P28" s="74">
        <f t="shared" si="18"/>
        <v>0</v>
      </c>
      <c r="Q28" s="82">
        <f t="shared" si="19"/>
        <v>0</v>
      </c>
      <c r="R28" s="80">
        <f t="shared" si="20"/>
        <v>0</v>
      </c>
      <c r="S28" s="86">
        <f t="shared" si="21"/>
        <v>0</v>
      </c>
      <c r="T28" s="90">
        <f t="shared" si="22"/>
        <v>0</v>
      </c>
      <c r="U28" s="92">
        <f t="shared" si="23"/>
        <v>0</v>
      </c>
      <c r="V28" s="95">
        <f t="shared" si="24"/>
        <v>0</v>
      </c>
      <c r="W28" s="7">
        <f t="shared" si="25"/>
        <v>0</v>
      </c>
    </row>
    <row r="29" spans="1:23" ht="19.899999999999999" customHeight="1" thickBot="1" x14ac:dyDescent="0.25">
      <c r="A29" s="52"/>
      <c r="B29" s="55"/>
      <c r="C29" s="55"/>
      <c r="D29" s="55"/>
      <c r="E29" s="58"/>
      <c r="F29" s="60"/>
      <c r="G29" s="62"/>
      <c r="H29" s="64"/>
      <c r="I29" s="62"/>
      <c r="J29" s="62"/>
      <c r="K29" s="101"/>
      <c r="L29" s="71"/>
      <c r="M29" s="72"/>
      <c r="N29" s="77"/>
      <c r="O29" s="78"/>
      <c r="P29" s="83"/>
      <c r="Q29" s="84"/>
      <c r="R29" s="87"/>
      <c r="S29" s="88"/>
      <c r="T29" s="93"/>
      <c r="U29" s="94"/>
      <c r="V29" s="96"/>
      <c r="W29" s="72"/>
    </row>
    <row r="30" spans="1:23" ht="19.899999999999999" customHeight="1" thickBot="1" x14ac:dyDescent="0.25">
      <c r="C30" s="4"/>
      <c r="D30" s="4"/>
      <c r="E30" s="70"/>
      <c r="F30" s="70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9.899999999999999" customHeight="1" thickBot="1" x14ac:dyDescent="0.25">
      <c r="A31" s="47"/>
      <c r="B31" s="47"/>
      <c r="C31" s="8" t="s">
        <v>53</v>
      </c>
      <c r="D31" s="9"/>
      <c r="E31" s="9"/>
      <c r="F31" s="9"/>
      <c r="G31" s="9"/>
      <c r="H31" s="10">
        <f>SUBTOTAL(9,H4:H30)</f>
        <v>833</v>
      </c>
      <c r="I31" s="109"/>
      <c r="J31" s="109"/>
      <c r="K31" s="11"/>
      <c r="L31" s="12">
        <f t="shared" ref="L31:W31" si="26">+SUBTOTAL(9,L4:L29)</f>
        <v>0</v>
      </c>
      <c r="M31" s="12">
        <f t="shared" si="26"/>
        <v>833</v>
      </c>
      <c r="N31" s="13">
        <f t="shared" si="26"/>
        <v>115</v>
      </c>
      <c r="O31" s="13">
        <f t="shared" si="26"/>
        <v>0</v>
      </c>
      <c r="P31" s="14">
        <f t="shared" si="26"/>
        <v>524.75247524752479</v>
      </c>
      <c r="Q31" s="14">
        <f t="shared" si="26"/>
        <v>5.2475247524752477</v>
      </c>
      <c r="R31" s="15">
        <f t="shared" si="26"/>
        <v>170.90909090909091</v>
      </c>
      <c r="S31" s="15">
        <f t="shared" si="26"/>
        <v>17.09090909090909</v>
      </c>
      <c r="T31" s="16">
        <f t="shared" si="26"/>
        <v>0</v>
      </c>
      <c r="U31" s="16">
        <f t="shared" si="26"/>
        <v>0</v>
      </c>
      <c r="V31" s="12">
        <f t="shared" si="26"/>
        <v>810.66156615661566</v>
      </c>
      <c r="W31" s="12">
        <f t="shared" si="26"/>
        <v>22.338433843384337</v>
      </c>
    </row>
    <row r="32" spans="1:23" ht="19.899999999999999" customHeight="1" thickBot="1" x14ac:dyDescent="0.25">
      <c r="A32" s="48"/>
      <c r="B32" s="4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899999999999999" customHeight="1" thickBot="1" x14ac:dyDescent="0.25">
      <c r="A33" s="17" t="s">
        <v>95</v>
      </c>
      <c r="B33" s="17" t="s">
        <v>51</v>
      </c>
      <c r="C33" s="18" t="s">
        <v>54</v>
      </c>
      <c r="D33" s="18" t="s">
        <v>52</v>
      </c>
      <c r="E33" s="18" t="s">
        <v>5</v>
      </c>
      <c r="F33" s="18" t="s">
        <v>28</v>
      </c>
      <c r="G33" s="18" t="s">
        <v>79</v>
      </c>
      <c r="H33" s="18" t="s">
        <v>80</v>
      </c>
      <c r="I33" s="18" t="s">
        <v>81</v>
      </c>
      <c r="J33" s="18" t="s">
        <v>82</v>
      </c>
      <c r="K33" s="19" t="s">
        <v>50</v>
      </c>
      <c r="L33" s="20" t="s">
        <v>9</v>
      </c>
      <c r="M33" s="112" t="s">
        <v>656</v>
      </c>
      <c r="N33" s="21"/>
      <c r="O33" s="2" t="s">
        <v>72</v>
      </c>
      <c r="P33" s="198" t="s">
        <v>105</v>
      </c>
      <c r="Q33" s="198"/>
      <c r="R33" s="198"/>
      <c r="S33" s="21"/>
      <c r="T33" s="199" t="s">
        <v>6</v>
      </c>
      <c r="U33" s="200"/>
      <c r="V33" s="200"/>
      <c r="W33" s="22">
        <v>0</v>
      </c>
    </row>
    <row r="34" spans="1:23" ht="19.899999999999999" customHeight="1" thickBot="1" x14ac:dyDescent="0.25">
      <c r="A34" s="49">
        <v>1</v>
      </c>
      <c r="B34" s="23" t="str">
        <f>+'VERİ BANKASI'!B2</f>
        <v>ARAÇ YAKIT GİDERİ</v>
      </c>
      <c r="C34" s="24">
        <f t="shared" ref="C34:C58" si="27">SUMIF($D$4:$D$29,B34,$N$4:$N$29)</f>
        <v>0</v>
      </c>
      <c r="D34" s="24">
        <f t="shared" ref="D34:D58" si="28">SUMIF($D$4:$D$29,B34,$O$4:$O$29)</f>
        <v>0</v>
      </c>
      <c r="E34" s="24">
        <f t="shared" ref="E34:E58" si="29">SUMIF($D$4:$D$29,B34,$P$4:$P$29)</f>
        <v>0</v>
      </c>
      <c r="F34" s="24">
        <f t="shared" ref="F34:F58" si="30">SUMIF($D$4:$D$29,B34,$Q$4:$Q$29)</f>
        <v>0</v>
      </c>
      <c r="G34" s="24">
        <f t="shared" ref="G34:G58" si="31">SUMIF($D$4:$D$29,B34,$R$4:$R$29)</f>
        <v>0</v>
      </c>
      <c r="H34" s="24">
        <f t="shared" ref="H34:H58" si="32">SUMIF($D$4:$D$29,B34,$S$4:$S$29)</f>
        <v>0</v>
      </c>
      <c r="I34" s="24">
        <f t="shared" ref="I34:I58" si="33">SUMIF($D$4:$D$29,B34,$T$4:$T$29)</f>
        <v>0</v>
      </c>
      <c r="J34" s="24">
        <f t="shared" ref="J34:J58" si="34">SUMIF($D$4:$D$29,B34,$U$4:$U$29)</f>
        <v>0</v>
      </c>
      <c r="K34" s="24">
        <f t="shared" ref="K34:K58" si="35">SUMIF($D$4:$D$29,B34,$L$4:$L$29)</f>
        <v>0</v>
      </c>
      <c r="L34" s="25">
        <f t="shared" ref="L34:L58" si="36">+SUM(C34:K34)</f>
        <v>0</v>
      </c>
      <c r="M34" s="113">
        <f>+COUNTIF($D$4:D27,B34)</f>
        <v>0</v>
      </c>
      <c r="N34" s="26"/>
      <c r="O34" s="2" t="s">
        <v>0</v>
      </c>
      <c r="P34" s="198" t="s">
        <v>26</v>
      </c>
      <c r="Q34" s="198"/>
      <c r="R34" s="198"/>
      <c r="S34" s="26"/>
      <c r="T34" s="41"/>
      <c r="U34" s="41"/>
      <c r="V34" s="41"/>
      <c r="W34" s="41"/>
    </row>
    <row r="35" spans="1:23" ht="19.899999999999999" customHeight="1" thickBot="1" x14ac:dyDescent="0.25">
      <c r="A35" s="49">
        <v>2</v>
      </c>
      <c r="B35" s="23" t="str">
        <f>+'VERİ BANKASI'!B3</f>
        <v>ARAÇ OTOPARK VE VALE GİDERLERİ</v>
      </c>
      <c r="C35" s="24">
        <f t="shared" si="27"/>
        <v>0</v>
      </c>
      <c r="D35" s="24">
        <f t="shared" si="28"/>
        <v>0</v>
      </c>
      <c r="E35" s="24">
        <f t="shared" si="29"/>
        <v>0</v>
      </c>
      <c r="F35" s="24">
        <f t="shared" si="30"/>
        <v>0</v>
      </c>
      <c r="G35" s="24">
        <f t="shared" si="31"/>
        <v>0</v>
      </c>
      <c r="H35" s="24">
        <f t="shared" si="32"/>
        <v>0</v>
      </c>
      <c r="I35" s="24">
        <f t="shared" si="33"/>
        <v>0</v>
      </c>
      <c r="J35" s="24">
        <f t="shared" si="34"/>
        <v>0</v>
      </c>
      <c r="K35" s="24">
        <f t="shared" si="35"/>
        <v>0</v>
      </c>
      <c r="L35" s="25">
        <f t="shared" si="36"/>
        <v>0</v>
      </c>
      <c r="M35" s="113">
        <f>+COUNTIF($D$4:D29,B35)</f>
        <v>0</v>
      </c>
      <c r="N35" s="26"/>
      <c r="O35" s="2" t="s">
        <v>1</v>
      </c>
      <c r="P35" s="198" t="s">
        <v>2</v>
      </c>
      <c r="Q35" s="198"/>
      <c r="R35" s="198"/>
      <c r="S35" s="26"/>
      <c r="T35" s="199" t="s">
        <v>7</v>
      </c>
      <c r="U35" s="200"/>
      <c r="V35" s="201"/>
      <c r="W35" s="27">
        <f>+L31+V31+W31</f>
        <v>833</v>
      </c>
    </row>
    <row r="36" spans="1:23" ht="19.899999999999999" customHeight="1" thickBot="1" x14ac:dyDescent="0.25">
      <c r="A36" s="49">
        <v>3</v>
      </c>
      <c r="B36" s="23" t="str">
        <f>+'VERİ BANKASI'!B4</f>
        <v>ARAÇ TAMİR VE BAKIM GİDERLERİ</v>
      </c>
      <c r="C36" s="24">
        <f t="shared" si="27"/>
        <v>0</v>
      </c>
      <c r="D36" s="24">
        <f t="shared" si="28"/>
        <v>0</v>
      </c>
      <c r="E36" s="24">
        <f t="shared" si="29"/>
        <v>0</v>
      </c>
      <c r="F36" s="24">
        <f t="shared" si="30"/>
        <v>0</v>
      </c>
      <c r="G36" s="24">
        <f t="shared" si="31"/>
        <v>0</v>
      </c>
      <c r="H36" s="24">
        <f t="shared" si="32"/>
        <v>0</v>
      </c>
      <c r="I36" s="24">
        <f t="shared" si="33"/>
        <v>0</v>
      </c>
      <c r="J36" s="24">
        <f t="shared" si="34"/>
        <v>0</v>
      </c>
      <c r="K36" s="24">
        <f t="shared" si="35"/>
        <v>0</v>
      </c>
      <c r="L36" s="25">
        <f t="shared" si="36"/>
        <v>0</v>
      </c>
      <c r="M36" s="113">
        <f>+COUNTIF($D$4:D30,B36)</f>
        <v>0</v>
      </c>
      <c r="N36" s="26"/>
      <c r="O36" s="2" t="s">
        <v>73</v>
      </c>
      <c r="P36" s="198">
        <v>2023</v>
      </c>
      <c r="Q36" s="198"/>
      <c r="R36" s="198"/>
      <c r="S36" s="26"/>
      <c r="T36" s="41"/>
      <c r="U36" s="41"/>
      <c r="V36" s="41"/>
      <c r="W36" s="41"/>
    </row>
    <row r="37" spans="1:23" ht="19.899999999999999" customHeight="1" thickBot="1" x14ac:dyDescent="0.25">
      <c r="A37" s="49">
        <v>4</v>
      </c>
      <c r="B37" s="23" t="str">
        <f>+'VERİ BANKASI'!B5</f>
        <v>MUTFAK YİYECEK VE İÇECEK GİDERLERİ</v>
      </c>
      <c r="C37" s="24">
        <f t="shared" si="27"/>
        <v>0</v>
      </c>
      <c r="D37" s="24">
        <f t="shared" si="28"/>
        <v>0</v>
      </c>
      <c r="E37" s="24">
        <f t="shared" si="29"/>
        <v>0</v>
      </c>
      <c r="F37" s="24">
        <f t="shared" si="30"/>
        <v>0</v>
      </c>
      <c r="G37" s="24">
        <f t="shared" si="31"/>
        <v>0</v>
      </c>
      <c r="H37" s="24">
        <f t="shared" si="32"/>
        <v>0</v>
      </c>
      <c r="I37" s="24">
        <f t="shared" si="33"/>
        <v>0</v>
      </c>
      <c r="J37" s="24">
        <f t="shared" si="34"/>
        <v>0</v>
      </c>
      <c r="K37" s="24">
        <f t="shared" si="35"/>
        <v>0</v>
      </c>
      <c r="L37" s="25">
        <f t="shared" si="36"/>
        <v>0</v>
      </c>
      <c r="M37" s="113">
        <f>+COUNTIF($D$4:D31,B37)</f>
        <v>0</v>
      </c>
      <c r="N37" s="26"/>
      <c r="O37" s="2" t="s">
        <v>74</v>
      </c>
      <c r="P37" s="198" t="s">
        <v>22</v>
      </c>
      <c r="Q37" s="198"/>
      <c r="R37" s="198"/>
      <c r="S37" s="26"/>
      <c r="T37" s="199" t="s">
        <v>8</v>
      </c>
      <c r="U37" s="200"/>
      <c r="V37" s="201"/>
      <c r="W37" s="28">
        <f>+W33-W35</f>
        <v>-833</v>
      </c>
    </row>
    <row r="38" spans="1:23" ht="19.899999999999999" customHeight="1" x14ac:dyDescent="0.2">
      <c r="A38" s="49">
        <v>5</v>
      </c>
      <c r="B38" s="23" t="str">
        <f>+'VERİ BANKASI'!B6</f>
        <v>MUTFAK SARF MALZEME GİDERLERİ</v>
      </c>
      <c r="C38" s="24">
        <f t="shared" si="27"/>
        <v>0</v>
      </c>
      <c r="D38" s="24">
        <f t="shared" si="28"/>
        <v>0</v>
      </c>
      <c r="E38" s="24">
        <f t="shared" si="29"/>
        <v>0</v>
      </c>
      <c r="F38" s="24">
        <f t="shared" si="30"/>
        <v>0</v>
      </c>
      <c r="G38" s="24">
        <f t="shared" si="31"/>
        <v>0</v>
      </c>
      <c r="H38" s="24">
        <f t="shared" si="32"/>
        <v>0</v>
      </c>
      <c r="I38" s="24">
        <f t="shared" si="33"/>
        <v>0</v>
      </c>
      <c r="J38" s="24">
        <f t="shared" si="34"/>
        <v>0</v>
      </c>
      <c r="K38" s="24">
        <f t="shared" si="35"/>
        <v>0</v>
      </c>
      <c r="L38" s="25">
        <f t="shared" si="36"/>
        <v>0</v>
      </c>
      <c r="M38" s="113">
        <f>+COUNTIF($D$4:D32,B38)</f>
        <v>0</v>
      </c>
      <c r="N38" s="26"/>
      <c r="O38" s="2" t="s">
        <v>78</v>
      </c>
      <c r="P38" s="198" t="s">
        <v>76</v>
      </c>
      <c r="Q38" s="198"/>
      <c r="R38" s="198"/>
      <c r="S38" s="26"/>
      <c r="T38" s="26"/>
      <c r="U38" s="26"/>
      <c r="V38" s="26"/>
      <c r="W38" s="26"/>
    </row>
    <row r="39" spans="1:23" ht="19.899999999999999" customHeight="1" x14ac:dyDescent="0.2">
      <c r="A39" s="49">
        <v>6</v>
      </c>
      <c r="B39" s="23" t="str">
        <f>+'VERİ BANKASI'!B8</f>
        <v>TEMSİL İKRAM VE YEMEK GİDERLERİ</v>
      </c>
      <c r="C39" s="24">
        <f t="shared" si="27"/>
        <v>0</v>
      </c>
      <c r="D39" s="24">
        <f t="shared" si="28"/>
        <v>0</v>
      </c>
      <c r="E39" s="24">
        <f t="shared" si="29"/>
        <v>524.75247524752479</v>
      </c>
      <c r="F39" s="24">
        <f t="shared" si="30"/>
        <v>5.2475247524752477</v>
      </c>
      <c r="G39" s="24">
        <f t="shared" si="31"/>
        <v>170.90909090909091</v>
      </c>
      <c r="H39" s="24">
        <f t="shared" si="32"/>
        <v>17.09090909090909</v>
      </c>
      <c r="I39" s="24">
        <f t="shared" si="33"/>
        <v>0</v>
      </c>
      <c r="J39" s="24">
        <f t="shared" si="34"/>
        <v>0</v>
      </c>
      <c r="K39" s="24">
        <f t="shared" si="35"/>
        <v>0</v>
      </c>
      <c r="L39" s="25">
        <f t="shared" si="36"/>
        <v>718</v>
      </c>
      <c r="M39" s="113">
        <f>+COUNTIF($D$4:D33,B39)</f>
        <v>2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spans="1:23" ht="19.899999999999999" customHeight="1" x14ac:dyDescent="0.2">
      <c r="A40" s="49">
        <v>7</v>
      </c>
      <c r="B40" s="23" t="str">
        <f>+'VERİ BANKASI'!B9</f>
        <v>OFİS MAKİNA TAM.BAK.VE SARF MALZ. GİD.</v>
      </c>
      <c r="C40" s="24">
        <f t="shared" si="27"/>
        <v>0</v>
      </c>
      <c r="D40" s="24">
        <f t="shared" si="28"/>
        <v>0</v>
      </c>
      <c r="E40" s="24">
        <f t="shared" si="29"/>
        <v>0</v>
      </c>
      <c r="F40" s="24">
        <f t="shared" si="30"/>
        <v>0</v>
      </c>
      <c r="G40" s="24">
        <f t="shared" si="31"/>
        <v>0</v>
      </c>
      <c r="H40" s="24">
        <f t="shared" si="32"/>
        <v>0</v>
      </c>
      <c r="I40" s="24">
        <f t="shared" si="33"/>
        <v>0</v>
      </c>
      <c r="J40" s="24">
        <f t="shared" si="34"/>
        <v>0</v>
      </c>
      <c r="K40" s="24">
        <f t="shared" si="35"/>
        <v>0</v>
      </c>
      <c r="L40" s="25">
        <f t="shared" si="36"/>
        <v>0</v>
      </c>
      <c r="M40" s="113">
        <f>+COUNTIF($D$4:D34,B40)</f>
        <v>0</v>
      </c>
      <c r="N40" s="26"/>
      <c r="O40" s="202" t="s">
        <v>57</v>
      </c>
      <c r="P40" s="202"/>
      <c r="Q40" s="202"/>
      <c r="R40" s="202"/>
      <c r="S40" s="26"/>
      <c r="T40" s="202" t="s">
        <v>56</v>
      </c>
      <c r="U40" s="202"/>
      <c r="V40" s="202"/>
      <c r="W40" s="202"/>
    </row>
    <row r="41" spans="1:23" ht="19.899999999999999" customHeight="1" thickBot="1" x14ac:dyDescent="0.25">
      <c r="A41" s="49">
        <v>8</v>
      </c>
      <c r="B41" s="23" t="str">
        <f>+'VERİ BANKASI'!B10</f>
        <v>OFİS TAMİR, BAKIM VE ONARIM GİDERİ</v>
      </c>
      <c r="C41" s="24">
        <f t="shared" si="27"/>
        <v>0</v>
      </c>
      <c r="D41" s="24">
        <f t="shared" si="28"/>
        <v>0</v>
      </c>
      <c r="E41" s="24">
        <f t="shared" si="29"/>
        <v>0</v>
      </c>
      <c r="F41" s="24">
        <f t="shared" si="30"/>
        <v>0</v>
      </c>
      <c r="G41" s="24">
        <f t="shared" si="31"/>
        <v>0</v>
      </c>
      <c r="H41" s="24">
        <f t="shared" si="32"/>
        <v>0</v>
      </c>
      <c r="I41" s="24">
        <f t="shared" si="33"/>
        <v>0</v>
      </c>
      <c r="J41" s="24">
        <f t="shared" si="34"/>
        <v>0</v>
      </c>
      <c r="K41" s="24">
        <f t="shared" si="35"/>
        <v>0</v>
      </c>
      <c r="L41" s="25">
        <f t="shared" si="36"/>
        <v>0</v>
      </c>
      <c r="M41" s="113">
        <f>+COUNTIF($D$4:D35,B41)</f>
        <v>0</v>
      </c>
      <c r="N41" s="26"/>
      <c r="O41" s="29"/>
      <c r="P41" s="29"/>
      <c r="Q41" s="29"/>
      <c r="R41" s="29"/>
      <c r="S41" s="30"/>
      <c r="T41" s="30"/>
      <c r="U41" s="30"/>
      <c r="V41" s="30"/>
      <c r="W41" s="30"/>
    </row>
    <row r="42" spans="1:23" ht="19.899999999999999" customHeight="1" x14ac:dyDescent="0.2">
      <c r="A42" s="49">
        <v>9</v>
      </c>
      <c r="B42" s="23" t="str">
        <f>+'VERİ BANKASI'!B11</f>
        <v>PTT, KARGO, NAKLİYE VE HAMMALİYE GİD.</v>
      </c>
      <c r="C42" s="24">
        <f t="shared" si="27"/>
        <v>0</v>
      </c>
      <c r="D42" s="24">
        <f t="shared" si="28"/>
        <v>0</v>
      </c>
      <c r="E42" s="24">
        <f t="shared" si="29"/>
        <v>0</v>
      </c>
      <c r="F42" s="24">
        <f t="shared" si="30"/>
        <v>0</v>
      </c>
      <c r="G42" s="24">
        <f t="shared" si="31"/>
        <v>0</v>
      </c>
      <c r="H42" s="24">
        <f t="shared" si="32"/>
        <v>0</v>
      </c>
      <c r="I42" s="24">
        <f t="shared" si="33"/>
        <v>0</v>
      </c>
      <c r="J42" s="24">
        <f t="shared" si="34"/>
        <v>0</v>
      </c>
      <c r="K42" s="24">
        <f t="shared" si="35"/>
        <v>0</v>
      </c>
      <c r="L42" s="25">
        <f t="shared" si="36"/>
        <v>0</v>
      </c>
      <c r="M42" s="113">
        <f>+COUNTIF($D$4:D36,B42)</f>
        <v>0</v>
      </c>
      <c r="N42" s="26"/>
      <c r="O42" s="31" t="s">
        <v>58</v>
      </c>
      <c r="P42" s="32" t="str">
        <f>+CONCATENATE(P43,P33)</f>
        <v>: HÜSEYİN SALMANLI</v>
      </c>
      <c r="Q42" s="33"/>
      <c r="R42" s="34"/>
      <c r="S42" s="30"/>
      <c r="T42" s="31" t="s">
        <v>58</v>
      </c>
      <c r="U42" s="203" t="s">
        <v>61</v>
      </c>
      <c r="V42" s="203"/>
      <c r="W42" s="204"/>
    </row>
    <row r="43" spans="1:23" ht="19.899999999999999" customHeight="1" x14ac:dyDescent="0.2">
      <c r="A43" s="49">
        <v>10</v>
      </c>
      <c r="B43" s="23" t="str">
        <f>+'VERİ BANKASI'!B12</f>
        <v>KIRTASİYE VE MATBAA GİDERLERİ</v>
      </c>
      <c r="C43" s="24">
        <f t="shared" si="27"/>
        <v>0</v>
      </c>
      <c r="D43" s="24">
        <f t="shared" si="28"/>
        <v>0</v>
      </c>
      <c r="E43" s="24">
        <f t="shared" si="29"/>
        <v>0</v>
      </c>
      <c r="F43" s="24">
        <f t="shared" si="30"/>
        <v>0</v>
      </c>
      <c r="G43" s="24">
        <f t="shared" si="31"/>
        <v>0</v>
      </c>
      <c r="H43" s="24">
        <f t="shared" si="32"/>
        <v>0</v>
      </c>
      <c r="I43" s="24">
        <f t="shared" si="33"/>
        <v>0</v>
      </c>
      <c r="J43" s="24">
        <f t="shared" si="34"/>
        <v>0</v>
      </c>
      <c r="K43" s="24">
        <f t="shared" si="35"/>
        <v>0</v>
      </c>
      <c r="L43" s="25">
        <f t="shared" si="36"/>
        <v>0</v>
      </c>
      <c r="M43" s="113">
        <f>+COUNTIF($D$4:D37,B43)</f>
        <v>0</v>
      </c>
      <c r="N43" s="26"/>
      <c r="O43" s="35" t="s">
        <v>59</v>
      </c>
      <c r="P43" s="36" t="s">
        <v>665</v>
      </c>
      <c r="Q43" s="30"/>
      <c r="R43" s="37"/>
      <c r="S43" s="30"/>
      <c r="T43" s="35" t="s">
        <v>59</v>
      </c>
      <c r="U43" s="185" t="s">
        <v>60</v>
      </c>
      <c r="V43" s="185"/>
      <c r="W43" s="186"/>
    </row>
    <row r="44" spans="1:23" ht="19.899999999999999" customHeight="1" x14ac:dyDescent="0.2">
      <c r="A44" s="49">
        <v>11</v>
      </c>
      <c r="B44" s="23" t="str">
        <f>+'VERİ BANKASI'!B13</f>
        <v>YURTİÇİ SEYAHAT VE KONAKLAMA GİD.</v>
      </c>
      <c r="C44" s="24">
        <f t="shared" si="27"/>
        <v>115</v>
      </c>
      <c r="D44" s="24">
        <f t="shared" si="28"/>
        <v>0</v>
      </c>
      <c r="E44" s="24">
        <f t="shared" si="29"/>
        <v>0</v>
      </c>
      <c r="F44" s="24">
        <f t="shared" si="30"/>
        <v>0</v>
      </c>
      <c r="G44" s="24">
        <f t="shared" si="31"/>
        <v>0</v>
      </c>
      <c r="H44" s="24">
        <f t="shared" si="32"/>
        <v>0</v>
      </c>
      <c r="I44" s="24">
        <f t="shared" si="33"/>
        <v>0</v>
      </c>
      <c r="J44" s="24">
        <f t="shared" si="34"/>
        <v>0</v>
      </c>
      <c r="K44" s="24">
        <f t="shared" si="35"/>
        <v>0</v>
      </c>
      <c r="L44" s="25">
        <f t="shared" si="36"/>
        <v>115</v>
      </c>
      <c r="M44" s="113">
        <f>+COUNTIF($D$4:D38,B44)</f>
        <v>1</v>
      </c>
      <c r="N44" s="26"/>
      <c r="O44" s="187" t="s">
        <v>62</v>
      </c>
      <c r="P44" s="188"/>
      <c r="Q44" s="188"/>
      <c r="R44" s="189"/>
      <c r="S44" s="30"/>
      <c r="T44" s="187" t="s">
        <v>62</v>
      </c>
      <c r="U44" s="188"/>
      <c r="V44" s="188"/>
      <c r="W44" s="189"/>
    </row>
    <row r="45" spans="1:23" ht="19.899999999999999" customHeight="1" x14ac:dyDescent="0.2">
      <c r="A45" s="49">
        <v>12</v>
      </c>
      <c r="B45" s="23" t="str">
        <f>+'VERİ BANKASI'!B14</f>
        <v>YURTDIŞI SEYAHAT VE KONAKLAMA GİD.</v>
      </c>
      <c r="C45" s="24">
        <f t="shared" si="27"/>
        <v>0</v>
      </c>
      <c r="D45" s="24">
        <f t="shared" si="28"/>
        <v>0</v>
      </c>
      <c r="E45" s="24">
        <f t="shared" si="29"/>
        <v>0</v>
      </c>
      <c r="F45" s="24">
        <f t="shared" si="30"/>
        <v>0</v>
      </c>
      <c r="G45" s="24">
        <f t="shared" si="31"/>
        <v>0</v>
      </c>
      <c r="H45" s="24">
        <f t="shared" si="32"/>
        <v>0</v>
      </c>
      <c r="I45" s="24">
        <f t="shared" si="33"/>
        <v>0</v>
      </c>
      <c r="J45" s="24">
        <f t="shared" si="34"/>
        <v>0</v>
      </c>
      <c r="K45" s="24">
        <f t="shared" si="35"/>
        <v>0</v>
      </c>
      <c r="L45" s="25">
        <f t="shared" si="36"/>
        <v>0</v>
      </c>
      <c r="M45" s="113">
        <f>+COUNTIF($D$4:D39,B45)</f>
        <v>0</v>
      </c>
      <c r="N45" s="26"/>
      <c r="O45" s="187"/>
      <c r="P45" s="188"/>
      <c r="Q45" s="188"/>
      <c r="R45" s="189"/>
      <c r="S45" s="30"/>
      <c r="T45" s="187"/>
      <c r="U45" s="188"/>
      <c r="V45" s="188"/>
      <c r="W45" s="189"/>
    </row>
    <row r="46" spans="1:23" ht="19.899999999999999" customHeight="1" x14ac:dyDescent="0.2">
      <c r="A46" s="49">
        <v>13</v>
      </c>
      <c r="B46" s="23" t="str">
        <f>+'VERİ BANKASI'!B15</f>
        <v>TEMİZLİK VE SARF MALZEME GİDERLERİ</v>
      </c>
      <c r="C46" s="24">
        <f t="shared" si="27"/>
        <v>0</v>
      </c>
      <c r="D46" s="24">
        <f t="shared" si="28"/>
        <v>0</v>
      </c>
      <c r="E46" s="24">
        <f t="shared" si="29"/>
        <v>0</v>
      </c>
      <c r="F46" s="24">
        <f t="shared" si="30"/>
        <v>0</v>
      </c>
      <c r="G46" s="24">
        <f t="shared" si="31"/>
        <v>0</v>
      </c>
      <c r="H46" s="24">
        <f t="shared" si="32"/>
        <v>0</v>
      </c>
      <c r="I46" s="24">
        <f t="shared" si="33"/>
        <v>0</v>
      </c>
      <c r="J46" s="24">
        <f t="shared" si="34"/>
        <v>0</v>
      </c>
      <c r="K46" s="24">
        <f t="shared" si="35"/>
        <v>0</v>
      </c>
      <c r="L46" s="25">
        <f t="shared" si="36"/>
        <v>0</v>
      </c>
      <c r="M46" s="113">
        <f>+COUNTIF($D$4:D40,B46)</f>
        <v>0</v>
      </c>
      <c r="N46" s="26"/>
      <c r="O46" s="187"/>
      <c r="P46" s="188"/>
      <c r="Q46" s="188"/>
      <c r="R46" s="189"/>
      <c r="S46" s="30"/>
      <c r="T46" s="187"/>
      <c r="U46" s="188"/>
      <c r="V46" s="188"/>
      <c r="W46" s="189"/>
    </row>
    <row r="47" spans="1:23" ht="19.899999999999999" customHeight="1" x14ac:dyDescent="0.2">
      <c r="A47" s="49">
        <v>14</v>
      </c>
      <c r="B47" s="23" t="str">
        <f>+'VERİ BANKASI'!B16</f>
        <v>MUHTELİF VE DIŞARDAN SAĞ.HİZ.GİD.</v>
      </c>
      <c r="C47" s="24">
        <f t="shared" si="27"/>
        <v>0</v>
      </c>
      <c r="D47" s="24">
        <f t="shared" si="28"/>
        <v>0</v>
      </c>
      <c r="E47" s="24">
        <f t="shared" si="29"/>
        <v>0</v>
      </c>
      <c r="F47" s="24">
        <f t="shared" si="30"/>
        <v>0</v>
      </c>
      <c r="G47" s="24">
        <f t="shared" si="31"/>
        <v>0</v>
      </c>
      <c r="H47" s="24">
        <f t="shared" si="32"/>
        <v>0</v>
      </c>
      <c r="I47" s="24">
        <f t="shared" si="33"/>
        <v>0</v>
      </c>
      <c r="J47" s="24">
        <f t="shared" si="34"/>
        <v>0</v>
      </c>
      <c r="K47" s="24">
        <f t="shared" si="35"/>
        <v>0</v>
      </c>
      <c r="L47" s="25">
        <f t="shared" si="36"/>
        <v>0</v>
      </c>
      <c r="M47" s="113">
        <f>+COUNTIF($D$4:D41,B47)</f>
        <v>0</v>
      </c>
      <c r="N47" s="26"/>
      <c r="O47" s="187"/>
      <c r="P47" s="188"/>
      <c r="Q47" s="188"/>
      <c r="R47" s="189"/>
      <c r="S47" s="30"/>
      <c r="T47" s="187"/>
      <c r="U47" s="188"/>
      <c r="V47" s="188"/>
      <c r="W47" s="189"/>
    </row>
    <row r="48" spans="1:23" ht="19.899999999999999" customHeight="1" thickBot="1" x14ac:dyDescent="0.25">
      <c r="A48" s="49">
        <v>15</v>
      </c>
      <c r="B48" s="23" t="str">
        <f>+'VERİ BANKASI'!B17</f>
        <v>DİĞER VERGİ RESİM VE HARÇ GİDERLERİ</v>
      </c>
      <c r="C48" s="24">
        <f t="shared" si="27"/>
        <v>0</v>
      </c>
      <c r="D48" s="24">
        <f t="shared" si="28"/>
        <v>0</v>
      </c>
      <c r="E48" s="24">
        <f t="shared" si="29"/>
        <v>0</v>
      </c>
      <c r="F48" s="24">
        <f t="shared" si="30"/>
        <v>0</v>
      </c>
      <c r="G48" s="24">
        <f t="shared" si="31"/>
        <v>0</v>
      </c>
      <c r="H48" s="24">
        <f t="shared" si="32"/>
        <v>0</v>
      </c>
      <c r="I48" s="24">
        <f t="shared" si="33"/>
        <v>0</v>
      </c>
      <c r="J48" s="24">
        <f t="shared" si="34"/>
        <v>0</v>
      </c>
      <c r="K48" s="24">
        <f t="shared" si="35"/>
        <v>0</v>
      </c>
      <c r="L48" s="25">
        <f t="shared" si="36"/>
        <v>0</v>
      </c>
      <c r="M48" s="113">
        <f>+COUNTIF($D$4:D42,B48)</f>
        <v>0</v>
      </c>
      <c r="N48" s="26"/>
      <c r="O48" s="190"/>
      <c r="P48" s="191"/>
      <c r="Q48" s="191"/>
      <c r="R48" s="192"/>
      <c r="S48" s="30"/>
      <c r="T48" s="190"/>
      <c r="U48" s="191"/>
      <c r="V48" s="191"/>
      <c r="W48" s="192"/>
    </row>
    <row r="49" spans="1:23" ht="19.899999999999999" customHeight="1" x14ac:dyDescent="0.2">
      <c r="A49" s="49">
        <v>16</v>
      </c>
      <c r="B49" s="23" t="str">
        <f>+'VERİ BANKASI'!B18</f>
        <v>NOTER GİDERLERİ</v>
      </c>
      <c r="C49" s="24">
        <f t="shared" si="27"/>
        <v>0</v>
      </c>
      <c r="D49" s="24">
        <f t="shared" si="28"/>
        <v>0</v>
      </c>
      <c r="E49" s="24">
        <f t="shared" si="29"/>
        <v>0</v>
      </c>
      <c r="F49" s="24">
        <f t="shared" si="30"/>
        <v>0</v>
      </c>
      <c r="G49" s="24">
        <f t="shared" si="31"/>
        <v>0</v>
      </c>
      <c r="H49" s="24">
        <f t="shared" si="32"/>
        <v>0</v>
      </c>
      <c r="I49" s="24">
        <f t="shared" si="33"/>
        <v>0</v>
      </c>
      <c r="J49" s="24">
        <f t="shared" si="34"/>
        <v>0</v>
      </c>
      <c r="K49" s="24">
        <f t="shared" si="35"/>
        <v>0</v>
      </c>
      <c r="L49" s="25">
        <f t="shared" si="36"/>
        <v>0</v>
      </c>
      <c r="M49" s="113">
        <f>+COUNTIF($D$4:D43,B49)</f>
        <v>0</v>
      </c>
      <c r="N49" s="26"/>
      <c r="S49" s="30"/>
      <c r="T49" s="30"/>
      <c r="U49" s="30"/>
    </row>
    <row r="50" spans="1:23" ht="19.899999999999999" customHeight="1" x14ac:dyDescent="0.2">
      <c r="A50" s="49">
        <v>17</v>
      </c>
      <c r="B50" s="23" t="str">
        <f>+'VERİ BANKASI'!B19</f>
        <v>SAĞLIK GİDERLERİ</v>
      </c>
      <c r="C50" s="24">
        <f t="shared" si="27"/>
        <v>0</v>
      </c>
      <c r="D50" s="24">
        <f t="shared" si="28"/>
        <v>0</v>
      </c>
      <c r="E50" s="24">
        <f t="shared" si="29"/>
        <v>0</v>
      </c>
      <c r="F50" s="24">
        <f t="shared" si="30"/>
        <v>0</v>
      </c>
      <c r="G50" s="24">
        <f t="shared" si="31"/>
        <v>0</v>
      </c>
      <c r="H50" s="24">
        <f t="shared" si="32"/>
        <v>0</v>
      </c>
      <c r="I50" s="24">
        <f t="shared" si="33"/>
        <v>0</v>
      </c>
      <c r="J50" s="24">
        <f t="shared" si="34"/>
        <v>0</v>
      </c>
      <c r="K50" s="24">
        <f t="shared" si="35"/>
        <v>0</v>
      </c>
      <c r="L50" s="25">
        <f t="shared" si="36"/>
        <v>0</v>
      </c>
      <c r="M50" s="113">
        <f>+COUNTIF($D$4:D44,B50)</f>
        <v>0</v>
      </c>
      <c r="N50" s="26"/>
    </row>
    <row r="51" spans="1:23" ht="19.899999999999999" customHeight="1" x14ac:dyDescent="0.2">
      <c r="A51" s="49">
        <v>18</v>
      </c>
      <c r="B51" s="23" t="str">
        <f>+'VERİ BANKASI'!B20</f>
        <v>689 KANUNEN KABUL EDİLMEYEN GİD.</v>
      </c>
      <c r="C51" s="24">
        <f t="shared" si="27"/>
        <v>0</v>
      </c>
      <c r="D51" s="24">
        <f t="shared" si="28"/>
        <v>0</v>
      </c>
      <c r="E51" s="24">
        <f t="shared" si="29"/>
        <v>0</v>
      </c>
      <c r="F51" s="24">
        <f t="shared" si="30"/>
        <v>0</v>
      </c>
      <c r="G51" s="24">
        <f t="shared" si="31"/>
        <v>0</v>
      </c>
      <c r="H51" s="24">
        <f t="shared" si="32"/>
        <v>0</v>
      </c>
      <c r="I51" s="24">
        <f t="shared" si="33"/>
        <v>0</v>
      </c>
      <c r="J51" s="24">
        <f t="shared" si="34"/>
        <v>0</v>
      </c>
      <c r="K51" s="24">
        <f t="shared" si="35"/>
        <v>0</v>
      </c>
      <c r="L51" s="25">
        <f t="shared" si="36"/>
        <v>0</v>
      </c>
      <c r="M51" s="113">
        <f>+COUNTIF($D$4:D45,B51)</f>
        <v>0</v>
      </c>
    </row>
    <row r="52" spans="1:23" ht="19.899999999999999" customHeight="1" x14ac:dyDescent="0.2">
      <c r="A52" s="49">
        <v>19</v>
      </c>
      <c r="B52" s="23">
        <f>+'VERİ BANKASI'!B21</f>
        <v>0</v>
      </c>
      <c r="C52" s="24">
        <f t="shared" si="27"/>
        <v>0</v>
      </c>
      <c r="D52" s="24">
        <f t="shared" si="28"/>
        <v>0</v>
      </c>
      <c r="E52" s="24">
        <f t="shared" si="29"/>
        <v>0</v>
      </c>
      <c r="F52" s="24">
        <f t="shared" si="30"/>
        <v>0</v>
      </c>
      <c r="G52" s="24">
        <f t="shared" si="31"/>
        <v>0</v>
      </c>
      <c r="H52" s="24">
        <f t="shared" si="32"/>
        <v>0</v>
      </c>
      <c r="I52" s="24">
        <f t="shared" si="33"/>
        <v>0</v>
      </c>
      <c r="J52" s="24">
        <f t="shared" si="34"/>
        <v>0</v>
      </c>
      <c r="K52" s="24">
        <f t="shared" si="35"/>
        <v>0</v>
      </c>
      <c r="L52" s="25">
        <f t="shared" si="36"/>
        <v>0</v>
      </c>
      <c r="M52" s="113"/>
      <c r="N52" s="193" t="s">
        <v>55</v>
      </c>
      <c r="O52" s="194" t="s">
        <v>654</v>
      </c>
      <c r="P52" s="195"/>
      <c r="Q52" s="195"/>
      <c r="R52" s="195"/>
      <c r="S52" s="195"/>
      <c r="T52" s="195"/>
      <c r="U52" s="195"/>
      <c r="V52" s="195"/>
      <c r="W52" s="195"/>
    </row>
    <row r="53" spans="1:23" ht="19.899999999999999" customHeight="1" x14ac:dyDescent="0.2">
      <c r="A53" s="49">
        <v>20</v>
      </c>
      <c r="B53" s="23">
        <f>+'VERİ BANKASI'!B22</f>
        <v>0</v>
      </c>
      <c r="C53" s="24">
        <f t="shared" si="27"/>
        <v>0</v>
      </c>
      <c r="D53" s="24">
        <f t="shared" si="28"/>
        <v>0</v>
      </c>
      <c r="E53" s="24">
        <f t="shared" si="29"/>
        <v>0</v>
      </c>
      <c r="F53" s="24">
        <f t="shared" si="30"/>
        <v>0</v>
      </c>
      <c r="G53" s="24">
        <f t="shared" si="31"/>
        <v>0</v>
      </c>
      <c r="H53" s="24">
        <f t="shared" si="32"/>
        <v>0</v>
      </c>
      <c r="I53" s="24">
        <f t="shared" si="33"/>
        <v>0</v>
      </c>
      <c r="J53" s="24">
        <f t="shared" si="34"/>
        <v>0</v>
      </c>
      <c r="K53" s="24">
        <f t="shared" si="35"/>
        <v>0</v>
      </c>
      <c r="L53" s="25">
        <f t="shared" si="36"/>
        <v>0</v>
      </c>
      <c r="M53" s="113"/>
      <c r="N53" s="193"/>
      <c r="O53" s="194"/>
      <c r="P53" s="195"/>
      <c r="Q53" s="195"/>
      <c r="R53" s="195"/>
      <c r="S53" s="195"/>
      <c r="T53" s="195"/>
      <c r="U53" s="195"/>
      <c r="V53" s="195"/>
      <c r="W53" s="195"/>
    </row>
    <row r="54" spans="1:23" ht="19.899999999999999" customHeight="1" x14ac:dyDescent="0.2">
      <c r="A54" s="49">
        <v>21</v>
      </c>
      <c r="B54" s="23">
        <f>+'VERİ BANKASI'!B23</f>
        <v>0</v>
      </c>
      <c r="C54" s="24">
        <f t="shared" si="27"/>
        <v>0</v>
      </c>
      <c r="D54" s="24">
        <f t="shared" si="28"/>
        <v>0</v>
      </c>
      <c r="E54" s="24">
        <f t="shared" si="29"/>
        <v>0</v>
      </c>
      <c r="F54" s="24">
        <f t="shared" si="30"/>
        <v>0</v>
      </c>
      <c r="G54" s="24">
        <f t="shared" si="31"/>
        <v>0</v>
      </c>
      <c r="H54" s="24">
        <f t="shared" si="32"/>
        <v>0</v>
      </c>
      <c r="I54" s="24">
        <f t="shared" si="33"/>
        <v>0</v>
      </c>
      <c r="J54" s="24">
        <f t="shared" si="34"/>
        <v>0</v>
      </c>
      <c r="K54" s="24">
        <f t="shared" si="35"/>
        <v>0</v>
      </c>
      <c r="L54" s="25">
        <f t="shared" si="36"/>
        <v>0</v>
      </c>
      <c r="M54" s="113"/>
      <c r="N54" s="193"/>
      <c r="O54" s="194"/>
      <c r="P54" s="195"/>
      <c r="Q54" s="195"/>
      <c r="R54" s="195"/>
      <c r="S54" s="195"/>
      <c r="T54" s="195"/>
      <c r="U54" s="195"/>
      <c r="V54" s="195"/>
      <c r="W54" s="195"/>
    </row>
    <row r="55" spans="1:23" ht="19.899999999999999" customHeight="1" x14ac:dyDescent="0.2">
      <c r="A55" s="49">
        <v>22</v>
      </c>
      <c r="B55" s="23">
        <f>+'VERİ BANKASI'!B24</f>
        <v>0</v>
      </c>
      <c r="C55" s="24">
        <f t="shared" si="27"/>
        <v>0</v>
      </c>
      <c r="D55" s="24">
        <f t="shared" si="28"/>
        <v>0</v>
      </c>
      <c r="E55" s="24">
        <f t="shared" si="29"/>
        <v>0</v>
      </c>
      <c r="F55" s="24">
        <f t="shared" si="30"/>
        <v>0</v>
      </c>
      <c r="G55" s="24">
        <f t="shared" si="31"/>
        <v>0</v>
      </c>
      <c r="H55" s="24">
        <f t="shared" si="32"/>
        <v>0</v>
      </c>
      <c r="I55" s="24">
        <f t="shared" si="33"/>
        <v>0</v>
      </c>
      <c r="J55" s="24">
        <f t="shared" si="34"/>
        <v>0</v>
      </c>
      <c r="K55" s="24">
        <f t="shared" si="35"/>
        <v>0</v>
      </c>
      <c r="L55" s="25">
        <f t="shared" si="36"/>
        <v>0</v>
      </c>
      <c r="M55" s="113"/>
      <c r="N55" s="193"/>
      <c r="O55" s="196" t="s">
        <v>655</v>
      </c>
      <c r="P55" s="197"/>
      <c r="Q55" s="197"/>
      <c r="R55" s="197"/>
      <c r="S55" s="197"/>
      <c r="T55" s="197"/>
      <c r="U55" s="197"/>
      <c r="V55" s="197"/>
      <c r="W55" s="197"/>
    </row>
    <row r="56" spans="1:23" ht="19.899999999999999" customHeight="1" x14ac:dyDescent="0.2">
      <c r="A56" s="49">
        <v>23</v>
      </c>
      <c r="B56" s="23">
        <f>+'VERİ BANKASI'!B25</f>
        <v>0</v>
      </c>
      <c r="C56" s="24">
        <f t="shared" si="27"/>
        <v>0</v>
      </c>
      <c r="D56" s="24">
        <f t="shared" si="28"/>
        <v>0</v>
      </c>
      <c r="E56" s="24">
        <f t="shared" si="29"/>
        <v>0</v>
      </c>
      <c r="F56" s="24">
        <f t="shared" si="30"/>
        <v>0</v>
      </c>
      <c r="G56" s="24">
        <f t="shared" si="31"/>
        <v>0</v>
      </c>
      <c r="H56" s="24">
        <f t="shared" si="32"/>
        <v>0</v>
      </c>
      <c r="I56" s="24">
        <f t="shared" si="33"/>
        <v>0</v>
      </c>
      <c r="J56" s="24">
        <f t="shared" si="34"/>
        <v>0</v>
      </c>
      <c r="K56" s="24">
        <f t="shared" si="35"/>
        <v>0</v>
      </c>
      <c r="L56" s="25">
        <f t="shared" si="36"/>
        <v>0</v>
      </c>
      <c r="M56" s="113"/>
      <c r="N56" s="193"/>
      <c r="O56" s="196"/>
      <c r="P56" s="197"/>
      <c r="Q56" s="197"/>
      <c r="R56" s="197"/>
      <c r="S56" s="197"/>
      <c r="T56" s="197"/>
      <c r="U56" s="197"/>
      <c r="V56" s="197"/>
      <c r="W56" s="197"/>
    </row>
    <row r="57" spans="1:23" ht="19.899999999999999" customHeight="1" x14ac:dyDescent="0.2">
      <c r="A57" s="49">
        <v>24</v>
      </c>
      <c r="B57" s="23">
        <f>+'VERİ BANKASI'!B26</f>
        <v>0</v>
      </c>
      <c r="C57" s="24">
        <f t="shared" si="27"/>
        <v>0</v>
      </c>
      <c r="D57" s="24">
        <f t="shared" si="28"/>
        <v>0</v>
      </c>
      <c r="E57" s="24">
        <f t="shared" si="29"/>
        <v>0</v>
      </c>
      <c r="F57" s="24">
        <f t="shared" si="30"/>
        <v>0</v>
      </c>
      <c r="G57" s="24">
        <f t="shared" si="31"/>
        <v>0</v>
      </c>
      <c r="H57" s="24">
        <f t="shared" si="32"/>
        <v>0</v>
      </c>
      <c r="I57" s="24">
        <f t="shared" si="33"/>
        <v>0</v>
      </c>
      <c r="J57" s="24">
        <f t="shared" si="34"/>
        <v>0</v>
      </c>
      <c r="K57" s="24">
        <f t="shared" si="35"/>
        <v>0</v>
      </c>
      <c r="L57" s="25">
        <f t="shared" si="36"/>
        <v>0</v>
      </c>
      <c r="M57" s="113"/>
    </row>
    <row r="58" spans="1:23" ht="19.899999999999999" customHeight="1" thickBot="1" x14ac:dyDescent="0.25">
      <c r="A58" s="49">
        <v>25</v>
      </c>
      <c r="B58" s="23">
        <f>+'VERİ BANKASI'!B27</f>
        <v>0</v>
      </c>
      <c r="C58" s="24">
        <f t="shared" si="27"/>
        <v>0</v>
      </c>
      <c r="D58" s="24">
        <f t="shared" si="28"/>
        <v>0</v>
      </c>
      <c r="E58" s="24">
        <f t="shared" si="29"/>
        <v>0</v>
      </c>
      <c r="F58" s="24">
        <f t="shared" si="30"/>
        <v>0</v>
      </c>
      <c r="G58" s="24">
        <f t="shared" si="31"/>
        <v>0</v>
      </c>
      <c r="H58" s="24">
        <f t="shared" si="32"/>
        <v>0</v>
      </c>
      <c r="I58" s="24">
        <f t="shared" si="33"/>
        <v>0</v>
      </c>
      <c r="J58" s="24">
        <f t="shared" si="34"/>
        <v>0</v>
      </c>
      <c r="K58" s="24">
        <f t="shared" si="35"/>
        <v>0</v>
      </c>
      <c r="L58" s="25">
        <f t="shared" si="36"/>
        <v>0</v>
      </c>
      <c r="M58" s="113"/>
      <c r="R58" s="108" t="s">
        <v>657</v>
      </c>
      <c r="S58" s="108" t="s">
        <v>727</v>
      </c>
      <c r="T58" s="108" t="s">
        <v>50</v>
      </c>
      <c r="U58" s="108" t="s">
        <v>29</v>
      </c>
      <c r="V58" s="108" t="s">
        <v>33</v>
      </c>
      <c r="W58" s="108" t="s">
        <v>658</v>
      </c>
    </row>
    <row r="59" spans="1:23" ht="19.899999999999999" customHeight="1" thickBot="1" x14ac:dyDescent="0.25">
      <c r="A59" s="17"/>
      <c r="B59" s="38" t="s">
        <v>23</v>
      </c>
      <c r="C59" s="39">
        <f t="shared" ref="C59:K59" si="37">SUM(C34:C56)</f>
        <v>115</v>
      </c>
      <c r="D59" s="39">
        <f t="shared" si="37"/>
        <v>0</v>
      </c>
      <c r="E59" s="39">
        <f t="shared" si="37"/>
        <v>524.75247524752479</v>
      </c>
      <c r="F59" s="39">
        <f t="shared" si="37"/>
        <v>5.2475247524752477</v>
      </c>
      <c r="G59" s="39">
        <f t="shared" si="37"/>
        <v>170.90909090909091</v>
      </c>
      <c r="H59" s="39">
        <f t="shared" si="37"/>
        <v>17.09090909090909</v>
      </c>
      <c r="I59" s="39">
        <f t="shared" si="37"/>
        <v>0</v>
      </c>
      <c r="J59" s="39">
        <f t="shared" si="37"/>
        <v>0</v>
      </c>
      <c r="K59" s="40">
        <f t="shared" si="37"/>
        <v>0</v>
      </c>
      <c r="L59" s="40">
        <f>SUM(L34:L56)</f>
        <v>833</v>
      </c>
      <c r="M59" s="114">
        <f>+SUM(M34:M58)</f>
        <v>3</v>
      </c>
      <c r="R59" s="106" t="s">
        <v>658</v>
      </c>
      <c r="S59" s="111">
        <f>+M59</f>
        <v>3</v>
      </c>
      <c r="T59" s="107">
        <f>+K59</f>
        <v>0</v>
      </c>
      <c r="U59" s="107">
        <f>+C59+E59+G59+I59</f>
        <v>810.66156615661566</v>
      </c>
      <c r="V59" s="107">
        <f>+D59+F59+H59+J59</f>
        <v>22.338433843384337</v>
      </c>
      <c r="W59" s="107">
        <f>+T59+U59+V59</f>
        <v>833</v>
      </c>
    </row>
  </sheetData>
  <autoFilter ref="A3:W28" xr:uid="{00000000-0009-0000-0000-000003000000}">
    <sortState xmlns:xlrd2="http://schemas.microsoft.com/office/spreadsheetml/2017/richdata2" ref="A4:W28">
      <sortCondition ref="F3:F28"/>
    </sortState>
  </autoFilter>
  <mergeCells count="26">
    <mergeCell ref="U43:W43"/>
    <mergeCell ref="O44:R48"/>
    <mergeCell ref="T44:W48"/>
    <mergeCell ref="N52:N56"/>
    <mergeCell ref="O52:W54"/>
    <mergeCell ref="O55:W56"/>
    <mergeCell ref="U42:W42"/>
    <mergeCell ref="P33:R33"/>
    <mergeCell ref="T33:V33"/>
    <mergeCell ref="P34:R34"/>
    <mergeCell ref="P35:R35"/>
    <mergeCell ref="T35:V35"/>
    <mergeCell ref="P36:R36"/>
    <mergeCell ref="P37:R37"/>
    <mergeCell ref="T37:V37"/>
    <mergeCell ref="P38:R38"/>
    <mergeCell ref="O40:R40"/>
    <mergeCell ref="T40:W40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29" xr:uid="{00000000-0002-0000-0300-000000000000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40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300-000001000000}">
          <x14:formula1>
            <xm:f>'VERİ BANKASI'!$F$1:$F$4</xm:f>
          </x14:formula1>
          <xm:sqref>P34</xm:sqref>
        </x14:dataValidation>
        <x14:dataValidation type="list" allowBlank="1" showInputMessage="1" showErrorMessage="1" xr:uid="{00000000-0002-0000-0300-000002000000}">
          <x14:formula1>
            <xm:f>'VERİ BANKASI'!$E$1:$E$13</xm:f>
          </x14:formula1>
          <xm:sqref>P37</xm:sqref>
        </x14:dataValidation>
        <x14:dataValidation type="list" allowBlank="1" showInputMessage="1" showErrorMessage="1" xr:uid="{00000000-0002-0000-0300-000003000000}">
          <x14:formula1>
            <xm:f>'VERİ BANKASI'!$L$1:$L$4</xm:f>
          </x14:formula1>
          <xm:sqref>P38:R38</xm:sqref>
        </x14:dataValidation>
        <x14:dataValidation type="list" allowBlank="1" showInputMessage="1" showErrorMessage="1" xr:uid="{00000000-0002-0000-0300-000004000000}">
          <x14:formula1>
            <xm:f>'VERİ BANKASI'!$G$1:$G$4</xm:f>
          </x14:formula1>
          <xm:sqref>P35</xm:sqref>
        </x14:dataValidation>
        <x14:dataValidation type="list" allowBlank="1" showInputMessage="1" showErrorMessage="1" xr:uid="{00000000-0002-0000-0300-000005000000}">
          <x14:formula1>
            <xm:f>'VERİ BANKASI'!$C$1:$C$5</xm:f>
          </x14:formula1>
          <xm:sqref>G29</xm:sqref>
        </x14:dataValidation>
        <x14:dataValidation type="list" allowBlank="1" showInputMessage="1" showErrorMessage="1" xr:uid="{00000000-0002-0000-0300-000006000000}">
          <x14:formula1>
            <xm:f>'VERİ BANKASI'!$N$1:$N$1</xm:f>
          </x14:formula1>
          <xm:sqref>K29</xm:sqref>
        </x14:dataValidation>
        <x14:dataValidation type="list" allowBlank="1" showInputMessage="1" showErrorMessage="1" xr:uid="{00000000-0002-0000-0300-000008000000}">
          <x14:formula1>
            <xm:f>'VERİ BANKASI'!$H$1:$H$9</xm:f>
          </x14:formula1>
          <xm:sqref>P33:R33</xm:sqref>
        </x14:dataValidation>
        <x14:dataValidation type="list" allowBlank="1" showInputMessage="1" showErrorMessage="1" xr:uid="{00000000-0002-0000-0300-000009000000}">
          <x14:formula1>
            <xm:f>'VERİ BANKASI'!$C$1:$C$8</xm:f>
          </x14:formula1>
          <xm:sqref>G4:G28</xm:sqref>
        </x14:dataValidation>
        <x14:dataValidation type="list" allowBlank="1" showInputMessage="1" showErrorMessage="1" xr:uid="{00000000-0002-0000-0300-00000B000000}">
          <x14:formula1>
            <xm:f>'VERİ BANKASI'!$J$1:$J$10</xm:f>
          </x14:formula1>
          <xm:sqref>K4:K28</xm:sqref>
        </x14:dataValidation>
        <x14:dataValidation type="list" allowBlank="1" showInputMessage="1" showErrorMessage="1" xr:uid="{00000000-0002-0000-0300-00000C000000}">
          <x14:formula1>
            <xm:f>'VERİ BANKASI'!$K$1:$K$3</xm:f>
          </x14:formula1>
          <xm:sqref>J4:J29</xm:sqref>
        </x14:dataValidation>
        <x14:dataValidation type="list" allowBlank="1" showInputMessage="1" showErrorMessage="1" xr:uid="{00000000-0002-0000-0300-00000A000000}">
          <x14:formula1>
            <xm:f>'VERİ BANKASI'!$B$1:$B$27</xm:f>
          </x14:formula1>
          <xm:sqref>D4:D28</xm:sqref>
        </x14:dataValidation>
        <x14:dataValidation type="list" allowBlank="1" showInputMessage="1" showErrorMessage="1" promptTitle="YILLAR" xr:uid="{00000000-0002-0000-0300-000007000000}">
          <x14:formula1>
            <xm:f>'VERİ BANKASI'!$I$1:$I$36</xm:f>
          </x14:formula1>
          <xm:sqref>P36:R36</xm:sqref>
        </x14:dataValidation>
        <x14:dataValidation type="list" allowBlank="1" showInputMessage="1" showErrorMessage="1" xr:uid="{00000000-0002-0000-0300-00000D000000}">
          <x14:formula1>
            <xm:f>'VERİ BANKASI'!$I$1:$I$49</xm:f>
          </x14:formula1>
          <xm:sqref>I4:I29</xm:sqref>
        </x14:dataValidation>
      </x14:dataValidations>
    </ext>
  </extLst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97">
    <pageSetUpPr fitToPage="1"/>
  </sheetPr>
  <dimension ref="A1:W59"/>
  <sheetViews>
    <sheetView zoomScale="70" zoomScaleNormal="70" workbookViewId="0">
      <selection activeCell="C7" sqref="C7"/>
    </sheetView>
  </sheetViews>
  <sheetFormatPr defaultColWidth="9.140625" defaultRowHeight="12.75" x14ac:dyDescent="0.2"/>
  <cols>
    <col min="1" max="1" width="5.85546875" style="4" customWidth="1"/>
    <col min="2" max="2" width="20.5703125" style="4" bestFit="1" customWidth="1"/>
    <col min="3" max="3" width="27" style="3" customWidth="1"/>
    <col min="4" max="4" width="28.28515625" style="3" customWidth="1"/>
    <col min="5" max="5" width="16.42578125" style="3" bestFit="1" customWidth="1"/>
    <col min="6" max="6" width="14.28515625" style="3" bestFit="1" customWidth="1"/>
    <col min="7" max="7" width="17.140625" style="3" bestFit="1" customWidth="1"/>
    <col min="8" max="8" width="16.42578125" style="3" bestFit="1" customWidth="1"/>
    <col min="9" max="9" width="18.140625" style="3" customWidth="1"/>
    <col min="10" max="10" width="15.5703125" style="3" bestFit="1" customWidth="1"/>
    <col min="11" max="11" width="18.7109375" style="3" bestFit="1" customWidth="1"/>
    <col min="12" max="12" width="15" style="3" bestFit="1" customWidth="1"/>
    <col min="13" max="13" width="14.42578125" style="3" bestFit="1" customWidth="1"/>
    <col min="14" max="14" width="15" style="3" bestFit="1" customWidth="1"/>
    <col min="15" max="15" width="10.42578125" style="3" bestFit="1" customWidth="1"/>
    <col min="16" max="16" width="14.42578125" style="3" bestFit="1" customWidth="1"/>
    <col min="17" max="17" width="11" style="3" bestFit="1" customWidth="1"/>
    <col min="18" max="18" width="14.42578125" style="3" bestFit="1" customWidth="1"/>
    <col min="19" max="19" width="12.28515625" style="3" bestFit="1" customWidth="1"/>
    <col min="20" max="20" width="12.28515625" style="3" customWidth="1"/>
    <col min="21" max="21" width="10" style="3" bestFit="1" customWidth="1"/>
    <col min="22" max="23" width="17.7109375" style="3" bestFit="1" customWidth="1"/>
    <col min="24" max="16384" width="9.140625" style="3"/>
  </cols>
  <sheetData>
    <row r="1" spans="1:23" ht="19.899999999999999" customHeight="1" thickBot="1" x14ac:dyDescent="0.25">
      <c r="A1" s="208" t="s">
        <v>45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 spans="1:23" ht="19.899999999999999" customHeight="1" thickBot="1" x14ac:dyDescent="0.25">
      <c r="A2" s="209" t="s">
        <v>63</v>
      </c>
      <c r="B2" s="210"/>
      <c r="C2" s="211"/>
      <c r="D2" s="104">
        <f ca="1">+TODAY()</f>
        <v>46127</v>
      </c>
      <c r="E2" s="209" t="s">
        <v>653</v>
      </c>
      <c r="F2" s="210"/>
      <c r="G2" s="210"/>
      <c r="H2" s="210"/>
      <c r="I2" s="210"/>
      <c r="J2" s="210"/>
      <c r="K2" s="210"/>
      <c r="L2" s="210"/>
      <c r="M2" s="211"/>
      <c r="N2" s="212">
        <v>0</v>
      </c>
      <c r="O2" s="213"/>
      <c r="P2" s="214">
        <v>1</v>
      </c>
      <c r="Q2" s="215"/>
      <c r="R2" s="216">
        <v>10</v>
      </c>
      <c r="S2" s="217"/>
      <c r="T2" s="218">
        <v>20</v>
      </c>
      <c r="U2" s="219"/>
      <c r="V2" s="209" t="s">
        <v>67</v>
      </c>
      <c r="W2" s="211"/>
    </row>
    <row r="3" spans="1:23" s="6" customFormat="1" ht="30.6" customHeight="1" thickBot="1" x14ac:dyDescent="0.25">
      <c r="A3" s="50" t="s">
        <v>95</v>
      </c>
      <c r="B3" s="53" t="s">
        <v>432</v>
      </c>
      <c r="C3" s="53" t="s">
        <v>36</v>
      </c>
      <c r="D3" s="56" t="s">
        <v>4</v>
      </c>
      <c r="E3" s="53" t="s">
        <v>34</v>
      </c>
      <c r="F3" s="50" t="s">
        <v>35</v>
      </c>
      <c r="G3" s="53" t="s">
        <v>30</v>
      </c>
      <c r="H3" s="53" t="s">
        <v>31</v>
      </c>
      <c r="I3" s="53" t="s">
        <v>46</v>
      </c>
      <c r="J3" s="53" t="s">
        <v>66</v>
      </c>
      <c r="K3" s="53" t="s">
        <v>49</v>
      </c>
      <c r="L3" s="66" t="s">
        <v>50</v>
      </c>
      <c r="M3" s="5" t="s">
        <v>32</v>
      </c>
      <c r="N3" s="68" t="s">
        <v>29</v>
      </c>
      <c r="O3" s="75" t="s">
        <v>33</v>
      </c>
      <c r="P3" s="73" t="s">
        <v>29</v>
      </c>
      <c r="Q3" s="81" t="s">
        <v>33</v>
      </c>
      <c r="R3" s="79" t="s">
        <v>29</v>
      </c>
      <c r="S3" s="85" t="s">
        <v>33</v>
      </c>
      <c r="T3" s="89" t="s">
        <v>29</v>
      </c>
      <c r="U3" s="91" t="s">
        <v>33</v>
      </c>
      <c r="V3" s="66" t="s">
        <v>37</v>
      </c>
      <c r="W3" s="5" t="s">
        <v>38</v>
      </c>
    </row>
    <row r="4" spans="1:23" s="6" customFormat="1" ht="19.899999999999999" customHeight="1" x14ac:dyDescent="0.2">
      <c r="A4" s="51">
        <v>1</v>
      </c>
      <c r="B4" s="97">
        <v>3850449960</v>
      </c>
      <c r="C4" s="100" t="str">
        <f>+VLOOKUP(B4,'VERİ BANKASI'!M:N,2,0)</f>
        <v>FICCIN REST GIDA İŞL.TURZ.VE REKLAM LTD.ŞTİ.</v>
      </c>
      <c r="D4" s="54" t="s">
        <v>639</v>
      </c>
      <c r="E4" s="57">
        <v>85</v>
      </c>
      <c r="F4" s="59">
        <v>45252</v>
      </c>
      <c r="G4" s="61">
        <v>10</v>
      </c>
      <c r="H4" s="63">
        <v>90</v>
      </c>
      <c r="I4" s="65" t="s">
        <v>122</v>
      </c>
      <c r="J4" s="61" t="s">
        <v>64</v>
      </c>
      <c r="K4" s="65"/>
      <c r="L4" s="67">
        <f>IF(OR(D4="ARAÇ YAKIT GİDERİ",D4="ARAÇ OTOPARK VE VALE GİDERLERİ",D4="ARAÇ TAMİR VE BAKIM GİDERLERİ"),H4*30/100,0)+(IF(D4="689 KANUNEN KABUL EDİLMEYEN GİD.",H4*1,0))</f>
        <v>0</v>
      </c>
      <c r="M4" s="7">
        <f>+H4-L4</f>
        <v>90</v>
      </c>
      <c r="N4" s="69">
        <f>+IF(G4=$N$2,M4,0)</f>
        <v>0</v>
      </c>
      <c r="O4" s="76">
        <f>+N4*0/100</f>
        <v>0</v>
      </c>
      <c r="P4" s="74">
        <f>+IF(G4=$P$2,M4/1.01,0)</f>
        <v>0</v>
      </c>
      <c r="Q4" s="82">
        <f>+P4*0.01</f>
        <v>0</v>
      </c>
      <c r="R4" s="80">
        <f>+IF(G4=$R$2,M4/1.1,0)</f>
        <v>81.818181818181813</v>
      </c>
      <c r="S4" s="86">
        <f>+R4*0.1</f>
        <v>8.1818181818181817</v>
      </c>
      <c r="T4" s="90">
        <f>+IF(G4=$T$2,M4/1.2,0)</f>
        <v>0</v>
      </c>
      <c r="U4" s="92">
        <f>+T4*0.2</f>
        <v>0</v>
      </c>
      <c r="V4" s="95">
        <f>+N4+P4+R4+T4</f>
        <v>81.818181818181813</v>
      </c>
      <c r="W4" s="7">
        <f>+O4+Q4+S4+U4</f>
        <v>8.1818181818181817</v>
      </c>
    </row>
    <row r="5" spans="1:23" s="6" customFormat="1" ht="19.899999999999999" customHeight="1" x14ac:dyDescent="0.2">
      <c r="A5" s="51">
        <v>2</v>
      </c>
      <c r="B5" s="97"/>
      <c r="C5" s="100" t="e">
        <f>+VLOOKUP(B5,'VERİ BANKASI'!M:N,2,0)</f>
        <v>#N/A</v>
      </c>
      <c r="D5" s="54"/>
      <c r="E5" s="57"/>
      <c r="F5" s="59"/>
      <c r="G5" s="61"/>
      <c r="H5" s="63"/>
      <c r="I5" s="65"/>
      <c r="J5" s="61"/>
      <c r="K5" s="65"/>
      <c r="L5" s="67">
        <f>IF(OR(D5="ARAÇ YAKIT GİDERİ",D5="ARAÇ OTOPARK VE VALE GİDERLERİ",D5="ARAÇ TAMİR VE BAKIM GİDERLERİ"),H5*30/100,0)+(IF(D5="689 KANUNEN KABUL EDİLMEYEN GİD.",H5*1,0))</f>
        <v>0</v>
      </c>
      <c r="M5" s="7">
        <f>+H5-L5</f>
        <v>0</v>
      </c>
      <c r="N5" s="69">
        <f>+IF(G5=$N$2,M5,0)</f>
        <v>0</v>
      </c>
      <c r="O5" s="76">
        <f>+N5*0/100</f>
        <v>0</v>
      </c>
      <c r="P5" s="74">
        <f>+IF(G5=$P$2,M5/1.01,0)</f>
        <v>0</v>
      </c>
      <c r="Q5" s="82">
        <f>+P5*0.01</f>
        <v>0</v>
      </c>
      <c r="R5" s="80">
        <f>+IF(G5=$R$2,M5/1.1,0)</f>
        <v>0</v>
      </c>
      <c r="S5" s="86">
        <f>+R5*0.1</f>
        <v>0</v>
      </c>
      <c r="T5" s="90">
        <f>+IF(G5=$T$2,M5/1.2,0)</f>
        <v>0</v>
      </c>
      <c r="U5" s="92">
        <f>+T5*0.2</f>
        <v>0</v>
      </c>
      <c r="V5" s="95">
        <f t="shared" ref="V5:W6" si="0">+N5+P5+R5+T5</f>
        <v>0</v>
      </c>
      <c r="W5" s="7">
        <f t="shared" si="0"/>
        <v>0</v>
      </c>
    </row>
    <row r="6" spans="1:23" s="6" customFormat="1" ht="19.899999999999999" customHeight="1" x14ac:dyDescent="0.2">
      <c r="A6" s="51">
        <v>3</v>
      </c>
      <c r="B6" s="97"/>
      <c r="C6" s="100" t="e">
        <f>+VLOOKUP(B6,'VERİ BANKASI'!M:N,2,0)</f>
        <v>#N/A</v>
      </c>
      <c r="D6" s="54"/>
      <c r="E6" s="57"/>
      <c r="F6" s="59"/>
      <c r="G6" s="61"/>
      <c r="H6" s="63"/>
      <c r="I6" s="65"/>
      <c r="J6" s="61"/>
      <c r="K6" s="65"/>
      <c r="L6" s="67">
        <f>IF(OR(D6="ARAÇ YAKIT GİDERİ",D6="ARAÇ OTOPARK VE VALE GİDERLERİ",D6="ARAÇ TAMİR VE BAKIM GİDERLERİ"),H6*30/100,0)+(IF(D6="689 KANUNEN KABUL EDİLMEYEN GİD.",H6*1,0))</f>
        <v>0</v>
      </c>
      <c r="M6" s="7">
        <f>+H6-L6</f>
        <v>0</v>
      </c>
      <c r="N6" s="69">
        <f>+IF(G6=$N$2,M6,0)</f>
        <v>0</v>
      </c>
      <c r="O6" s="76">
        <f>+N6*0/100</f>
        <v>0</v>
      </c>
      <c r="P6" s="74">
        <f>+IF(G6=$P$2,M6/1.01,0)</f>
        <v>0</v>
      </c>
      <c r="Q6" s="82">
        <f>+P6*0.01</f>
        <v>0</v>
      </c>
      <c r="R6" s="80">
        <f>+IF(G6=$R$2,M6/1.1,0)</f>
        <v>0</v>
      </c>
      <c r="S6" s="86">
        <f>+R6*0.1</f>
        <v>0</v>
      </c>
      <c r="T6" s="90">
        <f>+IF(G6=$T$2,M6/1.2,0)</f>
        <v>0</v>
      </c>
      <c r="U6" s="92">
        <f>+T6*0.2</f>
        <v>0</v>
      </c>
      <c r="V6" s="95">
        <f t="shared" si="0"/>
        <v>0</v>
      </c>
      <c r="W6" s="7">
        <f t="shared" si="0"/>
        <v>0</v>
      </c>
    </row>
    <row r="7" spans="1:23" s="6" customFormat="1" ht="19.899999999999999" customHeight="1" x14ac:dyDescent="0.2">
      <c r="A7" s="51">
        <v>4</v>
      </c>
      <c r="B7" s="97"/>
      <c r="C7" s="100" t="e">
        <f>+VLOOKUP(B7,'VERİ BANKASI'!M:N,2,0)</f>
        <v>#N/A</v>
      </c>
      <c r="D7" s="54"/>
      <c r="E7" s="57"/>
      <c r="F7" s="59"/>
      <c r="G7" s="61"/>
      <c r="H7" s="63"/>
      <c r="I7" s="65"/>
      <c r="J7" s="61"/>
      <c r="K7" s="65"/>
      <c r="L7" s="67">
        <f t="shared" ref="L7:L26" si="1">IF(OR(D7="ARAÇ YAKIT GİDERİ",D7="ARAÇ OTOPARK VE VALE GİDERLERİ",D7="ARAÇ TAMİR VE BAKIM GİDERLERİ"),H7*30/100,0)+(IF(D7="689 KANUNEN KABUL EDİLMEYEN GİD.",H7*1,0))</f>
        <v>0</v>
      </c>
      <c r="M7" s="7">
        <f t="shared" ref="M7:M26" si="2">+H7-L7</f>
        <v>0</v>
      </c>
      <c r="N7" s="69">
        <f t="shared" ref="N7:N26" si="3">+IF(G7=$N$2,M7,0)</f>
        <v>0</v>
      </c>
      <c r="O7" s="76">
        <f t="shared" ref="O7:O26" si="4">+N7*0/100</f>
        <v>0</v>
      </c>
      <c r="P7" s="74">
        <f t="shared" ref="P7:P26" si="5">+IF(G7=$P$2,M7/1.01,0)</f>
        <v>0</v>
      </c>
      <c r="Q7" s="82">
        <f t="shared" ref="Q7:Q26" si="6">+P7*0.01</f>
        <v>0</v>
      </c>
      <c r="R7" s="80">
        <f t="shared" ref="R7:R26" si="7">+IF(G7=$R$2,M7/1.1,0)</f>
        <v>0</v>
      </c>
      <c r="S7" s="86">
        <f t="shared" ref="S7:S26" si="8">+R7*0.1</f>
        <v>0</v>
      </c>
      <c r="T7" s="90">
        <f t="shared" ref="T7:T26" si="9">+IF(G7=$T$2,M7/1.2,0)</f>
        <v>0</v>
      </c>
      <c r="U7" s="92">
        <f t="shared" ref="U7:U26" si="10">+T7*0.2</f>
        <v>0</v>
      </c>
      <c r="V7" s="95">
        <f t="shared" ref="V7:V26" si="11">+N7+P7+R7+T7</f>
        <v>0</v>
      </c>
      <c r="W7" s="7">
        <f t="shared" ref="W7:W26" si="12">+O7+Q7+S7+U7</f>
        <v>0</v>
      </c>
    </row>
    <row r="8" spans="1:23" s="6" customFormat="1" ht="19.899999999999999" customHeight="1" x14ac:dyDescent="0.2">
      <c r="A8" s="51">
        <v>5</v>
      </c>
      <c r="B8" s="97"/>
      <c r="C8" s="100" t="e">
        <f>+VLOOKUP(B8,'VERİ BANKASI'!M:N,2,0)</f>
        <v>#N/A</v>
      </c>
      <c r="D8" s="54"/>
      <c r="E8" s="57"/>
      <c r="F8" s="59"/>
      <c r="G8" s="61"/>
      <c r="H8" s="63"/>
      <c r="I8" s="65"/>
      <c r="J8" s="61"/>
      <c r="K8" s="65"/>
      <c r="L8" s="67">
        <f t="shared" si="1"/>
        <v>0</v>
      </c>
      <c r="M8" s="7">
        <f t="shared" si="2"/>
        <v>0</v>
      </c>
      <c r="N8" s="69">
        <f t="shared" si="3"/>
        <v>0</v>
      </c>
      <c r="O8" s="76">
        <f t="shared" si="4"/>
        <v>0</v>
      </c>
      <c r="P8" s="74">
        <f t="shared" si="5"/>
        <v>0</v>
      </c>
      <c r="Q8" s="82">
        <f t="shared" si="6"/>
        <v>0</v>
      </c>
      <c r="R8" s="80">
        <f t="shared" si="7"/>
        <v>0</v>
      </c>
      <c r="S8" s="86">
        <f t="shared" si="8"/>
        <v>0</v>
      </c>
      <c r="T8" s="90">
        <f t="shared" si="9"/>
        <v>0</v>
      </c>
      <c r="U8" s="92">
        <f t="shared" si="10"/>
        <v>0</v>
      </c>
      <c r="V8" s="95">
        <f t="shared" si="11"/>
        <v>0</v>
      </c>
      <c r="W8" s="7">
        <f t="shared" si="12"/>
        <v>0</v>
      </c>
    </row>
    <row r="9" spans="1:23" s="6" customFormat="1" ht="19.899999999999999" customHeight="1" x14ac:dyDescent="0.2">
      <c r="A9" s="51">
        <v>6</v>
      </c>
      <c r="B9" s="97"/>
      <c r="C9" s="100" t="e">
        <f>+VLOOKUP(B9,'VERİ BANKASI'!M:N,2,0)</f>
        <v>#N/A</v>
      </c>
      <c r="D9" s="54"/>
      <c r="E9" s="57"/>
      <c r="F9" s="59"/>
      <c r="G9" s="61"/>
      <c r="H9" s="63"/>
      <c r="I9" s="65"/>
      <c r="J9" s="61"/>
      <c r="K9" s="65"/>
      <c r="L9" s="67">
        <f t="shared" si="1"/>
        <v>0</v>
      </c>
      <c r="M9" s="7">
        <f t="shared" si="2"/>
        <v>0</v>
      </c>
      <c r="N9" s="69">
        <f t="shared" si="3"/>
        <v>0</v>
      </c>
      <c r="O9" s="76">
        <f t="shared" si="4"/>
        <v>0</v>
      </c>
      <c r="P9" s="74">
        <f t="shared" si="5"/>
        <v>0</v>
      </c>
      <c r="Q9" s="82">
        <f t="shared" si="6"/>
        <v>0</v>
      </c>
      <c r="R9" s="80">
        <f t="shared" si="7"/>
        <v>0</v>
      </c>
      <c r="S9" s="86">
        <f t="shared" si="8"/>
        <v>0</v>
      </c>
      <c r="T9" s="90">
        <f t="shared" si="9"/>
        <v>0</v>
      </c>
      <c r="U9" s="92">
        <f t="shared" si="10"/>
        <v>0</v>
      </c>
      <c r="V9" s="95">
        <f t="shared" si="11"/>
        <v>0</v>
      </c>
      <c r="W9" s="7">
        <f t="shared" si="12"/>
        <v>0</v>
      </c>
    </row>
    <row r="10" spans="1:23" s="6" customFormat="1" ht="19.899999999999999" customHeight="1" x14ac:dyDescent="0.2">
      <c r="A10" s="51">
        <v>7</v>
      </c>
      <c r="B10" s="97"/>
      <c r="C10" s="100" t="e">
        <f>+VLOOKUP(B10,'VERİ BANKASI'!M:N,2,0)</f>
        <v>#N/A</v>
      </c>
      <c r="D10" s="54"/>
      <c r="E10" s="57"/>
      <c r="F10" s="59"/>
      <c r="G10" s="61"/>
      <c r="H10" s="63"/>
      <c r="I10" s="65"/>
      <c r="J10" s="61"/>
      <c r="K10" s="65"/>
      <c r="L10" s="67">
        <f t="shared" si="1"/>
        <v>0</v>
      </c>
      <c r="M10" s="7">
        <f t="shared" si="2"/>
        <v>0</v>
      </c>
      <c r="N10" s="69">
        <f t="shared" si="3"/>
        <v>0</v>
      </c>
      <c r="O10" s="76">
        <f t="shared" si="4"/>
        <v>0</v>
      </c>
      <c r="P10" s="74">
        <f t="shared" si="5"/>
        <v>0</v>
      </c>
      <c r="Q10" s="82">
        <f t="shared" si="6"/>
        <v>0</v>
      </c>
      <c r="R10" s="80">
        <f t="shared" si="7"/>
        <v>0</v>
      </c>
      <c r="S10" s="86">
        <f t="shared" si="8"/>
        <v>0</v>
      </c>
      <c r="T10" s="90">
        <f t="shared" si="9"/>
        <v>0</v>
      </c>
      <c r="U10" s="92">
        <f t="shared" si="10"/>
        <v>0</v>
      </c>
      <c r="V10" s="95">
        <f t="shared" si="11"/>
        <v>0</v>
      </c>
      <c r="W10" s="7">
        <f t="shared" si="12"/>
        <v>0</v>
      </c>
    </row>
    <row r="11" spans="1:23" s="6" customFormat="1" ht="19.899999999999999" customHeight="1" x14ac:dyDescent="0.2">
      <c r="A11" s="51">
        <v>8</v>
      </c>
      <c r="B11" s="97"/>
      <c r="C11" s="100" t="e">
        <f>+VLOOKUP(B11,'VERİ BANKASI'!M:N,2,0)</f>
        <v>#N/A</v>
      </c>
      <c r="D11" s="54"/>
      <c r="E11" s="57"/>
      <c r="F11" s="59"/>
      <c r="G11" s="61"/>
      <c r="H11" s="63"/>
      <c r="I11" s="65"/>
      <c r="J11" s="61"/>
      <c r="K11" s="65"/>
      <c r="L11" s="67">
        <f t="shared" si="1"/>
        <v>0</v>
      </c>
      <c r="M11" s="7">
        <f t="shared" si="2"/>
        <v>0</v>
      </c>
      <c r="N11" s="69">
        <f t="shared" si="3"/>
        <v>0</v>
      </c>
      <c r="O11" s="76">
        <f t="shared" si="4"/>
        <v>0</v>
      </c>
      <c r="P11" s="74">
        <f t="shared" si="5"/>
        <v>0</v>
      </c>
      <c r="Q11" s="82">
        <f t="shared" si="6"/>
        <v>0</v>
      </c>
      <c r="R11" s="80">
        <f t="shared" si="7"/>
        <v>0</v>
      </c>
      <c r="S11" s="86">
        <f t="shared" si="8"/>
        <v>0</v>
      </c>
      <c r="T11" s="90">
        <f t="shared" si="9"/>
        <v>0</v>
      </c>
      <c r="U11" s="92">
        <f t="shared" si="10"/>
        <v>0</v>
      </c>
      <c r="V11" s="95">
        <f t="shared" si="11"/>
        <v>0</v>
      </c>
      <c r="W11" s="7">
        <f t="shared" si="12"/>
        <v>0</v>
      </c>
    </row>
    <row r="12" spans="1:23" s="6" customFormat="1" ht="19.899999999999999" customHeight="1" x14ac:dyDescent="0.2">
      <c r="A12" s="51">
        <v>9</v>
      </c>
      <c r="B12" s="97"/>
      <c r="C12" s="100" t="e">
        <f>+VLOOKUP(B12,'VERİ BANKASI'!M:N,2,0)</f>
        <v>#N/A</v>
      </c>
      <c r="D12" s="54"/>
      <c r="E12" s="57"/>
      <c r="F12" s="59"/>
      <c r="G12" s="61"/>
      <c r="H12" s="63"/>
      <c r="I12" s="65"/>
      <c r="J12" s="61"/>
      <c r="K12" s="65"/>
      <c r="L12" s="67">
        <f t="shared" si="1"/>
        <v>0</v>
      </c>
      <c r="M12" s="7">
        <f t="shared" si="2"/>
        <v>0</v>
      </c>
      <c r="N12" s="69">
        <f t="shared" si="3"/>
        <v>0</v>
      </c>
      <c r="O12" s="76">
        <f t="shared" si="4"/>
        <v>0</v>
      </c>
      <c r="P12" s="74">
        <f t="shared" si="5"/>
        <v>0</v>
      </c>
      <c r="Q12" s="82">
        <f t="shared" si="6"/>
        <v>0</v>
      </c>
      <c r="R12" s="80">
        <f t="shared" si="7"/>
        <v>0</v>
      </c>
      <c r="S12" s="86">
        <f t="shared" si="8"/>
        <v>0</v>
      </c>
      <c r="T12" s="90">
        <f t="shared" si="9"/>
        <v>0</v>
      </c>
      <c r="U12" s="92">
        <f t="shared" si="10"/>
        <v>0</v>
      </c>
      <c r="V12" s="95">
        <f t="shared" si="11"/>
        <v>0</v>
      </c>
      <c r="W12" s="7">
        <f t="shared" si="12"/>
        <v>0</v>
      </c>
    </row>
    <row r="13" spans="1:23" s="6" customFormat="1" ht="19.899999999999999" customHeight="1" x14ac:dyDescent="0.2">
      <c r="A13" s="51">
        <v>10</v>
      </c>
      <c r="B13" s="97"/>
      <c r="C13" s="100" t="e">
        <f>+VLOOKUP(B13,'VERİ BANKASI'!M:N,2,0)</f>
        <v>#N/A</v>
      </c>
      <c r="D13" s="54"/>
      <c r="E13" s="57"/>
      <c r="F13" s="59"/>
      <c r="G13" s="61"/>
      <c r="H13" s="63"/>
      <c r="I13" s="65"/>
      <c r="J13" s="61"/>
      <c r="K13" s="65"/>
      <c r="L13" s="67">
        <f t="shared" si="1"/>
        <v>0</v>
      </c>
      <c r="M13" s="7">
        <f t="shared" si="2"/>
        <v>0</v>
      </c>
      <c r="N13" s="69">
        <f t="shared" si="3"/>
        <v>0</v>
      </c>
      <c r="O13" s="76">
        <f t="shared" si="4"/>
        <v>0</v>
      </c>
      <c r="P13" s="74">
        <f t="shared" si="5"/>
        <v>0</v>
      </c>
      <c r="Q13" s="82">
        <f t="shared" si="6"/>
        <v>0</v>
      </c>
      <c r="R13" s="80">
        <f t="shared" si="7"/>
        <v>0</v>
      </c>
      <c r="S13" s="86">
        <f t="shared" si="8"/>
        <v>0</v>
      </c>
      <c r="T13" s="90">
        <f t="shared" si="9"/>
        <v>0</v>
      </c>
      <c r="U13" s="92">
        <f t="shared" si="10"/>
        <v>0</v>
      </c>
      <c r="V13" s="95">
        <f t="shared" si="11"/>
        <v>0</v>
      </c>
      <c r="W13" s="7">
        <f t="shared" si="12"/>
        <v>0</v>
      </c>
    </row>
    <row r="14" spans="1:23" s="6" customFormat="1" ht="19.899999999999999" customHeight="1" x14ac:dyDescent="0.2">
      <c r="A14" s="51">
        <v>11</v>
      </c>
      <c r="B14" s="97"/>
      <c r="C14" s="100" t="e">
        <f>+VLOOKUP(B14,'VERİ BANKASI'!M:N,2,0)</f>
        <v>#N/A</v>
      </c>
      <c r="D14" s="54"/>
      <c r="E14" s="57"/>
      <c r="F14" s="59"/>
      <c r="G14" s="61"/>
      <c r="H14" s="63"/>
      <c r="I14" s="65"/>
      <c r="J14" s="61"/>
      <c r="K14" s="65"/>
      <c r="L14" s="67">
        <f t="shared" si="1"/>
        <v>0</v>
      </c>
      <c r="M14" s="7">
        <f t="shared" si="2"/>
        <v>0</v>
      </c>
      <c r="N14" s="69">
        <f t="shared" si="3"/>
        <v>0</v>
      </c>
      <c r="O14" s="76">
        <f t="shared" si="4"/>
        <v>0</v>
      </c>
      <c r="P14" s="74">
        <f t="shared" si="5"/>
        <v>0</v>
      </c>
      <c r="Q14" s="82">
        <f t="shared" si="6"/>
        <v>0</v>
      </c>
      <c r="R14" s="80">
        <f t="shared" si="7"/>
        <v>0</v>
      </c>
      <c r="S14" s="86">
        <f t="shared" si="8"/>
        <v>0</v>
      </c>
      <c r="T14" s="90">
        <f t="shared" si="9"/>
        <v>0</v>
      </c>
      <c r="U14" s="92">
        <f t="shared" si="10"/>
        <v>0</v>
      </c>
      <c r="V14" s="95">
        <f t="shared" si="11"/>
        <v>0</v>
      </c>
      <c r="W14" s="7">
        <f t="shared" si="12"/>
        <v>0</v>
      </c>
    </row>
    <row r="15" spans="1:23" s="6" customFormat="1" ht="19.899999999999999" customHeight="1" x14ac:dyDescent="0.2">
      <c r="A15" s="51">
        <v>12</v>
      </c>
      <c r="B15" s="97"/>
      <c r="C15" s="100" t="e">
        <f>+VLOOKUP(B15,'VERİ BANKASI'!M:N,2,0)</f>
        <v>#N/A</v>
      </c>
      <c r="D15" s="54"/>
      <c r="E15" s="57"/>
      <c r="F15" s="59"/>
      <c r="G15" s="61"/>
      <c r="H15" s="63"/>
      <c r="I15" s="65"/>
      <c r="J15" s="61"/>
      <c r="K15" s="65"/>
      <c r="L15" s="67">
        <f t="shared" si="1"/>
        <v>0</v>
      </c>
      <c r="M15" s="7">
        <f t="shared" si="2"/>
        <v>0</v>
      </c>
      <c r="N15" s="69">
        <f t="shared" si="3"/>
        <v>0</v>
      </c>
      <c r="O15" s="76">
        <f t="shared" si="4"/>
        <v>0</v>
      </c>
      <c r="P15" s="74">
        <f t="shared" si="5"/>
        <v>0</v>
      </c>
      <c r="Q15" s="82">
        <f t="shared" si="6"/>
        <v>0</v>
      </c>
      <c r="R15" s="80">
        <f t="shared" si="7"/>
        <v>0</v>
      </c>
      <c r="S15" s="86">
        <f t="shared" si="8"/>
        <v>0</v>
      </c>
      <c r="T15" s="90">
        <f t="shared" si="9"/>
        <v>0</v>
      </c>
      <c r="U15" s="92">
        <f t="shared" si="10"/>
        <v>0</v>
      </c>
      <c r="V15" s="95">
        <f t="shared" si="11"/>
        <v>0</v>
      </c>
      <c r="W15" s="7">
        <f t="shared" si="12"/>
        <v>0</v>
      </c>
    </row>
    <row r="16" spans="1:23" s="6" customFormat="1" ht="19.899999999999999" customHeight="1" x14ac:dyDescent="0.2">
      <c r="A16" s="51">
        <v>13</v>
      </c>
      <c r="B16" s="97"/>
      <c r="C16" s="100" t="e">
        <f>+VLOOKUP(B16,'VERİ BANKASI'!M:N,2,0)</f>
        <v>#N/A</v>
      </c>
      <c r="D16" s="54"/>
      <c r="E16" s="57"/>
      <c r="F16" s="59"/>
      <c r="G16" s="61"/>
      <c r="H16" s="63"/>
      <c r="I16" s="65"/>
      <c r="J16" s="61"/>
      <c r="K16" s="65"/>
      <c r="L16" s="67">
        <f t="shared" si="1"/>
        <v>0</v>
      </c>
      <c r="M16" s="7">
        <f t="shared" si="2"/>
        <v>0</v>
      </c>
      <c r="N16" s="69">
        <f t="shared" si="3"/>
        <v>0</v>
      </c>
      <c r="O16" s="76">
        <f t="shared" si="4"/>
        <v>0</v>
      </c>
      <c r="P16" s="74">
        <f t="shared" si="5"/>
        <v>0</v>
      </c>
      <c r="Q16" s="82">
        <f t="shared" si="6"/>
        <v>0</v>
      </c>
      <c r="R16" s="80">
        <f t="shared" si="7"/>
        <v>0</v>
      </c>
      <c r="S16" s="86">
        <f t="shared" si="8"/>
        <v>0</v>
      </c>
      <c r="T16" s="90">
        <f t="shared" si="9"/>
        <v>0</v>
      </c>
      <c r="U16" s="92">
        <f t="shared" si="10"/>
        <v>0</v>
      </c>
      <c r="V16" s="95">
        <f t="shared" si="11"/>
        <v>0</v>
      </c>
      <c r="W16" s="7">
        <f t="shared" si="12"/>
        <v>0</v>
      </c>
    </row>
    <row r="17" spans="1:23" s="6" customFormat="1" ht="19.899999999999999" customHeight="1" x14ac:dyDescent="0.2">
      <c r="A17" s="51">
        <v>14</v>
      </c>
      <c r="B17" s="97"/>
      <c r="C17" s="100" t="e">
        <f>+VLOOKUP(B17,'VERİ BANKASI'!M:N,2,0)</f>
        <v>#N/A</v>
      </c>
      <c r="D17" s="54"/>
      <c r="E17" s="57"/>
      <c r="F17" s="59"/>
      <c r="G17" s="61"/>
      <c r="H17" s="63"/>
      <c r="I17" s="65"/>
      <c r="J17" s="61"/>
      <c r="K17" s="65"/>
      <c r="L17" s="67">
        <f t="shared" si="1"/>
        <v>0</v>
      </c>
      <c r="M17" s="7">
        <f t="shared" si="2"/>
        <v>0</v>
      </c>
      <c r="N17" s="69">
        <f t="shared" si="3"/>
        <v>0</v>
      </c>
      <c r="O17" s="76">
        <f t="shared" si="4"/>
        <v>0</v>
      </c>
      <c r="P17" s="74">
        <f t="shared" si="5"/>
        <v>0</v>
      </c>
      <c r="Q17" s="82">
        <f t="shared" si="6"/>
        <v>0</v>
      </c>
      <c r="R17" s="80">
        <f t="shared" si="7"/>
        <v>0</v>
      </c>
      <c r="S17" s="86">
        <f t="shared" si="8"/>
        <v>0</v>
      </c>
      <c r="T17" s="90">
        <f t="shared" si="9"/>
        <v>0</v>
      </c>
      <c r="U17" s="92">
        <f t="shared" si="10"/>
        <v>0</v>
      </c>
      <c r="V17" s="95">
        <f t="shared" si="11"/>
        <v>0</v>
      </c>
      <c r="W17" s="7">
        <f t="shared" si="12"/>
        <v>0</v>
      </c>
    </row>
    <row r="18" spans="1:23" s="6" customFormat="1" ht="19.899999999999999" customHeight="1" x14ac:dyDescent="0.2">
      <c r="A18" s="51">
        <v>15</v>
      </c>
      <c r="B18" s="97"/>
      <c r="C18" s="100" t="e">
        <f>+VLOOKUP(B18,'VERİ BANKASI'!M:N,2,0)</f>
        <v>#N/A</v>
      </c>
      <c r="D18" s="54"/>
      <c r="E18" s="57"/>
      <c r="F18" s="59"/>
      <c r="G18" s="61"/>
      <c r="H18" s="63"/>
      <c r="I18" s="65"/>
      <c r="J18" s="61"/>
      <c r="K18" s="65"/>
      <c r="L18" s="67">
        <f t="shared" si="1"/>
        <v>0</v>
      </c>
      <c r="M18" s="7">
        <f t="shared" si="2"/>
        <v>0</v>
      </c>
      <c r="N18" s="69">
        <f t="shared" si="3"/>
        <v>0</v>
      </c>
      <c r="O18" s="76">
        <f t="shared" si="4"/>
        <v>0</v>
      </c>
      <c r="P18" s="74">
        <f t="shared" si="5"/>
        <v>0</v>
      </c>
      <c r="Q18" s="82">
        <f t="shared" si="6"/>
        <v>0</v>
      </c>
      <c r="R18" s="80">
        <f t="shared" si="7"/>
        <v>0</v>
      </c>
      <c r="S18" s="86">
        <f t="shared" si="8"/>
        <v>0</v>
      </c>
      <c r="T18" s="90">
        <f t="shared" si="9"/>
        <v>0</v>
      </c>
      <c r="U18" s="92">
        <f t="shared" si="10"/>
        <v>0</v>
      </c>
      <c r="V18" s="95">
        <f t="shared" si="11"/>
        <v>0</v>
      </c>
      <c r="W18" s="7">
        <f t="shared" si="12"/>
        <v>0</v>
      </c>
    </row>
    <row r="19" spans="1:23" s="6" customFormat="1" ht="19.899999999999999" customHeight="1" x14ac:dyDescent="0.2">
      <c r="A19" s="51">
        <v>16</v>
      </c>
      <c r="B19" s="97"/>
      <c r="C19" s="100" t="e">
        <f>+VLOOKUP(B19,'VERİ BANKASI'!M:N,2,0)</f>
        <v>#N/A</v>
      </c>
      <c r="D19" s="54"/>
      <c r="E19" s="57"/>
      <c r="F19" s="59"/>
      <c r="G19" s="61"/>
      <c r="H19" s="63"/>
      <c r="I19" s="65"/>
      <c r="J19" s="61"/>
      <c r="K19" s="65"/>
      <c r="L19" s="67">
        <f t="shared" si="1"/>
        <v>0</v>
      </c>
      <c r="M19" s="7">
        <f t="shared" si="2"/>
        <v>0</v>
      </c>
      <c r="N19" s="69">
        <f t="shared" si="3"/>
        <v>0</v>
      </c>
      <c r="O19" s="76">
        <f t="shared" si="4"/>
        <v>0</v>
      </c>
      <c r="P19" s="74">
        <f t="shared" si="5"/>
        <v>0</v>
      </c>
      <c r="Q19" s="82">
        <f t="shared" si="6"/>
        <v>0</v>
      </c>
      <c r="R19" s="80">
        <f t="shared" si="7"/>
        <v>0</v>
      </c>
      <c r="S19" s="86">
        <f t="shared" si="8"/>
        <v>0</v>
      </c>
      <c r="T19" s="90">
        <f t="shared" si="9"/>
        <v>0</v>
      </c>
      <c r="U19" s="92">
        <f t="shared" si="10"/>
        <v>0</v>
      </c>
      <c r="V19" s="95">
        <f t="shared" si="11"/>
        <v>0</v>
      </c>
      <c r="W19" s="7">
        <f t="shared" si="12"/>
        <v>0</v>
      </c>
    </row>
    <row r="20" spans="1:23" s="6" customFormat="1" ht="19.899999999999999" customHeight="1" x14ac:dyDescent="0.2">
      <c r="A20" s="51">
        <v>17</v>
      </c>
      <c r="B20" s="97"/>
      <c r="C20" s="100" t="e">
        <f>+VLOOKUP(B20,'VERİ BANKASI'!M:N,2,0)</f>
        <v>#N/A</v>
      </c>
      <c r="D20" s="54"/>
      <c r="E20" s="57"/>
      <c r="F20" s="59"/>
      <c r="G20" s="61"/>
      <c r="H20" s="63"/>
      <c r="I20" s="65"/>
      <c r="J20" s="61"/>
      <c r="K20" s="65"/>
      <c r="L20" s="67">
        <f t="shared" si="1"/>
        <v>0</v>
      </c>
      <c r="M20" s="7">
        <f t="shared" si="2"/>
        <v>0</v>
      </c>
      <c r="N20" s="69">
        <f t="shared" si="3"/>
        <v>0</v>
      </c>
      <c r="O20" s="76">
        <f t="shared" si="4"/>
        <v>0</v>
      </c>
      <c r="P20" s="74">
        <f t="shared" si="5"/>
        <v>0</v>
      </c>
      <c r="Q20" s="82">
        <f t="shared" si="6"/>
        <v>0</v>
      </c>
      <c r="R20" s="80">
        <f t="shared" si="7"/>
        <v>0</v>
      </c>
      <c r="S20" s="86">
        <f t="shared" si="8"/>
        <v>0</v>
      </c>
      <c r="T20" s="90">
        <f t="shared" si="9"/>
        <v>0</v>
      </c>
      <c r="U20" s="92">
        <f t="shared" si="10"/>
        <v>0</v>
      </c>
      <c r="V20" s="95">
        <f t="shared" si="11"/>
        <v>0</v>
      </c>
      <c r="W20" s="7">
        <f t="shared" si="12"/>
        <v>0</v>
      </c>
    </row>
    <row r="21" spans="1:23" s="6" customFormat="1" ht="19.899999999999999" customHeight="1" x14ac:dyDescent="0.2">
      <c r="A21" s="51">
        <v>18</v>
      </c>
      <c r="B21" s="97"/>
      <c r="C21" s="100" t="e">
        <f>+VLOOKUP(B21,'VERİ BANKASI'!M:N,2,0)</f>
        <v>#N/A</v>
      </c>
      <c r="D21" s="54"/>
      <c r="E21" s="57"/>
      <c r="F21" s="59"/>
      <c r="G21" s="61"/>
      <c r="H21" s="63"/>
      <c r="I21" s="65"/>
      <c r="J21" s="61"/>
      <c r="K21" s="65"/>
      <c r="L21" s="67">
        <f t="shared" si="1"/>
        <v>0</v>
      </c>
      <c r="M21" s="7">
        <f t="shared" si="2"/>
        <v>0</v>
      </c>
      <c r="N21" s="69">
        <f t="shared" si="3"/>
        <v>0</v>
      </c>
      <c r="O21" s="76">
        <f t="shared" si="4"/>
        <v>0</v>
      </c>
      <c r="P21" s="74">
        <f t="shared" si="5"/>
        <v>0</v>
      </c>
      <c r="Q21" s="82">
        <f t="shared" si="6"/>
        <v>0</v>
      </c>
      <c r="R21" s="80">
        <f t="shared" si="7"/>
        <v>0</v>
      </c>
      <c r="S21" s="86">
        <f t="shared" si="8"/>
        <v>0</v>
      </c>
      <c r="T21" s="90">
        <f t="shared" si="9"/>
        <v>0</v>
      </c>
      <c r="U21" s="92">
        <f t="shared" si="10"/>
        <v>0</v>
      </c>
      <c r="V21" s="95">
        <f t="shared" si="11"/>
        <v>0</v>
      </c>
      <c r="W21" s="7">
        <f t="shared" si="12"/>
        <v>0</v>
      </c>
    </row>
    <row r="22" spans="1:23" s="6" customFormat="1" ht="19.899999999999999" customHeight="1" x14ac:dyDescent="0.2">
      <c r="A22" s="51">
        <v>19</v>
      </c>
      <c r="B22" s="97"/>
      <c r="C22" s="100" t="e">
        <f>+VLOOKUP(B22,'VERİ BANKASI'!M:N,2,0)</f>
        <v>#N/A</v>
      </c>
      <c r="D22" s="54"/>
      <c r="E22" s="57"/>
      <c r="F22" s="59"/>
      <c r="G22" s="61"/>
      <c r="H22" s="63"/>
      <c r="I22" s="65"/>
      <c r="J22" s="61"/>
      <c r="K22" s="65"/>
      <c r="L22" s="67">
        <f t="shared" si="1"/>
        <v>0</v>
      </c>
      <c r="M22" s="7">
        <f t="shared" si="2"/>
        <v>0</v>
      </c>
      <c r="N22" s="69">
        <f t="shared" si="3"/>
        <v>0</v>
      </c>
      <c r="O22" s="76">
        <f t="shared" si="4"/>
        <v>0</v>
      </c>
      <c r="P22" s="74">
        <f t="shared" si="5"/>
        <v>0</v>
      </c>
      <c r="Q22" s="82">
        <f t="shared" si="6"/>
        <v>0</v>
      </c>
      <c r="R22" s="80">
        <f t="shared" si="7"/>
        <v>0</v>
      </c>
      <c r="S22" s="86">
        <f t="shared" si="8"/>
        <v>0</v>
      </c>
      <c r="T22" s="90">
        <f t="shared" si="9"/>
        <v>0</v>
      </c>
      <c r="U22" s="92">
        <f t="shared" si="10"/>
        <v>0</v>
      </c>
      <c r="V22" s="95">
        <f t="shared" si="11"/>
        <v>0</v>
      </c>
      <c r="W22" s="7">
        <f t="shared" si="12"/>
        <v>0</v>
      </c>
    </row>
    <row r="23" spans="1:23" s="6" customFormat="1" ht="19.899999999999999" customHeight="1" x14ac:dyDescent="0.2">
      <c r="A23" s="51">
        <v>20</v>
      </c>
      <c r="B23" s="97"/>
      <c r="C23" s="100" t="e">
        <f>+VLOOKUP(B23,'VERİ BANKASI'!M:N,2,0)</f>
        <v>#N/A</v>
      </c>
      <c r="D23" s="54"/>
      <c r="E23" s="57"/>
      <c r="F23" s="59"/>
      <c r="G23" s="61"/>
      <c r="H23" s="63"/>
      <c r="I23" s="65"/>
      <c r="J23" s="61"/>
      <c r="K23" s="65"/>
      <c r="L23" s="67">
        <f t="shared" si="1"/>
        <v>0</v>
      </c>
      <c r="M23" s="7">
        <f t="shared" si="2"/>
        <v>0</v>
      </c>
      <c r="N23" s="69">
        <f t="shared" si="3"/>
        <v>0</v>
      </c>
      <c r="O23" s="76">
        <f t="shared" si="4"/>
        <v>0</v>
      </c>
      <c r="P23" s="74">
        <f t="shared" si="5"/>
        <v>0</v>
      </c>
      <c r="Q23" s="82">
        <f t="shared" si="6"/>
        <v>0</v>
      </c>
      <c r="R23" s="80">
        <f t="shared" si="7"/>
        <v>0</v>
      </c>
      <c r="S23" s="86">
        <f t="shared" si="8"/>
        <v>0</v>
      </c>
      <c r="T23" s="90">
        <f t="shared" si="9"/>
        <v>0</v>
      </c>
      <c r="U23" s="92">
        <f t="shared" si="10"/>
        <v>0</v>
      </c>
      <c r="V23" s="95">
        <f t="shared" si="11"/>
        <v>0</v>
      </c>
      <c r="W23" s="7">
        <f t="shared" si="12"/>
        <v>0</v>
      </c>
    </row>
    <row r="24" spans="1:23" s="6" customFormat="1" ht="19.899999999999999" customHeight="1" x14ac:dyDescent="0.2">
      <c r="A24" s="51">
        <v>21</v>
      </c>
      <c r="B24" s="97"/>
      <c r="C24" s="100" t="e">
        <f>+VLOOKUP(B24,'VERİ BANKASI'!M:N,2,0)</f>
        <v>#N/A</v>
      </c>
      <c r="D24" s="54"/>
      <c r="E24" s="57"/>
      <c r="F24" s="59"/>
      <c r="G24" s="61"/>
      <c r="H24" s="63"/>
      <c r="I24" s="65"/>
      <c r="J24" s="61"/>
      <c r="K24" s="65"/>
      <c r="L24" s="67">
        <f t="shared" si="1"/>
        <v>0</v>
      </c>
      <c r="M24" s="7">
        <f t="shared" si="2"/>
        <v>0</v>
      </c>
      <c r="N24" s="69">
        <f t="shared" si="3"/>
        <v>0</v>
      </c>
      <c r="O24" s="76">
        <f t="shared" si="4"/>
        <v>0</v>
      </c>
      <c r="P24" s="74">
        <f t="shared" si="5"/>
        <v>0</v>
      </c>
      <c r="Q24" s="82">
        <f t="shared" si="6"/>
        <v>0</v>
      </c>
      <c r="R24" s="80">
        <f t="shared" si="7"/>
        <v>0</v>
      </c>
      <c r="S24" s="86">
        <f t="shared" si="8"/>
        <v>0</v>
      </c>
      <c r="T24" s="90">
        <f t="shared" si="9"/>
        <v>0</v>
      </c>
      <c r="U24" s="92">
        <f t="shared" si="10"/>
        <v>0</v>
      </c>
      <c r="V24" s="95">
        <f t="shared" si="11"/>
        <v>0</v>
      </c>
      <c r="W24" s="7">
        <f t="shared" si="12"/>
        <v>0</v>
      </c>
    </row>
    <row r="25" spans="1:23" s="6" customFormat="1" ht="19.899999999999999" customHeight="1" x14ac:dyDescent="0.2">
      <c r="A25" s="51">
        <v>22</v>
      </c>
      <c r="B25" s="97"/>
      <c r="C25" s="100" t="e">
        <f>+VLOOKUP(B25,'VERİ BANKASI'!M:N,2,0)</f>
        <v>#N/A</v>
      </c>
      <c r="D25" s="54"/>
      <c r="E25" s="57"/>
      <c r="F25" s="59"/>
      <c r="G25" s="61"/>
      <c r="H25" s="63"/>
      <c r="I25" s="65"/>
      <c r="J25" s="61"/>
      <c r="K25" s="65"/>
      <c r="L25" s="67">
        <f t="shared" si="1"/>
        <v>0</v>
      </c>
      <c r="M25" s="7">
        <f t="shared" si="2"/>
        <v>0</v>
      </c>
      <c r="N25" s="69">
        <f t="shared" si="3"/>
        <v>0</v>
      </c>
      <c r="O25" s="76">
        <f t="shared" si="4"/>
        <v>0</v>
      </c>
      <c r="P25" s="74">
        <f t="shared" si="5"/>
        <v>0</v>
      </c>
      <c r="Q25" s="82">
        <f t="shared" si="6"/>
        <v>0</v>
      </c>
      <c r="R25" s="80">
        <f t="shared" si="7"/>
        <v>0</v>
      </c>
      <c r="S25" s="86">
        <f t="shared" si="8"/>
        <v>0</v>
      </c>
      <c r="T25" s="90">
        <f t="shared" si="9"/>
        <v>0</v>
      </c>
      <c r="U25" s="92">
        <f t="shared" si="10"/>
        <v>0</v>
      </c>
      <c r="V25" s="95">
        <f t="shared" si="11"/>
        <v>0</v>
      </c>
      <c r="W25" s="7">
        <f t="shared" si="12"/>
        <v>0</v>
      </c>
    </row>
    <row r="26" spans="1:23" s="6" customFormat="1" ht="19.899999999999999" customHeight="1" x14ac:dyDescent="0.2">
      <c r="A26" s="51">
        <v>23</v>
      </c>
      <c r="B26" s="97"/>
      <c r="C26" s="100" t="e">
        <f>+VLOOKUP(B26,'VERİ BANKASI'!M:N,2,0)</f>
        <v>#N/A</v>
      </c>
      <c r="D26" s="54"/>
      <c r="E26" s="57"/>
      <c r="F26" s="59"/>
      <c r="G26" s="61"/>
      <c r="H26" s="63"/>
      <c r="I26" s="65"/>
      <c r="J26" s="61"/>
      <c r="K26" s="65"/>
      <c r="L26" s="67">
        <f t="shared" si="1"/>
        <v>0</v>
      </c>
      <c r="M26" s="7">
        <f t="shared" si="2"/>
        <v>0</v>
      </c>
      <c r="N26" s="69">
        <f t="shared" si="3"/>
        <v>0</v>
      </c>
      <c r="O26" s="76">
        <f t="shared" si="4"/>
        <v>0</v>
      </c>
      <c r="P26" s="74">
        <f t="shared" si="5"/>
        <v>0</v>
      </c>
      <c r="Q26" s="82">
        <f t="shared" si="6"/>
        <v>0</v>
      </c>
      <c r="R26" s="80">
        <f t="shared" si="7"/>
        <v>0</v>
      </c>
      <c r="S26" s="86">
        <f t="shared" si="8"/>
        <v>0</v>
      </c>
      <c r="T26" s="90">
        <f t="shared" si="9"/>
        <v>0</v>
      </c>
      <c r="U26" s="92">
        <f t="shared" si="10"/>
        <v>0</v>
      </c>
      <c r="V26" s="95">
        <f t="shared" si="11"/>
        <v>0</v>
      </c>
      <c r="W26" s="7">
        <f t="shared" si="12"/>
        <v>0</v>
      </c>
    </row>
    <row r="27" spans="1:23" s="6" customFormat="1" ht="19.899999999999999" customHeight="1" x14ac:dyDescent="0.2">
      <c r="A27" s="51">
        <v>24</v>
      </c>
      <c r="B27" s="97"/>
      <c r="C27" s="100" t="e">
        <f>+VLOOKUP(B27,'VERİ BANKASI'!M:N,2,0)</f>
        <v>#N/A</v>
      </c>
      <c r="D27" s="54"/>
      <c r="E27" s="57"/>
      <c r="F27" s="59"/>
      <c r="G27" s="61"/>
      <c r="H27" s="63"/>
      <c r="I27" s="65"/>
      <c r="J27" s="61"/>
      <c r="K27" s="65"/>
      <c r="L27" s="67">
        <f t="shared" ref="L27:L28" si="13">IF(OR(D27="ARAÇ YAKIT GİDERİ",D27="ARAÇ OTOPARK VE VALE GİDERLERİ",D27="ARAÇ TAMİR VE BAKIM GİDERLERİ"),H27*30/100,0)+(IF(D27="689 KANUNEN KABUL EDİLMEYEN GİD.",H27*1,0))</f>
        <v>0</v>
      </c>
      <c r="M27" s="7">
        <f t="shared" ref="M27:M28" si="14">+H27-L27</f>
        <v>0</v>
      </c>
      <c r="N27" s="69">
        <f t="shared" ref="N27:N28" si="15">+IF(G27=$N$2,M27,0)</f>
        <v>0</v>
      </c>
      <c r="O27" s="76">
        <f t="shared" ref="O27:O28" si="16">+N27*0/100</f>
        <v>0</v>
      </c>
      <c r="P27" s="74">
        <f t="shared" ref="P27:P28" si="17">+IF(G27=$P$2,M27/1.01,0)</f>
        <v>0</v>
      </c>
      <c r="Q27" s="82">
        <f t="shared" ref="Q27:Q28" si="18">+P27*0.01</f>
        <v>0</v>
      </c>
      <c r="R27" s="80">
        <f t="shared" ref="R27:R28" si="19">+IF(G27=$R$2,M27/1.1,0)</f>
        <v>0</v>
      </c>
      <c r="S27" s="86">
        <f t="shared" ref="S27:S28" si="20">+R27*0.1</f>
        <v>0</v>
      </c>
      <c r="T27" s="90">
        <f t="shared" ref="T27:T28" si="21">+IF(G27=$T$2,M27/1.2,0)</f>
        <v>0</v>
      </c>
      <c r="U27" s="92">
        <f t="shared" ref="U27:U28" si="22">+T27*0.2</f>
        <v>0</v>
      </c>
      <c r="V27" s="95">
        <f t="shared" ref="V27:V28" si="23">+N27+P27+R27+T27</f>
        <v>0</v>
      </c>
      <c r="W27" s="7">
        <f t="shared" ref="W27:W28" si="24">+O27+Q27+S27+U27</f>
        <v>0</v>
      </c>
    </row>
    <row r="28" spans="1:23" s="6" customFormat="1" ht="19.899999999999999" customHeight="1" x14ac:dyDescent="0.2">
      <c r="A28" s="51">
        <v>25</v>
      </c>
      <c r="B28" s="97"/>
      <c r="C28" s="100" t="e">
        <f>+VLOOKUP(B28,'VERİ BANKASI'!M:N,2,0)</f>
        <v>#N/A</v>
      </c>
      <c r="D28" s="54"/>
      <c r="E28" s="57"/>
      <c r="F28" s="59"/>
      <c r="G28" s="61"/>
      <c r="H28" s="63"/>
      <c r="I28" s="65"/>
      <c r="J28" s="61"/>
      <c r="K28" s="65"/>
      <c r="L28" s="67">
        <f t="shared" si="13"/>
        <v>0</v>
      </c>
      <c r="M28" s="7">
        <f t="shared" si="14"/>
        <v>0</v>
      </c>
      <c r="N28" s="69">
        <f t="shared" si="15"/>
        <v>0</v>
      </c>
      <c r="O28" s="76">
        <f t="shared" si="16"/>
        <v>0</v>
      </c>
      <c r="P28" s="74">
        <f t="shared" si="17"/>
        <v>0</v>
      </c>
      <c r="Q28" s="82">
        <f t="shared" si="18"/>
        <v>0</v>
      </c>
      <c r="R28" s="80">
        <f t="shared" si="19"/>
        <v>0</v>
      </c>
      <c r="S28" s="86">
        <f t="shared" si="20"/>
        <v>0</v>
      </c>
      <c r="T28" s="90">
        <f t="shared" si="21"/>
        <v>0</v>
      </c>
      <c r="U28" s="92">
        <f t="shared" si="22"/>
        <v>0</v>
      </c>
      <c r="V28" s="95">
        <f t="shared" si="23"/>
        <v>0</v>
      </c>
      <c r="W28" s="7">
        <f t="shared" si="24"/>
        <v>0</v>
      </c>
    </row>
    <row r="29" spans="1:23" ht="19.899999999999999" customHeight="1" thickBot="1" x14ac:dyDescent="0.25">
      <c r="A29" s="52"/>
      <c r="B29" s="55"/>
      <c r="C29" s="55"/>
      <c r="D29" s="55"/>
      <c r="E29" s="58"/>
      <c r="F29" s="60"/>
      <c r="G29" s="62"/>
      <c r="H29" s="64"/>
      <c r="I29" s="62"/>
      <c r="J29" s="62"/>
      <c r="K29" s="101"/>
      <c r="L29" s="71"/>
      <c r="M29" s="72"/>
      <c r="N29" s="77"/>
      <c r="O29" s="78"/>
      <c r="P29" s="83"/>
      <c r="Q29" s="84"/>
      <c r="R29" s="87"/>
      <c r="S29" s="88"/>
      <c r="T29" s="93"/>
      <c r="U29" s="94"/>
      <c r="V29" s="96"/>
      <c r="W29" s="72"/>
    </row>
    <row r="30" spans="1:23" ht="19.899999999999999" customHeight="1" thickBot="1" x14ac:dyDescent="0.25">
      <c r="C30" s="4"/>
      <c r="D30" s="4"/>
      <c r="E30" s="70"/>
      <c r="F30" s="70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9.899999999999999" customHeight="1" thickBot="1" x14ac:dyDescent="0.25">
      <c r="A31" s="47"/>
      <c r="B31" s="47"/>
      <c r="C31" s="8" t="s">
        <v>53</v>
      </c>
      <c r="D31" s="9"/>
      <c r="E31" s="9"/>
      <c r="F31" s="9"/>
      <c r="G31" s="9"/>
      <c r="H31" s="10">
        <f>SUBTOTAL(9,H4:H30)</f>
        <v>90</v>
      </c>
      <c r="I31" s="109"/>
      <c r="J31" s="109"/>
      <c r="K31" s="11"/>
      <c r="L31" s="12">
        <f t="shared" ref="L31:W31" si="25">+SUBTOTAL(9,L4:L29)</f>
        <v>0</v>
      </c>
      <c r="M31" s="12">
        <f t="shared" si="25"/>
        <v>90</v>
      </c>
      <c r="N31" s="13">
        <f t="shared" si="25"/>
        <v>0</v>
      </c>
      <c r="O31" s="13">
        <f t="shared" si="25"/>
        <v>0</v>
      </c>
      <c r="P31" s="14">
        <f t="shared" si="25"/>
        <v>0</v>
      </c>
      <c r="Q31" s="14">
        <f t="shared" si="25"/>
        <v>0</v>
      </c>
      <c r="R31" s="15">
        <f t="shared" si="25"/>
        <v>81.818181818181813</v>
      </c>
      <c r="S31" s="15">
        <f t="shared" si="25"/>
        <v>8.1818181818181817</v>
      </c>
      <c r="T31" s="16">
        <f t="shared" si="25"/>
        <v>0</v>
      </c>
      <c r="U31" s="16">
        <f t="shared" si="25"/>
        <v>0</v>
      </c>
      <c r="V31" s="12">
        <f t="shared" si="25"/>
        <v>81.818181818181813</v>
      </c>
      <c r="W31" s="12">
        <f t="shared" si="25"/>
        <v>8.1818181818181817</v>
      </c>
    </row>
    <row r="32" spans="1:23" ht="19.899999999999999" customHeight="1" thickBot="1" x14ac:dyDescent="0.25">
      <c r="A32" s="48"/>
      <c r="B32" s="4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899999999999999" customHeight="1" thickBot="1" x14ac:dyDescent="0.25">
      <c r="A33" s="17" t="s">
        <v>95</v>
      </c>
      <c r="B33" s="17" t="s">
        <v>51</v>
      </c>
      <c r="C33" s="18" t="s">
        <v>54</v>
      </c>
      <c r="D33" s="18" t="s">
        <v>52</v>
      </c>
      <c r="E33" s="18" t="s">
        <v>5</v>
      </c>
      <c r="F33" s="18" t="s">
        <v>28</v>
      </c>
      <c r="G33" s="18" t="s">
        <v>79</v>
      </c>
      <c r="H33" s="18" t="s">
        <v>80</v>
      </c>
      <c r="I33" s="18" t="s">
        <v>81</v>
      </c>
      <c r="J33" s="18" t="s">
        <v>82</v>
      </c>
      <c r="K33" s="19" t="s">
        <v>50</v>
      </c>
      <c r="L33" s="20" t="s">
        <v>9</v>
      </c>
      <c r="M33" s="112" t="s">
        <v>656</v>
      </c>
      <c r="N33" s="21"/>
      <c r="O33" s="2" t="s">
        <v>72</v>
      </c>
      <c r="P33" s="198" t="s">
        <v>105</v>
      </c>
      <c r="Q33" s="198"/>
      <c r="R33" s="198"/>
      <c r="S33" s="21"/>
      <c r="T33" s="199" t="s">
        <v>6</v>
      </c>
      <c r="U33" s="200"/>
      <c r="V33" s="200"/>
      <c r="W33" s="22">
        <v>0</v>
      </c>
    </row>
    <row r="34" spans="1:23" ht="19.899999999999999" customHeight="1" thickBot="1" x14ac:dyDescent="0.25">
      <c r="A34" s="49">
        <v>1</v>
      </c>
      <c r="B34" s="23" t="str">
        <f>+'VERİ BANKASI'!B2</f>
        <v>ARAÇ YAKIT GİDERİ</v>
      </c>
      <c r="C34" s="24">
        <f t="shared" ref="C34:C58" si="26">SUMIF($D$4:$D$29,B34,$N$4:$N$29)</f>
        <v>0</v>
      </c>
      <c r="D34" s="24">
        <f t="shared" ref="D34:D58" si="27">SUMIF($D$4:$D$29,B34,$O$4:$O$29)</f>
        <v>0</v>
      </c>
      <c r="E34" s="24">
        <f t="shared" ref="E34:E58" si="28">SUMIF($D$4:$D$29,B34,$P$4:$P$29)</f>
        <v>0</v>
      </c>
      <c r="F34" s="24">
        <f t="shared" ref="F34:F58" si="29">SUMIF($D$4:$D$29,B34,$Q$4:$Q$29)</f>
        <v>0</v>
      </c>
      <c r="G34" s="24">
        <f t="shared" ref="G34:G58" si="30">SUMIF($D$4:$D$29,B34,$R$4:$R$29)</f>
        <v>0</v>
      </c>
      <c r="H34" s="24">
        <f t="shared" ref="H34:H58" si="31">SUMIF($D$4:$D$29,B34,$S$4:$S$29)</f>
        <v>0</v>
      </c>
      <c r="I34" s="24">
        <f t="shared" ref="I34:I58" si="32">SUMIF($D$4:$D$29,B34,$T$4:$T$29)</f>
        <v>0</v>
      </c>
      <c r="J34" s="24">
        <f t="shared" ref="J34:J58" si="33">SUMIF($D$4:$D$29,B34,$U$4:$U$29)</f>
        <v>0</v>
      </c>
      <c r="K34" s="24">
        <f t="shared" ref="K34:K58" si="34">SUMIF($D$4:$D$29,B34,$L$4:$L$29)</f>
        <v>0</v>
      </c>
      <c r="L34" s="25">
        <f t="shared" ref="L34:L58" si="35">+SUM(C34:K34)</f>
        <v>0</v>
      </c>
      <c r="M34" s="113">
        <f>+COUNTIF($D$4:D27,B34)</f>
        <v>0</v>
      </c>
      <c r="N34" s="26"/>
      <c r="O34" s="2" t="s">
        <v>0</v>
      </c>
      <c r="P34" s="198" t="s">
        <v>26</v>
      </c>
      <c r="Q34" s="198"/>
      <c r="R34" s="198"/>
      <c r="S34" s="26"/>
      <c r="T34" s="41"/>
      <c r="U34" s="41"/>
      <c r="V34" s="41"/>
      <c r="W34" s="41"/>
    </row>
    <row r="35" spans="1:23" ht="19.899999999999999" customHeight="1" thickBot="1" x14ac:dyDescent="0.25">
      <c r="A35" s="49">
        <v>2</v>
      </c>
      <c r="B35" s="23" t="str">
        <f>+'VERİ BANKASI'!B3</f>
        <v>ARAÇ OTOPARK VE VALE GİDERLERİ</v>
      </c>
      <c r="C35" s="24">
        <f t="shared" si="26"/>
        <v>0</v>
      </c>
      <c r="D35" s="24">
        <f t="shared" si="27"/>
        <v>0</v>
      </c>
      <c r="E35" s="24">
        <f t="shared" si="28"/>
        <v>0</v>
      </c>
      <c r="F35" s="24">
        <f t="shared" si="29"/>
        <v>0</v>
      </c>
      <c r="G35" s="24">
        <f t="shared" si="30"/>
        <v>0</v>
      </c>
      <c r="H35" s="24">
        <f t="shared" si="31"/>
        <v>0</v>
      </c>
      <c r="I35" s="24">
        <f t="shared" si="32"/>
        <v>0</v>
      </c>
      <c r="J35" s="24">
        <f t="shared" si="33"/>
        <v>0</v>
      </c>
      <c r="K35" s="24">
        <f t="shared" si="34"/>
        <v>0</v>
      </c>
      <c r="L35" s="25">
        <f t="shared" si="35"/>
        <v>0</v>
      </c>
      <c r="M35" s="113">
        <f>+COUNTIF($D$4:D29,B35)</f>
        <v>0</v>
      </c>
      <c r="N35" s="26"/>
      <c r="O35" s="2" t="s">
        <v>1</v>
      </c>
      <c r="P35" s="198" t="s">
        <v>2</v>
      </c>
      <c r="Q35" s="198"/>
      <c r="R35" s="198"/>
      <c r="S35" s="26"/>
      <c r="T35" s="199" t="s">
        <v>7</v>
      </c>
      <c r="U35" s="200"/>
      <c r="V35" s="201"/>
      <c r="W35" s="27">
        <f>+L31+V31+W31</f>
        <v>90</v>
      </c>
    </row>
    <row r="36" spans="1:23" ht="19.899999999999999" customHeight="1" thickBot="1" x14ac:dyDescent="0.25">
      <c r="A36" s="49">
        <v>3</v>
      </c>
      <c r="B36" s="23" t="str">
        <f>+'VERİ BANKASI'!B4</f>
        <v>ARAÇ TAMİR VE BAKIM GİDERLERİ</v>
      </c>
      <c r="C36" s="24">
        <f t="shared" si="26"/>
        <v>0</v>
      </c>
      <c r="D36" s="24">
        <f t="shared" si="27"/>
        <v>0</v>
      </c>
      <c r="E36" s="24">
        <f t="shared" si="28"/>
        <v>0</v>
      </c>
      <c r="F36" s="24">
        <f t="shared" si="29"/>
        <v>0</v>
      </c>
      <c r="G36" s="24">
        <f t="shared" si="30"/>
        <v>0</v>
      </c>
      <c r="H36" s="24">
        <f t="shared" si="31"/>
        <v>0</v>
      </c>
      <c r="I36" s="24">
        <f t="shared" si="32"/>
        <v>0</v>
      </c>
      <c r="J36" s="24">
        <f t="shared" si="33"/>
        <v>0</v>
      </c>
      <c r="K36" s="24">
        <f t="shared" si="34"/>
        <v>0</v>
      </c>
      <c r="L36" s="25">
        <f t="shared" si="35"/>
        <v>0</v>
      </c>
      <c r="M36" s="113">
        <f>+COUNTIF($D$4:D30,B36)</f>
        <v>0</v>
      </c>
      <c r="N36" s="26"/>
      <c r="O36" s="2" t="s">
        <v>73</v>
      </c>
      <c r="P36" s="198">
        <v>2023</v>
      </c>
      <c r="Q36" s="198"/>
      <c r="R36" s="198"/>
      <c r="S36" s="26"/>
      <c r="T36" s="41"/>
      <c r="U36" s="41"/>
      <c r="V36" s="41"/>
      <c r="W36" s="41"/>
    </row>
    <row r="37" spans="1:23" ht="19.899999999999999" customHeight="1" thickBot="1" x14ac:dyDescent="0.25">
      <c r="A37" s="49">
        <v>4</v>
      </c>
      <c r="B37" s="23" t="str">
        <f>+'VERİ BANKASI'!B5</f>
        <v>MUTFAK YİYECEK VE İÇECEK GİDERLERİ</v>
      </c>
      <c r="C37" s="24">
        <f t="shared" si="26"/>
        <v>0</v>
      </c>
      <c r="D37" s="24">
        <f t="shared" si="27"/>
        <v>0</v>
      </c>
      <c r="E37" s="24">
        <f t="shared" si="28"/>
        <v>0</v>
      </c>
      <c r="F37" s="24">
        <f t="shared" si="29"/>
        <v>0</v>
      </c>
      <c r="G37" s="24">
        <f t="shared" si="30"/>
        <v>0</v>
      </c>
      <c r="H37" s="24">
        <f t="shared" si="31"/>
        <v>0</v>
      </c>
      <c r="I37" s="24">
        <f t="shared" si="32"/>
        <v>0</v>
      </c>
      <c r="J37" s="24">
        <f t="shared" si="33"/>
        <v>0</v>
      </c>
      <c r="K37" s="24">
        <f t="shared" si="34"/>
        <v>0</v>
      </c>
      <c r="L37" s="25">
        <f t="shared" si="35"/>
        <v>0</v>
      </c>
      <c r="M37" s="113">
        <f>+COUNTIF($D$4:D31,B37)</f>
        <v>0</v>
      </c>
      <c r="N37" s="26"/>
      <c r="O37" s="2" t="s">
        <v>74</v>
      </c>
      <c r="P37" s="198" t="s">
        <v>22</v>
      </c>
      <c r="Q37" s="198"/>
      <c r="R37" s="198"/>
      <c r="S37" s="26"/>
      <c r="T37" s="199" t="s">
        <v>8</v>
      </c>
      <c r="U37" s="200"/>
      <c r="V37" s="201"/>
      <c r="W37" s="28">
        <f>+W33-W35</f>
        <v>-90</v>
      </c>
    </row>
    <row r="38" spans="1:23" ht="19.899999999999999" customHeight="1" x14ac:dyDescent="0.2">
      <c r="A38" s="49">
        <v>5</v>
      </c>
      <c r="B38" s="23" t="str">
        <f>+'VERİ BANKASI'!B6</f>
        <v>MUTFAK SARF MALZEME GİDERLERİ</v>
      </c>
      <c r="C38" s="24">
        <f t="shared" si="26"/>
        <v>0</v>
      </c>
      <c r="D38" s="24">
        <f t="shared" si="27"/>
        <v>0</v>
      </c>
      <c r="E38" s="24">
        <f t="shared" si="28"/>
        <v>0</v>
      </c>
      <c r="F38" s="24">
        <f t="shared" si="29"/>
        <v>0</v>
      </c>
      <c r="G38" s="24">
        <f t="shared" si="30"/>
        <v>0</v>
      </c>
      <c r="H38" s="24">
        <f t="shared" si="31"/>
        <v>0</v>
      </c>
      <c r="I38" s="24">
        <f t="shared" si="32"/>
        <v>0</v>
      </c>
      <c r="J38" s="24">
        <f t="shared" si="33"/>
        <v>0</v>
      </c>
      <c r="K38" s="24">
        <f t="shared" si="34"/>
        <v>0</v>
      </c>
      <c r="L38" s="25">
        <f t="shared" si="35"/>
        <v>0</v>
      </c>
      <c r="M38" s="113">
        <f>+COUNTIF($D$4:D32,B38)</f>
        <v>0</v>
      </c>
      <c r="N38" s="26"/>
      <c r="O38" s="2" t="s">
        <v>78</v>
      </c>
      <c r="P38" s="198" t="s">
        <v>77</v>
      </c>
      <c r="Q38" s="198"/>
      <c r="R38" s="198"/>
      <c r="S38" s="26"/>
      <c r="T38" s="26"/>
      <c r="U38" s="26"/>
      <c r="V38" s="26"/>
      <c r="W38" s="26"/>
    </row>
    <row r="39" spans="1:23" ht="19.899999999999999" customHeight="1" x14ac:dyDescent="0.2">
      <c r="A39" s="49">
        <v>6</v>
      </c>
      <c r="B39" s="23" t="str">
        <f>+'VERİ BANKASI'!B8</f>
        <v>TEMSİL İKRAM VE YEMEK GİDERLERİ</v>
      </c>
      <c r="C39" s="24">
        <f t="shared" si="26"/>
        <v>0</v>
      </c>
      <c r="D39" s="24">
        <f t="shared" si="27"/>
        <v>0</v>
      </c>
      <c r="E39" s="24">
        <f t="shared" si="28"/>
        <v>0</v>
      </c>
      <c r="F39" s="24">
        <f t="shared" si="29"/>
        <v>0</v>
      </c>
      <c r="G39" s="24">
        <f t="shared" si="30"/>
        <v>81.818181818181813</v>
      </c>
      <c r="H39" s="24">
        <f t="shared" si="31"/>
        <v>8.1818181818181817</v>
      </c>
      <c r="I39" s="24">
        <f t="shared" si="32"/>
        <v>0</v>
      </c>
      <c r="J39" s="24">
        <f t="shared" si="33"/>
        <v>0</v>
      </c>
      <c r="K39" s="24">
        <f t="shared" si="34"/>
        <v>0</v>
      </c>
      <c r="L39" s="25">
        <f t="shared" si="35"/>
        <v>90</v>
      </c>
      <c r="M39" s="113">
        <f>+COUNTIF($D$4:D33,B39)</f>
        <v>1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spans="1:23" ht="19.899999999999999" customHeight="1" x14ac:dyDescent="0.2">
      <c r="A40" s="49">
        <v>7</v>
      </c>
      <c r="B40" s="23" t="str">
        <f>+'VERİ BANKASI'!B9</f>
        <v>OFİS MAKİNA TAM.BAK.VE SARF MALZ. GİD.</v>
      </c>
      <c r="C40" s="24">
        <f t="shared" si="26"/>
        <v>0</v>
      </c>
      <c r="D40" s="24">
        <f t="shared" si="27"/>
        <v>0</v>
      </c>
      <c r="E40" s="24">
        <f t="shared" si="28"/>
        <v>0</v>
      </c>
      <c r="F40" s="24">
        <f t="shared" si="29"/>
        <v>0</v>
      </c>
      <c r="G40" s="24">
        <f t="shared" si="30"/>
        <v>0</v>
      </c>
      <c r="H40" s="24">
        <f t="shared" si="31"/>
        <v>0</v>
      </c>
      <c r="I40" s="24">
        <f t="shared" si="32"/>
        <v>0</v>
      </c>
      <c r="J40" s="24">
        <f t="shared" si="33"/>
        <v>0</v>
      </c>
      <c r="K40" s="24">
        <f t="shared" si="34"/>
        <v>0</v>
      </c>
      <c r="L40" s="25">
        <f t="shared" si="35"/>
        <v>0</v>
      </c>
      <c r="M40" s="113">
        <f>+COUNTIF($D$4:D34,B40)</f>
        <v>0</v>
      </c>
      <c r="N40" s="26"/>
      <c r="O40" s="202" t="s">
        <v>57</v>
      </c>
      <c r="P40" s="202"/>
      <c r="Q40" s="202"/>
      <c r="R40" s="202"/>
      <c r="S40" s="26"/>
      <c r="T40" s="202" t="s">
        <v>56</v>
      </c>
      <c r="U40" s="202"/>
      <c r="V40" s="202"/>
      <c r="W40" s="202"/>
    </row>
    <row r="41" spans="1:23" ht="19.899999999999999" customHeight="1" thickBot="1" x14ac:dyDescent="0.25">
      <c r="A41" s="49">
        <v>8</v>
      </c>
      <c r="B41" s="23" t="str">
        <f>+'VERİ BANKASI'!B10</f>
        <v>OFİS TAMİR, BAKIM VE ONARIM GİDERİ</v>
      </c>
      <c r="C41" s="24">
        <f t="shared" si="26"/>
        <v>0</v>
      </c>
      <c r="D41" s="24">
        <f t="shared" si="27"/>
        <v>0</v>
      </c>
      <c r="E41" s="24">
        <f t="shared" si="28"/>
        <v>0</v>
      </c>
      <c r="F41" s="24">
        <f t="shared" si="29"/>
        <v>0</v>
      </c>
      <c r="G41" s="24">
        <f t="shared" si="30"/>
        <v>0</v>
      </c>
      <c r="H41" s="24">
        <f t="shared" si="31"/>
        <v>0</v>
      </c>
      <c r="I41" s="24">
        <f t="shared" si="32"/>
        <v>0</v>
      </c>
      <c r="J41" s="24">
        <f t="shared" si="33"/>
        <v>0</v>
      </c>
      <c r="K41" s="24">
        <f t="shared" si="34"/>
        <v>0</v>
      </c>
      <c r="L41" s="25">
        <f t="shared" si="35"/>
        <v>0</v>
      </c>
      <c r="M41" s="113">
        <f>+COUNTIF($D$4:D35,B41)</f>
        <v>0</v>
      </c>
      <c r="N41" s="26"/>
      <c r="O41" s="29"/>
      <c r="P41" s="29"/>
      <c r="Q41" s="29"/>
      <c r="R41" s="29"/>
      <c r="S41" s="30"/>
      <c r="T41" s="30"/>
      <c r="U41" s="30"/>
      <c r="V41" s="30"/>
      <c r="W41" s="30"/>
    </row>
    <row r="42" spans="1:23" ht="19.899999999999999" customHeight="1" x14ac:dyDescent="0.2">
      <c r="A42" s="49">
        <v>9</v>
      </c>
      <c r="B42" s="23" t="str">
        <f>+'VERİ BANKASI'!B11</f>
        <v>PTT, KARGO, NAKLİYE VE HAMMALİYE GİD.</v>
      </c>
      <c r="C42" s="24">
        <f t="shared" si="26"/>
        <v>0</v>
      </c>
      <c r="D42" s="24">
        <f t="shared" si="27"/>
        <v>0</v>
      </c>
      <c r="E42" s="24">
        <f t="shared" si="28"/>
        <v>0</v>
      </c>
      <c r="F42" s="24">
        <f t="shared" si="29"/>
        <v>0</v>
      </c>
      <c r="G42" s="24">
        <f t="shared" si="30"/>
        <v>0</v>
      </c>
      <c r="H42" s="24">
        <f t="shared" si="31"/>
        <v>0</v>
      </c>
      <c r="I42" s="24">
        <f t="shared" si="32"/>
        <v>0</v>
      </c>
      <c r="J42" s="24">
        <f t="shared" si="33"/>
        <v>0</v>
      </c>
      <c r="K42" s="24">
        <f t="shared" si="34"/>
        <v>0</v>
      </c>
      <c r="L42" s="25">
        <f t="shared" si="35"/>
        <v>0</v>
      </c>
      <c r="M42" s="113">
        <f>+COUNTIF($D$4:D36,B42)</f>
        <v>0</v>
      </c>
      <c r="N42" s="26"/>
      <c r="O42" s="31" t="s">
        <v>58</v>
      </c>
      <c r="P42" s="32" t="str">
        <f>+CONCATENATE(P43,P33)</f>
        <v>: HÜSEYİN SALMANLI</v>
      </c>
      <c r="Q42" s="33"/>
      <c r="R42" s="34"/>
      <c r="S42" s="30"/>
      <c r="T42" s="31" t="s">
        <v>58</v>
      </c>
      <c r="U42" s="203" t="s">
        <v>61</v>
      </c>
      <c r="V42" s="203"/>
      <c r="W42" s="204"/>
    </row>
    <row r="43" spans="1:23" ht="19.899999999999999" customHeight="1" x14ac:dyDescent="0.2">
      <c r="A43" s="49">
        <v>10</v>
      </c>
      <c r="B43" s="23" t="str">
        <f>+'VERİ BANKASI'!B12</f>
        <v>KIRTASİYE VE MATBAA GİDERLERİ</v>
      </c>
      <c r="C43" s="24">
        <f t="shared" si="26"/>
        <v>0</v>
      </c>
      <c r="D43" s="24">
        <f t="shared" si="27"/>
        <v>0</v>
      </c>
      <c r="E43" s="24">
        <f t="shared" si="28"/>
        <v>0</v>
      </c>
      <c r="F43" s="24">
        <f t="shared" si="29"/>
        <v>0</v>
      </c>
      <c r="G43" s="24">
        <f t="shared" si="30"/>
        <v>0</v>
      </c>
      <c r="H43" s="24">
        <f t="shared" si="31"/>
        <v>0</v>
      </c>
      <c r="I43" s="24">
        <f t="shared" si="32"/>
        <v>0</v>
      </c>
      <c r="J43" s="24">
        <f t="shared" si="33"/>
        <v>0</v>
      </c>
      <c r="K43" s="24">
        <f t="shared" si="34"/>
        <v>0</v>
      </c>
      <c r="L43" s="25">
        <f t="shared" si="35"/>
        <v>0</v>
      </c>
      <c r="M43" s="113">
        <f>+COUNTIF($D$4:D37,B43)</f>
        <v>0</v>
      </c>
      <c r="N43" s="26"/>
      <c r="O43" s="35" t="s">
        <v>59</v>
      </c>
      <c r="P43" s="36" t="s">
        <v>665</v>
      </c>
      <c r="Q43" s="30"/>
      <c r="R43" s="37"/>
      <c r="S43" s="30"/>
      <c r="T43" s="35" t="s">
        <v>59</v>
      </c>
      <c r="U43" s="185" t="s">
        <v>60</v>
      </c>
      <c r="V43" s="185"/>
      <c r="W43" s="186"/>
    </row>
    <row r="44" spans="1:23" ht="19.899999999999999" customHeight="1" x14ac:dyDescent="0.2">
      <c r="A44" s="49">
        <v>11</v>
      </c>
      <c r="B44" s="23" t="str">
        <f>+'VERİ BANKASI'!B13</f>
        <v>YURTİÇİ SEYAHAT VE KONAKLAMA GİD.</v>
      </c>
      <c r="C44" s="24">
        <f t="shared" si="26"/>
        <v>0</v>
      </c>
      <c r="D44" s="24">
        <f t="shared" si="27"/>
        <v>0</v>
      </c>
      <c r="E44" s="24">
        <f t="shared" si="28"/>
        <v>0</v>
      </c>
      <c r="F44" s="24">
        <f t="shared" si="29"/>
        <v>0</v>
      </c>
      <c r="G44" s="24">
        <f t="shared" si="30"/>
        <v>0</v>
      </c>
      <c r="H44" s="24">
        <f t="shared" si="31"/>
        <v>0</v>
      </c>
      <c r="I44" s="24">
        <f t="shared" si="32"/>
        <v>0</v>
      </c>
      <c r="J44" s="24">
        <f t="shared" si="33"/>
        <v>0</v>
      </c>
      <c r="K44" s="24">
        <f t="shared" si="34"/>
        <v>0</v>
      </c>
      <c r="L44" s="25">
        <f t="shared" si="35"/>
        <v>0</v>
      </c>
      <c r="M44" s="113">
        <f>+COUNTIF($D$4:D38,B44)</f>
        <v>0</v>
      </c>
      <c r="N44" s="26"/>
      <c r="O44" s="187" t="s">
        <v>62</v>
      </c>
      <c r="P44" s="188"/>
      <c r="Q44" s="188"/>
      <c r="R44" s="189"/>
      <c r="S44" s="30"/>
      <c r="T44" s="187" t="s">
        <v>62</v>
      </c>
      <c r="U44" s="188"/>
      <c r="V44" s="188"/>
      <c r="W44" s="189"/>
    </row>
    <row r="45" spans="1:23" ht="19.899999999999999" customHeight="1" x14ac:dyDescent="0.2">
      <c r="A45" s="49">
        <v>12</v>
      </c>
      <c r="B45" s="23" t="str">
        <f>+'VERİ BANKASI'!B14</f>
        <v>YURTDIŞI SEYAHAT VE KONAKLAMA GİD.</v>
      </c>
      <c r="C45" s="24">
        <f t="shared" si="26"/>
        <v>0</v>
      </c>
      <c r="D45" s="24">
        <f t="shared" si="27"/>
        <v>0</v>
      </c>
      <c r="E45" s="24">
        <f t="shared" si="28"/>
        <v>0</v>
      </c>
      <c r="F45" s="24">
        <f t="shared" si="29"/>
        <v>0</v>
      </c>
      <c r="G45" s="24">
        <f t="shared" si="30"/>
        <v>0</v>
      </c>
      <c r="H45" s="24">
        <f t="shared" si="31"/>
        <v>0</v>
      </c>
      <c r="I45" s="24">
        <f t="shared" si="32"/>
        <v>0</v>
      </c>
      <c r="J45" s="24">
        <f t="shared" si="33"/>
        <v>0</v>
      </c>
      <c r="K45" s="24">
        <f t="shared" si="34"/>
        <v>0</v>
      </c>
      <c r="L45" s="25">
        <f t="shared" si="35"/>
        <v>0</v>
      </c>
      <c r="M45" s="113">
        <f>+COUNTIF($D$4:D39,B45)</f>
        <v>0</v>
      </c>
      <c r="N45" s="26"/>
      <c r="O45" s="187"/>
      <c r="P45" s="188"/>
      <c r="Q45" s="188"/>
      <c r="R45" s="189"/>
      <c r="S45" s="30"/>
      <c r="T45" s="187"/>
      <c r="U45" s="188"/>
      <c r="V45" s="188"/>
      <c r="W45" s="189"/>
    </row>
    <row r="46" spans="1:23" ht="19.899999999999999" customHeight="1" x14ac:dyDescent="0.2">
      <c r="A46" s="49">
        <v>13</v>
      </c>
      <c r="B46" s="23" t="str">
        <f>+'VERİ BANKASI'!B15</f>
        <v>TEMİZLİK VE SARF MALZEME GİDERLERİ</v>
      </c>
      <c r="C46" s="24">
        <f t="shared" si="26"/>
        <v>0</v>
      </c>
      <c r="D46" s="24">
        <f t="shared" si="27"/>
        <v>0</v>
      </c>
      <c r="E46" s="24">
        <f t="shared" si="28"/>
        <v>0</v>
      </c>
      <c r="F46" s="24">
        <f t="shared" si="29"/>
        <v>0</v>
      </c>
      <c r="G46" s="24">
        <f t="shared" si="30"/>
        <v>0</v>
      </c>
      <c r="H46" s="24">
        <f t="shared" si="31"/>
        <v>0</v>
      </c>
      <c r="I46" s="24">
        <f t="shared" si="32"/>
        <v>0</v>
      </c>
      <c r="J46" s="24">
        <f t="shared" si="33"/>
        <v>0</v>
      </c>
      <c r="K46" s="24">
        <f t="shared" si="34"/>
        <v>0</v>
      </c>
      <c r="L46" s="25">
        <f t="shared" si="35"/>
        <v>0</v>
      </c>
      <c r="M46" s="113">
        <f>+COUNTIF($D$4:D40,B46)</f>
        <v>0</v>
      </c>
      <c r="N46" s="26"/>
      <c r="O46" s="187"/>
      <c r="P46" s="188"/>
      <c r="Q46" s="188"/>
      <c r="R46" s="189"/>
      <c r="S46" s="30"/>
      <c r="T46" s="187"/>
      <c r="U46" s="188"/>
      <c r="V46" s="188"/>
      <c r="W46" s="189"/>
    </row>
    <row r="47" spans="1:23" ht="19.899999999999999" customHeight="1" x14ac:dyDescent="0.2">
      <c r="A47" s="49">
        <v>14</v>
      </c>
      <c r="B47" s="23" t="str">
        <f>+'VERİ BANKASI'!B16</f>
        <v>MUHTELİF VE DIŞARDAN SAĞ.HİZ.GİD.</v>
      </c>
      <c r="C47" s="24">
        <f t="shared" si="26"/>
        <v>0</v>
      </c>
      <c r="D47" s="24">
        <f t="shared" si="27"/>
        <v>0</v>
      </c>
      <c r="E47" s="24">
        <f t="shared" si="28"/>
        <v>0</v>
      </c>
      <c r="F47" s="24">
        <f t="shared" si="29"/>
        <v>0</v>
      </c>
      <c r="G47" s="24">
        <f t="shared" si="30"/>
        <v>0</v>
      </c>
      <c r="H47" s="24">
        <f t="shared" si="31"/>
        <v>0</v>
      </c>
      <c r="I47" s="24">
        <f t="shared" si="32"/>
        <v>0</v>
      </c>
      <c r="J47" s="24">
        <f t="shared" si="33"/>
        <v>0</v>
      </c>
      <c r="K47" s="24">
        <f t="shared" si="34"/>
        <v>0</v>
      </c>
      <c r="L47" s="25">
        <f t="shared" si="35"/>
        <v>0</v>
      </c>
      <c r="M47" s="113">
        <f>+COUNTIF($D$4:D41,B47)</f>
        <v>0</v>
      </c>
      <c r="N47" s="26"/>
      <c r="O47" s="187"/>
      <c r="P47" s="188"/>
      <c r="Q47" s="188"/>
      <c r="R47" s="189"/>
      <c r="S47" s="30"/>
      <c r="T47" s="187"/>
      <c r="U47" s="188"/>
      <c r="V47" s="188"/>
      <c r="W47" s="189"/>
    </row>
    <row r="48" spans="1:23" ht="19.899999999999999" customHeight="1" thickBot="1" x14ac:dyDescent="0.25">
      <c r="A48" s="49">
        <v>15</v>
      </c>
      <c r="B48" s="23" t="str">
        <f>+'VERİ BANKASI'!B17</f>
        <v>DİĞER VERGİ RESİM VE HARÇ GİDERLERİ</v>
      </c>
      <c r="C48" s="24">
        <f t="shared" si="26"/>
        <v>0</v>
      </c>
      <c r="D48" s="24">
        <f t="shared" si="27"/>
        <v>0</v>
      </c>
      <c r="E48" s="24">
        <f t="shared" si="28"/>
        <v>0</v>
      </c>
      <c r="F48" s="24">
        <f t="shared" si="29"/>
        <v>0</v>
      </c>
      <c r="G48" s="24">
        <f t="shared" si="30"/>
        <v>0</v>
      </c>
      <c r="H48" s="24">
        <f t="shared" si="31"/>
        <v>0</v>
      </c>
      <c r="I48" s="24">
        <f t="shared" si="32"/>
        <v>0</v>
      </c>
      <c r="J48" s="24">
        <f t="shared" si="33"/>
        <v>0</v>
      </c>
      <c r="K48" s="24">
        <f t="shared" si="34"/>
        <v>0</v>
      </c>
      <c r="L48" s="25">
        <f t="shared" si="35"/>
        <v>0</v>
      </c>
      <c r="M48" s="113">
        <f>+COUNTIF($D$4:D42,B48)</f>
        <v>0</v>
      </c>
      <c r="N48" s="26"/>
      <c r="O48" s="190"/>
      <c r="P48" s="191"/>
      <c r="Q48" s="191"/>
      <c r="R48" s="192"/>
      <c r="S48" s="30"/>
      <c r="T48" s="190"/>
      <c r="U48" s="191"/>
      <c r="V48" s="191"/>
      <c r="W48" s="192"/>
    </row>
    <row r="49" spans="1:23" ht="19.899999999999999" customHeight="1" x14ac:dyDescent="0.2">
      <c r="A49" s="49">
        <v>16</v>
      </c>
      <c r="B49" s="23" t="str">
        <f>+'VERİ BANKASI'!B18</f>
        <v>NOTER GİDERLERİ</v>
      </c>
      <c r="C49" s="24">
        <f t="shared" si="26"/>
        <v>0</v>
      </c>
      <c r="D49" s="24">
        <f t="shared" si="27"/>
        <v>0</v>
      </c>
      <c r="E49" s="24">
        <f t="shared" si="28"/>
        <v>0</v>
      </c>
      <c r="F49" s="24">
        <f t="shared" si="29"/>
        <v>0</v>
      </c>
      <c r="G49" s="24">
        <f t="shared" si="30"/>
        <v>0</v>
      </c>
      <c r="H49" s="24">
        <f t="shared" si="31"/>
        <v>0</v>
      </c>
      <c r="I49" s="24">
        <f t="shared" si="32"/>
        <v>0</v>
      </c>
      <c r="J49" s="24">
        <f t="shared" si="33"/>
        <v>0</v>
      </c>
      <c r="K49" s="24">
        <f t="shared" si="34"/>
        <v>0</v>
      </c>
      <c r="L49" s="25">
        <f t="shared" si="35"/>
        <v>0</v>
      </c>
      <c r="M49" s="113">
        <f>+COUNTIF($D$4:D43,B49)</f>
        <v>0</v>
      </c>
      <c r="N49" s="26"/>
      <c r="S49" s="30"/>
      <c r="T49" s="30"/>
      <c r="U49" s="30"/>
    </row>
    <row r="50" spans="1:23" ht="19.899999999999999" customHeight="1" x14ac:dyDescent="0.2">
      <c r="A50" s="49">
        <v>17</v>
      </c>
      <c r="B50" s="23" t="str">
        <f>+'VERİ BANKASI'!B19</f>
        <v>SAĞLIK GİDERLERİ</v>
      </c>
      <c r="C50" s="24">
        <f t="shared" si="26"/>
        <v>0</v>
      </c>
      <c r="D50" s="24">
        <f t="shared" si="27"/>
        <v>0</v>
      </c>
      <c r="E50" s="24">
        <f t="shared" si="28"/>
        <v>0</v>
      </c>
      <c r="F50" s="24">
        <f t="shared" si="29"/>
        <v>0</v>
      </c>
      <c r="G50" s="24">
        <f t="shared" si="30"/>
        <v>0</v>
      </c>
      <c r="H50" s="24">
        <f t="shared" si="31"/>
        <v>0</v>
      </c>
      <c r="I50" s="24">
        <f t="shared" si="32"/>
        <v>0</v>
      </c>
      <c r="J50" s="24">
        <f t="shared" si="33"/>
        <v>0</v>
      </c>
      <c r="K50" s="24">
        <f t="shared" si="34"/>
        <v>0</v>
      </c>
      <c r="L50" s="25">
        <f t="shared" si="35"/>
        <v>0</v>
      </c>
      <c r="M50" s="113">
        <f>+COUNTIF($D$4:D44,B50)</f>
        <v>0</v>
      </c>
      <c r="N50" s="26"/>
    </row>
    <row r="51" spans="1:23" ht="19.899999999999999" customHeight="1" x14ac:dyDescent="0.2">
      <c r="A51" s="49">
        <v>18</v>
      </c>
      <c r="B51" s="23" t="str">
        <f>+'VERİ BANKASI'!B20</f>
        <v>689 KANUNEN KABUL EDİLMEYEN GİD.</v>
      </c>
      <c r="C51" s="24">
        <f t="shared" si="26"/>
        <v>0</v>
      </c>
      <c r="D51" s="24">
        <f t="shared" si="27"/>
        <v>0</v>
      </c>
      <c r="E51" s="24">
        <f t="shared" si="28"/>
        <v>0</v>
      </c>
      <c r="F51" s="24">
        <f t="shared" si="29"/>
        <v>0</v>
      </c>
      <c r="G51" s="24">
        <f t="shared" si="30"/>
        <v>0</v>
      </c>
      <c r="H51" s="24">
        <f t="shared" si="31"/>
        <v>0</v>
      </c>
      <c r="I51" s="24">
        <f t="shared" si="32"/>
        <v>0</v>
      </c>
      <c r="J51" s="24">
        <f t="shared" si="33"/>
        <v>0</v>
      </c>
      <c r="K51" s="24">
        <f t="shared" si="34"/>
        <v>0</v>
      </c>
      <c r="L51" s="25">
        <f t="shared" si="35"/>
        <v>0</v>
      </c>
      <c r="M51" s="113">
        <f>+COUNTIF($D$4:D45,B51)</f>
        <v>0</v>
      </c>
    </row>
    <row r="52" spans="1:23" ht="19.899999999999999" customHeight="1" x14ac:dyDescent="0.2">
      <c r="A52" s="49">
        <v>19</v>
      </c>
      <c r="B52" s="23">
        <f>+'VERİ BANKASI'!B21</f>
        <v>0</v>
      </c>
      <c r="C52" s="24">
        <f t="shared" si="26"/>
        <v>0</v>
      </c>
      <c r="D52" s="24">
        <f t="shared" si="27"/>
        <v>0</v>
      </c>
      <c r="E52" s="24">
        <f t="shared" si="28"/>
        <v>0</v>
      </c>
      <c r="F52" s="24">
        <f t="shared" si="29"/>
        <v>0</v>
      </c>
      <c r="G52" s="24">
        <f t="shared" si="30"/>
        <v>0</v>
      </c>
      <c r="H52" s="24">
        <f t="shared" si="31"/>
        <v>0</v>
      </c>
      <c r="I52" s="24">
        <f t="shared" si="32"/>
        <v>0</v>
      </c>
      <c r="J52" s="24">
        <f t="shared" si="33"/>
        <v>0</v>
      </c>
      <c r="K52" s="24">
        <f t="shared" si="34"/>
        <v>0</v>
      </c>
      <c r="L52" s="25">
        <f t="shared" si="35"/>
        <v>0</v>
      </c>
      <c r="M52" s="113"/>
      <c r="N52" s="193" t="s">
        <v>55</v>
      </c>
      <c r="O52" s="194" t="s">
        <v>654</v>
      </c>
      <c r="P52" s="195"/>
      <c r="Q52" s="195"/>
      <c r="R52" s="195"/>
      <c r="S52" s="195"/>
      <c r="T52" s="195"/>
      <c r="U52" s="195"/>
      <c r="V52" s="195"/>
      <c r="W52" s="195"/>
    </row>
    <row r="53" spans="1:23" ht="19.899999999999999" customHeight="1" x14ac:dyDescent="0.2">
      <c r="A53" s="49">
        <v>20</v>
      </c>
      <c r="B53" s="23">
        <f>+'VERİ BANKASI'!B22</f>
        <v>0</v>
      </c>
      <c r="C53" s="24">
        <f t="shared" si="26"/>
        <v>0</v>
      </c>
      <c r="D53" s="24">
        <f t="shared" si="27"/>
        <v>0</v>
      </c>
      <c r="E53" s="24">
        <f t="shared" si="28"/>
        <v>0</v>
      </c>
      <c r="F53" s="24">
        <f t="shared" si="29"/>
        <v>0</v>
      </c>
      <c r="G53" s="24">
        <f t="shared" si="30"/>
        <v>0</v>
      </c>
      <c r="H53" s="24">
        <f t="shared" si="31"/>
        <v>0</v>
      </c>
      <c r="I53" s="24">
        <f t="shared" si="32"/>
        <v>0</v>
      </c>
      <c r="J53" s="24">
        <f t="shared" si="33"/>
        <v>0</v>
      </c>
      <c r="K53" s="24">
        <f t="shared" si="34"/>
        <v>0</v>
      </c>
      <c r="L53" s="25">
        <f t="shared" si="35"/>
        <v>0</v>
      </c>
      <c r="M53" s="113"/>
      <c r="N53" s="193"/>
      <c r="O53" s="194"/>
      <c r="P53" s="195"/>
      <c r="Q53" s="195"/>
      <c r="R53" s="195"/>
      <c r="S53" s="195"/>
      <c r="T53" s="195"/>
      <c r="U53" s="195"/>
      <c r="V53" s="195"/>
      <c r="W53" s="195"/>
    </row>
    <row r="54" spans="1:23" ht="19.899999999999999" customHeight="1" x14ac:dyDescent="0.2">
      <c r="A54" s="49">
        <v>21</v>
      </c>
      <c r="B54" s="23">
        <f>+'VERİ BANKASI'!B23</f>
        <v>0</v>
      </c>
      <c r="C54" s="24">
        <f t="shared" si="26"/>
        <v>0</v>
      </c>
      <c r="D54" s="24">
        <f t="shared" si="27"/>
        <v>0</v>
      </c>
      <c r="E54" s="24">
        <f t="shared" si="28"/>
        <v>0</v>
      </c>
      <c r="F54" s="24">
        <f t="shared" si="29"/>
        <v>0</v>
      </c>
      <c r="G54" s="24">
        <f t="shared" si="30"/>
        <v>0</v>
      </c>
      <c r="H54" s="24">
        <f t="shared" si="31"/>
        <v>0</v>
      </c>
      <c r="I54" s="24">
        <f t="shared" si="32"/>
        <v>0</v>
      </c>
      <c r="J54" s="24">
        <f t="shared" si="33"/>
        <v>0</v>
      </c>
      <c r="K54" s="24">
        <f t="shared" si="34"/>
        <v>0</v>
      </c>
      <c r="L54" s="25">
        <f t="shared" si="35"/>
        <v>0</v>
      </c>
      <c r="M54" s="113"/>
      <c r="N54" s="193"/>
      <c r="O54" s="194"/>
      <c r="P54" s="195"/>
      <c r="Q54" s="195"/>
      <c r="R54" s="195"/>
      <c r="S54" s="195"/>
      <c r="T54" s="195"/>
      <c r="U54" s="195"/>
      <c r="V54" s="195"/>
      <c r="W54" s="195"/>
    </row>
    <row r="55" spans="1:23" ht="19.899999999999999" customHeight="1" x14ac:dyDescent="0.2">
      <c r="A55" s="49">
        <v>22</v>
      </c>
      <c r="B55" s="23">
        <f>+'VERİ BANKASI'!B24</f>
        <v>0</v>
      </c>
      <c r="C55" s="24">
        <f t="shared" si="26"/>
        <v>0</v>
      </c>
      <c r="D55" s="24">
        <f t="shared" si="27"/>
        <v>0</v>
      </c>
      <c r="E55" s="24">
        <f t="shared" si="28"/>
        <v>0</v>
      </c>
      <c r="F55" s="24">
        <f t="shared" si="29"/>
        <v>0</v>
      </c>
      <c r="G55" s="24">
        <f t="shared" si="30"/>
        <v>0</v>
      </c>
      <c r="H55" s="24">
        <f t="shared" si="31"/>
        <v>0</v>
      </c>
      <c r="I55" s="24">
        <f t="shared" si="32"/>
        <v>0</v>
      </c>
      <c r="J55" s="24">
        <f t="shared" si="33"/>
        <v>0</v>
      </c>
      <c r="K55" s="24">
        <f t="shared" si="34"/>
        <v>0</v>
      </c>
      <c r="L55" s="25">
        <f t="shared" si="35"/>
        <v>0</v>
      </c>
      <c r="M55" s="113"/>
      <c r="N55" s="193"/>
      <c r="O55" s="196" t="s">
        <v>655</v>
      </c>
      <c r="P55" s="197"/>
      <c r="Q55" s="197"/>
      <c r="R55" s="197"/>
      <c r="S55" s="197"/>
      <c r="T55" s="197"/>
      <c r="U55" s="197"/>
      <c r="V55" s="197"/>
      <c r="W55" s="197"/>
    </row>
    <row r="56" spans="1:23" ht="19.899999999999999" customHeight="1" x14ac:dyDescent="0.2">
      <c r="A56" s="49">
        <v>23</v>
      </c>
      <c r="B56" s="23">
        <f>+'VERİ BANKASI'!B25</f>
        <v>0</v>
      </c>
      <c r="C56" s="24">
        <f t="shared" si="26"/>
        <v>0</v>
      </c>
      <c r="D56" s="24">
        <f t="shared" si="27"/>
        <v>0</v>
      </c>
      <c r="E56" s="24">
        <f t="shared" si="28"/>
        <v>0</v>
      </c>
      <c r="F56" s="24">
        <f t="shared" si="29"/>
        <v>0</v>
      </c>
      <c r="G56" s="24">
        <f t="shared" si="30"/>
        <v>0</v>
      </c>
      <c r="H56" s="24">
        <f t="shared" si="31"/>
        <v>0</v>
      </c>
      <c r="I56" s="24">
        <f t="shared" si="32"/>
        <v>0</v>
      </c>
      <c r="J56" s="24">
        <f t="shared" si="33"/>
        <v>0</v>
      </c>
      <c r="K56" s="24">
        <f t="shared" si="34"/>
        <v>0</v>
      </c>
      <c r="L56" s="25">
        <f t="shared" si="35"/>
        <v>0</v>
      </c>
      <c r="M56" s="113"/>
      <c r="N56" s="193"/>
      <c r="O56" s="196"/>
      <c r="P56" s="197"/>
      <c r="Q56" s="197"/>
      <c r="R56" s="197"/>
      <c r="S56" s="197"/>
      <c r="T56" s="197"/>
      <c r="U56" s="197"/>
      <c r="V56" s="197"/>
      <c r="W56" s="197"/>
    </row>
    <row r="57" spans="1:23" ht="19.899999999999999" customHeight="1" x14ac:dyDescent="0.2">
      <c r="A57" s="49">
        <v>24</v>
      </c>
      <c r="B57" s="23">
        <f>+'VERİ BANKASI'!B26</f>
        <v>0</v>
      </c>
      <c r="C57" s="24">
        <f t="shared" si="26"/>
        <v>0</v>
      </c>
      <c r="D57" s="24">
        <f t="shared" si="27"/>
        <v>0</v>
      </c>
      <c r="E57" s="24">
        <f t="shared" si="28"/>
        <v>0</v>
      </c>
      <c r="F57" s="24">
        <f t="shared" si="29"/>
        <v>0</v>
      </c>
      <c r="G57" s="24">
        <f t="shared" si="30"/>
        <v>0</v>
      </c>
      <c r="H57" s="24">
        <f t="shared" si="31"/>
        <v>0</v>
      </c>
      <c r="I57" s="24">
        <f t="shared" si="32"/>
        <v>0</v>
      </c>
      <c r="J57" s="24">
        <f t="shared" si="33"/>
        <v>0</v>
      </c>
      <c r="K57" s="24">
        <f t="shared" si="34"/>
        <v>0</v>
      </c>
      <c r="L57" s="25">
        <f t="shared" si="35"/>
        <v>0</v>
      </c>
      <c r="M57" s="113"/>
    </row>
    <row r="58" spans="1:23" ht="19.899999999999999" customHeight="1" thickBot="1" x14ac:dyDescent="0.25">
      <c r="A58" s="49">
        <v>25</v>
      </c>
      <c r="B58" s="23">
        <f>+'VERİ BANKASI'!B27</f>
        <v>0</v>
      </c>
      <c r="C58" s="24">
        <f t="shared" si="26"/>
        <v>0</v>
      </c>
      <c r="D58" s="24">
        <f t="shared" si="27"/>
        <v>0</v>
      </c>
      <c r="E58" s="24">
        <f t="shared" si="28"/>
        <v>0</v>
      </c>
      <c r="F58" s="24">
        <f t="shared" si="29"/>
        <v>0</v>
      </c>
      <c r="G58" s="24">
        <f t="shared" si="30"/>
        <v>0</v>
      </c>
      <c r="H58" s="24">
        <f t="shared" si="31"/>
        <v>0</v>
      </c>
      <c r="I58" s="24">
        <f t="shared" si="32"/>
        <v>0</v>
      </c>
      <c r="J58" s="24">
        <f t="shared" si="33"/>
        <v>0</v>
      </c>
      <c r="K58" s="24">
        <f t="shared" si="34"/>
        <v>0</v>
      </c>
      <c r="L58" s="25">
        <f t="shared" si="35"/>
        <v>0</v>
      </c>
      <c r="M58" s="113"/>
      <c r="R58" s="108" t="s">
        <v>657</v>
      </c>
      <c r="S58" s="108" t="s">
        <v>727</v>
      </c>
      <c r="T58" s="108" t="s">
        <v>50</v>
      </c>
      <c r="U58" s="108" t="s">
        <v>29</v>
      </c>
      <c r="V58" s="108" t="s">
        <v>33</v>
      </c>
      <c r="W58" s="108" t="s">
        <v>658</v>
      </c>
    </row>
    <row r="59" spans="1:23" ht="19.899999999999999" customHeight="1" thickBot="1" x14ac:dyDescent="0.25">
      <c r="A59" s="17"/>
      <c r="B59" s="38" t="s">
        <v>23</v>
      </c>
      <c r="C59" s="39">
        <f t="shared" ref="C59:K59" si="36">SUM(C34:C56)</f>
        <v>0</v>
      </c>
      <c r="D59" s="39">
        <f t="shared" si="36"/>
        <v>0</v>
      </c>
      <c r="E59" s="39">
        <f t="shared" si="36"/>
        <v>0</v>
      </c>
      <c r="F59" s="39">
        <f t="shared" si="36"/>
        <v>0</v>
      </c>
      <c r="G59" s="39">
        <f t="shared" si="36"/>
        <v>81.818181818181813</v>
      </c>
      <c r="H59" s="39">
        <f t="shared" si="36"/>
        <v>8.1818181818181817</v>
      </c>
      <c r="I59" s="39">
        <f t="shared" si="36"/>
        <v>0</v>
      </c>
      <c r="J59" s="39">
        <f t="shared" si="36"/>
        <v>0</v>
      </c>
      <c r="K59" s="40">
        <f t="shared" si="36"/>
        <v>0</v>
      </c>
      <c r="L59" s="40">
        <f>SUM(L34:L56)</f>
        <v>90</v>
      </c>
      <c r="M59" s="114">
        <f>+SUM(M34:M58)</f>
        <v>1</v>
      </c>
      <c r="R59" s="106" t="s">
        <v>658</v>
      </c>
      <c r="S59" s="111">
        <f>+M59</f>
        <v>1</v>
      </c>
      <c r="T59" s="107">
        <f>+K59</f>
        <v>0</v>
      </c>
      <c r="U59" s="107">
        <f>+C59+E59+G59+I59</f>
        <v>81.818181818181813</v>
      </c>
      <c r="V59" s="107">
        <f>+D59+F59+H59+J59</f>
        <v>8.1818181818181817</v>
      </c>
      <c r="W59" s="107">
        <f>+T59+U59+V59</f>
        <v>90</v>
      </c>
    </row>
  </sheetData>
  <autoFilter ref="A3:W28" xr:uid="{00000000-0009-0000-0000-000004000000}">
    <sortState xmlns:xlrd2="http://schemas.microsoft.com/office/spreadsheetml/2017/richdata2" ref="A4:W28">
      <sortCondition ref="F3:F28"/>
    </sortState>
  </autoFilter>
  <mergeCells count="26">
    <mergeCell ref="U43:W43"/>
    <mergeCell ref="O44:R48"/>
    <mergeCell ref="T44:W48"/>
    <mergeCell ref="N52:N56"/>
    <mergeCell ref="O52:W54"/>
    <mergeCell ref="O55:W56"/>
    <mergeCell ref="U42:W42"/>
    <mergeCell ref="P33:R33"/>
    <mergeCell ref="T33:V33"/>
    <mergeCell ref="P34:R34"/>
    <mergeCell ref="P35:R35"/>
    <mergeCell ref="T35:V35"/>
    <mergeCell ref="P36:R36"/>
    <mergeCell ref="P37:R37"/>
    <mergeCell ref="T37:V37"/>
    <mergeCell ref="P38:R38"/>
    <mergeCell ref="O40:R40"/>
    <mergeCell ref="T40:W40"/>
    <mergeCell ref="A1:W1"/>
    <mergeCell ref="A2:C2"/>
    <mergeCell ref="E2:M2"/>
    <mergeCell ref="N2:O2"/>
    <mergeCell ref="P2:Q2"/>
    <mergeCell ref="R2:S2"/>
    <mergeCell ref="T2:U2"/>
    <mergeCell ref="V2:W2"/>
  </mergeCells>
  <dataValidations count="1">
    <dataValidation type="list" allowBlank="1" showInputMessage="1" showErrorMessage="1" sqref="D29" xr:uid="{00000000-0002-0000-0400-000000000000}">
      <formula1>#REF!</formula1>
    </dataValidation>
  </dataValidation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40" orientation="landscape" blackAndWhite="1" r:id="rId1"/>
  <headerFooter alignWithMargins="0">
    <oddFooter>&amp;L&amp;F&amp;C&amp;P/&amp;N&amp;R&amp;A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400-000002000000}">
          <x14:formula1>
            <xm:f>'VERİ BANKASI'!$K$1:$K$3</xm:f>
          </x14:formula1>
          <xm:sqref>J4:J29</xm:sqref>
        </x14:dataValidation>
        <x14:dataValidation type="list" allowBlank="1" showInputMessage="1" showErrorMessage="1" xr:uid="{00000000-0002-0000-0400-000003000000}">
          <x14:formula1>
            <xm:f>'VERİ BANKASI'!$J$1:$J$10</xm:f>
          </x14:formula1>
          <xm:sqref>K4:K28</xm:sqref>
        </x14:dataValidation>
        <x14:dataValidation type="list" allowBlank="1" showInputMessage="1" showErrorMessage="1" xr:uid="{00000000-0002-0000-0400-000005000000}">
          <x14:formula1>
            <xm:f>'VERİ BANKASI'!$C$1:$C$8</xm:f>
          </x14:formula1>
          <xm:sqref>G4:G28</xm:sqref>
        </x14:dataValidation>
        <x14:dataValidation type="list" allowBlank="1" showInputMessage="1" showErrorMessage="1" xr:uid="{00000000-0002-0000-0400-000006000000}">
          <x14:formula1>
            <xm:f>'VERİ BANKASI'!$H$1:$H$9</xm:f>
          </x14:formula1>
          <xm:sqref>P33:R33</xm:sqref>
        </x14:dataValidation>
        <x14:dataValidation type="list" allowBlank="1" showInputMessage="1" showErrorMessage="1" xr:uid="{00000000-0002-0000-0400-000008000000}">
          <x14:formula1>
            <xm:f>'VERİ BANKASI'!$N$1:$N$1</xm:f>
          </x14:formula1>
          <xm:sqref>K29</xm:sqref>
        </x14:dataValidation>
        <x14:dataValidation type="list" allowBlank="1" showInputMessage="1" showErrorMessage="1" xr:uid="{00000000-0002-0000-0400-000009000000}">
          <x14:formula1>
            <xm:f>'VERİ BANKASI'!$C$1:$C$5</xm:f>
          </x14:formula1>
          <xm:sqref>G29</xm:sqref>
        </x14:dataValidation>
        <x14:dataValidation type="list" allowBlank="1" showInputMessage="1" showErrorMessage="1" xr:uid="{00000000-0002-0000-0400-00000A000000}">
          <x14:formula1>
            <xm:f>'VERİ BANKASI'!$G$1:$G$4</xm:f>
          </x14:formula1>
          <xm:sqref>P35</xm:sqref>
        </x14:dataValidation>
        <x14:dataValidation type="list" allowBlank="1" showInputMessage="1" showErrorMessage="1" xr:uid="{00000000-0002-0000-0400-00000B000000}">
          <x14:formula1>
            <xm:f>'VERİ BANKASI'!$L$1:$L$4</xm:f>
          </x14:formula1>
          <xm:sqref>P38:R38</xm:sqref>
        </x14:dataValidation>
        <x14:dataValidation type="list" allowBlank="1" showInputMessage="1" showErrorMessage="1" xr:uid="{00000000-0002-0000-0400-00000C000000}">
          <x14:formula1>
            <xm:f>'VERİ BANKASI'!$E$1:$E$13</xm:f>
          </x14:formula1>
          <xm:sqref>P37</xm:sqref>
        </x14:dataValidation>
        <x14:dataValidation type="list" allowBlank="1" showInputMessage="1" showErrorMessage="1" xr:uid="{00000000-0002-0000-0400-00000D000000}">
          <x14:formula1>
            <xm:f>'VERİ BANKASI'!$F$1:$F$4</xm:f>
          </x14:formula1>
          <xm:sqref>P34</xm:sqref>
        </x14:dataValidation>
        <x14:dataValidation type="list" allowBlank="1" showInputMessage="1" showErrorMessage="1" xr:uid="{00000000-0002-0000-0400-000004000000}">
          <x14:formula1>
            <xm:f>'VERİ BANKASI'!$B$1:$B$27</xm:f>
          </x14:formula1>
          <xm:sqref>D4:D28</xm:sqref>
        </x14:dataValidation>
        <x14:dataValidation type="list" allowBlank="1" showInputMessage="1" showErrorMessage="1" xr:uid="{00000000-0002-0000-0400-000001000000}">
          <x14:formula1>
            <xm:f>'VERİ BANKASI'!$I$1:$I$49</xm:f>
          </x14:formula1>
          <xm:sqref>I4:I29</xm:sqref>
        </x14:dataValidation>
        <x14:dataValidation type="list" allowBlank="1" showInputMessage="1" showErrorMessage="1" promptTitle="YILLAR" xr:uid="{00000000-0002-0000-0400-000007000000}">
          <x14:formula1>
            <xm:f>'VERİ BANKASI'!$I$1:$I$36</xm:f>
          </x14:formula1>
          <xm:sqref>P36:R36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144</vt:i4>
      </vt:variant>
      <vt:variant>
        <vt:lpstr>Adlandırılmış Aralıklar</vt:lpstr>
      </vt:variant>
      <vt:variant>
        <vt:i4>143</vt:i4>
      </vt:variant>
    </vt:vector>
  </HeadingPairs>
  <TitlesOfParts>
    <vt:vector size="287" baseType="lpstr">
      <vt:lpstr>VERİ BANKASI</vt:lpstr>
      <vt:lpstr>03.AY O.Y. () 2026</vt:lpstr>
      <vt:lpstr>01.AY O.Y. (11-20 ARASI) 2026</vt:lpstr>
      <vt:lpstr>01.AY O.Y. (01-10 ARASI) 2026</vt:lpstr>
      <vt:lpstr>12.AY T.K. FERLA 2025</vt:lpstr>
      <vt:lpstr>12.AY T.K. MESKUR 2025</vt:lpstr>
      <vt:lpstr>12.AY O.Y. 2025</vt:lpstr>
      <vt:lpstr>10.AY O.Y. 2025</vt:lpstr>
      <vt:lpstr>09.AY O.Y. (01-11 ARASI) 2025</vt:lpstr>
      <vt:lpstr>09.AY O.Y. (11-20 ARASI) 2025</vt:lpstr>
      <vt:lpstr>09.AY O.Y. (21-30 ARASI) 2025</vt:lpstr>
      <vt:lpstr>07.AY O.Y. (01-11 ARASI) 2025</vt:lpstr>
      <vt:lpstr>07.AY O.Y. (11-20 ARASI) 2025</vt:lpstr>
      <vt:lpstr>07.AY O.Y. (21-31 ARASI) 2025</vt:lpstr>
      <vt:lpstr>06.AY O.Y. (01-11 ARASI)2025</vt:lpstr>
      <vt:lpstr>06.AY O.Y. (11-20 ARASI)2025</vt:lpstr>
      <vt:lpstr>06.AY O.Y. (21-30 ARASI)2025</vt:lpstr>
      <vt:lpstr>03.AY O.Y. (01-11 ARASI)2025</vt:lpstr>
      <vt:lpstr>03.AY O.Y. (11-20 ARASI)2025</vt:lpstr>
      <vt:lpstr>03.AY O.Y. (21-31 ARASI)2025</vt:lpstr>
      <vt:lpstr>02.AY O.Y. (01-11 ARASI)2025</vt:lpstr>
      <vt:lpstr>02.AY O.Y. (11-20 ARASI)2025</vt:lpstr>
      <vt:lpstr>01.AY O.Y. (01-11 ARASI) 2025</vt:lpstr>
      <vt:lpstr>12. AY O.Y. (21-31 ARASI)</vt:lpstr>
      <vt:lpstr>12. AY O.Y. (11-20 ARASI)</vt:lpstr>
      <vt:lpstr>12.AY O.Y. (01-11 ARASI)</vt:lpstr>
      <vt:lpstr>12.AY T.K. (31.12.2024) (2)</vt:lpstr>
      <vt:lpstr>12.AY T.K. (31.12.2024)</vt:lpstr>
      <vt:lpstr>12.AY H.S. (31.12.2024)</vt:lpstr>
      <vt:lpstr>11.AY O.Y. (01-11 ARASI)</vt:lpstr>
      <vt:lpstr>11.AY O.Y. (11-20 ARASI)</vt:lpstr>
      <vt:lpstr>11.AY O.Y. (21-30 ARASI)</vt:lpstr>
      <vt:lpstr>10.AY O.Y. (01-10 ARASI)</vt:lpstr>
      <vt:lpstr>10.AY O.Y. (11-20 ARASI)</vt:lpstr>
      <vt:lpstr>10.AY O.Y. (21-31 ARASI)</vt:lpstr>
      <vt:lpstr>08.AY T.K. (01-31 ARASI)</vt:lpstr>
      <vt:lpstr>08.AY B.Ç. (01-31 ARASI)</vt:lpstr>
      <vt:lpstr>08.AY H.S. (01-31 ARASI)</vt:lpstr>
      <vt:lpstr>08.AY M.Y. (11-20 ARASI)</vt:lpstr>
      <vt:lpstr>08.AY M.Y. (01-10 ARASI)</vt:lpstr>
      <vt:lpstr>08.AY G.Y. (11-21 ARASI)</vt:lpstr>
      <vt:lpstr>08.AY O.Y. (01-10 ARASI)</vt:lpstr>
      <vt:lpstr>08.AY O.Y. (11-20 ARASI)</vt:lpstr>
      <vt:lpstr>08.AY O.Y. (21-31 ARASI)</vt:lpstr>
      <vt:lpstr>08.AY M.Y. MESKUR</vt:lpstr>
      <vt:lpstr>07.AY H.S. (01-10 ARASI)</vt:lpstr>
      <vt:lpstr>07.AY B.Ç. (21-31 ARASI) </vt:lpstr>
      <vt:lpstr>07.AY B.Ç. (01-10 ARASI)</vt:lpstr>
      <vt:lpstr>07.AY T.K. (01-10 ARASI)</vt:lpstr>
      <vt:lpstr>07.AY O.Y. (01-10 ARASI)</vt:lpstr>
      <vt:lpstr>07.AY O.Y. (21-31 ARASI)</vt:lpstr>
      <vt:lpstr>07.AY G.Y. (01-10 ARASI) MESKUR</vt:lpstr>
      <vt:lpstr>07.AY M.Y. (01-10 ARASI) MESKUR</vt:lpstr>
      <vt:lpstr>07.AY M.Y. (01-10 ARASI)</vt:lpstr>
      <vt:lpstr>07.AY M.Y. (11-20 ARASI)</vt:lpstr>
      <vt:lpstr>07.AY M.Y. (20-31 ARASI)</vt:lpstr>
      <vt:lpstr>07.AY T.K. </vt:lpstr>
      <vt:lpstr>06.AY O.Y. (01-10 ARASI)</vt:lpstr>
      <vt:lpstr>06.AY O.Y. (21-30 ARASI)</vt:lpstr>
      <vt:lpstr>06.AY O.Y. (11-20 ARASI)</vt:lpstr>
      <vt:lpstr>06.AY T.K. MESKUR (21-30 ARASI)</vt:lpstr>
      <vt:lpstr>06.AY T.K. (21-30 ARASI)</vt:lpstr>
      <vt:lpstr>05.AY H.S. (01-10 ARASI)</vt:lpstr>
      <vt:lpstr>05.AY H.S. (11-20 ARASI)</vt:lpstr>
      <vt:lpstr>05.AY H.S. (21-31 ARASI)</vt:lpstr>
      <vt:lpstr>05.AY B.Ç. (11-20 ARASI)</vt:lpstr>
      <vt:lpstr>05.AY B.Ç. (21-31 ARASI)</vt:lpstr>
      <vt:lpstr>05.AY T.K. (11-20 ARASI)</vt:lpstr>
      <vt:lpstr>05.AY T.K. (21-31 ARASI)</vt:lpstr>
      <vt:lpstr>05.AY O.Y. (01-10 ARASI)</vt:lpstr>
      <vt:lpstr>05.AY O.Y. (11-20 ARASI)</vt:lpstr>
      <vt:lpstr>05.AY O.Y. (21-31 ARASI)</vt:lpstr>
      <vt:lpstr>04.AY T.K. ÖDENEN</vt:lpstr>
      <vt:lpstr>04.AY O.Y. (01-10 ARASI)</vt:lpstr>
      <vt:lpstr>04.AY O.Y. (11-20 ARASI)</vt:lpstr>
      <vt:lpstr>04.AY O.Y. (21-30 ARASI)</vt:lpstr>
      <vt:lpstr>04.AY H.S. </vt:lpstr>
      <vt:lpstr>04.AY M.Y. (01-10) </vt:lpstr>
      <vt:lpstr>04.AY G.Y. (01-10) ARASI)</vt:lpstr>
      <vt:lpstr>04.AY M.Y. (11-20) ARASI)</vt:lpstr>
      <vt:lpstr>04.AY G.Y. (11-20) ARASI)</vt:lpstr>
      <vt:lpstr>04.AY M.Y. (21-30) ARASI)</vt:lpstr>
      <vt:lpstr>04.AY G.Y. (21-30) ARASI)</vt:lpstr>
      <vt:lpstr>03.AY G.Y. (01-10) ARASI)</vt:lpstr>
      <vt:lpstr>03.AY G.Y. (11-21) ARASI)</vt:lpstr>
      <vt:lpstr>03.AY G.Y. (21-31) ARASI)</vt:lpstr>
      <vt:lpstr>03.AY M.Y. (01-10) ARASI)</vt:lpstr>
      <vt:lpstr>03.AY M.Y. (11-20) ARASI)</vt:lpstr>
      <vt:lpstr>03.AY M.Y. (21-31) ARASI)</vt:lpstr>
      <vt:lpstr>03.AY B.Ç (01-10 ARASI)</vt:lpstr>
      <vt:lpstr>03.AY B.Ç (11-20 ARASI)</vt:lpstr>
      <vt:lpstr>03.AY B.Ç (21-31 ARASI)</vt:lpstr>
      <vt:lpstr>03.AY H.S. (21-31 ARASI)</vt:lpstr>
      <vt:lpstr>03.AY T.K. (01-10 ARASI)</vt:lpstr>
      <vt:lpstr>03.AY T.K. (11-20 ARASI)</vt:lpstr>
      <vt:lpstr>03.AY T.K. (21-31 ARASI)</vt:lpstr>
      <vt:lpstr>03.AY O.Y. (01-10 ARASI)</vt:lpstr>
      <vt:lpstr>03.AY O.Y. (11-20 ARASI)</vt:lpstr>
      <vt:lpstr>03.AY O.Y. (21-31 ARASI)</vt:lpstr>
      <vt:lpstr>02.AY B.Ç. (01-10 ARASI)</vt:lpstr>
      <vt:lpstr>02.AY H.S. (01-10 ARASI)</vt:lpstr>
      <vt:lpstr>02.AY M.Y. (01-10) ARASI)</vt:lpstr>
      <vt:lpstr>02.AY G.Y. (21-29 ARASI)</vt:lpstr>
      <vt:lpstr>02.AY G.Y. (11-21 ARASI)</vt:lpstr>
      <vt:lpstr>02.AY G.Y. (01-10 ARASI)</vt:lpstr>
      <vt:lpstr>02.AY E.Y. (01-10 ARASI)</vt:lpstr>
      <vt:lpstr>02.AY E.Y. (11-20 ARASI)</vt:lpstr>
      <vt:lpstr>02.AY E.Y. (21-29 ARASI)</vt:lpstr>
      <vt:lpstr>02.AY O.Y. (01-10 ARASI) </vt:lpstr>
      <vt:lpstr>02.AY O.Y. (11-20 ARASI)</vt:lpstr>
      <vt:lpstr>02.AY O.Y. (21-29 ARASI)</vt:lpstr>
      <vt:lpstr>01.AY M.Y. (01-10 ARASI) MESKUR</vt:lpstr>
      <vt:lpstr>01.AY M.Y. (11-20 ARASI) MESKUR</vt:lpstr>
      <vt:lpstr>01.AY M.Y. (21-31 ARASI) MESKUR</vt:lpstr>
      <vt:lpstr>01.AY KÜTAHYA (11-21 ARASI)</vt:lpstr>
      <vt:lpstr>01.AY M.Y. (11-21 ARASI)</vt:lpstr>
      <vt:lpstr>01.AY M.Y. (21-31 ARASI)</vt:lpstr>
      <vt:lpstr>01.AY H.S. (01-10 ARASI)</vt:lpstr>
      <vt:lpstr>01.AY G.Y. (01-10 ARASI)</vt:lpstr>
      <vt:lpstr>01.AY G.Y. (11-20 ARASI)</vt:lpstr>
      <vt:lpstr>01.AY G.Y. (21-31 ARASI)</vt:lpstr>
      <vt:lpstr>01.AY O.Y. (01-10 ARASI)</vt:lpstr>
      <vt:lpstr>01.AY O.Y. (11-20 ARASI)</vt:lpstr>
      <vt:lpstr>01.AY O.Y. (21-31 ARASI)</vt:lpstr>
      <vt:lpstr>12.AY G.Y. (1-10 ARASI)</vt:lpstr>
      <vt:lpstr>12.AY G.Y. (11-20 ARASI)</vt:lpstr>
      <vt:lpstr>12.AY G.Y. (21-31 ARASI)</vt:lpstr>
      <vt:lpstr>12.AY M.Y. (21-31 ARASI) MESKUR</vt:lpstr>
      <vt:lpstr>12.AY M.Y. (11-20 ARASI) MESKUR</vt:lpstr>
      <vt:lpstr>12.AY M.Y. (01-10 ARASI) MESKUR</vt:lpstr>
      <vt:lpstr>12.AY M.Y. (01-10 ARASI)</vt:lpstr>
      <vt:lpstr>12.AY M.Y. (11-20 ARASI)</vt:lpstr>
      <vt:lpstr>12.AY M.Y. (21-31 ARASI)</vt:lpstr>
      <vt:lpstr>12.AY (1-10 ARASI)</vt:lpstr>
      <vt:lpstr>12.AY (11-20 ARASI)</vt:lpstr>
      <vt:lpstr>12.AY (21-31 ARASI)</vt:lpstr>
      <vt:lpstr>12.AY O.Y. (1-10 ARASI)</vt:lpstr>
      <vt:lpstr>12.AY O.Y. (11-20 ARASI)</vt:lpstr>
      <vt:lpstr>12.AY T.K. (21-31 ARASI)</vt:lpstr>
      <vt:lpstr>12.AY O.Y. (21-31 ARASI)</vt:lpstr>
      <vt:lpstr>11.AY</vt:lpstr>
      <vt:lpstr>11.AY (1-10 ARASI)</vt:lpstr>
      <vt:lpstr>11.AY (11-20 ARASI)</vt:lpstr>
      <vt:lpstr>11.AY (21-31 ARASI)</vt:lpstr>
      <vt:lpstr>'01.AY G.Y. (01-10 ARASI)'!Yazdırma_Alanı</vt:lpstr>
      <vt:lpstr>'01.AY G.Y. (11-20 ARASI)'!Yazdırma_Alanı</vt:lpstr>
      <vt:lpstr>'01.AY G.Y. (21-31 ARASI)'!Yazdırma_Alanı</vt:lpstr>
      <vt:lpstr>'01.AY H.S. (01-10 ARASI)'!Yazdırma_Alanı</vt:lpstr>
      <vt:lpstr>'01.AY KÜTAHYA (11-21 ARASI)'!Yazdırma_Alanı</vt:lpstr>
      <vt:lpstr>'01.AY M.Y. (01-10 ARASI) MESKUR'!Yazdırma_Alanı</vt:lpstr>
      <vt:lpstr>'01.AY M.Y. (11-20 ARASI) MESKUR'!Yazdırma_Alanı</vt:lpstr>
      <vt:lpstr>'01.AY M.Y. (11-21 ARASI)'!Yazdırma_Alanı</vt:lpstr>
      <vt:lpstr>'01.AY M.Y. (21-31 ARASI)'!Yazdırma_Alanı</vt:lpstr>
      <vt:lpstr>'01.AY M.Y. (21-31 ARASI) MESKUR'!Yazdırma_Alanı</vt:lpstr>
      <vt:lpstr>'01.AY O.Y. (01-10 ARASI)'!Yazdırma_Alanı</vt:lpstr>
      <vt:lpstr>'01.AY O.Y. (01-10 ARASI) 2026'!Yazdırma_Alanı</vt:lpstr>
      <vt:lpstr>'01.AY O.Y. (01-11 ARASI) 2025'!Yazdırma_Alanı</vt:lpstr>
      <vt:lpstr>'01.AY O.Y. (11-20 ARASI)'!Yazdırma_Alanı</vt:lpstr>
      <vt:lpstr>'01.AY O.Y. (11-20 ARASI) 2026'!Yazdırma_Alanı</vt:lpstr>
      <vt:lpstr>'01.AY O.Y. (21-31 ARASI)'!Yazdırma_Alanı</vt:lpstr>
      <vt:lpstr>'02.AY B.Ç. (01-10 ARASI)'!Yazdırma_Alanı</vt:lpstr>
      <vt:lpstr>'02.AY E.Y. (01-10 ARASI)'!Yazdırma_Alanı</vt:lpstr>
      <vt:lpstr>'02.AY E.Y. (11-20 ARASI)'!Yazdırma_Alanı</vt:lpstr>
      <vt:lpstr>'02.AY E.Y. (21-29 ARASI)'!Yazdırma_Alanı</vt:lpstr>
      <vt:lpstr>'02.AY G.Y. (01-10 ARASI)'!Yazdırma_Alanı</vt:lpstr>
      <vt:lpstr>'02.AY G.Y. (11-21 ARASI)'!Yazdırma_Alanı</vt:lpstr>
      <vt:lpstr>'02.AY G.Y. (21-29 ARASI)'!Yazdırma_Alanı</vt:lpstr>
      <vt:lpstr>'02.AY H.S. (01-10 ARASI)'!Yazdırma_Alanı</vt:lpstr>
      <vt:lpstr>'02.AY M.Y. (01-10) ARASI)'!Yazdırma_Alanı</vt:lpstr>
      <vt:lpstr>'02.AY O.Y. (01-10 ARASI) '!Yazdırma_Alanı</vt:lpstr>
      <vt:lpstr>'02.AY O.Y. (01-11 ARASI)2025'!Yazdırma_Alanı</vt:lpstr>
      <vt:lpstr>'02.AY O.Y. (11-20 ARASI)'!Yazdırma_Alanı</vt:lpstr>
      <vt:lpstr>'02.AY O.Y. (11-20 ARASI)2025'!Yazdırma_Alanı</vt:lpstr>
      <vt:lpstr>'02.AY O.Y. (21-29 ARASI)'!Yazdırma_Alanı</vt:lpstr>
      <vt:lpstr>'03.AY B.Ç (01-10 ARASI)'!Yazdırma_Alanı</vt:lpstr>
      <vt:lpstr>'03.AY B.Ç (11-20 ARASI)'!Yazdırma_Alanı</vt:lpstr>
      <vt:lpstr>'03.AY B.Ç (21-31 ARASI)'!Yazdırma_Alanı</vt:lpstr>
      <vt:lpstr>'03.AY G.Y. (01-10) ARASI)'!Yazdırma_Alanı</vt:lpstr>
      <vt:lpstr>'03.AY G.Y. (11-21) ARASI)'!Yazdırma_Alanı</vt:lpstr>
      <vt:lpstr>'03.AY G.Y. (21-31) ARASI)'!Yazdırma_Alanı</vt:lpstr>
      <vt:lpstr>'03.AY H.S. (21-31 ARASI)'!Yazdırma_Alanı</vt:lpstr>
      <vt:lpstr>'03.AY M.Y. (01-10) ARASI)'!Yazdırma_Alanı</vt:lpstr>
      <vt:lpstr>'03.AY M.Y. (11-20) ARASI)'!Yazdırma_Alanı</vt:lpstr>
      <vt:lpstr>'03.AY M.Y. (21-31) ARASI)'!Yazdırma_Alanı</vt:lpstr>
      <vt:lpstr>'03.AY O.Y. () 2026'!Yazdırma_Alanı</vt:lpstr>
      <vt:lpstr>'03.AY O.Y. (01-10 ARASI)'!Yazdırma_Alanı</vt:lpstr>
      <vt:lpstr>'03.AY O.Y. (01-11 ARASI)2025'!Yazdırma_Alanı</vt:lpstr>
      <vt:lpstr>'03.AY O.Y. (11-20 ARASI)'!Yazdırma_Alanı</vt:lpstr>
      <vt:lpstr>'03.AY O.Y. (11-20 ARASI)2025'!Yazdırma_Alanı</vt:lpstr>
      <vt:lpstr>'03.AY O.Y. (21-31 ARASI)'!Yazdırma_Alanı</vt:lpstr>
      <vt:lpstr>'03.AY O.Y. (21-31 ARASI)2025'!Yazdırma_Alanı</vt:lpstr>
      <vt:lpstr>'03.AY T.K. (01-10 ARASI)'!Yazdırma_Alanı</vt:lpstr>
      <vt:lpstr>'03.AY T.K. (11-20 ARASI)'!Yazdırma_Alanı</vt:lpstr>
      <vt:lpstr>'03.AY T.K. (21-31 ARASI)'!Yazdırma_Alanı</vt:lpstr>
      <vt:lpstr>'04.AY G.Y. (01-10) ARASI)'!Yazdırma_Alanı</vt:lpstr>
      <vt:lpstr>'04.AY G.Y. (11-20) ARASI)'!Yazdırma_Alanı</vt:lpstr>
      <vt:lpstr>'04.AY G.Y. (21-30) ARASI)'!Yazdırma_Alanı</vt:lpstr>
      <vt:lpstr>'04.AY H.S. '!Yazdırma_Alanı</vt:lpstr>
      <vt:lpstr>'04.AY M.Y. (01-10) '!Yazdırma_Alanı</vt:lpstr>
      <vt:lpstr>'04.AY M.Y. (11-20) ARASI)'!Yazdırma_Alanı</vt:lpstr>
      <vt:lpstr>'04.AY M.Y. (21-30) ARASI)'!Yazdırma_Alanı</vt:lpstr>
      <vt:lpstr>'04.AY O.Y. (01-10 ARASI)'!Yazdırma_Alanı</vt:lpstr>
      <vt:lpstr>'04.AY O.Y. (11-20 ARASI)'!Yazdırma_Alanı</vt:lpstr>
      <vt:lpstr>'04.AY O.Y. (21-30 ARASI)'!Yazdırma_Alanı</vt:lpstr>
      <vt:lpstr>'04.AY T.K. ÖDENEN'!Yazdırma_Alanı</vt:lpstr>
      <vt:lpstr>'05.AY B.Ç. (11-20 ARASI)'!Yazdırma_Alanı</vt:lpstr>
      <vt:lpstr>'05.AY B.Ç. (21-31 ARASI)'!Yazdırma_Alanı</vt:lpstr>
      <vt:lpstr>'05.AY H.S. (01-10 ARASI)'!Yazdırma_Alanı</vt:lpstr>
      <vt:lpstr>'05.AY H.S. (11-20 ARASI)'!Yazdırma_Alanı</vt:lpstr>
      <vt:lpstr>'05.AY H.S. (21-31 ARASI)'!Yazdırma_Alanı</vt:lpstr>
      <vt:lpstr>'05.AY O.Y. (01-10 ARASI)'!Yazdırma_Alanı</vt:lpstr>
      <vt:lpstr>'05.AY O.Y. (11-20 ARASI)'!Yazdırma_Alanı</vt:lpstr>
      <vt:lpstr>'05.AY O.Y. (21-31 ARASI)'!Yazdırma_Alanı</vt:lpstr>
      <vt:lpstr>'05.AY T.K. (11-20 ARASI)'!Yazdırma_Alanı</vt:lpstr>
      <vt:lpstr>'05.AY T.K. (21-31 ARASI)'!Yazdırma_Alanı</vt:lpstr>
      <vt:lpstr>'06.AY O.Y. (01-10 ARASI)'!Yazdırma_Alanı</vt:lpstr>
      <vt:lpstr>'06.AY O.Y. (01-11 ARASI)2025'!Yazdırma_Alanı</vt:lpstr>
      <vt:lpstr>'06.AY O.Y. (11-20 ARASI)'!Yazdırma_Alanı</vt:lpstr>
      <vt:lpstr>'06.AY O.Y. (11-20 ARASI)2025'!Yazdırma_Alanı</vt:lpstr>
      <vt:lpstr>'06.AY O.Y. (21-30 ARASI)'!Yazdırma_Alanı</vt:lpstr>
      <vt:lpstr>'06.AY O.Y. (21-30 ARASI)2025'!Yazdırma_Alanı</vt:lpstr>
      <vt:lpstr>'06.AY T.K. (21-30 ARASI)'!Yazdırma_Alanı</vt:lpstr>
      <vt:lpstr>'06.AY T.K. MESKUR (21-30 ARASI)'!Yazdırma_Alanı</vt:lpstr>
      <vt:lpstr>'07.AY B.Ç. (01-10 ARASI)'!Yazdırma_Alanı</vt:lpstr>
      <vt:lpstr>'07.AY B.Ç. (21-31 ARASI) '!Yazdırma_Alanı</vt:lpstr>
      <vt:lpstr>'07.AY G.Y. (01-10 ARASI) MESKUR'!Yazdırma_Alanı</vt:lpstr>
      <vt:lpstr>'07.AY H.S. (01-10 ARASI)'!Yazdırma_Alanı</vt:lpstr>
      <vt:lpstr>'07.AY M.Y. (01-10 ARASI)'!Yazdırma_Alanı</vt:lpstr>
      <vt:lpstr>'07.AY M.Y. (01-10 ARASI) MESKUR'!Yazdırma_Alanı</vt:lpstr>
      <vt:lpstr>'07.AY M.Y. (11-20 ARASI)'!Yazdırma_Alanı</vt:lpstr>
      <vt:lpstr>'07.AY M.Y. (20-31 ARASI)'!Yazdırma_Alanı</vt:lpstr>
      <vt:lpstr>'07.AY O.Y. (01-10 ARASI)'!Yazdırma_Alanı</vt:lpstr>
      <vt:lpstr>'07.AY O.Y. (01-11 ARASI) 2025'!Yazdırma_Alanı</vt:lpstr>
      <vt:lpstr>'07.AY O.Y. (11-20 ARASI) 2025'!Yazdırma_Alanı</vt:lpstr>
      <vt:lpstr>'07.AY O.Y. (21-31 ARASI)'!Yazdırma_Alanı</vt:lpstr>
      <vt:lpstr>'07.AY O.Y. (21-31 ARASI) 2025'!Yazdırma_Alanı</vt:lpstr>
      <vt:lpstr>'07.AY T.K. '!Yazdırma_Alanı</vt:lpstr>
      <vt:lpstr>'07.AY T.K. (01-10 ARASI)'!Yazdırma_Alanı</vt:lpstr>
      <vt:lpstr>'08.AY B.Ç. (01-31 ARASI)'!Yazdırma_Alanı</vt:lpstr>
      <vt:lpstr>'08.AY G.Y. (11-21 ARASI)'!Yazdırma_Alanı</vt:lpstr>
      <vt:lpstr>'08.AY H.S. (01-31 ARASI)'!Yazdırma_Alanı</vt:lpstr>
      <vt:lpstr>'08.AY M.Y. (01-10 ARASI)'!Yazdırma_Alanı</vt:lpstr>
      <vt:lpstr>'08.AY M.Y. (11-20 ARASI)'!Yazdırma_Alanı</vt:lpstr>
      <vt:lpstr>'08.AY M.Y. MESKUR'!Yazdırma_Alanı</vt:lpstr>
      <vt:lpstr>'08.AY O.Y. (01-10 ARASI)'!Yazdırma_Alanı</vt:lpstr>
      <vt:lpstr>'08.AY O.Y. (11-20 ARASI)'!Yazdırma_Alanı</vt:lpstr>
      <vt:lpstr>'08.AY O.Y. (21-31 ARASI)'!Yazdırma_Alanı</vt:lpstr>
      <vt:lpstr>'08.AY T.K. (01-31 ARASI)'!Yazdırma_Alanı</vt:lpstr>
      <vt:lpstr>'09.AY O.Y. (01-11 ARASI) 2025'!Yazdırma_Alanı</vt:lpstr>
      <vt:lpstr>'09.AY O.Y. (11-20 ARASI) 2025'!Yazdırma_Alanı</vt:lpstr>
      <vt:lpstr>'09.AY O.Y. (21-30 ARASI) 2025'!Yazdırma_Alanı</vt:lpstr>
      <vt:lpstr>'10.AY O.Y. (01-10 ARASI)'!Yazdırma_Alanı</vt:lpstr>
      <vt:lpstr>'10.AY O.Y. (11-20 ARASI)'!Yazdırma_Alanı</vt:lpstr>
      <vt:lpstr>'10.AY O.Y. (21-31 ARASI)'!Yazdırma_Alanı</vt:lpstr>
      <vt:lpstr>'10.AY O.Y. 2025'!Yazdırma_Alanı</vt:lpstr>
      <vt:lpstr>'11.AY'!Yazdırma_Alanı</vt:lpstr>
      <vt:lpstr>'11.AY (1-10 ARASI)'!Yazdırma_Alanı</vt:lpstr>
      <vt:lpstr>'11.AY (11-20 ARASI)'!Yazdırma_Alanı</vt:lpstr>
      <vt:lpstr>'11.AY (21-31 ARASI)'!Yazdırma_Alanı</vt:lpstr>
      <vt:lpstr>'11.AY O.Y. (01-11 ARASI)'!Yazdırma_Alanı</vt:lpstr>
      <vt:lpstr>'11.AY O.Y. (11-20 ARASI)'!Yazdırma_Alanı</vt:lpstr>
      <vt:lpstr>'11.AY O.Y. (21-30 ARASI)'!Yazdırma_Alanı</vt:lpstr>
      <vt:lpstr>'12. AY O.Y. (11-20 ARASI)'!Yazdırma_Alanı</vt:lpstr>
      <vt:lpstr>'12. AY O.Y. (21-31 ARASI)'!Yazdırma_Alanı</vt:lpstr>
      <vt:lpstr>'12.AY (1-10 ARASI)'!Yazdırma_Alanı</vt:lpstr>
      <vt:lpstr>'12.AY (11-20 ARASI)'!Yazdırma_Alanı</vt:lpstr>
      <vt:lpstr>'12.AY (21-31 ARASI)'!Yazdırma_Alanı</vt:lpstr>
      <vt:lpstr>'12.AY G.Y. (1-10 ARASI)'!Yazdırma_Alanı</vt:lpstr>
      <vt:lpstr>'12.AY G.Y. (11-20 ARASI)'!Yazdırma_Alanı</vt:lpstr>
      <vt:lpstr>'12.AY G.Y. (21-31 ARASI)'!Yazdırma_Alanı</vt:lpstr>
      <vt:lpstr>'12.AY H.S. (31.12.2024)'!Yazdırma_Alanı</vt:lpstr>
      <vt:lpstr>'12.AY M.Y. (01-10 ARASI)'!Yazdırma_Alanı</vt:lpstr>
      <vt:lpstr>'12.AY M.Y. (01-10 ARASI) MESKUR'!Yazdırma_Alanı</vt:lpstr>
      <vt:lpstr>'12.AY M.Y. (11-20 ARASI)'!Yazdırma_Alanı</vt:lpstr>
      <vt:lpstr>'12.AY M.Y. (11-20 ARASI) MESKUR'!Yazdırma_Alanı</vt:lpstr>
      <vt:lpstr>'12.AY M.Y. (21-31 ARASI)'!Yazdırma_Alanı</vt:lpstr>
      <vt:lpstr>'12.AY M.Y. (21-31 ARASI) MESKUR'!Yazdırma_Alanı</vt:lpstr>
      <vt:lpstr>'12.AY O.Y. (01-11 ARASI)'!Yazdırma_Alanı</vt:lpstr>
      <vt:lpstr>'12.AY O.Y. (1-10 ARASI)'!Yazdırma_Alanı</vt:lpstr>
      <vt:lpstr>'12.AY O.Y. (11-20 ARASI)'!Yazdırma_Alanı</vt:lpstr>
      <vt:lpstr>'12.AY O.Y. (21-31 ARASI)'!Yazdırma_Alanı</vt:lpstr>
      <vt:lpstr>'12.AY O.Y. 2025'!Yazdırma_Alanı</vt:lpstr>
      <vt:lpstr>'12.AY T.K. (21-31 ARASI)'!Yazdırma_Alanı</vt:lpstr>
      <vt:lpstr>'12.AY T.K. (31.12.2024)'!Yazdırma_Alanı</vt:lpstr>
      <vt:lpstr>'12.AY T.K. (31.12.2024) (2)'!Yazdırma_Alanı</vt:lpstr>
      <vt:lpstr>'12.AY T.K. FERLA 2025'!Yazdırma_Alanı</vt:lpstr>
      <vt:lpstr>'12.AY T.K. MESKUR 2025'!Yazdırma_Alanı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Hüseyin</cp:lastModifiedBy>
  <cp:lastPrinted>2024-01-15T13:10:58Z</cp:lastPrinted>
  <dcterms:created xsi:type="dcterms:W3CDTF">2016-02-23T13:55:28Z</dcterms:created>
  <dcterms:modified xsi:type="dcterms:W3CDTF">2026-04-15T12:28:19Z</dcterms:modified>
</cp:coreProperties>
</file>