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diagrams/data1.xml" ContentType="application/vnd.openxmlformats-officedocument.drawingml.diagramData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diagrams/drawing1.xml" ContentType="application/vnd.ms-office.drawingml.diagramDrawing+xml"/>
  <Override PartName="/xl/diagrams/colors1.xml" ContentType="application/vnd.openxmlformats-officedocument.drawingml.diagramColors+xml"/>
  <Override PartName="/xl/diagrams/quickStyle1.xml" ContentType="application/vnd.openxmlformats-officedocument.drawingml.diagramStyle+xml"/>
  <Override PartName="/xl/diagrams/layout1.xml" ContentType="application/vnd.openxmlformats-officedocument.drawingml.diagramLayou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\Zajęcia\Ekonometria inf\"/>
    </mc:Choice>
  </mc:AlternateContent>
  <xr:revisionPtr revIDLastSave="0" documentId="8_{2EA7A321-990C-4F16-8C4B-9744FBB6AE5E}" xr6:coauthVersionLast="36" xr6:coauthVersionMax="36" xr10:uidLastSave="{00000000-0000-0000-0000-000000000000}"/>
  <bookViews>
    <workbookView xWindow="360" yWindow="60" windowWidth="14355" windowHeight="6720" xr2:uid="{00000000-000D-0000-FFFF-FFFF00000000}"/>
  </bookViews>
  <sheets>
    <sheet name="quasistale" sheetId="1" r:id="rId1"/>
    <sheet name="quasistale2" sheetId="2" r:id="rId2"/>
    <sheet name="Helwig" sheetId="3" r:id="rId3"/>
    <sheet name="grafy" sheetId="4" r:id="rId4"/>
    <sheet name="grafy2" sheetId="5" r:id="rId5"/>
    <sheet name="ekonom1" sheetId="6" r:id="rId6"/>
    <sheet name="niemowl" sheetId="7" r:id="rId7"/>
    <sheet name="jogurty" sheetId="8" r:id="rId8"/>
  </sheets>
  <calcPr calcId="191029"/>
</workbook>
</file>

<file path=xl/calcChain.xml><?xml version="1.0" encoding="utf-8"?>
<calcChain xmlns="http://schemas.openxmlformats.org/spreadsheetml/2006/main">
  <c r="C36" i="3" l="1"/>
  <c r="E34" i="3"/>
  <c r="C34" i="3"/>
  <c r="E32" i="3"/>
  <c r="C32" i="3"/>
  <c r="E30" i="3"/>
  <c r="C30" i="3"/>
  <c r="C28" i="3"/>
  <c r="C26" i="3"/>
  <c r="C24" i="3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B11" i="1"/>
  <c r="G58" i="5" l="1"/>
  <c r="H58" i="5"/>
  <c r="J58" i="5"/>
  <c r="O58" i="5"/>
  <c r="P58" i="5"/>
  <c r="R58" i="5"/>
  <c r="W58" i="5"/>
  <c r="X58" i="5"/>
  <c r="D59" i="5"/>
  <c r="I59" i="5"/>
  <c r="J59" i="5"/>
  <c r="L59" i="5"/>
  <c r="Q59" i="5"/>
  <c r="R59" i="5"/>
  <c r="T59" i="5"/>
  <c r="C60" i="5"/>
  <c r="D60" i="5"/>
  <c r="F60" i="5"/>
  <c r="K60" i="5"/>
  <c r="L60" i="5"/>
  <c r="N60" i="5"/>
  <c r="S60" i="5"/>
  <c r="T60" i="5"/>
  <c r="V60" i="5"/>
  <c r="E61" i="5"/>
  <c r="F61" i="5"/>
  <c r="H61" i="5"/>
  <c r="M61" i="5"/>
  <c r="N61" i="5"/>
  <c r="P61" i="5"/>
  <c r="U61" i="5"/>
  <c r="V61" i="5"/>
  <c r="X61" i="5"/>
  <c r="G62" i="5"/>
  <c r="H62" i="5"/>
  <c r="J62" i="5"/>
  <c r="O62" i="5"/>
  <c r="P62" i="5"/>
  <c r="R62" i="5"/>
  <c r="W62" i="5"/>
  <c r="X62" i="5"/>
  <c r="D63" i="5"/>
  <c r="I63" i="5"/>
  <c r="J63" i="5"/>
  <c r="L63" i="5"/>
  <c r="Q63" i="5"/>
  <c r="R63" i="5"/>
  <c r="T63" i="5"/>
  <c r="C64" i="5"/>
  <c r="D64" i="5"/>
  <c r="F64" i="5"/>
  <c r="K64" i="5"/>
  <c r="L64" i="5"/>
  <c r="N64" i="5"/>
  <c r="S64" i="5"/>
  <c r="T64" i="5"/>
  <c r="V64" i="5"/>
  <c r="E65" i="5"/>
  <c r="F65" i="5"/>
  <c r="H65" i="5"/>
  <c r="M65" i="5"/>
  <c r="N65" i="5"/>
  <c r="P65" i="5"/>
  <c r="U65" i="5"/>
  <c r="V65" i="5"/>
  <c r="X65" i="5"/>
  <c r="G66" i="5"/>
  <c r="H66" i="5"/>
  <c r="J66" i="5"/>
  <c r="O66" i="5"/>
  <c r="P66" i="5"/>
  <c r="R66" i="5"/>
  <c r="W66" i="5"/>
  <c r="X66" i="5"/>
  <c r="D67" i="5"/>
  <c r="I67" i="5"/>
  <c r="J67" i="5"/>
  <c r="L67" i="5"/>
  <c r="Q67" i="5"/>
  <c r="R67" i="5"/>
  <c r="T67" i="5"/>
  <c r="C68" i="5"/>
  <c r="D68" i="5"/>
  <c r="F68" i="5"/>
  <c r="K68" i="5"/>
  <c r="L68" i="5"/>
  <c r="N68" i="5"/>
  <c r="S68" i="5"/>
  <c r="T68" i="5"/>
  <c r="V68" i="5"/>
  <c r="E69" i="5"/>
  <c r="F69" i="5"/>
  <c r="H69" i="5"/>
  <c r="M69" i="5"/>
  <c r="N69" i="5"/>
  <c r="P69" i="5"/>
  <c r="U69" i="5"/>
  <c r="V69" i="5"/>
  <c r="X69" i="5"/>
  <c r="G70" i="5"/>
  <c r="H70" i="5"/>
  <c r="J70" i="5"/>
  <c r="O70" i="5"/>
  <c r="P70" i="5"/>
  <c r="R70" i="5"/>
  <c r="W70" i="5"/>
  <c r="X70" i="5"/>
  <c r="D71" i="5"/>
  <c r="I71" i="5"/>
  <c r="J71" i="5"/>
  <c r="L71" i="5"/>
  <c r="Q71" i="5"/>
  <c r="R71" i="5"/>
  <c r="T71" i="5"/>
  <c r="C72" i="5"/>
  <c r="D72" i="5"/>
  <c r="F72" i="5"/>
  <c r="K72" i="5"/>
  <c r="L72" i="5"/>
  <c r="N72" i="5"/>
  <c r="S72" i="5"/>
  <c r="T72" i="5"/>
  <c r="V72" i="5"/>
  <c r="E73" i="5"/>
  <c r="F73" i="5"/>
  <c r="H73" i="5"/>
  <c r="M73" i="5"/>
  <c r="N73" i="5"/>
  <c r="P73" i="5"/>
  <c r="U73" i="5"/>
  <c r="V73" i="5"/>
  <c r="X73" i="5"/>
  <c r="G74" i="5"/>
  <c r="H74" i="5"/>
  <c r="J74" i="5"/>
  <c r="O74" i="5"/>
  <c r="P74" i="5"/>
  <c r="R74" i="5"/>
  <c r="W74" i="5"/>
  <c r="X74" i="5"/>
  <c r="D75" i="5"/>
  <c r="I75" i="5"/>
  <c r="J75" i="5"/>
  <c r="L75" i="5"/>
  <c r="Q75" i="5"/>
  <c r="R75" i="5"/>
  <c r="T75" i="5"/>
  <c r="C76" i="5"/>
  <c r="D76" i="5"/>
  <c r="F76" i="5"/>
  <c r="K76" i="5"/>
  <c r="L76" i="5"/>
  <c r="N76" i="5"/>
  <c r="S76" i="5"/>
  <c r="T76" i="5"/>
  <c r="V76" i="5"/>
  <c r="E77" i="5"/>
  <c r="F77" i="5"/>
  <c r="H77" i="5"/>
  <c r="M77" i="5"/>
  <c r="N77" i="5"/>
  <c r="P77" i="5"/>
  <c r="U77" i="5"/>
  <c r="V77" i="5"/>
  <c r="X77" i="5"/>
  <c r="G78" i="5"/>
  <c r="H78" i="5"/>
  <c r="J78" i="5"/>
  <c r="O78" i="5"/>
  <c r="P78" i="5"/>
  <c r="R78" i="5"/>
  <c r="W78" i="5"/>
  <c r="X78" i="5"/>
  <c r="D79" i="5"/>
  <c r="I79" i="5"/>
  <c r="J79" i="5"/>
  <c r="L79" i="5"/>
  <c r="Q79" i="5"/>
  <c r="R79" i="5"/>
  <c r="T79" i="5"/>
  <c r="C80" i="5"/>
  <c r="D80" i="5"/>
  <c r="F80" i="5"/>
  <c r="K80" i="5"/>
  <c r="L80" i="5"/>
  <c r="N80" i="5"/>
  <c r="S80" i="5"/>
  <c r="T80" i="5"/>
  <c r="V80" i="5"/>
  <c r="B61" i="5"/>
  <c r="B62" i="5"/>
  <c r="B64" i="5"/>
  <c r="B69" i="5"/>
  <c r="B70" i="5"/>
  <c r="B72" i="5"/>
  <c r="B77" i="5"/>
  <c r="B78" i="5"/>
  <c r="B80" i="5"/>
  <c r="C30" i="5"/>
  <c r="C58" i="5" s="1"/>
  <c r="C29" i="5"/>
  <c r="E40" i="4"/>
  <c r="F42" i="4"/>
  <c r="I43" i="4"/>
  <c r="D45" i="4"/>
  <c r="D46" i="4"/>
  <c r="L46" i="4"/>
  <c r="K47" i="4"/>
  <c r="C42" i="4"/>
  <c r="C34" i="4"/>
  <c r="F40" i="4" s="1"/>
  <c r="C33" i="4"/>
  <c r="C41" i="4" l="1"/>
  <c r="J47" i="4"/>
  <c r="K46" i="4"/>
  <c r="K45" i="4"/>
  <c r="J44" i="4"/>
  <c r="H43" i="4"/>
  <c r="E42" i="4"/>
  <c r="D40" i="4"/>
  <c r="B79" i="5"/>
  <c r="B71" i="5"/>
  <c r="B63" i="5"/>
  <c r="U80" i="5"/>
  <c r="M80" i="5"/>
  <c r="E80" i="5"/>
  <c r="S79" i="5"/>
  <c r="K79" i="5"/>
  <c r="C79" i="5"/>
  <c r="Q78" i="5"/>
  <c r="I78" i="5"/>
  <c r="W77" i="5"/>
  <c r="O77" i="5"/>
  <c r="G77" i="5"/>
  <c r="U76" i="5"/>
  <c r="M76" i="5"/>
  <c r="E76" i="5"/>
  <c r="S75" i="5"/>
  <c r="K75" i="5"/>
  <c r="C75" i="5"/>
  <c r="Q74" i="5"/>
  <c r="I74" i="5"/>
  <c r="W73" i="5"/>
  <c r="O73" i="5"/>
  <c r="G73" i="5"/>
  <c r="U72" i="5"/>
  <c r="M72" i="5"/>
  <c r="E72" i="5"/>
  <c r="S71" i="5"/>
  <c r="K71" i="5"/>
  <c r="C71" i="5"/>
  <c r="Q70" i="5"/>
  <c r="I70" i="5"/>
  <c r="W69" i="5"/>
  <c r="O69" i="5"/>
  <c r="G69" i="5"/>
  <c r="U68" i="5"/>
  <c r="M68" i="5"/>
  <c r="E68" i="5"/>
  <c r="S67" i="5"/>
  <c r="K67" i="5"/>
  <c r="C67" i="5"/>
  <c r="Q66" i="5"/>
  <c r="I66" i="5"/>
  <c r="W65" i="5"/>
  <c r="O65" i="5"/>
  <c r="G65" i="5"/>
  <c r="U64" i="5"/>
  <c r="M64" i="5"/>
  <c r="E64" i="5"/>
  <c r="S63" i="5"/>
  <c r="K63" i="5"/>
  <c r="C63" i="5"/>
  <c r="Q62" i="5"/>
  <c r="I62" i="5"/>
  <c r="W61" i="5"/>
  <c r="O61" i="5"/>
  <c r="G61" i="5"/>
  <c r="U60" i="5"/>
  <c r="M60" i="5"/>
  <c r="E60" i="5"/>
  <c r="S59" i="5"/>
  <c r="K59" i="5"/>
  <c r="C59" i="5"/>
  <c r="Q58" i="5"/>
  <c r="I58" i="5"/>
  <c r="J46" i="4"/>
  <c r="I44" i="4"/>
  <c r="E39" i="4"/>
  <c r="C47" i="4"/>
  <c r="I45" i="4"/>
  <c r="C38" i="4"/>
  <c r="G47" i="4"/>
  <c r="H46" i="4"/>
  <c r="H45" i="4"/>
  <c r="G44" i="4"/>
  <c r="E43" i="4"/>
  <c r="F41" i="4"/>
  <c r="D38" i="4"/>
  <c r="B76" i="5"/>
  <c r="B68" i="5"/>
  <c r="B60" i="5"/>
  <c r="R80" i="5"/>
  <c r="J80" i="5"/>
  <c r="X79" i="5"/>
  <c r="P79" i="5"/>
  <c r="H79" i="5"/>
  <c r="V78" i="5"/>
  <c r="N78" i="5"/>
  <c r="F78" i="5"/>
  <c r="T77" i="5"/>
  <c r="L77" i="5"/>
  <c r="D77" i="5"/>
  <c r="R76" i="5"/>
  <c r="J76" i="5"/>
  <c r="X75" i="5"/>
  <c r="P75" i="5"/>
  <c r="H75" i="5"/>
  <c r="V74" i="5"/>
  <c r="N74" i="5"/>
  <c r="F74" i="5"/>
  <c r="T73" i="5"/>
  <c r="L73" i="5"/>
  <c r="D73" i="5"/>
  <c r="R72" i="5"/>
  <c r="J72" i="5"/>
  <c r="X71" i="5"/>
  <c r="P71" i="5"/>
  <c r="H71" i="5"/>
  <c r="V70" i="5"/>
  <c r="N70" i="5"/>
  <c r="F70" i="5"/>
  <c r="T69" i="5"/>
  <c r="L69" i="5"/>
  <c r="D69" i="5"/>
  <c r="R68" i="5"/>
  <c r="J68" i="5"/>
  <c r="X67" i="5"/>
  <c r="P67" i="5"/>
  <c r="H67" i="5"/>
  <c r="V66" i="5"/>
  <c r="N66" i="5"/>
  <c r="F66" i="5"/>
  <c r="T65" i="5"/>
  <c r="L65" i="5"/>
  <c r="D65" i="5"/>
  <c r="R64" i="5"/>
  <c r="J64" i="5"/>
  <c r="X63" i="5"/>
  <c r="P63" i="5"/>
  <c r="H63" i="5"/>
  <c r="V62" i="5"/>
  <c r="N62" i="5"/>
  <c r="F62" i="5"/>
  <c r="T61" i="5"/>
  <c r="L61" i="5"/>
  <c r="D61" i="5"/>
  <c r="R60" i="5"/>
  <c r="J60" i="5"/>
  <c r="X59" i="5"/>
  <c r="P59" i="5"/>
  <c r="H59" i="5"/>
  <c r="V58" i="5"/>
  <c r="N58" i="5"/>
  <c r="F58" i="5"/>
  <c r="I47" i="4"/>
  <c r="C39" i="4"/>
  <c r="I46" i="4"/>
  <c r="F43" i="4"/>
  <c r="D39" i="4"/>
  <c r="C46" i="4"/>
  <c r="C45" i="4"/>
  <c r="C37" i="4"/>
  <c r="F47" i="4"/>
  <c r="G46" i="4"/>
  <c r="G45" i="4"/>
  <c r="F44" i="4"/>
  <c r="D43" i="4"/>
  <c r="E41" i="4"/>
  <c r="B75" i="5"/>
  <c r="B67" i="5"/>
  <c r="B59" i="5"/>
  <c r="Q80" i="5"/>
  <c r="I80" i="5"/>
  <c r="W79" i="5"/>
  <c r="O79" i="5"/>
  <c r="G79" i="5"/>
  <c r="U78" i="5"/>
  <c r="M78" i="5"/>
  <c r="E78" i="5"/>
  <c r="S77" i="5"/>
  <c r="K77" i="5"/>
  <c r="C77" i="5"/>
  <c r="Q76" i="5"/>
  <c r="I76" i="5"/>
  <c r="W75" i="5"/>
  <c r="O75" i="5"/>
  <c r="G75" i="5"/>
  <c r="U74" i="5"/>
  <c r="M74" i="5"/>
  <c r="E74" i="5"/>
  <c r="S73" i="5"/>
  <c r="K73" i="5"/>
  <c r="C73" i="5"/>
  <c r="Q72" i="5"/>
  <c r="I72" i="5"/>
  <c r="W71" i="5"/>
  <c r="O71" i="5"/>
  <c r="G71" i="5"/>
  <c r="U70" i="5"/>
  <c r="M70" i="5"/>
  <c r="E70" i="5"/>
  <c r="S69" i="5"/>
  <c r="K69" i="5"/>
  <c r="C69" i="5"/>
  <c r="Q68" i="5"/>
  <c r="I68" i="5"/>
  <c r="W67" i="5"/>
  <c r="O67" i="5"/>
  <c r="G67" i="5"/>
  <c r="U66" i="5"/>
  <c r="M66" i="5"/>
  <c r="E66" i="5"/>
  <c r="S65" i="5"/>
  <c r="K65" i="5"/>
  <c r="C65" i="5"/>
  <c r="Q64" i="5"/>
  <c r="I64" i="5"/>
  <c r="W63" i="5"/>
  <c r="O63" i="5"/>
  <c r="G63" i="5"/>
  <c r="U62" i="5"/>
  <c r="M62" i="5"/>
  <c r="E62" i="5"/>
  <c r="S61" i="5"/>
  <c r="K61" i="5"/>
  <c r="C61" i="5"/>
  <c r="Q60" i="5"/>
  <c r="I60" i="5"/>
  <c r="W59" i="5"/>
  <c r="O59" i="5"/>
  <c r="G59" i="5"/>
  <c r="U58" i="5"/>
  <c r="M58" i="5"/>
  <c r="E58" i="5"/>
  <c r="C40" i="4"/>
  <c r="D42" i="4"/>
  <c r="G41" i="4"/>
  <c r="B74" i="5"/>
  <c r="B66" i="5"/>
  <c r="X80" i="5"/>
  <c r="P80" i="5"/>
  <c r="H80" i="5"/>
  <c r="V79" i="5"/>
  <c r="N79" i="5"/>
  <c r="F79" i="5"/>
  <c r="T78" i="5"/>
  <c r="L78" i="5"/>
  <c r="D78" i="5"/>
  <c r="R77" i="5"/>
  <c r="J77" i="5"/>
  <c r="X76" i="5"/>
  <c r="P76" i="5"/>
  <c r="H76" i="5"/>
  <c r="V75" i="5"/>
  <c r="N75" i="5"/>
  <c r="F75" i="5"/>
  <c r="T74" i="5"/>
  <c r="L74" i="5"/>
  <c r="D74" i="5"/>
  <c r="R73" i="5"/>
  <c r="J73" i="5"/>
  <c r="X72" i="5"/>
  <c r="P72" i="5"/>
  <c r="H72" i="5"/>
  <c r="V71" i="5"/>
  <c r="N71" i="5"/>
  <c r="F71" i="5"/>
  <c r="T70" i="5"/>
  <c r="L70" i="5"/>
  <c r="D70" i="5"/>
  <c r="R69" i="5"/>
  <c r="J69" i="5"/>
  <c r="X68" i="5"/>
  <c r="P68" i="5"/>
  <c r="H68" i="5"/>
  <c r="V67" i="5"/>
  <c r="N67" i="5"/>
  <c r="F67" i="5"/>
  <c r="T66" i="5"/>
  <c r="L66" i="5"/>
  <c r="D66" i="5"/>
  <c r="R65" i="5"/>
  <c r="J65" i="5"/>
  <c r="X64" i="5"/>
  <c r="P64" i="5"/>
  <c r="H64" i="5"/>
  <c r="V63" i="5"/>
  <c r="N63" i="5"/>
  <c r="F63" i="5"/>
  <c r="T62" i="5"/>
  <c r="L62" i="5"/>
  <c r="D62" i="5"/>
  <c r="R61" i="5"/>
  <c r="J61" i="5"/>
  <c r="X60" i="5"/>
  <c r="P60" i="5"/>
  <c r="H60" i="5"/>
  <c r="V59" i="5"/>
  <c r="N59" i="5"/>
  <c r="F59" i="5"/>
  <c r="T58" i="5"/>
  <c r="L58" i="5"/>
  <c r="D58" i="5"/>
  <c r="J45" i="4"/>
  <c r="G43" i="4"/>
  <c r="H47" i="4"/>
  <c r="H44" i="4"/>
  <c r="C44" i="4"/>
  <c r="M47" i="4"/>
  <c r="E47" i="4"/>
  <c r="F46" i="4"/>
  <c r="F45" i="4"/>
  <c r="E44" i="4"/>
  <c r="H42" i="4"/>
  <c r="D41" i="4"/>
  <c r="C43" i="4"/>
  <c r="L47" i="4"/>
  <c r="D47" i="4"/>
  <c r="E46" i="4"/>
  <c r="E45" i="4"/>
  <c r="D44" i="4"/>
  <c r="G42" i="4"/>
  <c r="B58" i="5"/>
  <c r="B73" i="5"/>
  <c r="B65" i="5"/>
  <c r="W80" i="5"/>
  <c r="O80" i="5"/>
  <c r="G80" i="5"/>
  <c r="U79" i="5"/>
  <c r="M79" i="5"/>
  <c r="E79" i="5"/>
  <c r="S78" i="5"/>
  <c r="K78" i="5"/>
  <c r="C78" i="5"/>
  <c r="Q77" i="5"/>
  <c r="I77" i="5"/>
  <c r="W76" i="5"/>
  <c r="O76" i="5"/>
  <c r="G76" i="5"/>
  <c r="U75" i="5"/>
  <c r="M75" i="5"/>
  <c r="E75" i="5"/>
  <c r="S74" i="5"/>
  <c r="K74" i="5"/>
  <c r="C74" i="5"/>
  <c r="Q73" i="5"/>
  <c r="I73" i="5"/>
  <c r="W72" i="5"/>
  <c r="O72" i="5"/>
  <c r="G72" i="5"/>
  <c r="U71" i="5"/>
  <c r="M71" i="5"/>
  <c r="E71" i="5"/>
  <c r="S70" i="5"/>
  <c r="K70" i="5"/>
  <c r="C70" i="5"/>
  <c r="Q69" i="5"/>
  <c r="I69" i="5"/>
  <c r="W68" i="5"/>
  <c r="O68" i="5"/>
  <c r="G68" i="5"/>
  <c r="U67" i="5"/>
  <c r="M67" i="5"/>
  <c r="E67" i="5"/>
  <c r="S66" i="5"/>
  <c r="K66" i="5"/>
  <c r="C66" i="5"/>
  <c r="Q65" i="5"/>
  <c r="I65" i="5"/>
  <c r="W64" i="5"/>
  <c r="O64" i="5"/>
  <c r="G64" i="5"/>
  <c r="U63" i="5"/>
  <c r="M63" i="5"/>
  <c r="E63" i="5"/>
  <c r="S62" i="5"/>
  <c r="K62" i="5"/>
  <c r="C62" i="5"/>
  <c r="Q61" i="5"/>
  <c r="I61" i="5"/>
  <c r="W60" i="5"/>
  <c r="O60" i="5"/>
  <c r="G60" i="5"/>
  <c r="U59" i="5"/>
  <c r="M59" i="5"/>
  <c r="E59" i="5"/>
  <c r="S58" i="5"/>
  <c r="K58" i="5"/>
  <c r="G37" i="3"/>
  <c r="G34" i="3"/>
  <c r="G32" i="3"/>
  <c r="G28" i="3"/>
  <c r="G26" i="3"/>
  <c r="G24" i="3"/>
  <c r="G30" i="3" l="1"/>
</calcChain>
</file>

<file path=xl/sharedStrings.xml><?xml version="1.0" encoding="utf-8"?>
<sst xmlns="http://schemas.openxmlformats.org/spreadsheetml/2006/main" count="381" uniqueCount="214">
  <si>
    <t>lata</t>
  </si>
  <si>
    <t>Y</t>
  </si>
  <si>
    <r>
      <t>X</t>
    </r>
    <r>
      <rPr>
        <vertAlign val="subscript"/>
        <sz val="10"/>
        <color theme="1"/>
        <rFont val="Arial"/>
        <family val="2"/>
        <charset val="238"/>
      </rPr>
      <t>1</t>
    </r>
  </si>
  <si>
    <r>
      <t>X</t>
    </r>
    <r>
      <rPr>
        <vertAlign val="subscript"/>
        <sz val="10"/>
        <color theme="1"/>
        <rFont val="Arial"/>
        <family val="2"/>
        <charset val="238"/>
      </rPr>
      <t>2</t>
    </r>
  </si>
  <si>
    <r>
      <t>X</t>
    </r>
    <r>
      <rPr>
        <vertAlign val="subscript"/>
        <sz val="10"/>
        <color theme="1"/>
        <rFont val="Arial"/>
        <family val="2"/>
        <charset val="238"/>
      </rPr>
      <t>3</t>
    </r>
  </si>
  <si>
    <r>
      <t>X</t>
    </r>
    <r>
      <rPr>
        <vertAlign val="subscript"/>
        <sz val="10"/>
        <color theme="1"/>
        <rFont val="Arial"/>
        <family val="2"/>
        <charset val="238"/>
      </rPr>
      <t>5</t>
    </r>
  </si>
  <si>
    <t>Rok</t>
  </si>
  <si>
    <r>
      <t>Y</t>
    </r>
    <r>
      <rPr>
        <vertAlign val="subscript"/>
        <sz val="8"/>
        <color rgb="FF000000"/>
        <rFont val="Arial"/>
        <family val="2"/>
        <charset val="238"/>
      </rPr>
      <t>1</t>
    </r>
  </si>
  <si>
    <r>
      <t>X</t>
    </r>
    <r>
      <rPr>
        <vertAlign val="subscript"/>
        <sz val="8"/>
        <color rgb="FF000000"/>
        <rFont val="Arial"/>
        <family val="2"/>
        <charset val="238"/>
      </rPr>
      <t>1</t>
    </r>
  </si>
  <si>
    <r>
      <t>X</t>
    </r>
    <r>
      <rPr>
        <vertAlign val="subscript"/>
        <sz val="8"/>
        <color rgb="FF000000"/>
        <rFont val="Arial"/>
        <family val="2"/>
        <charset val="238"/>
      </rPr>
      <t>2</t>
    </r>
  </si>
  <si>
    <r>
      <t>X</t>
    </r>
    <r>
      <rPr>
        <vertAlign val="subscript"/>
        <sz val="8"/>
        <color rgb="FF000000"/>
        <rFont val="Arial"/>
        <family val="2"/>
        <charset val="238"/>
      </rPr>
      <t>3</t>
    </r>
  </si>
  <si>
    <r>
      <t>X</t>
    </r>
    <r>
      <rPr>
        <vertAlign val="subscript"/>
        <sz val="8"/>
        <color rgb="FF000000"/>
        <rFont val="Arial"/>
        <family val="2"/>
        <charset val="238"/>
      </rPr>
      <t>4</t>
    </r>
  </si>
  <si>
    <r>
      <t>Y</t>
    </r>
    <r>
      <rPr>
        <vertAlign val="subscript"/>
        <sz val="8"/>
        <color rgb="FF000000"/>
        <rFont val="Arial"/>
        <family val="2"/>
        <charset val="238"/>
      </rPr>
      <t>2</t>
    </r>
  </si>
  <si>
    <r>
      <t>X</t>
    </r>
    <r>
      <rPr>
        <vertAlign val="subscript"/>
        <sz val="8"/>
        <color rgb="FF000000"/>
        <rFont val="Arial"/>
        <family val="2"/>
        <charset val="238"/>
      </rPr>
      <t>5</t>
    </r>
  </si>
  <si>
    <r>
      <t>X</t>
    </r>
    <r>
      <rPr>
        <vertAlign val="subscript"/>
        <sz val="8"/>
        <color rgb="FF000000"/>
        <rFont val="Arial"/>
        <family val="2"/>
        <charset val="238"/>
      </rPr>
      <t>6</t>
    </r>
  </si>
  <si>
    <r>
      <t>X</t>
    </r>
    <r>
      <rPr>
        <vertAlign val="subscript"/>
        <sz val="8"/>
        <color rgb="FF000000"/>
        <rFont val="Arial"/>
        <family val="2"/>
        <charset val="238"/>
      </rPr>
      <t>7</t>
    </r>
  </si>
  <si>
    <r>
      <t>X</t>
    </r>
    <r>
      <rPr>
        <vertAlign val="subscript"/>
        <sz val="8"/>
        <color rgb="FF000000"/>
        <rFont val="Arial"/>
        <family val="2"/>
        <charset val="238"/>
      </rPr>
      <t>8</t>
    </r>
  </si>
  <si>
    <r>
      <t>Y</t>
    </r>
    <r>
      <rPr>
        <vertAlign val="subscript"/>
        <sz val="8"/>
        <color rgb="FF000000"/>
        <rFont val="Arial"/>
        <family val="2"/>
        <charset val="238"/>
      </rPr>
      <t>3</t>
    </r>
  </si>
  <si>
    <r>
      <t>X</t>
    </r>
    <r>
      <rPr>
        <vertAlign val="subscript"/>
        <sz val="8"/>
        <color rgb="FF000000"/>
        <rFont val="Arial"/>
        <family val="2"/>
        <charset val="238"/>
      </rPr>
      <t>9</t>
    </r>
  </si>
  <si>
    <r>
      <t>X</t>
    </r>
    <r>
      <rPr>
        <vertAlign val="subscript"/>
        <sz val="8"/>
        <color rgb="FF000000"/>
        <rFont val="Arial"/>
        <family val="2"/>
        <charset val="238"/>
      </rPr>
      <t>10</t>
    </r>
  </si>
  <si>
    <r>
      <t>X</t>
    </r>
    <r>
      <rPr>
        <vertAlign val="subscript"/>
        <sz val="8"/>
        <color rgb="FF000000"/>
        <rFont val="Arial"/>
        <family val="2"/>
        <charset val="238"/>
      </rPr>
      <t>11</t>
    </r>
  </si>
  <si>
    <r>
      <t>X</t>
    </r>
    <r>
      <rPr>
        <vertAlign val="subscript"/>
        <sz val="8"/>
        <color rgb="FF000000"/>
        <rFont val="Arial"/>
        <family val="2"/>
        <charset val="238"/>
      </rPr>
      <t>12</t>
    </r>
  </si>
  <si>
    <t>x1</t>
  </si>
  <si>
    <t>x2</t>
  </si>
  <si>
    <t>x3</t>
  </si>
  <si>
    <t>y</t>
  </si>
  <si>
    <t xml:space="preserve">, </t>
  </si>
  <si>
    <t xml:space="preserve">. </t>
  </si>
  <si>
    <t>h11=</t>
  </si>
  <si>
    <t>H1=</t>
  </si>
  <si>
    <t>h22=</t>
  </si>
  <si>
    <t>H2=</t>
  </si>
  <si>
    <t>h33=</t>
  </si>
  <si>
    <t>H3=</t>
  </si>
  <si>
    <t>h41=</t>
  </si>
  <si>
    <t>h42=</t>
  </si>
  <si>
    <t>H4=</t>
  </si>
  <si>
    <t>h51=</t>
  </si>
  <si>
    <t>h53=</t>
  </si>
  <si>
    <t>H5=</t>
  </si>
  <si>
    <t>h62=</t>
  </si>
  <si>
    <t>h63=</t>
  </si>
  <si>
    <t>H6=</t>
  </si>
  <si>
    <t>h71=</t>
  </si>
  <si>
    <t>h72=</t>
  </si>
  <si>
    <t>H7=</t>
  </si>
  <si>
    <t>h73=</t>
  </si>
  <si>
    <t xml:space="preserve">za zmienne objaśniające należy wziąć kombinację </t>
  </si>
  <si>
    <t>Prosta metoda grafowa</t>
  </si>
  <si>
    <t>Model</t>
  </si>
  <si>
    <r>
      <t>x</t>
    </r>
    <r>
      <rPr>
        <b/>
        <vertAlign val="subscript"/>
        <sz val="10"/>
        <rFont val="Arial CE"/>
        <charset val="238"/>
      </rPr>
      <t>1</t>
    </r>
  </si>
  <si>
    <r>
      <t>x</t>
    </r>
    <r>
      <rPr>
        <b/>
        <vertAlign val="subscript"/>
        <sz val="10"/>
        <rFont val="Arial CE"/>
        <charset val="238"/>
      </rPr>
      <t>2</t>
    </r>
  </si>
  <si>
    <r>
      <t>x</t>
    </r>
    <r>
      <rPr>
        <b/>
        <vertAlign val="subscript"/>
        <sz val="10"/>
        <rFont val="Arial CE"/>
        <charset val="238"/>
      </rPr>
      <t>3</t>
    </r>
  </si>
  <si>
    <r>
      <t>x</t>
    </r>
    <r>
      <rPr>
        <b/>
        <vertAlign val="subscript"/>
        <sz val="10"/>
        <rFont val="Arial CE"/>
        <charset val="238"/>
      </rPr>
      <t>4</t>
    </r>
  </si>
  <si>
    <r>
      <t>x</t>
    </r>
    <r>
      <rPr>
        <b/>
        <vertAlign val="subscript"/>
        <sz val="10"/>
        <rFont val="Arial CE"/>
        <charset val="238"/>
      </rPr>
      <t>5</t>
    </r>
  </si>
  <si>
    <r>
      <t>x</t>
    </r>
    <r>
      <rPr>
        <b/>
        <vertAlign val="subscript"/>
        <sz val="10"/>
        <rFont val="Arial CE"/>
        <charset val="238"/>
      </rPr>
      <t>6</t>
    </r>
  </si>
  <si>
    <r>
      <t>x</t>
    </r>
    <r>
      <rPr>
        <b/>
        <vertAlign val="subscript"/>
        <sz val="10"/>
        <rFont val="Arial CE"/>
        <charset val="238"/>
      </rPr>
      <t>7</t>
    </r>
  </si>
  <si>
    <r>
      <t>x</t>
    </r>
    <r>
      <rPr>
        <b/>
        <vertAlign val="subscript"/>
        <sz val="10"/>
        <rFont val="Arial CE"/>
        <charset val="238"/>
      </rPr>
      <t>8</t>
    </r>
  </si>
  <si>
    <r>
      <t>x</t>
    </r>
    <r>
      <rPr>
        <b/>
        <vertAlign val="subscript"/>
        <sz val="10"/>
        <rFont val="Arial CE"/>
        <charset val="238"/>
      </rPr>
      <t>9</t>
    </r>
  </si>
  <si>
    <r>
      <t>x</t>
    </r>
    <r>
      <rPr>
        <b/>
        <vertAlign val="subscript"/>
        <sz val="10"/>
        <rFont val="Arial CE"/>
        <charset val="238"/>
      </rPr>
      <t>10</t>
    </r>
  </si>
  <si>
    <t>MicroScan 4P/LR (ADI)</t>
  </si>
  <si>
    <t>10 50 76 (Belinea)</t>
  </si>
  <si>
    <t>BM 15S (Bridge)</t>
  </si>
  <si>
    <t>CMC 1509 B (Daewoo)</t>
  </si>
  <si>
    <t>MS 15 AS (Highscreen)</t>
  </si>
  <si>
    <t>MS 15 AX (Highscreen)</t>
  </si>
  <si>
    <t>StudioWorks 5D (LG Elektronics)</t>
  </si>
  <si>
    <t>Multigraph 449Xa (Nokia)</t>
  </si>
  <si>
    <t>105A Brilliance (Philips)</t>
  </si>
  <si>
    <t>BRIDSCAN 1564 (Royal)</t>
  </si>
  <si>
    <t>BRIDSCAN 1570 (Royal)</t>
  </si>
  <si>
    <t>SyncMaster 500 Ms (Samsung)</t>
  </si>
  <si>
    <t>Adiva 5VLr (Adiva)</t>
  </si>
  <si>
    <t>1569 UA (CTX)</t>
  </si>
  <si>
    <t>StudioWorks 57i (LG Elektronics)</t>
  </si>
  <si>
    <t>DeluxScan 5870B (Hyundai)</t>
  </si>
  <si>
    <t>105S (Philips)</t>
  </si>
  <si>
    <t>cena (zł.)</t>
  </si>
  <si>
    <t>gwarancja (lata)</t>
  </si>
  <si>
    <r>
      <t>x</t>
    </r>
    <r>
      <rPr>
        <b/>
        <vertAlign val="subscript"/>
        <sz val="10"/>
        <rFont val="Arial CE"/>
        <charset val="238"/>
      </rPr>
      <t>1</t>
    </r>
    <r>
      <rPr>
        <b/>
        <sz val="10"/>
        <rFont val="Arial CE"/>
        <charset val="238"/>
      </rPr>
      <t/>
    </r>
  </si>
  <si>
    <t>welk. plamki(mm)</t>
  </si>
  <si>
    <r>
      <t>x</t>
    </r>
    <r>
      <rPr>
        <b/>
        <vertAlign val="subscript"/>
        <sz val="10"/>
        <rFont val="Arial CE"/>
        <charset val="238"/>
      </rPr>
      <t>2</t>
    </r>
    <r>
      <rPr>
        <b/>
        <sz val="10"/>
        <rFont val="Arial CE"/>
        <charset val="238"/>
      </rPr>
      <t/>
    </r>
  </si>
  <si>
    <t>ilość pikseli w pionie</t>
  </si>
  <si>
    <r>
      <t>x</t>
    </r>
    <r>
      <rPr>
        <b/>
        <vertAlign val="subscript"/>
        <sz val="10"/>
        <rFont val="Arial CE"/>
        <charset val="238"/>
      </rPr>
      <t>3</t>
    </r>
    <r>
      <rPr>
        <b/>
        <sz val="10"/>
        <rFont val="Arial CE"/>
        <charset val="238"/>
      </rPr>
      <t/>
    </r>
  </si>
  <si>
    <t>ilość pikseli w poziomie</t>
  </si>
  <si>
    <r>
      <t>x</t>
    </r>
    <r>
      <rPr>
        <b/>
        <vertAlign val="subscript"/>
        <sz val="10"/>
        <rFont val="Arial CE"/>
        <charset val="238"/>
      </rPr>
      <t>4</t>
    </r>
    <r>
      <rPr>
        <b/>
        <sz val="10"/>
        <rFont val="Arial CE"/>
        <charset val="238"/>
      </rPr>
      <t/>
    </r>
  </si>
  <si>
    <t>max. częstotliwość odchylania poz.(kHz)</t>
  </si>
  <si>
    <r>
      <t>x</t>
    </r>
    <r>
      <rPr>
        <b/>
        <vertAlign val="subscript"/>
        <sz val="10"/>
        <rFont val="Arial CE"/>
        <charset val="238"/>
      </rPr>
      <t>5</t>
    </r>
    <r>
      <rPr>
        <b/>
        <sz val="10"/>
        <rFont val="Arial CE"/>
        <charset val="238"/>
      </rPr>
      <t/>
    </r>
  </si>
  <si>
    <t>max. częstotliwość odświeżania obr.(Hz)</t>
  </si>
  <si>
    <r>
      <t>x</t>
    </r>
    <r>
      <rPr>
        <b/>
        <vertAlign val="subscript"/>
        <sz val="10"/>
        <rFont val="Arial CE"/>
        <charset val="238"/>
      </rPr>
      <t>6</t>
    </r>
    <r>
      <rPr>
        <b/>
        <sz val="10"/>
        <rFont val="Arial CE"/>
        <charset val="238"/>
      </rPr>
      <t/>
    </r>
  </si>
  <si>
    <t>szerokość pasma wideo (MHz)</t>
  </si>
  <si>
    <r>
      <t>x</t>
    </r>
    <r>
      <rPr>
        <b/>
        <vertAlign val="subscript"/>
        <sz val="10"/>
        <rFont val="Arial CE"/>
        <charset val="238"/>
      </rPr>
      <t>7</t>
    </r>
    <r>
      <rPr>
        <b/>
        <sz val="10"/>
        <rFont val="Arial CE"/>
        <charset val="238"/>
      </rPr>
      <t/>
    </r>
  </si>
  <si>
    <t>długość (mm)</t>
  </si>
  <si>
    <r>
      <t>x</t>
    </r>
    <r>
      <rPr>
        <b/>
        <vertAlign val="subscript"/>
        <sz val="10"/>
        <rFont val="Arial CE"/>
        <charset val="238"/>
      </rPr>
      <t>8</t>
    </r>
    <r>
      <rPr>
        <b/>
        <sz val="10"/>
        <rFont val="Arial CE"/>
        <charset val="238"/>
      </rPr>
      <t/>
    </r>
  </si>
  <si>
    <t>szerokość (mm)</t>
  </si>
  <si>
    <r>
      <t>x</t>
    </r>
    <r>
      <rPr>
        <b/>
        <vertAlign val="subscript"/>
        <sz val="10"/>
        <rFont val="Arial CE"/>
        <charset val="238"/>
      </rPr>
      <t>9</t>
    </r>
    <r>
      <rPr>
        <b/>
        <sz val="10"/>
        <rFont val="Arial CE"/>
        <charset val="238"/>
      </rPr>
      <t/>
    </r>
  </si>
  <si>
    <t>wysokość (mm)</t>
  </si>
  <si>
    <r>
      <t>x</t>
    </r>
    <r>
      <rPr>
        <b/>
        <vertAlign val="subscript"/>
        <sz val="10"/>
        <rFont val="Arial CE"/>
        <charset val="238"/>
      </rPr>
      <t>10</t>
    </r>
    <r>
      <rPr>
        <b/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</si>
  <si>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</t>
    </r>
  </si>
  <si>
    <r>
      <t>x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</si>
  <si>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3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</si>
  <si>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4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</si>
  <si>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5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</si>
  <si>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6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</si>
  <si>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7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</si>
  <si>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8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</si>
  <si>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9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</si>
  <si>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10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</si>
  <si>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11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</si>
  <si>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12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</si>
  <si>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13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</si>
  <si>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14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</si>
  <si>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15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</si>
  <si>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16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</si>
  <si>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17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</si>
  <si>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18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</si>
  <si>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19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</si>
  <si>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20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</si>
  <si>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21</t>
    </r>
    <r>
      <rPr>
        <sz val="10"/>
        <rFont val="Arial CE"/>
        <charset val="238"/>
      </rPr>
      <t/>
    </r>
  </si>
  <si>
    <r>
      <t>x</t>
    </r>
    <r>
      <rPr>
        <vertAlign val="subscript"/>
        <sz val="10"/>
        <rFont val="Arial CE"/>
        <family val="2"/>
        <charset val="238"/>
      </rPr>
      <t>22</t>
    </r>
    <r>
      <rPr>
        <sz val="10"/>
        <rFont val="Arial CE"/>
        <charset val="238"/>
      </rPr>
      <t/>
    </r>
  </si>
  <si>
    <t>I1={1}</t>
  </si>
  <si>
    <t>I2={2}</t>
  </si>
  <si>
    <t>I3={3}</t>
  </si>
  <si>
    <t>I4={1,2}</t>
  </si>
  <si>
    <t>I5={1,3}</t>
  </si>
  <si>
    <t>I6={2,3}</t>
  </si>
  <si>
    <t>I7={1,2,3}</t>
  </si>
  <si>
    <t>X1,x2,x3</t>
  </si>
  <si>
    <t>x4</t>
  </si>
  <si>
    <t>x5</t>
  </si>
  <si>
    <t>x6</t>
  </si>
  <si>
    <t>x7</t>
  </si>
  <si>
    <t>x8</t>
  </si>
  <si>
    <t>x9</t>
  </si>
  <si>
    <t>x10</t>
  </si>
  <si>
    <t>r_kryt</t>
  </si>
  <si>
    <t>stat_t2</t>
  </si>
  <si>
    <t>stat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</si>
  <si>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</si>
  <si>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</si>
  <si>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</si>
  <si>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</si>
  <si>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</si>
  <si>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</si>
  <si>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</si>
  <si>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</si>
  <si>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</si>
  <si>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</si>
  <si>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</si>
  <si>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</si>
  <si>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x2,x6,x3</t>
  </si>
  <si>
    <t>x2,x6,x4</t>
  </si>
  <si>
    <t>Kraj</t>
  </si>
  <si>
    <t>Niemowl</t>
  </si>
  <si>
    <t>PKB</t>
  </si>
  <si>
    <t>Bezrob</t>
  </si>
  <si>
    <t>Spo</t>
  </si>
  <si>
    <t>Austria</t>
  </si>
  <si>
    <t>Belgia</t>
  </si>
  <si>
    <t>Cypr</t>
  </si>
  <si>
    <t>Dania</t>
  </si>
  <si>
    <t>Estonia</t>
  </si>
  <si>
    <t>Finlandia</t>
  </si>
  <si>
    <t>Francja</t>
  </si>
  <si>
    <t>Grecja</t>
  </si>
  <si>
    <t>Hiszpania</t>
  </si>
  <si>
    <t>Irlandia</t>
  </si>
  <si>
    <t>Litwa</t>
  </si>
  <si>
    <t>Luksemburg</t>
  </si>
  <si>
    <t>Łotwa</t>
  </si>
  <si>
    <t>Malta</t>
  </si>
  <si>
    <t>Niderlandy</t>
  </si>
  <si>
    <t>Niemcy</t>
  </si>
  <si>
    <t>Polska</t>
  </si>
  <si>
    <t>Portugalia</t>
  </si>
  <si>
    <t>Rep.Czeska</t>
  </si>
  <si>
    <t>Słowacja</t>
  </si>
  <si>
    <t>Słowenia</t>
  </si>
  <si>
    <t>Szwecja</t>
  </si>
  <si>
    <r>
      <t>W</t>
    </r>
    <r>
      <rPr>
        <sz val="9.5"/>
        <color theme="1"/>
        <rFont val="TTE21E85E8t00"/>
      </rPr>
      <t>e</t>
    </r>
    <r>
      <rPr>
        <sz val="9.5"/>
        <color theme="1"/>
        <rFont val="Arial"/>
        <family val="2"/>
        <charset val="238"/>
      </rPr>
      <t>gry</t>
    </r>
  </si>
  <si>
    <t>W.Brytania</t>
  </si>
  <si>
    <t>Włochy</t>
  </si>
  <si>
    <t>Przedsiębiorstwo</t>
  </si>
  <si>
    <t>9.89</t>
  </si>
  <si>
    <t>1.67</t>
  </si>
  <si>
    <t>48.3</t>
  </si>
  <si>
    <t>10.78</t>
  </si>
  <si>
    <t>2.78</t>
  </si>
  <si>
    <t>47.2</t>
  </si>
  <si>
    <t>12.44</t>
  </si>
  <si>
    <t>3.33</t>
  </si>
  <si>
    <t>43.3</t>
  </si>
  <si>
    <t>15.39</t>
  </si>
  <si>
    <t>6.11</t>
  </si>
  <si>
    <t>40.6</t>
  </si>
  <si>
    <t>15.72</t>
  </si>
  <si>
    <t>6.67</t>
  </si>
  <si>
    <t>46.1</t>
  </si>
  <si>
    <t>17.06</t>
  </si>
  <si>
    <t>6.66</t>
  </si>
  <si>
    <t>45.0</t>
  </si>
  <si>
    <t>19.06</t>
  </si>
  <si>
    <t>8.33</t>
  </si>
  <si>
    <t>40.5</t>
  </si>
  <si>
    <t>19.44</t>
  </si>
  <si>
    <t>8.89</t>
  </si>
  <si>
    <t>44.4</t>
  </si>
  <si>
    <r>
      <t>Y [</t>
    </r>
    <r>
      <rPr>
        <b/>
        <i/>
        <sz val="11"/>
        <color theme="1"/>
        <rFont val="Calibri"/>
        <family val="2"/>
        <charset val="238"/>
        <scheme val="minor"/>
      </rPr>
      <t>mln zł</t>
    </r>
    <r>
      <rPr>
        <sz val="11"/>
        <color theme="1"/>
        <rFont val="Calibri"/>
        <family val="2"/>
        <charset val="238"/>
        <scheme val="minor"/>
      </rPr>
      <t>]</t>
    </r>
  </si>
  <si>
    <r>
      <t>X1  [</t>
    </r>
    <r>
      <rPr>
        <b/>
        <i/>
        <sz val="11"/>
        <color theme="1"/>
        <rFont val="Calibri"/>
        <family val="2"/>
        <charset val="238"/>
        <scheme val="minor"/>
      </rPr>
      <t>mln ton</t>
    </r>
    <r>
      <rPr>
        <sz val="11"/>
        <color theme="1"/>
        <rFont val="Calibri"/>
        <family val="2"/>
        <charset val="238"/>
        <scheme val="minor"/>
      </rPr>
      <t>]</t>
    </r>
  </si>
  <si>
    <r>
      <t xml:space="preserve">X2  </t>
    </r>
    <r>
      <rPr>
        <sz val="11"/>
        <color theme="1"/>
        <rFont val="Calibri"/>
        <family val="2"/>
        <charset val="238"/>
        <scheme val="minor"/>
      </rPr>
      <t>[</t>
    </r>
    <r>
      <rPr>
        <b/>
        <i/>
        <sz val="11"/>
        <color theme="1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]</t>
    </r>
  </si>
  <si>
    <t>średnia</t>
  </si>
  <si>
    <t>odch.st</t>
  </si>
  <si>
    <t>v=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</si>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</sst>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color theme="1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8"/>
      <color rgb="FF000000"/>
      <name val="Arial"/>
      <family val="2"/>
      <charset val="238"/>
    </font>
    <font>
      <vertAlign val="subscript"/>
      <sz val="8"/>
      <color rgb="FF000000"/>
      <name val="Arial"/>
      <family val="2"/>
      <charset val="238"/>
    </font>
    <font>
      <sz val="14"/>
      <color rgb="FF000000"/>
      <name val="Calibri"/>
      <family val="2"/>
      <charset val="238"/>
    </font>
    <font>
      <sz val="14"/>
      <color theme="1"/>
      <name val="Calibri"/>
      <family val="2"/>
      <charset val="238"/>
    </font>
    <font>
      <b/>
      <sz val="10"/>
      <name val="Arial CE"/>
      <charset val="238"/>
    </font>
    <font>
      <b/>
      <vertAlign val="subscript"/>
      <sz val="10"/>
      <name val="Arial CE"/>
      <charset val="238"/>
    </font>
    <font>
      <sz val="10"/>
      <name val="Times New Roman CE"/>
      <family val="1"/>
      <charset val="238"/>
    </font>
    <font>
      <vertAlign val="subscript"/>
      <sz val="10"/>
      <name val="Arial CE"/>
      <family val="2"/>
      <charset val="238"/>
    </font>
    <font>
      <sz val="10"/>
      <name val="Arial CE"/>
      <charset val="238"/>
    </font>
    <font>
      <i/>
      <sz val="11"/>
      <color theme="1"/>
      <name val="Calibri"/>
      <family val="2"/>
      <charset val="238"/>
      <scheme val="minor"/>
    </font>
    <font>
      <sz val="9.5"/>
      <color theme="1"/>
      <name val="Arial"/>
      <family val="2"/>
      <charset val="238"/>
    </font>
    <font>
      <sz val="9.5"/>
      <color theme="1"/>
      <name val="TTE21E85E8t00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7" fillId="0" borderId="0" xfId="0" applyFont="1" applyAlignment="1">
      <alignment horizontal="justify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164" fontId="0" fillId="0" borderId="0" xfId="1" applyNumberFormat="1" applyFont="1"/>
    <xf numFmtId="0" fontId="6" fillId="3" borderId="8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0" fillId="6" borderId="0" xfId="0" applyFill="1" applyBorder="1" applyAlignment="1">
      <alignment vertical="center"/>
    </xf>
    <xf numFmtId="0" fontId="6" fillId="6" borderId="8" xfId="0" applyFont="1" applyFill="1" applyBorder="1" applyAlignment="1">
      <alignment horizontal="left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1CF022-2A5F-4043-937E-9B745CAFB1F3}" type="doc">
      <dgm:prSet loTypeId="urn:microsoft.com/office/officeart/2005/8/layout/bList2" loCatId="picture" qsTypeId="urn:microsoft.com/office/officeart/2005/8/quickstyle/3d9" qsCatId="3D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50A0FDFA-6F23-4331-9477-503F22AFE303}">
      <dgm:prSet phldrT="[Tekst]"/>
      <dgm:spPr/>
      <dgm:t>
        <a:bodyPr/>
        <a:lstStyle/>
        <a:p>
          <a:r>
            <a:rPr lang="pl-PL"/>
            <a:t>x1</a:t>
          </a:r>
        </a:p>
      </dgm:t>
    </dgm:pt>
    <dgm:pt modelId="{7CEF232A-B1D1-44A9-954E-95D9907C560A}" type="parTrans" cxnId="{31B577ED-F6F9-4AC5-BD34-B5BFD3C3FB6F}">
      <dgm:prSet/>
      <dgm:spPr/>
      <dgm:t>
        <a:bodyPr/>
        <a:lstStyle/>
        <a:p>
          <a:endParaRPr lang="pl-PL"/>
        </a:p>
      </dgm:t>
    </dgm:pt>
    <dgm:pt modelId="{CC368662-C8A6-44FD-BB2B-47E14C40E66F}" type="sibTrans" cxnId="{31B577ED-F6F9-4AC5-BD34-B5BFD3C3FB6F}">
      <dgm:prSet/>
      <dgm:spPr/>
      <dgm:t>
        <a:bodyPr/>
        <a:lstStyle/>
        <a:p>
          <a:endParaRPr lang="pl-PL"/>
        </a:p>
      </dgm:t>
    </dgm:pt>
    <dgm:pt modelId="{05A22432-B0E8-4130-A99C-F7AA93A6BB5A}">
      <dgm:prSet phldrT="[Tekst]"/>
      <dgm:spPr/>
      <dgm:t>
        <a:bodyPr/>
        <a:lstStyle/>
        <a:p>
          <a:r>
            <a:rPr lang="pl-PL"/>
            <a:t>x2</a:t>
          </a:r>
        </a:p>
      </dgm:t>
    </dgm:pt>
    <dgm:pt modelId="{AF057954-820D-469E-AA96-304AD61F69BA}" type="parTrans" cxnId="{569DD13C-2087-4D42-A6A1-42FD88963759}">
      <dgm:prSet/>
      <dgm:spPr/>
      <dgm:t>
        <a:bodyPr/>
        <a:lstStyle/>
        <a:p>
          <a:endParaRPr lang="pl-PL"/>
        </a:p>
      </dgm:t>
    </dgm:pt>
    <dgm:pt modelId="{4AA04DFB-431D-4A2E-87B1-CA1F7753A5A0}" type="sibTrans" cxnId="{569DD13C-2087-4D42-A6A1-42FD88963759}">
      <dgm:prSet/>
      <dgm:spPr/>
      <dgm:t>
        <a:bodyPr/>
        <a:lstStyle/>
        <a:p>
          <a:endParaRPr lang="pl-PL"/>
        </a:p>
      </dgm:t>
    </dgm:pt>
    <dgm:pt modelId="{B719BE7A-FE6F-43CC-BD72-726CB58CBFF6}">
      <dgm:prSet phldrT="[Tekst]"/>
      <dgm:spPr/>
      <dgm:t>
        <a:bodyPr/>
        <a:lstStyle/>
        <a:p>
          <a:r>
            <a:rPr lang="pl-PL"/>
            <a:t>x3</a:t>
          </a:r>
        </a:p>
      </dgm:t>
    </dgm:pt>
    <dgm:pt modelId="{C2B6829B-5785-4102-9DD3-A34D85FB178A}" type="parTrans" cxnId="{3771E21A-E27C-45E9-98FD-E1F3A9EC7933}">
      <dgm:prSet/>
      <dgm:spPr/>
      <dgm:t>
        <a:bodyPr/>
        <a:lstStyle/>
        <a:p>
          <a:endParaRPr lang="pl-PL"/>
        </a:p>
      </dgm:t>
    </dgm:pt>
    <dgm:pt modelId="{9AF57364-4F88-4150-9F32-5E743BB832F5}" type="sibTrans" cxnId="{3771E21A-E27C-45E9-98FD-E1F3A9EC7933}">
      <dgm:prSet/>
      <dgm:spPr/>
      <dgm:t>
        <a:bodyPr/>
        <a:lstStyle/>
        <a:p>
          <a:endParaRPr lang="pl-PL"/>
        </a:p>
      </dgm:t>
    </dgm:pt>
    <dgm:pt modelId="{F7C14AEA-0202-4AF4-9217-EF78818BCC2C}">
      <dgm:prSet phldrT="[Tekst]"/>
      <dgm:spPr/>
      <dgm:t>
        <a:bodyPr/>
        <a:lstStyle/>
        <a:p>
          <a:r>
            <a:rPr lang="pl-PL"/>
            <a:t>x4</a:t>
          </a:r>
        </a:p>
      </dgm:t>
    </dgm:pt>
    <dgm:pt modelId="{6AF6F61B-4E0E-450B-875E-016B2F41801A}" type="parTrans" cxnId="{B6C79E21-1823-48A6-9846-714B387DB7BD}">
      <dgm:prSet/>
      <dgm:spPr/>
      <dgm:t>
        <a:bodyPr/>
        <a:lstStyle/>
        <a:p>
          <a:endParaRPr lang="pl-PL"/>
        </a:p>
      </dgm:t>
    </dgm:pt>
    <dgm:pt modelId="{2627419A-9140-4D9D-8A85-BC4B86E7F1F9}" type="sibTrans" cxnId="{B6C79E21-1823-48A6-9846-714B387DB7BD}">
      <dgm:prSet/>
      <dgm:spPr/>
      <dgm:t>
        <a:bodyPr/>
        <a:lstStyle/>
        <a:p>
          <a:endParaRPr lang="pl-PL"/>
        </a:p>
      </dgm:t>
    </dgm:pt>
    <dgm:pt modelId="{1EE64C13-8268-4CD7-AFF7-D06A2B4E6EF3}">
      <dgm:prSet phldrT="[Tekst]"/>
      <dgm:spPr/>
      <dgm:t>
        <a:bodyPr/>
        <a:lstStyle/>
        <a:p>
          <a:r>
            <a:rPr lang="pl-PL"/>
            <a:t>x5</a:t>
          </a:r>
        </a:p>
      </dgm:t>
    </dgm:pt>
    <dgm:pt modelId="{EA4E1081-FDDD-4944-B800-8ADD17CF775F}" type="parTrans" cxnId="{830A7B98-FCE8-4B75-910B-6D54CD0E152F}">
      <dgm:prSet/>
      <dgm:spPr/>
      <dgm:t>
        <a:bodyPr/>
        <a:lstStyle/>
        <a:p>
          <a:endParaRPr lang="pl-PL"/>
        </a:p>
      </dgm:t>
    </dgm:pt>
    <dgm:pt modelId="{D670100A-5846-4A43-B9EC-6EC867E8A933}" type="sibTrans" cxnId="{830A7B98-FCE8-4B75-910B-6D54CD0E152F}">
      <dgm:prSet/>
      <dgm:spPr/>
      <dgm:t>
        <a:bodyPr/>
        <a:lstStyle/>
        <a:p>
          <a:endParaRPr lang="pl-PL"/>
        </a:p>
      </dgm:t>
    </dgm:pt>
    <dgm:pt modelId="{50F6809F-B298-43B2-9A3B-6F5A0D2D530F}">
      <dgm:prSet phldrT="[Tekst]"/>
      <dgm:spPr/>
      <dgm:t>
        <a:bodyPr/>
        <a:lstStyle/>
        <a:p>
          <a:r>
            <a:rPr lang="pl-PL"/>
            <a:t>x6</a:t>
          </a:r>
        </a:p>
      </dgm:t>
    </dgm:pt>
    <dgm:pt modelId="{A71244F3-03FB-4DC4-9E5A-E8921EB9FE64}" type="parTrans" cxnId="{B4831D39-2CFE-4C10-9539-0188D176131C}">
      <dgm:prSet/>
      <dgm:spPr/>
      <dgm:t>
        <a:bodyPr/>
        <a:lstStyle/>
        <a:p>
          <a:endParaRPr lang="pl-PL"/>
        </a:p>
      </dgm:t>
    </dgm:pt>
    <dgm:pt modelId="{33008745-9CB9-440F-9039-A4EE23679C4F}" type="sibTrans" cxnId="{B4831D39-2CFE-4C10-9539-0188D176131C}">
      <dgm:prSet/>
      <dgm:spPr/>
      <dgm:t>
        <a:bodyPr/>
        <a:lstStyle/>
        <a:p>
          <a:endParaRPr lang="pl-PL"/>
        </a:p>
      </dgm:t>
    </dgm:pt>
    <dgm:pt modelId="{D36D6D48-3AED-41F4-AB6C-5F80AAF1F78A}">
      <dgm:prSet phldrT="[Tekst]"/>
      <dgm:spPr/>
      <dgm:t>
        <a:bodyPr/>
        <a:lstStyle/>
        <a:p>
          <a:r>
            <a:rPr lang="pl-PL"/>
            <a:t>x7</a:t>
          </a:r>
        </a:p>
      </dgm:t>
    </dgm:pt>
    <dgm:pt modelId="{C21C0067-EF39-4657-9FFE-69990D635E95}" type="parTrans" cxnId="{653F47A6-68F8-4CE9-A8A1-27DBFBB58749}">
      <dgm:prSet/>
      <dgm:spPr/>
      <dgm:t>
        <a:bodyPr/>
        <a:lstStyle/>
        <a:p>
          <a:endParaRPr lang="pl-PL"/>
        </a:p>
      </dgm:t>
    </dgm:pt>
    <dgm:pt modelId="{C7AFC8D3-EF97-447C-8B5F-7A3D412117C3}" type="sibTrans" cxnId="{653F47A6-68F8-4CE9-A8A1-27DBFBB58749}">
      <dgm:prSet/>
      <dgm:spPr/>
      <dgm:t>
        <a:bodyPr/>
        <a:lstStyle/>
        <a:p>
          <a:endParaRPr lang="pl-PL"/>
        </a:p>
      </dgm:t>
    </dgm:pt>
    <dgm:pt modelId="{22F87C9F-52C3-494B-A25A-5209744AE717}">
      <dgm:prSet phldrT="[Tekst]"/>
      <dgm:spPr/>
      <dgm:t>
        <a:bodyPr/>
        <a:lstStyle/>
        <a:p>
          <a:r>
            <a:rPr lang="pl-PL"/>
            <a:t>x8</a:t>
          </a:r>
        </a:p>
      </dgm:t>
    </dgm:pt>
    <dgm:pt modelId="{D307C734-3155-438F-9501-7B0BC0EDFC5F}" type="parTrans" cxnId="{FB280A99-1BD0-478A-8FA4-31C263F9CDBF}">
      <dgm:prSet/>
      <dgm:spPr/>
      <dgm:t>
        <a:bodyPr/>
        <a:lstStyle/>
        <a:p>
          <a:endParaRPr lang="pl-PL"/>
        </a:p>
      </dgm:t>
    </dgm:pt>
    <dgm:pt modelId="{F8E72D4D-F92C-41D4-967F-278F9AA07BA4}" type="sibTrans" cxnId="{FB280A99-1BD0-478A-8FA4-31C263F9CDBF}">
      <dgm:prSet/>
      <dgm:spPr/>
      <dgm:t>
        <a:bodyPr/>
        <a:lstStyle/>
        <a:p>
          <a:endParaRPr lang="pl-PL"/>
        </a:p>
      </dgm:t>
    </dgm:pt>
    <dgm:pt modelId="{9BBDC4AD-2997-4F85-93C5-C9B5D5AE5252}">
      <dgm:prSet phldrT="[Tekst]"/>
      <dgm:spPr/>
      <dgm:t>
        <a:bodyPr/>
        <a:lstStyle/>
        <a:p>
          <a:r>
            <a:rPr lang="pl-PL"/>
            <a:t>x9</a:t>
          </a:r>
        </a:p>
      </dgm:t>
    </dgm:pt>
    <dgm:pt modelId="{69016175-3498-4075-9525-DA2E37478CE1}" type="parTrans" cxnId="{79FF9E83-DF41-4F4E-B4E1-168181003547}">
      <dgm:prSet/>
      <dgm:spPr/>
      <dgm:t>
        <a:bodyPr/>
        <a:lstStyle/>
        <a:p>
          <a:endParaRPr lang="pl-PL"/>
        </a:p>
      </dgm:t>
    </dgm:pt>
    <dgm:pt modelId="{836161DD-CB69-4CA8-A54F-10D2EBF9066B}" type="sibTrans" cxnId="{79FF9E83-DF41-4F4E-B4E1-168181003547}">
      <dgm:prSet/>
      <dgm:spPr/>
      <dgm:t>
        <a:bodyPr/>
        <a:lstStyle/>
        <a:p>
          <a:endParaRPr lang="pl-PL"/>
        </a:p>
      </dgm:t>
    </dgm:pt>
    <dgm:pt modelId="{A9C67AA8-AE79-4AF3-819D-9AE04B1800BA}">
      <dgm:prSet phldrT="[Tekst]"/>
      <dgm:spPr/>
      <dgm:t>
        <a:bodyPr/>
        <a:lstStyle/>
        <a:p>
          <a:r>
            <a:rPr lang="pl-PL"/>
            <a:t>x10</a:t>
          </a:r>
        </a:p>
      </dgm:t>
    </dgm:pt>
    <dgm:pt modelId="{49AE3158-E2F7-4B9F-BD72-F7B86E2AD1CE}" type="parTrans" cxnId="{53982EC8-BC44-4934-913C-E77FF04C4206}">
      <dgm:prSet/>
      <dgm:spPr/>
      <dgm:t>
        <a:bodyPr/>
        <a:lstStyle/>
        <a:p>
          <a:endParaRPr lang="pl-PL"/>
        </a:p>
      </dgm:t>
    </dgm:pt>
    <dgm:pt modelId="{A83FB790-B06A-4627-8874-0F966C3FBA0E}" type="sibTrans" cxnId="{53982EC8-BC44-4934-913C-E77FF04C4206}">
      <dgm:prSet/>
      <dgm:spPr/>
      <dgm:t>
        <a:bodyPr/>
        <a:lstStyle/>
        <a:p>
          <a:endParaRPr lang="pl-PL"/>
        </a:p>
      </dgm:t>
    </dgm:pt>
    <dgm:pt modelId="{E4558FE5-2F5A-4658-B95A-8822A2038F60}" type="pres">
      <dgm:prSet presAssocID="{101CF022-2A5F-4043-937E-9B745CAFB1F3}" presName="diagram" presStyleCnt="0">
        <dgm:presLayoutVars>
          <dgm:dir/>
          <dgm:animLvl val="lvl"/>
          <dgm:resizeHandles val="exact"/>
        </dgm:presLayoutVars>
      </dgm:prSet>
      <dgm:spPr/>
    </dgm:pt>
    <dgm:pt modelId="{F3E0F6BE-3392-4339-9023-5C753F896A50}" type="pres">
      <dgm:prSet presAssocID="{50A0FDFA-6F23-4331-9477-503F22AFE303}" presName="compNode" presStyleCnt="0"/>
      <dgm:spPr/>
    </dgm:pt>
    <dgm:pt modelId="{06F05008-E734-4DCD-B804-CEFF01219016}" type="pres">
      <dgm:prSet presAssocID="{50A0FDFA-6F23-4331-9477-503F22AFE303}" presName="childRect" presStyleLbl="bgAcc1" presStyleIdx="0" presStyleCnt="10">
        <dgm:presLayoutVars>
          <dgm:bulletEnabled val="1"/>
        </dgm:presLayoutVars>
      </dgm:prSet>
      <dgm:spPr/>
    </dgm:pt>
    <dgm:pt modelId="{A344865B-1661-4111-A083-3C6040776431}" type="pres">
      <dgm:prSet presAssocID="{50A0FDFA-6F23-4331-9477-503F22AFE303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A1B10E0A-FDDB-40FF-9C6E-6DF78978862B}" type="pres">
      <dgm:prSet presAssocID="{50A0FDFA-6F23-4331-9477-503F22AFE303}" presName="parentRect" presStyleLbl="alignNode1" presStyleIdx="0" presStyleCnt="10"/>
      <dgm:spPr/>
    </dgm:pt>
    <dgm:pt modelId="{8A609216-DEEA-490D-A1DD-F45B883790A9}" type="pres">
      <dgm:prSet presAssocID="{50A0FDFA-6F23-4331-9477-503F22AFE303}" presName="adorn" presStyleLbl="fgAccFollowNode1" presStyleIdx="0" presStyleCnt="10"/>
      <dgm:spPr/>
    </dgm:pt>
    <dgm:pt modelId="{7AD850CA-41EC-48D7-86CA-5E3BF9838A13}" type="pres">
      <dgm:prSet presAssocID="{CC368662-C8A6-44FD-BB2B-47E14C40E66F}" presName="sibTrans" presStyleLbl="sibTrans2D1" presStyleIdx="0" presStyleCnt="0"/>
      <dgm:spPr/>
    </dgm:pt>
    <dgm:pt modelId="{B83CE477-4BDB-4221-9EE8-CB98089DF16C}" type="pres">
      <dgm:prSet presAssocID="{05A22432-B0E8-4130-A99C-F7AA93A6BB5A}" presName="compNode" presStyleCnt="0"/>
      <dgm:spPr/>
    </dgm:pt>
    <dgm:pt modelId="{6A3D3699-836A-446E-A855-C892DD84010C}" type="pres">
      <dgm:prSet presAssocID="{05A22432-B0E8-4130-A99C-F7AA93A6BB5A}" presName="childRect" presStyleLbl="bgAcc1" presStyleIdx="1" presStyleCnt="10">
        <dgm:presLayoutVars>
          <dgm:bulletEnabled val="1"/>
        </dgm:presLayoutVars>
      </dgm:prSet>
      <dgm:spPr/>
    </dgm:pt>
    <dgm:pt modelId="{0F32FA74-4C4F-4B86-BF13-6B4B5F4B7635}" type="pres">
      <dgm:prSet presAssocID="{05A22432-B0E8-4130-A99C-F7AA93A6BB5A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F2006482-3CB6-496E-B587-B268787BDB2F}" type="pres">
      <dgm:prSet presAssocID="{05A22432-B0E8-4130-A99C-F7AA93A6BB5A}" presName="parentRect" presStyleLbl="alignNode1" presStyleIdx="1" presStyleCnt="10"/>
      <dgm:spPr/>
    </dgm:pt>
    <dgm:pt modelId="{850D2411-006A-4164-8EE0-062730ADBF8F}" type="pres">
      <dgm:prSet presAssocID="{05A22432-B0E8-4130-A99C-F7AA93A6BB5A}" presName="adorn" presStyleLbl="fgAccFollowNode1" presStyleIdx="1" presStyleCnt="10"/>
      <dgm:spPr/>
    </dgm:pt>
    <dgm:pt modelId="{BF892521-6527-419F-AEBF-58042CE568A1}" type="pres">
      <dgm:prSet presAssocID="{4AA04DFB-431D-4A2E-87B1-CA1F7753A5A0}" presName="sibTrans" presStyleLbl="sibTrans2D1" presStyleIdx="0" presStyleCnt="0"/>
      <dgm:spPr/>
    </dgm:pt>
    <dgm:pt modelId="{1BEA14F8-2EF9-42A2-BE63-79D9EE8E3F1E}" type="pres">
      <dgm:prSet presAssocID="{B719BE7A-FE6F-43CC-BD72-726CB58CBFF6}" presName="compNode" presStyleCnt="0"/>
      <dgm:spPr/>
    </dgm:pt>
    <dgm:pt modelId="{49707C5B-8A47-4D3D-AC44-E3BCE1BA25D5}" type="pres">
      <dgm:prSet presAssocID="{B719BE7A-FE6F-43CC-BD72-726CB58CBFF6}" presName="childRect" presStyleLbl="bgAcc1" presStyleIdx="2" presStyleCnt="10">
        <dgm:presLayoutVars>
          <dgm:bulletEnabled val="1"/>
        </dgm:presLayoutVars>
      </dgm:prSet>
      <dgm:spPr/>
    </dgm:pt>
    <dgm:pt modelId="{A4CC680E-0366-4302-8F95-0E6E6B230802}" type="pres">
      <dgm:prSet presAssocID="{B719BE7A-FE6F-43CC-BD72-726CB58CBFF6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6D451633-EC04-4B61-A564-482F51FF3E5E}" type="pres">
      <dgm:prSet presAssocID="{B719BE7A-FE6F-43CC-BD72-726CB58CBFF6}" presName="parentRect" presStyleLbl="alignNode1" presStyleIdx="2" presStyleCnt="10"/>
      <dgm:spPr/>
    </dgm:pt>
    <dgm:pt modelId="{E3ED1D87-C058-4293-9455-32AFF4D41A46}" type="pres">
      <dgm:prSet presAssocID="{B719BE7A-FE6F-43CC-BD72-726CB58CBFF6}" presName="adorn" presStyleLbl="fgAccFollowNode1" presStyleIdx="2" presStyleCnt="10"/>
      <dgm:spPr/>
    </dgm:pt>
    <dgm:pt modelId="{38991264-9E74-4FFA-92AA-465DF0D6C7C3}" type="pres">
      <dgm:prSet presAssocID="{9AF57364-4F88-4150-9F32-5E743BB832F5}" presName="sibTrans" presStyleLbl="sibTrans2D1" presStyleIdx="0" presStyleCnt="0"/>
      <dgm:spPr/>
    </dgm:pt>
    <dgm:pt modelId="{165974A4-0EBF-471F-ADCC-FC7A0B459E2C}" type="pres">
      <dgm:prSet presAssocID="{F7C14AEA-0202-4AF4-9217-EF78818BCC2C}" presName="compNode" presStyleCnt="0"/>
      <dgm:spPr/>
    </dgm:pt>
    <dgm:pt modelId="{93CBAD56-AC43-473D-8993-74D59ED24821}" type="pres">
      <dgm:prSet presAssocID="{F7C14AEA-0202-4AF4-9217-EF78818BCC2C}" presName="childRect" presStyleLbl="bgAcc1" presStyleIdx="3" presStyleCnt="10">
        <dgm:presLayoutVars>
          <dgm:bulletEnabled val="1"/>
        </dgm:presLayoutVars>
      </dgm:prSet>
      <dgm:spPr/>
    </dgm:pt>
    <dgm:pt modelId="{EDBF36DE-219C-4A9D-8E3B-380352986E06}" type="pres">
      <dgm:prSet presAssocID="{F7C14AEA-0202-4AF4-9217-EF78818BCC2C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04351AA1-F620-44E6-B802-773B713AFC0F}" type="pres">
      <dgm:prSet presAssocID="{F7C14AEA-0202-4AF4-9217-EF78818BCC2C}" presName="parentRect" presStyleLbl="alignNode1" presStyleIdx="3" presStyleCnt="10"/>
      <dgm:spPr/>
    </dgm:pt>
    <dgm:pt modelId="{86B9E891-1ABB-4AFF-B8DB-6F28EFC14336}" type="pres">
      <dgm:prSet presAssocID="{F7C14AEA-0202-4AF4-9217-EF78818BCC2C}" presName="adorn" presStyleLbl="fgAccFollowNode1" presStyleIdx="3" presStyleCnt="10"/>
      <dgm:spPr/>
    </dgm:pt>
    <dgm:pt modelId="{52232F86-DD88-4305-BCEE-03DAB935E9F9}" type="pres">
      <dgm:prSet presAssocID="{2627419A-9140-4D9D-8A85-BC4B86E7F1F9}" presName="sibTrans" presStyleLbl="sibTrans2D1" presStyleIdx="0" presStyleCnt="0"/>
      <dgm:spPr/>
    </dgm:pt>
    <dgm:pt modelId="{B496B6A2-126C-4ECF-9AFF-4D49C4989F2D}" type="pres">
      <dgm:prSet presAssocID="{1EE64C13-8268-4CD7-AFF7-D06A2B4E6EF3}" presName="compNode" presStyleCnt="0"/>
      <dgm:spPr/>
    </dgm:pt>
    <dgm:pt modelId="{F5793C6D-4910-42F1-BD58-3418736DEB03}" type="pres">
      <dgm:prSet presAssocID="{1EE64C13-8268-4CD7-AFF7-D06A2B4E6EF3}" presName="childRect" presStyleLbl="bgAcc1" presStyleIdx="4" presStyleCnt="10">
        <dgm:presLayoutVars>
          <dgm:bulletEnabled val="1"/>
        </dgm:presLayoutVars>
      </dgm:prSet>
      <dgm:spPr/>
    </dgm:pt>
    <dgm:pt modelId="{B906CD8F-B016-48C2-A0F7-43157E57A329}" type="pres">
      <dgm:prSet presAssocID="{1EE64C13-8268-4CD7-AFF7-D06A2B4E6EF3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30E0BAA8-FC67-4A77-935D-754E6DB143F7}" type="pres">
      <dgm:prSet presAssocID="{1EE64C13-8268-4CD7-AFF7-D06A2B4E6EF3}" presName="parentRect" presStyleLbl="alignNode1" presStyleIdx="4" presStyleCnt="10"/>
      <dgm:spPr/>
    </dgm:pt>
    <dgm:pt modelId="{880AAE70-0FE4-44CD-A276-E7F660258081}" type="pres">
      <dgm:prSet presAssocID="{1EE64C13-8268-4CD7-AFF7-D06A2B4E6EF3}" presName="adorn" presStyleLbl="fgAccFollowNode1" presStyleIdx="4" presStyleCnt="10"/>
      <dgm:spPr/>
    </dgm:pt>
    <dgm:pt modelId="{9D76F465-A311-428F-AF01-E68453DA53CE}" type="pres">
      <dgm:prSet presAssocID="{D670100A-5846-4A43-B9EC-6EC867E8A933}" presName="sibTrans" presStyleLbl="sibTrans2D1" presStyleIdx="0" presStyleCnt="0"/>
      <dgm:spPr/>
    </dgm:pt>
    <dgm:pt modelId="{2651B98C-5836-4814-B38C-0DFB3FE33711}" type="pres">
      <dgm:prSet presAssocID="{50F6809F-B298-43B2-9A3B-6F5A0D2D530F}" presName="compNode" presStyleCnt="0"/>
      <dgm:spPr/>
    </dgm:pt>
    <dgm:pt modelId="{554222D4-F331-486C-9249-09D81F4EE06A}" type="pres">
      <dgm:prSet presAssocID="{50F6809F-B298-43B2-9A3B-6F5A0D2D530F}" presName="childRect" presStyleLbl="bgAcc1" presStyleIdx="5" presStyleCnt="10">
        <dgm:presLayoutVars>
          <dgm:bulletEnabled val="1"/>
        </dgm:presLayoutVars>
      </dgm:prSet>
      <dgm:spPr/>
    </dgm:pt>
    <dgm:pt modelId="{B07B5CEE-7EA4-484A-B133-C8F71BC3EA93}" type="pres">
      <dgm:prSet presAssocID="{50F6809F-B298-43B2-9A3B-6F5A0D2D530F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700887B8-0878-4E4E-9839-78A02191AB7D}" type="pres">
      <dgm:prSet presAssocID="{50F6809F-B298-43B2-9A3B-6F5A0D2D530F}" presName="parentRect" presStyleLbl="alignNode1" presStyleIdx="5" presStyleCnt="10"/>
      <dgm:spPr/>
    </dgm:pt>
    <dgm:pt modelId="{4E2371E9-1C1F-486D-927C-8DB1AF57927D}" type="pres">
      <dgm:prSet presAssocID="{50F6809F-B298-43B2-9A3B-6F5A0D2D530F}" presName="adorn" presStyleLbl="fgAccFollowNode1" presStyleIdx="5" presStyleCnt="10"/>
      <dgm:spPr/>
    </dgm:pt>
    <dgm:pt modelId="{BB20D7E3-B9B3-441F-947F-C982225A0083}" type="pres">
      <dgm:prSet presAssocID="{33008745-9CB9-440F-9039-A4EE23679C4F}" presName="sibTrans" presStyleLbl="sibTrans2D1" presStyleIdx="0" presStyleCnt="0"/>
      <dgm:spPr/>
    </dgm:pt>
    <dgm:pt modelId="{D2D45DE6-1016-410B-80B5-F4DA5B29B2B6}" type="pres">
      <dgm:prSet presAssocID="{D36D6D48-3AED-41F4-AB6C-5F80AAF1F78A}" presName="compNode" presStyleCnt="0"/>
      <dgm:spPr/>
    </dgm:pt>
    <dgm:pt modelId="{78F22CEF-5E3E-4DB4-B864-BD4144787BAD}" type="pres">
      <dgm:prSet presAssocID="{D36D6D48-3AED-41F4-AB6C-5F80AAF1F78A}" presName="childRect" presStyleLbl="bgAcc1" presStyleIdx="6" presStyleCnt="10">
        <dgm:presLayoutVars>
          <dgm:bulletEnabled val="1"/>
        </dgm:presLayoutVars>
      </dgm:prSet>
      <dgm:spPr/>
    </dgm:pt>
    <dgm:pt modelId="{ED23C2B0-AF82-4FBA-9A65-652CDB46A540}" type="pres">
      <dgm:prSet presAssocID="{D36D6D48-3AED-41F4-AB6C-5F80AAF1F78A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A9717C00-EB6E-45FE-B01C-577219ED4296}" type="pres">
      <dgm:prSet presAssocID="{D36D6D48-3AED-41F4-AB6C-5F80AAF1F78A}" presName="parentRect" presStyleLbl="alignNode1" presStyleIdx="6" presStyleCnt="10"/>
      <dgm:spPr/>
    </dgm:pt>
    <dgm:pt modelId="{67EDF4F0-4F3B-4F01-8994-649787A1DC9E}" type="pres">
      <dgm:prSet presAssocID="{D36D6D48-3AED-41F4-AB6C-5F80AAF1F78A}" presName="adorn" presStyleLbl="fgAccFollowNode1" presStyleIdx="6" presStyleCnt="10"/>
      <dgm:spPr/>
    </dgm:pt>
    <dgm:pt modelId="{D205E434-8996-4C31-B15F-B9CBF94B9417}" type="pres">
      <dgm:prSet presAssocID="{C7AFC8D3-EF97-447C-8B5F-7A3D412117C3}" presName="sibTrans" presStyleLbl="sibTrans2D1" presStyleIdx="0" presStyleCnt="0"/>
      <dgm:spPr/>
    </dgm:pt>
    <dgm:pt modelId="{967E6925-42F4-425D-8801-BA21DB6658BA}" type="pres">
      <dgm:prSet presAssocID="{22F87C9F-52C3-494B-A25A-5209744AE717}" presName="compNode" presStyleCnt="0"/>
      <dgm:spPr/>
    </dgm:pt>
    <dgm:pt modelId="{AE742066-5FE5-4BA5-BAF0-DFC454912FA5}" type="pres">
      <dgm:prSet presAssocID="{22F87C9F-52C3-494B-A25A-5209744AE717}" presName="childRect" presStyleLbl="bgAcc1" presStyleIdx="7" presStyleCnt="10">
        <dgm:presLayoutVars>
          <dgm:bulletEnabled val="1"/>
        </dgm:presLayoutVars>
      </dgm:prSet>
      <dgm:spPr/>
    </dgm:pt>
    <dgm:pt modelId="{8E8260BB-FF75-46B1-94AB-9CB4CFF0698E}" type="pres">
      <dgm:prSet presAssocID="{22F87C9F-52C3-494B-A25A-5209744AE717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88DC8EE7-FFFF-4723-ACCB-FE1ACD9FFA09}" type="pres">
      <dgm:prSet presAssocID="{22F87C9F-52C3-494B-A25A-5209744AE717}" presName="parentRect" presStyleLbl="alignNode1" presStyleIdx="7" presStyleCnt="10"/>
      <dgm:spPr/>
    </dgm:pt>
    <dgm:pt modelId="{D03D625B-4E60-4FBC-AC90-9A5B14F774EF}" type="pres">
      <dgm:prSet presAssocID="{22F87C9F-52C3-494B-A25A-5209744AE717}" presName="adorn" presStyleLbl="fgAccFollowNode1" presStyleIdx="7" presStyleCnt="10"/>
      <dgm:spPr/>
    </dgm:pt>
    <dgm:pt modelId="{034D8819-E8CA-4E32-8289-F81E1AC90C0C}" type="pres">
      <dgm:prSet presAssocID="{F8E72D4D-F92C-41D4-967F-278F9AA07BA4}" presName="sibTrans" presStyleLbl="sibTrans2D1" presStyleIdx="0" presStyleCnt="0"/>
      <dgm:spPr/>
    </dgm:pt>
    <dgm:pt modelId="{080444C9-C42A-4308-9D5A-8255E199F1E1}" type="pres">
      <dgm:prSet presAssocID="{9BBDC4AD-2997-4F85-93C5-C9B5D5AE5252}" presName="compNode" presStyleCnt="0"/>
      <dgm:spPr/>
    </dgm:pt>
    <dgm:pt modelId="{DCA78E8E-9875-4209-A4E5-B0DB2C483403}" type="pres">
      <dgm:prSet presAssocID="{9BBDC4AD-2997-4F85-93C5-C9B5D5AE5252}" presName="childRect" presStyleLbl="bgAcc1" presStyleIdx="8" presStyleCnt="10">
        <dgm:presLayoutVars>
          <dgm:bulletEnabled val="1"/>
        </dgm:presLayoutVars>
      </dgm:prSet>
      <dgm:spPr/>
    </dgm:pt>
    <dgm:pt modelId="{F635D069-EF5D-4C89-BCA0-E9D4E39D5339}" type="pres">
      <dgm:prSet presAssocID="{9BBDC4AD-2997-4F85-93C5-C9B5D5AE5252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A416363F-31A1-44F1-ADD8-8D6B2BE7B91D}" type="pres">
      <dgm:prSet presAssocID="{9BBDC4AD-2997-4F85-93C5-C9B5D5AE5252}" presName="parentRect" presStyleLbl="alignNode1" presStyleIdx="8" presStyleCnt="10"/>
      <dgm:spPr/>
    </dgm:pt>
    <dgm:pt modelId="{47DBFABC-8A41-4051-BC6A-BD32017CEB99}" type="pres">
      <dgm:prSet presAssocID="{9BBDC4AD-2997-4F85-93C5-C9B5D5AE5252}" presName="adorn" presStyleLbl="fgAccFollowNode1" presStyleIdx="8" presStyleCnt="10"/>
      <dgm:spPr/>
    </dgm:pt>
    <dgm:pt modelId="{1BF43F35-6A64-4FFE-B02C-EAA42094FF9C}" type="pres">
      <dgm:prSet presAssocID="{836161DD-CB69-4CA8-A54F-10D2EBF9066B}" presName="sibTrans" presStyleLbl="sibTrans2D1" presStyleIdx="0" presStyleCnt="0"/>
      <dgm:spPr/>
    </dgm:pt>
    <dgm:pt modelId="{F59B4C69-A77B-4C81-80F9-D25B2A50301D}" type="pres">
      <dgm:prSet presAssocID="{A9C67AA8-AE79-4AF3-819D-9AE04B1800BA}" presName="compNode" presStyleCnt="0"/>
      <dgm:spPr/>
    </dgm:pt>
    <dgm:pt modelId="{0F69FBB9-BA44-43ED-BCC5-B0CBF9348A28}" type="pres">
      <dgm:prSet presAssocID="{A9C67AA8-AE79-4AF3-819D-9AE04B1800BA}" presName="childRect" presStyleLbl="bgAcc1" presStyleIdx="9" presStyleCnt="10">
        <dgm:presLayoutVars>
          <dgm:bulletEnabled val="1"/>
        </dgm:presLayoutVars>
      </dgm:prSet>
      <dgm:spPr/>
    </dgm:pt>
    <dgm:pt modelId="{E927E3D3-0865-4F87-9266-C6955B467C11}" type="pres">
      <dgm:prSet presAssocID="{A9C67AA8-AE79-4AF3-819D-9AE04B1800BA}" presName="parentText" presStyleLbl="node1" presStyleIdx="0" presStyleCnt="0">
        <dgm:presLayoutVars>
          <dgm:chMax val="0"/>
          <dgm:bulletEnabled val="1"/>
        </dgm:presLayoutVars>
      </dgm:prSet>
      <dgm:spPr/>
    </dgm:pt>
    <dgm:pt modelId="{77C1B52E-59C6-4AFA-A344-CF8072AF6E21}" type="pres">
      <dgm:prSet presAssocID="{A9C67AA8-AE79-4AF3-819D-9AE04B1800BA}" presName="parentRect" presStyleLbl="alignNode1" presStyleIdx="9" presStyleCnt="10"/>
      <dgm:spPr/>
    </dgm:pt>
    <dgm:pt modelId="{B0515AF6-9AF8-4949-9A71-C29AAB5A26C3}" type="pres">
      <dgm:prSet presAssocID="{A9C67AA8-AE79-4AF3-819D-9AE04B1800BA}" presName="adorn" presStyleLbl="fgAccFollowNode1" presStyleIdx="9" presStyleCnt="10"/>
      <dgm:spPr/>
    </dgm:pt>
  </dgm:ptLst>
  <dgm:cxnLst>
    <dgm:cxn modelId="{A7EEE100-2CFF-45FB-BE94-AF2C38E67B6B}" type="presOf" srcId="{A9C67AA8-AE79-4AF3-819D-9AE04B1800BA}" destId="{77C1B52E-59C6-4AFA-A344-CF8072AF6E21}" srcOrd="1" destOrd="0" presId="urn:microsoft.com/office/officeart/2005/8/layout/bList2"/>
    <dgm:cxn modelId="{AE96BD02-33CC-44B6-BD26-3910427129E2}" type="presOf" srcId="{50F6809F-B298-43B2-9A3B-6F5A0D2D530F}" destId="{700887B8-0878-4E4E-9839-78A02191AB7D}" srcOrd="1" destOrd="0" presId="urn:microsoft.com/office/officeart/2005/8/layout/bList2"/>
    <dgm:cxn modelId="{3ADCF404-FE6C-46AC-B98C-47736EE018D1}" type="presOf" srcId="{836161DD-CB69-4CA8-A54F-10D2EBF9066B}" destId="{1BF43F35-6A64-4FFE-B02C-EAA42094FF9C}" srcOrd="0" destOrd="0" presId="urn:microsoft.com/office/officeart/2005/8/layout/bList2"/>
    <dgm:cxn modelId="{CC4B4405-D48C-409E-AB19-94C5166E7727}" type="presOf" srcId="{101CF022-2A5F-4043-937E-9B745CAFB1F3}" destId="{E4558FE5-2F5A-4658-B95A-8822A2038F60}" srcOrd="0" destOrd="0" presId="urn:microsoft.com/office/officeart/2005/8/layout/bList2"/>
    <dgm:cxn modelId="{ACD8311A-D6A7-4176-AC10-731EA74ED9E0}" type="presOf" srcId="{9BBDC4AD-2997-4F85-93C5-C9B5D5AE5252}" destId="{F635D069-EF5D-4C89-BCA0-E9D4E39D5339}" srcOrd="0" destOrd="0" presId="urn:microsoft.com/office/officeart/2005/8/layout/bList2"/>
    <dgm:cxn modelId="{3771E21A-E27C-45E9-98FD-E1F3A9EC7933}" srcId="{101CF022-2A5F-4043-937E-9B745CAFB1F3}" destId="{B719BE7A-FE6F-43CC-BD72-726CB58CBFF6}" srcOrd="2" destOrd="0" parTransId="{C2B6829B-5785-4102-9DD3-A34D85FB178A}" sibTransId="{9AF57364-4F88-4150-9F32-5E743BB832F5}"/>
    <dgm:cxn modelId="{B6C79E21-1823-48A6-9846-714B387DB7BD}" srcId="{101CF022-2A5F-4043-937E-9B745CAFB1F3}" destId="{F7C14AEA-0202-4AF4-9217-EF78818BCC2C}" srcOrd="3" destOrd="0" parTransId="{6AF6F61B-4E0E-450B-875E-016B2F41801A}" sibTransId="{2627419A-9140-4D9D-8A85-BC4B86E7F1F9}"/>
    <dgm:cxn modelId="{7D9CE82A-6A74-41DB-8E76-EA28E0D773B5}" type="presOf" srcId="{B719BE7A-FE6F-43CC-BD72-726CB58CBFF6}" destId="{6D451633-EC04-4B61-A564-482F51FF3E5E}" srcOrd="1" destOrd="0" presId="urn:microsoft.com/office/officeart/2005/8/layout/bList2"/>
    <dgm:cxn modelId="{D6A6D933-9E9D-4C0B-AA4E-3CB38F21BCE9}" type="presOf" srcId="{05A22432-B0E8-4130-A99C-F7AA93A6BB5A}" destId="{0F32FA74-4C4F-4B86-BF13-6B4B5F4B7635}" srcOrd="0" destOrd="0" presId="urn:microsoft.com/office/officeart/2005/8/layout/bList2"/>
    <dgm:cxn modelId="{E3EEEA36-9D3D-4155-9D05-285C9E9F5668}" type="presOf" srcId="{4AA04DFB-431D-4A2E-87B1-CA1F7753A5A0}" destId="{BF892521-6527-419F-AEBF-58042CE568A1}" srcOrd="0" destOrd="0" presId="urn:microsoft.com/office/officeart/2005/8/layout/bList2"/>
    <dgm:cxn modelId="{02818338-F98E-43CB-86D9-66D393FFB3F7}" type="presOf" srcId="{D36D6D48-3AED-41F4-AB6C-5F80AAF1F78A}" destId="{ED23C2B0-AF82-4FBA-9A65-652CDB46A540}" srcOrd="0" destOrd="0" presId="urn:microsoft.com/office/officeart/2005/8/layout/bList2"/>
    <dgm:cxn modelId="{B4831D39-2CFE-4C10-9539-0188D176131C}" srcId="{101CF022-2A5F-4043-937E-9B745CAFB1F3}" destId="{50F6809F-B298-43B2-9A3B-6F5A0D2D530F}" srcOrd="5" destOrd="0" parTransId="{A71244F3-03FB-4DC4-9E5A-E8921EB9FE64}" sibTransId="{33008745-9CB9-440F-9039-A4EE23679C4F}"/>
    <dgm:cxn modelId="{569DD13C-2087-4D42-A6A1-42FD88963759}" srcId="{101CF022-2A5F-4043-937E-9B745CAFB1F3}" destId="{05A22432-B0E8-4130-A99C-F7AA93A6BB5A}" srcOrd="1" destOrd="0" parTransId="{AF057954-820D-469E-AA96-304AD61F69BA}" sibTransId="{4AA04DFB-431D-4A2E-87B1-CA1F7753A5A0}"/>
    <dgm:cxn modelId="{B1E9B75F-B16A-44DD-AFBC-9126CD834722}" type="presOf" srcId="{9BBDC4AD-2997-4F85-93C5-C9B5D5AE5252}" destId="{A416363F-31A1-44F1-ADD8-8D6B2BE7B91D}" srcOrd="1" destOrd="0" presId="urn:microsoft.com/office/officeart/2005/8/layout/bList2"/>
    <dgm:cxn modelId="{D2BA2141-6BD5-42CF-BA16-7691235F0394}" type="presOf" srcId="{9AF57364-4F88-4150-9F32-5E743BB832F5}" destId="{38991264-9E74-4FFA-92AA-465DF0D6C7C3}" srcOrd="0" destOrd="0" presId="urn:microsoft.com/office/officeart/2005/8/layout/bList2"/>
    <dgm:cxn modelId="{A103FB69-373F-4400-B415-1C049F3755EC}" type="presOf" srcId="{33008745-9CB9-440F-9039-A4EE23679C4F}" destId="{BB20D7E3-B9B3-441F-947F-C982225A0083}" srcOrd="0" destOrd="0" presId="urn:microsoft.com/office/officeart/2005/8/layout/bList2"/>
    <dgm:cxn modelId="{4DE56351-60F8-454A-B316-9F738FD49B8D}" type="presOf" srcId="{B719BE7A-FE6F-43CC-BD72-726CB58CBFF6}" destId="{A4CC680E-0366-4302-8F95-0E6E6B230802}" srcOrd="0" destOrd="0" presId="urn:microsoft.com/office/officeart/2005/8/layout/bList2"/>
    <dgm:cxn modelId="{440A1D74-FD32-44CF-BF4E-F173ABD50D9D}" type="presOf" srcId="{22F87C9F-52C3-494B-A25A-5209744AE717}" destId="{88DC8EE7-FFFF-4723-ACCB-FE1ACD9FFA09}" srcOrd="1" destOrd="0" presId="urn:microsoft.com/office/officeart/2005/8/layout/bList2"/>
    <dgm:cxn modelId="{47ACE879-240B-4255-8EC6-BD1B202572DD}" type="presOf" srcId="{50F6809F-B298-43B2-9A3B-6F5A0D2D530F}" destId="{B07B5CEE-7EA4-484A-B133-C8F71BC3EA93}" srcOrd="0" destOrd="0" presId="urn:microsoft.com/office/officeart/2005/8/layout/bList2"/>
    <dgm:cxn modelId="{79FF9E83-DF41-4F4E-B4E1-168181003547}" srcId="{101CF022-2A5F-4043-937E-9B745CAFB1F3}" destId="{9BBDC4AD-2997-4F85-93C5-C9B5D5AE5252}" srcOrd="8" destOrd="0" parTransId="{69016175-3498-4075-9525-DA2E37478CE1}" sibTransId="{836161DD-CB69-4CA8-A54F-10D2EBF9066B}"/>
    <dgm:cxn modelId="{4F32D990-B602-4AE7-8DB9-8A3C006BA3C1}" type="presOf" srcId="{50A0FDFA-6F23-4331-9477-503F22AFE303}" destId="{A1B10E0A-FDDB-40FF-9C6E-6DF78978862B}" srcOrd="1" destOrd="0" presId="urn:microsoft.com/office/officeart/2005/8/layout/bList2"/>
    <dgm:cxn modelId="{210A2894-10A0-4012-BDEE-B2080DEACF67}" type="presOf" srcId="{D670100A-5846-4A43-B9EC-6EC867E8A933}" destId="{9D76F465-A311-428F-AF01-E68453DA53CE}" srcOrd="0" destOrd="0" presId="urn:microsoft.com/office/officeart/2005/8/layout/bList2"/>
    <dgm:cxn modelId="{830A7B98-FCE8-4B75-910B-6D54CD0E152F}" srcId="{101CF022-2A5F-4043-937E-9B745CAFB1F3}" destId="{1EE64C13-8268-4CD7-AFF7-D06A2B4E6EF3}" srcOrd="4" destOrd="0" parTransId="{EA4E1081-FDDD-4944-B800-8ADD17CF775F}" sibTransId="{D670100A-5846-4A43-B9EC-6EC867E8A933}"/>
    <dgm:cxn modelId="{FB280A99-1BD0-478A-8FA4-31C263F9CDBF}" srcId="{101CF022-2A5F-4043-937E-9B745CAFB1F3}" destId="{22F87C9F-52C3-494B-A25A-5209744AE717}" srcOrd="7" destOrd="0" parTransId="{D307C734-3155-438F-9501-7B0BC0EDFC5F}" sibTransId="{F8E72D4D-F92C-41D4-967F-278F9AA07BA4}"/>
    <dgm:cxn modelId="{3EAD209B-664B-46D7-96FE-E9F7F13949E1}" type="presOf" srcId="{22F87C9F-52C3-494B-A25A-5209744AE717}" destId="{8E8260BB-FF75-46B1-94AB-9CB4CFF0698E}" srcOrd="0" destOrd="0" presId="urn:microsoft.com/office/officeart/2005/8/layout/bList2"/>
    <dgm:cxn modelId="{CE1AFEA2-754B-4B6B-9818-3CB931AC4CB4}" type="presOf" srcId="{1EE64C13-8268-4CD7-AFF7-D06A2B4E6EF3}" destId="{B906CD8F-B016-48C2-A0F7-43157E57A329}" srcOrd="0" destOrd="0" presId="urn:microsoft.com/office/officeart/2005/8/layout/bList2"/>
    <dgm:cxn modelId="{18F598A3-026D-469D-A8CB-05142DA79D80}" type="presOf" srcId="{A9C67AA8-AE79-4AF3-819D-9AE04B1800BA}" destId="{E927E3D3-0865-4F87-9266-C6955B467C11}" srcOrd="0" destOrd="0" presId="urn:microsoft.com/office/officeart/2005/8/layout/bList2"/>
    <dgm:cxn modelId="{B75462A4-2431-4B52-93D0-05698FBEFCFA}" type="presOf" srcId="{CC368662-C8A6-44FD-BB2B-47E14C40E66F}" destId="{7AD850CA-41EC-48D7-86CA-5E3BF9838A13}" srcOrd="0" destOrd="0" presId="urn:microsoft.com/office/officeart/2005/8/layout/bList2"/>
    <dgm:cxn modelId="{653F47A6-68F8-4CE9-A8A1-27DBFBB58749}" srcId="{101CF022-2A5F-4043-937E-9B745CAFB1F3}" destId="{D36D6D48-3AED-41F4-AB6C-5F80AAF1F78A}" srcOrd="6" destOrd="0" parTransId="{C21C0067-EF39-4657-9FFE-69990D635E95}" sibTransId="{C7AFC8D3-EF97-447C-8B5F-7A3D412117C3}"/>
    <dgm:cxn modelId="{C948CBB0-8F79-4624-B0CF-768D185C2B24}" type="presOf" srcId="{D36D6D48-3AED-41F4-AB6C-5F80AAF1F78A}" destId="{A9717C00-EB6E-45FE-B01C-577219ED4296}" srcOrd="1" destOrd="0" presId="urn:microsoft.com/office/officeart/2005/8/layout/bList2"/>
    <dgm:cxn modelId="{6AAF71B7-B1C7-49BB-BA28-491C4925E6E7}" type="presOf" srcId="{C7AFC8D3-EF97-447C-8B5F-7A3D412117C3}" destId="{D205E434-8996-4C31-B15F-B9CBF94B9417}" srcOrd="0" destOrd="0" presId="urn:microsoft.com/office/officeart/2005/8/layout/bList2"/>
    <dgm:cxn modelId="{0949CDBA-AEFA-4C0F-A379-73EB38B60A43}" type="presOf" srcId="{1EE64C13-8268-4CD7-AFF7-D06A2B4E6EF3}" destId="{30E0BAA8-FC67-4A77-935D-754E6DB143F7}" srcOrd="1" destOrd="0" presId="urn:microsoft.com/office/officeart/2005/8/layout/bList2"/>
    <dgm:cxn modelId="{53982EC8-BC44-4934-913C-E77FF04C4206}" srcId="{101CF022-2A5F-4043-937E-9B745CAFB1F3}" destId="{A9C67AA8-AE79-4AF3-819D-9AE04B1800BA}" srcOrd="9" destOrd="0" parTransId="{49AE3158-E2F7-4B9F-BD72-F7B86E2AD1CE}" sibTransId="{A83FB790-B06A-4627-8874-0F966C3FBA0E}"/>
    <dgm:cxn modelId="{FF31C3CE-6C71-4408-BA52-BF219AE05609}" type="presOf" srcId="{2627419A-9140-4D9D-8A85-BC4B86E7F1F9}" destId="{52232F86-DD88-4305-BCEE-03DAB935E9F9}" srcOrd="0" destOrd="0" presId="urn:microsoft.com/office/officeart/2005/8/layout/bList2"/>
    <dgm:cxn modelId="{5247FAD1-98B5-481D-BF0D-0B8E53B0CB0A}" type="presOf" srcId="{05A22432-B0E8-4130-A99C-F7AA93A6BB5A}" destId="{F2006482-3CB6-496E-B587-B268787BDB2F}" srcOrd="1" destOrd="0" presId="urn:microsoft.com/office/officeart/2005/8/layout/bList2"/>
    <dgm:cxn modelId="{E70121D5-A175-4D5A-BCDF-A4B7F661E3DF}" type="presOf" srcId="{F7C14AEA-0202-4AF4-9217-EF78818BCC2C}" destId="{04351AA1-F620-44E6-B802-773B713AFC0F}" srcOrd="1" destOrd="0" presId="urn:microsoft.com/office/officeart/2005/8/layout/bList2"/>
    <dgm:cxn modelId="{1AC1FCE4-C71C-4792-A48E-EA0ADCCBBAD3}" type="presOf" srcId="{F8E72D4D-F92C-41D4-967F-278F9AA07BA4}" destId="{034D8819-E8CA-4E32-8289-F81E1AC90C0C}" srcOrd="0" destOrd="0" presId="urn:microsoft.com/office/officeart/2005/8/layout/bList2"/>
    <dgm:cxn modelId="{31B577ED-F6F9-4AC5-BD34-B5BFD3C3FB6F}" srcId="{101CF022-2A5F-4043-937E-9B745CAFB1F3}" destId="{50A0FDFA-6F23-4331-9477-503F22AFE303}" srcOrd="0" destOrd="0" parTransId="{7CEF232A-B1D1-44A9-954E-95D9907C560A}" sibTransId="{CC368662-C8A6-44FD-BB2B-47E14C40E66F}"/>
    <dgm:cxn modelId="{B3CFE6F2-2D48-4573-9418-77016D8C4657}" type="presOf" srcId="{50A0FDFA-6F23-4331-9477-503F22AFE303}" destId="{A344865B-1661-4111-A083-3C6040776431}" srcOrd="0" destOrd="0" presId="urn:microsoft.com/office/officeart/2005/8/layout/bList2"/>
    <dgm:cxn modelId="{A06B83FA-2868-4055-8530-F1F206C22784}" type="presOf" srcId="{F7C14AEA-0202-4AF4-9217-EF78818BCC2C}" destId="{EDBF36DE-219C-4A9D-8E3B-380352986E06}" srcOrd="0" destOrd="0" presId="urn:microsoft.com/office/officeart/2005/8/layout/bList2"/>
    <dgm:cxn modelId="{BFC4A120-3F08-46A6-B6E6-41BD6385ECD6}" type="presParOf" srcId="{E4558FE5-2F5A-4658-B95A-8822A2038F60}" destId="{F3E0F6BE-3392-4339-9023-5C753F896A50}" srcOrd="0" destOrd="0" presId="urn:microsoft.com/office/officeart/2005/8/layout/bList2"/>
    <dgm:cxn modelId="{4ED51549-62BF-47CC-8BD2-F8A9CAE9A797}" type="presParOf" srcId="{F3E0F6BE-3392-4339-9023-5C753F896A50}" destId="{06F05008-E734-4DCD-B804-CEFF01219016}" srcOrd="0" destOrd="0" presId="urn:microsoft.com/office/officeart/2005/8/layout/bList2"/>
    <dgm:cxn modelId="{541BB033-D3E4-4823-9607-844A52A4EE06}" type="presParOf" srcId="{F3E0F6BE-3392-4339-9023-5C753F896A50}" destId="{A344865B-1661-4111-A083-3C6040776431}" srcOrd="1" destOrd="0" presId="urn:microsoft.com/office/officeart/2005/8/layout/bList2"/>
    <dgm:cxn modelId="{FDC4AA83-EA5B-44E9-A9AC-8F84C4164C45}" type="presParOf" srcId="{F3E0F6BE-3392-4339-9023-5C753F896A50}" destId="{A1B10E0A-FDDB-40FF-9C6E-6DF78978862B}" srcOrd="2" destOrd="0" presId="urn:microsoft.com/office/officeart/2005/8/layout/bList2"/>
    <dgm:cxn modelId="{B27595A0-E52F-4AE0-9D29-70844AB8E88D}" type="presParOf" srcId="{F3E0F6BE-3392-4339-9023-5C753F896A50}" destId="{8A609216-DEEA-490D-A1DD-F45B883790A9}" srcOrd="3" destOrd="0" presId="urn:microsoft.com/office/officeart/2005/8/layout/bList2"/>
    <dgm:cxn modelId="{F23CE9B8-8251-4132-AFB4-6607122026F0}" type="presParOf" srcId="{E4558FE5-2F5A-4658-B95A-8822A2038F60}" destId="{7AD850CA-41EC-48D7-86CA-5E3BF9838A13}" srcOrd="1" destOrd="0" presId="urn:microsoft.com/office/officeart/2005/8/layout/bList2"/>
    <dgm:cxn modelId="{2BF7250B-1DF2-4581-8704-9C1A35EB9209}" type="presParOf" srcId="{E4558FE5-2F5A-4658-B95A-8822A2038F60}" destId="{B83CE477-4BDB-4221-9EE8-CB98089DF16C}" srcOrd="2" destOrd="0" presId="urn:microsoft.com/office/officeart/2005/8/layout/bList2"/>
    <dgm:cxn modelId="{9FD973DD-1001-4D09-88E6-8055CEF74D25}" type="presParOf" srcId="{B83CE477-4BDB-4221-9EE8-CB98089DF16C}" destId="{6A3D3699-836A-446E-A855-C892DD84010C}" srcOrd="0" destOrd="0" presId="urn:microsoft.com/office/officeart/2005/8/layout/bList2"/>
    <dgm:cxn modelId="{50B6BAA0-2478-4A60-98E8-6F7115D246B8}" type="presParOf" srcId="{B83CE477-4BDB-4221-9EE8-CB98089DF16C}" destId="{0F32FA74-4C4F-4B86-BF13-6B4B5F4B7635}" srcOrd="1" destOrd="0" presId="urn:microsoft.com/office/officeart/2005/8/layout/bList2"/>
    <dgm:cxn modelId="{8D00A601-1373-4DDC-8947-1D50405F1B59}" type="presParOf" srcId="{B83CE477-4BDB-4221-9EE8-CB98089DF16C}" destId="{F2006482-3CB6-496E-B587-B268787BDB2F}" srcOrd="2" destOrd="0" presId="urn:microsoft.com/office/officeart/2005/8/layout/bList2"/>
    <dgm:cxn modelId="{5C131E8C-4991-4201-889E-2BAEA03D404B}" type="presParOf" srcId="{B83CE477-4BDB-4221-9EE8-CB98089DF16C}" destId="{850D2411-006A-4164-8EE0-062730ADBF8F}" srcOrd="3" destOrd="0" presId="urn:microsoft.com/office/officeart/2005/8/layout/bList2"/>
    <dgm:cxn modelId="{0AE8C558-E207-4166-9613-0DF4CC93BF83}" type="presParOf" srcId="{E4558FE5-2F5A-4658-B95A-8822A2038F60}" destId="{BF892521-6527-419F-AEBF-58042CE568A1}" srcOrd="3" destOrd="0" presId="urn:microsoft.com/office/officeart/2005/8/layout/bList2"/>
    <dgm:cxn modelId="{652AC613-6D4F-40B7-8955-7E0C8DBF77B6}" type="presParOf" srcId="{E4558FE5-2F5A-4658-B95A-8822A2038F60}" destId="{1BEA14F8-2EF9-42A2-BE63-79D9EE8E3F1E}" srcOrd="4" destOrd="0" presId="urn:microsoft.com/office/officeart/2005/8/layout/bList2"/>
    <dgm:cxn modelId="{22930FF7-593B-4473-80E0-4439B918C122}" type="presParOf" srcId="{1BEA14F8-2EF9-42A2-BE63-79D9EE8E3F1E}" destId="{49707C5B-8A47-4D3D-AC44-E3BCE1BA25D5}" srcOrd="0" destOrd="0" presId="urn:microsoft.com/office/officeart/2005/8/layout/bList2"/>
    <dgm:cxn modelId="{DAFE2636-46EF-4F39-9C5F-15CFB9B9220E}" type="presParOf" srcId="{1BEA14F8-2EF9-42A2-BE63-79D9EE8E3F1E}" destId="{A4CC680E-0366-4302-8F95-0E6E6B230802}" srcOrd="1" destOrd="0" presId="urn:microsoft.com/office/officeart/2005/8/layout/bList2"/>
    <dgm:cxn modelId="{2CDDA41D-172D-4793-8850-C879B3B50685}" type="presParOf" srcId="{1BEA14F8-2EF9-42A2-BE63-79D9EE8E3F1E}" destId="{6D451633-EC04-4B61-A564-482F51FF3E5E}" srcOrd="2" destOrd="0" presId="urn:microsoft.com/office/officeart/2005/8/layout/bList2"/>
    <dgm:cxn modelId="{95142B8D-FE2C-430E-8EF2-EBAF2C3EA7EC}" type="presParOf" srcId="{1BEA14F8-2EF9-42A2-BE63-79D9EE8E3F1E}" destId="{E3ED1D87-C058-4293-9455-32AFF4D41A46}" srcOrd="3" destOrd="0" presId="urn:microsoft.com/office/officeart/2005/8/layout/bList2"/>
    <dgm:cxn modelId="{3D9FB0F8-853B-404E-8F6A-03AD65202B8E}" type="presParOf" srcId="{E4558FE5-2F5A-4658-B95A-8822A2038F60}" destId="{38991264-9E74-4FFA-92AA-465DF0D6C7C3}" srcOrd="5" destOrd="0" presId="urn:microsoft.com/office/officeart/2005/8/layout/bList2"/>
    <dgm:cxn modelId="{7DF92A92-43CB-4901-AEFE-48DB33F109BE}" type="presParOf" srcId="{E4558FE5-2F5A-4658-B95A-8822A2038F60}" destId="{165974A4-0EBF-471F-ADCC-FC7A0B459E2C}" srcOrd="6" destOrd="0" presId="urn:microsoft.com/office/officeart/2005/8/layout/bList2"/>
    <dgm:cxn modelId="{DAF22612-D8FE-4364-A7E7-0C46477A7BCC}" type="presParOf" srcId="{165974A4-0EBF-471F-ADCC-FC7A0B459E2C}" destId="{93CBAD56-AC43-473D-8993-74D59ED24821}" srcOrd="0" destOrd="0" presId="urn:microsoft.com/office/officeart/2005/8/layout/bList2"/>
    <dgm:cxn modelId="{6DD66699-6FF3-4A91-B03A-2FC9F5C0276F}" type="presParOf" srcId="{165974A4-0EBF-471F-ADCC-FC7A0B459E2C}" destId="{EDBF36DE-219C-4A9D-8E3B-380352986E06}" srcOrd="1" destOrd="0" presId="urn:microsoft.com/office/officeart/2005/8/layout/bList2"/>
    <dgm:cxn modelId="{E4A077B7-1001-4898-8D3A-30194C724D6C}" type="presParOf" srcId="{165974A4-0EBF-471F-ADCC-FC7A0B459E2C}" destId="{04351AA1-F620-44E6-B802-773B713AFC0F}" srcOrd="2" destOrd="0" presId="urn:microsoft.com/office/officeart/2005/8/layout/bList2"/>
    <dgm:cxn modelId="{AC6B2385-6EB1-4570-BB51-A9443F3FE5A2}" type="presParOf" srcId="{165974A4-0EBF-471F-ADCC-FC7A0B459E2C}" destId="{86B9E891-1ABB-4AFF-B8DB-6F28EFC14336}" srcOrd="3" destOrd="0" presId="urn:microsoft.com/office/officeart/2005/8/layout/bList2"/>
    <dgm:cxn modelId="{8223FBF5-362E-4778-8D1D-C5F8F586C536}" type="presParOf" srcId="{E4558FE5-2F5A-4658-B95A-8822A2038F60}" destId="{52232F86-DD88-4305-BCEE-03DAB935E9F9}" srcOrd="7" destOrd="0" presId="urn:microsoft.com/office/officeart/2005/8/layout/bList2"/>
    <dgm:cxn modelId="{EE6132C8-E4DF-47AF-8E3B-D97E4A03FBA4}" type="presParOf" srcId="{E4558FE5-2F5A-4658-B95A-8822A2038F60}" destId="{B496B6A2-126C-4ECF-9AFF-4D49C4989F2D}" srcOrd="8" destOrd="0" presId="urn:microsoft.com/office/officeart/2005/8/layout/bList2"/>
    <dgm:cxn modelId="{AF5ED2B8-397A-435E-BF4F-91D330A33C17}" type="presParOf" srcId="{B496B6A2-126C-4ECF-9AFF-4D49C4989F2D}" destId="{F5793C6D-4910-42F1-BD58-3418736DEB03}" srcOrd="0" destOrd="0" presId="urn:microsoft.com/office/officeart/2005/8/layout/bList2"/>
    <dgm:cxn modelId="{226DF755-6C80-4E1B-9765-BBD418E92FAF}" type="presParOf" srcId="{B496B6A2-126C-4ECF-9AFF-4D49C4989F2D}" destId="{B906CD8F-B016-48C2-A0F7-43157E57A329}" srcOrd="1" destOrd="0" presId="urn:microsoft.com/office/officeart/2005/8/layout/bList2"/>
    <dgm:cxn modelId="{D3EA0A7C-7428-451F-92B1-593EF778F563}" type="presParOf" srcId="{B496B6A2-126C-4ECF-9AFF-4D49C4989F2D}" destId="{30E0BAA8-FC67-4A77-935D-754E6DB143F7}" srcOrd="2" destOrd="0" presId="urn:microsoft.com/office/officeart/2005/8/layout/bList2"/>
    <dgm:cxn modelId="{D150FFF7-4456-49AF-A5A1-5BEB5589B88C}" type="presParOf" srcId="{B496B6A2-126C-4ECF-9AFF-4D49C4989F2D}" destId="{880AAE70-0FE4-44CD-A276-E7F660258081}" srcOrd="3" destOrd="0" presId="urn:microsoft.com/office/officeart/2005/8/layout/bList2"/>
    <dgm:cxn modelId="{BBE3E784-EB17-48F5-9E6F-53E43C8660B7}" type="presParOf" srcId="{E4558FE5-2F5A-4658-B95A-8822A2038F60}" destId="{9D76F465-A311-428F-AF01-E68453DA53CE}" srcOrd="9" destOrd="0" presId="urn:microsoft.com/office/officeart/2005/8/layout/bList2"/>
    <dgm:cxn modelId="{CBB1860A-E458-49B7-B4F2-B645A7DA6A78}" type="presParOf" srcId="{E4558FE5-2F5A-4658-B95A-8822A2038F60}" destId="{2651B98C-5836-4814-B38C-0DFB3FE33711}" srcOrd="10" destOrd="0" presId="urn:microsoft.com/office/officeart/2005/8/layout/bList2"/>
    <dgm:cxn modelId="{08A3E01B-20AA-4F76-AAFE-58935DC3FCE8}" type="presParOf" srcId="{2651B98C-5836-4814-B38C-0DFB3FE33711}" destId="{554222D4-F331-486C-9249-09D81F4EE06A}" srcOrd="0" destOrd="0" presId="urn:microsoft.com/office/officeart/2005/8/layout/bList2"/>
    <dgm:cxn modelId="{BDAAAC46-6388-4D3E-B6AE-109E364C5744}" type="presParOf" srcId="{2651B98C-5836-4814-B38C-0DFB3FE33711}" destId="{B07B5CEE-7EA4-484A-B133-C8F71BC3EA93}" srcOrd="1" destOrd="0" presId="urn:microsoft.com/office/officeart/2005/8/layout/bList2"/>
    <dgm:cxn modelId="{C402156A-ABA4-46F3-BBEC-B5431CA09564}" type="presParOf" srcId="{2651B98C-5836-4814-B38C-0DFB3FE33711}" destId="{700887B8-0878-4E4E-9839-78A02191AB7D}" srcOrd="2" destOrd="0" presId="urn:microsoft.com/office/officeart/2005/8/layout/bList2"/>
    <dgm:cxn modelId="{8FA2502A-3EC8-492A-B205-C75CE13C1996}" type="presParOf" srcId="{2651B98C-5836-4814-B38C-0DFB3FE33711}" destId="{4E2371E9-1C1F-486D-927C-8DB1AF57927D}" srcOrd="3" destOrd="0" presId="urn:microsoft.com/office/officeart/2005/8/layout/bList2"/>
    <dgm:cxn modelId="{158C9ECA-2109-436A-BC19-5011A8942427}" type="presParOf" srcId="{E4558FE5-2F5A-4658-B95A-8822A2038F60}" destId="{BB20D7E3-B9B3-441F-947F-C982225A0083}" srcOrd="11" destOrd="0" presId="urn:microsoft.com/office/officeart/2005/8/layout/bList2"/>
    <dgm:cxn modelId="{DCAEA1CF-8E90-4858-9ED9-24BB6427D032}" type="presParOf" srcId="{E4558FE5-2F5A-4658-B95A-8822A2038F60}" destId="{D2D45DE6-1016-410B-80B5-F4DA5B29B2B6}" srcOrd="12" destOrd="0" presId="urn:microsoft.com/office/officeart/2005/8/layout/bList2"/>
    <dgm:cxn modelId="{E12DF901-0E18-497E-A76A-09689E75A9A4}" type="presParOf" srcId="{D2D45DE6-1016-410B-80B5-F4DA5B29B2B6}" destId="{78F22CEF-5E3E-4DB4-B864-BD4144787BAD}" srcOrd="0" destOrd="0" presId="urn:microsoft.com/office/officeart/2005/8/layout/bList2"/>
    <dgm:cxn modelId="{241CE54E-B7BE-41AA-991C-309205A3F7C7}" type="presParOf" srcId="{D2D45DE6-1016-410B-80B5-F4DA5B29B2B6}" destId="{ED23C2B0-AF82-4FBA-9A65-652CDB46A540}" srcOrd="1" destOrd="0" presId="urn:microsoft.com/office/officeart/2005/8/layout/bList2"/>
    <dgm:cxn modelId="{518E291E-1D87-4A10-A40C-C8BDBFE5B97B}" type="presParOf" srcId="{D2D45DE6-1016-410B-80B5-F4DA5B29B2B6}" destId="{A9717C00-EB6E-45FE-B01C-577219ED4296}" srcOrd="2" destOrd="0" presId="urn:microsoft.com/office/officeart/2005/8/layout/bList2"/>
    <dgm:cxn modelId="{A0A297AC-DE00-4D48-AD81-03CCE1CD8596}" type="presParOf" srcId="{D2D45DE6-1016-410B-80B5-F4DA5B29B2B6}" destId="{67EDF4F0-4F3B-4F01-8994-649787A1DC9E}" srcOrd="3" destOrd="0" presId="urn:microsoft.com/office/officeart/2005/8/layout/bList2"/>
    <dgm:cxn modelId="{ED82437C-B70A-42F5-B592-79D6892B1F68}" type="presParOf" srcId="{E4558FE5-2F5A-4658-B95A-8822A2038F60}" destId="{D205E434-8996-4C31-B15F-B9CBF94B9417}" srcOrd="13" destOrd="0" presId="urn:microsoft.com/office/officeart/2005/8/layout/bList2"/>
    <dgm:cxn modelId="{E28EE6DB-B834-4588-8187-19DFF1229010}" type="presParOf" srcId="{E4558FE5-2F5A-4658-B95A-8822A2038F60}" destId="{967E6925-42F4-425D-8801-BA21DB6658BA}" srcOrd="14" destOrd="0" presId="urn:microsoft.com/office/officeart/2005/8/layout/bList2"/>
    <dgm:cxn modelId="{C0490BB0-A2BC-4FE8-A95B-5F17F967F504}" type="presParOf" srcId="{967E6925-42F4-425D-8801-BA21DB6658BA}" destId="{AE742066-5FE5-4BA5-BAF0-DFC454912FA5}" srcOrd="0" destOrd="0" presId="urn:microsoft.com/office/officeart/2005/8/layout/bList2"/>
    <dgm:cxn modelId="{4F8A59F1-BC93-43CC-821D-DAAB49714E6A}" type="presParOf" srcId="{967E6925-42F4-425D-8801-BA21DB6658BA}" destId="{8E8260BB-FF75-46B1-94AB-9CB4CFF0698E}" srcOrd="1" destOrd="0" presId="urn:microsoft.com/office/officeart/2005/8/layout/bList2"/>
    <dgm:cxn modelId="{1E56ACA9-B7A8-4A08-A2E1-5FBB0ECA44A7}" type="presParOf" srcId="{967E6925-42F4-425D-8801-BA21DB6658BA}" destId="{88DC8EE7-FFFF-4723-ACCB-FE1ACD9FFA09}" srcOrd="2" destOrd="0" presId="urn:microsoft.com/office/officeart/2005/8/layout/bList2"/>
    <dgm:cxn modelId="{969BD09C-7918-41FB-A817-1B8B73A509D1}" type="presParOf" srcId="{967E6925-42F4-425D-8801-BA21DB6658BA}" destId="{D03D625B-4E60-4FBC-AC90-9A5B14F774EF}" srcOrd="3" destOrd="0" presId="urn:microsoft.com/office/officeart/2005/8/layout/bList2"/>
    <dgm:cxn modelId="{BED9F666-DA6C-4452-9B67-9F11467647C1}" type="presParOf" srcId="{E4558FE5-2F5A-4658-B95A-8822A2038F60}" destId="{034D8819-E8CA-4E32-8289-F81E1AC90C0C}" srcOrd="15" destOrd="0" presId="urn:microsoft.com/office/officeart/2005/8/layout/bList2"/>
    <dgm:cxn modelId="{0C25BA33-0D23-4CCB-A1C8-81C30D957BC6}" type="presParOf" srcId="{E4558FE5-2F5A-4658-B95A-8822A2038F60}" destId="{080444C9-C42A-4308-9D5A-8255E199F1E1}" srcOrd="16" destOrd="0" presId="urn:microsoft.com/office/officeart/2005/8/layout/bList2"/>
    <dgm:cxn modelId="{EDD3B01D-2A2D-4206-A841-F5AD0F3F6536}" type="presParOf" srcId="{080444C9-C42A-4308-9D5A-8255E199F1E1}" destId="{DCA78E8E-9875-4209-A4E5-B0DB2C483403}" srcOrd="0" destOrd="0" presId="urn:microsoft.com/office/officeart/2005/8/layout/bList2"/>
    <dgm:cxn modelId="{E902BF6F-9ABA-4EA1-95EC-1B85AE5D3B4E}" type="presParOf" srcId="{080444C9-C42A-4308-9D5A-8255E199F1E1}" destId="{F635D069-EF5D-4C89-BCA0-E9D4E39D5339}" srcOrd="1" destOrd="0" presId="urn:microsoft.com/office/officeart/2005/8/layout/bList2"/>
    <dgm:cxn modelId="{74BEE0A4-450C-47D3-A7DF-DE31E123CFBA}" type="presParOf" srcId="{080444C9-C42A-4308-9D5A-8255E199F1E1}" destId="{A416363F-31A1-44F1-ADD8-8D6B2BE7B91D}" srcOrd="2" destOrd="0" presId="urn:microsoft.com/office/officeart/2005/8/layout/bList2"/>
    <dgm:cxn modelId="{100C6449-381A-440F-9BC8-7635BB8C4BA5}" type="presParOf" srcId="{080444C9-C42A-4308-9D5A-8255E199F1E1}" destId="{47DBFABC-8A41-4051-BC6A-BD32017CEB99}" srcOrd="3" destOrd="0" presId="urn:microsoft.com/office/officeart/2005/8/layout/bList2"/>
    <dgm:cxn modelId="{804AC270-CFA4-40E2-B756-6398D0273AEC}" type="presParOf" srcId="{E4558FE5-2F5A-4658-B95A-8822A2038F60}" destId="{1BF43F35-6A64-4FFE-B02C-EAA42094FF9C}" srcOrd="17" destOrd="0" presId="urn:microsoft.com/office/officeart/2005/8/layout/bList2"/>
    <dgm:cxn modelId="{44246D4F-5686-45C3-9F73-49DB30F373A3}" type="presParOf" srcId="{E4558FE5-2F5A-4658-B95A-8822A2038F60}" destId="{F59B4C69-A77B-4C81-80F9-D25B2A50301D}" srcOrd="18" destOrd="0" presId="urn:microsoft.com/office/officeart/2005/8/layout/bList2"/>
    <dgm:cxn modelId="{CCEA9EC5-CA36-4F4F-B7E0-FAC3195AAD2B}" type="presParOf" srcId="{F59B4C69-A77B-4C81-80F9-D25B2A50301D}" destId="{0F69FBB9-BA44-43ED-BCC5-B0CBF9348A28}" srcOrd="0" destOrd="0" presId="urn:microsoft.com/office/officeart/2005/8/layout/bList2"/>
    <dgm:cxn modelId="{C4257AD8-1C1A-4BFD-84E3-C45E741F4566}" type="presParOf" srcId="{F59B4C69-A77B-4C81-80F9-D25B2A50301D}" destId="{E927E3D3-0865-4F87-9266-C6955B467C11}" srcOrd="1" destOrd="0" presId="urn:microsoft.com/office/officeart/2005/8/layout/bList2"/>
    <dgm:cxn modelId="{93529723-0D7F-4774-B749-558E0DE00226}" type="presParOf" srcId="{F59B4C69-A77B-4C81-80F9-D25B2A50301D}" destId="{77C1B52E-59C6-4AFA-A344-CF8072AF6E21}" srcOrd="2" destOrd="0" presId="urn:microsoft.com/office/officeart/2005/8/layout/bList2"/>
    <dgm:cxn modelId="{A8693333-31BA-4AED-B4D7-2624509CBE04}" type="presParOf" srcId="{F59B4C69-A77B-4C81-80F9-D25B2A50301D}" destId="{B0515AF6-9AF8-4949-9A71-C29AAB5A26C3}" srcOrd="3" destOrd="0" presId="urn:microsoft.com/office/officeart/2005/8/layout/b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6F05008-E734-4DCD-B804-CEFF01219016}">
      <dsp:nvSpPr>
        <dsp:cNvPr id="0" name=""/>
        <dsp:cNvSpPr/>
      </dsp:nvSpPr>
      <dsp:spPr>
        <a:xfrm>
          <a:off x="284643" y="3520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1B10E0A-FDDB-40FF-9C6E-6DF78978862B}">
      <dsp:nvSpPr>
        <dsp:cNvPr id="0" name=""/>
        <dsp:cNvSpPr/>
      </dsp:nvSpPr>
      <dsp:spPr>
        <a:xfrm>
          <a:off x="284643" y="1041712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x1</a:t>
          </a:r>
        </a:p>
      </dsp:txBody>
      <dsp:txXfrm>
        <a:off x="284643" y="1041712"/>
        <a:ext cx="979426" cy="446422"/>
      </dsp:txXfrm>
    </dsp:sp>
    <dsp:sp modelId="{8A609216-DEEA-490D-A1DD-F45B883790A9}">
      <dsp:nvSpPr>
        <dsp:cNvPr id="0" name=""/>
        <dsp:cNvSpPr/>
      </dsp:nvSpPr>
      <dsp:spPr>
        <a:xfrm>
          <a:off x="1303412" y="1112622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3D3699-836A-446E-A855-C892DD84010C}">
      <dsp:nvSpPr>
        <dsp:cNvPr id="0" name=""/>
        <dsp:cNvSpPr/>
      </dsp:nvSpPr>
      <dsp:spPr>
        <a:xfrm>
          <a:off x="1910782" y="3520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2006482-3CB6-496E-B587-B268787BDB2F}">
      <dsp:nvSpPr>
        <dsp:cNvPr id="0" name=""/>
        <dsp:cNvSpPr/>
      </dsp:nvSpPr>
      <dsp:spPr>
        <a:xfrm>
          <a:off x="1910782" y="1041712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x2</a:t>
          </a:r>
        </a:p>
      </dsp:txBody>
      <dsp:txXfrm>
        <a:off x="1910782" y="1041712"/>
        <a:ext cx="979426" cy="446422"/>
      </dsp:txXfrm>
    </dsp:sp>
    <dsp:sp modelId="{850D2411-006A-4164-8EE0-062730ADBF8F}">
      <dsp:nvSpPr>
        <dsp:cNvPr id="0" name=""/>
        <dsp:cNvSpPr/>
      </dsp:nvSpPr>
      <dsp:spPr>
        <a:xfrm>
          <a:off x="2929552" y="1112622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9707C5B-8A47-4D3D-AC44-E3BCE1BA25D5}">
      <dsp:nvSpPr>
        <dsp:cNvPr id="0" name=""/>
        <dsp:cNvSpPr/>
      </dsp:nvSpPr>
      <dsp:spPr>
        <a:xfrm>
          <a:off x="3536922" y="3520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D451633-EC04-4B61-A564-482F51FF3E5E}">
      <dsp:nvSpPr>
        <dsp:cNvPr id="0" name=""/>
        <dsp:cNvSpPr/>
      </dsp:nvSpPr>
      <dsp:spPr>
        <a:xfrm>
          <a:off x="3536922" y="1041712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x3</a:t>
          </a:r>
        </a:p>
      </dsp:txBody>
      <dsp:txXfrm>
        <a:off x="3536922" y="1041712"/>
        <a:ext cx="979426" cy="446422"/>
      </dsp:txXfrm>
    </dsp:sp>
    <dsp:sp modelId="{E3ED1D87-C058-4293-9455-32AFF4D41A46}">
      <dsp:nvSpPr>
        <dsp:cNvPr id="0" name=""/>
        <dsp:cNvSpPr/>
      </dsp:nvSpPr>
      <dsp:spPr>
        <a:xfrm>
          <a:off x="4555692" y="1112622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3CBAD56-AC43-473D-8993-74D59ED24821}">
      <dsp:nvSpPr>
        <dsp:cNvPr id="0" name=""/>
        <dsp:cNvSpPr/>
      </dsp:nvSpPr>
      <dsp:spPr>
        <a:xfrm>
          <a:off x="5163062" y="3520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351AA1-F620-44E6-B802-773B713AFC0F}">
      <dsp:nvSpPr>
        <dsp:cNvPr id="0" name=""/>
        <dsp:cNvSpPr/>
      </dsp:nvSpPr>
      <dsp:spPr>
        <a:xfrm>
          <a:off x="5163062" y="1041712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x4</a:t>
          </a:r>
        </a:p>
      </dsp:txBody>
      <dsp:txXfrm>
        <a:off x="5163062" y="1041712"/>
        <a:ext cx="979426" cy="446422"/>
      </dsp:txXfrm>
    </dsp:sp>
    <dsp:sp modelId="{86B9E891-1ABB-4AFF-B8DB-6F28EFC14336}">
      <dsp:nvSpPr>
        <dsp:cNvPr id="0" name=""/>
        <dsp:cNvSpPr/>
      </dsp:nvSpPr>
      <dsp:spPr>
        <a:xfrm>
          <a:off x="6181831" y="1112622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5793C6D-4910-42F1-BD58-3418736DEB03}">
      <dsp:nvSpPr>
        <dsp:cNvPr id="0" name=""/>
        <dsp:cNvSpPr/>
      </dsp:nvSpPr>
      <dsp:spPr>
        <a:xfrm>
          <a:off x="284643" y="1840487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E0BAA8-FC67-4A77-935D-754E6DB143F7}">
      <dsp:nvSpPr>
        <dsp:cNvPr id="0" name=""/>
        <dsp:cNvSpPr/>
      </dsp:nvSpPr>
      <dsp:spPr>
        <a:xfrm>
          <a:off x="284643" y="2878678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x5</a:t>
          </a:r>
        </a:p>
      </dsp:txBody>
      <dsp:txXfrm>
        <a:off x="284643" y="2878678"/>
        <a:ext cx="979426" cy="446422"/>
      </dsp:txXfrm>
    </dsp:sp>
    <dsp:sp modelId="{880AAE70-0FE4-44CD-A276-E7F660258081}">
      <dsp:nvSpPr>
        <dsp:cNvPr id="0" name=""/>
        <dsp:cNvSpPr/>
      </dsp:nvSpPr>
      <dsp:spPr>
        <a:xfrm>
          <a:off x="1303412" y="2949589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54222D4-F331-486C-9249-09D81F4EE06A}">
      <dsp:nvSpPr>
        <dsp:cNvPr id="0" name=""/>
        <dsp:cNvSpPr/>
      </dsp:nvSpPr>
      <dsp:spPr>
        <a:xfrm>
          <a:off x="1910782" y="1840487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00887B8-0878-4E4E-9839-78A02191AB7D}">
      <dsp:nvSpPr>
        <dsp:cNvPr id="0" name=""/>
        <dsp:cNvSpPr/>
      </dsp:nvSpPr>
      <dsp:spPr>
        <a:xfrm>
          <a:off x="1910782" y="2878678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x6</a:t>
          </a:r>
        </a:p>
      </dsp:txBody>
      <dsp:txXfrm>
        <a:off x="1910782" y="2878678"/>
        <a:ext cx="979426" cy="446422"/>
      </dsp:txXfrm>
    </dsp:sp>
    <dsp:sp modelId="{4E2371E9-1C1F-486D-927C-8DB1AF57927D}">
      <dsp:nvSpPr>
        <dsp:cNvPr id="0" name=""/>
        <dsp:cNvSpPr/>
      </dsp:nvSpPr>
      <dsp:spPr>
        <a:xfrm>
          <a:off x="2929552" y="2949589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8F22CEF-5E3E-4DB4-B864-BD4144787BAD}">
      <dsp:nvSpPr>
        <dsp:cNvPr id="0" name=""/>
        <dsp:cNvSpPr/>
      </dsp:nvSpPr>
      <dsp:spPr>
        <a:xfrm>
          <a:off x="3536922" y="1840487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9717C00-EB6E-45FE-B01C-577219ED4296}">
      <dsp:nvSpPr>
        <dsp:cNvPr id="0" name=""/>
        <dsp:cNvSpPr/>
      </dsp:nvSpPr>
      <dsp:spPr>
        <a:xfrm>
          <a:off x="3536922" y="2878678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x7</a:t>
          </a:r>
        </a:p>
      </dsp:txBody>
      <dsp:txXfrm>
        <a:off x="3536922" y="2878678"/>
        <a:ext cx="979426" cy="446422"/>
      </dsp:txXfrm>
    </dsp:sp>
    <dsp:sp modelId="{67EDF4F0-4F3B-4F01-8994-649787A1DC9E}">
      <dsp:nvSpPr>
        <dsp:cNvPr id="0" name=""/>
        <dsp:cNvSpPr/>
      </dsp:nvSpPr>
      <dsp:spPr>
        <a:xfrm>
          <a:off x="4555692" y="2949589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742066-5FE5-4BA5-BAF0-DFC454912FA5}">
      <dsp:nvSpPr>
        <dsp:cNvPr id="0" name=""/>
        <dsp:cNvSpPr/>
      </dsp:nvSpPr>
      <dsp:spPr>
        <a:xfrm>
          <a:off x="5163062" y="1840487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8DC8EE7-FFFF-4723-ACCB-FE1ACD9FFA09}">
      <dsp:nvSpPr>
        <dsp:cNvPr id="0" name=""/>
        <dsp:cNvSpPr/>
      </dsp:nvSpPr>
      <dsp:spPr>
        <a:xfrm>
          <a:off x="5163062" y="2878678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x8</a:t>
          </a:r>
        </a:p>
      </dsp:txBody>
      <dsp:txXfrm>
        <a:off x="5163062" y="2878678"/>
        <a:ext cx="979426" cy="446422"/>
      </dsp:txXfrm>
    </dsp:sp>
    <dsp:sp modelId="{D03D625B-4E60-4FBC-AC90-9A5B14F774EF}">
      <dsp:nvSpPr>
        <dsp:cNvPr id="0" name=""/>
        <dsp:cNvSpPr/>
      </dsp:nvSpPr>
      <dsp:spPr>
        <a:xfrm>
          <a:off x="6181831" y="2949589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CA78E8E-9875-4209-A4E5-B0DB2C483403}">
      <dsp:nvSpPr>
        <dsp:cNvPr id="0" name=""/>
        <dsp:cNvSpPr/>
      </dsp:nvSpPr>
      <dsp:spPr>
        <a:xfrm>
          <a:off x="1910782" y="3677453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416363F-31A1-44F1-ADD8-8D6B2BE7B91D}">
      <dsp:nvSpPr>
        <dsp:cNvPr id="0" name=""/>
        <dsp:cNvSpPr/>
      </dsp:nvSpPr>
      <dsp:spPr>
        <a:xfrm>
          <a:off x="1910782" y="4715645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x9</a:t>
          </a:r>
        </a:p>
      </dsp:txBody>
      <dsp:txXfrm>
        <a:off x="1910782" y="4715645"/>
        <a:ext cx="979426" cy="446422"/>
      </dsp:txXfrm>
    </dsp:sp>
    <dsp:sp modelId="{47DBFABC-8A41-4051-BC6A-BD32017CEB99}">
      <dsp:nvSpPr>
        <dsp:cNvPr id="0" name=""/>
        <dsp:cNvSpPr/>
      </dsp:nvSpPr>
      <dsp:spPr>
        <a:xfrm>
          <a:off x="2929552" y="4786555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F69FBB9-BA44-43ED-BCC5-B0CBF9348A28}">
      <dsp:nvSpPr>
        <dsp:cNvPr id="0" name=""/>
        <dsp:cNvSpPr/>
      </dsp:nvSpPr>
      <dsp:spPr>
        <a:xfrm>
          <a:off x="3536922" y="3677453"/>
          <a:ext cx="1390785" cy="1038191"/>
        </a:xfrm>
        <a:prstGeom prst="round2SameRect">
          <a:avLst>
            <a:gd name="adj1" fmla="val 8000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z="-22735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7C1B52E-59C6-4AFA-A344-CF8072AF6E21}">
      <dsp:nvSpPr>
        <dsp:cNvPr id="0" name=""/>
        <dsp:cNvSpPr/>
      </dsp:nvSpPr>
      <dsp:spPr>
        <a:xfrm>
          <a:off x="3536922" y="4715645"/>
          <a:ext cx="1390785" cy="446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8110" tIns="0" rIns="39370" bIns="0" numCol="1" spcCol="1270" anchor="ctr" anchorCtr="0">
          <a:noAutofit/>
          <a:sp3d extrusionH="28000" prstMaterial="matte"/>
        </a:bodyPr>
        <a:lstStyle/>
        <a:p>
          <a:pPr marL="0" lvl="0" indent="0" algn="l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3100" kern="1200"/>
            <a:t>x10</a:t>
          </a:r>
        </a:p>
      </dsp:txBody>
      <dsp:txXfrm>
        <a:off x="3536922" y="4715645"/>
        <a:ext cx="979426" cy="446422"/>
      </dsp:txXfrm>
    </dsp:sp>
    <dsp:sp modelId="{B0515AF6-9AF8-4949-9A71-C29AAB5A26C3}">
      <dsp:nvSpPr>
        <dsp:cNvPr id="0" name=""/>
        <dsp:cNvSpPr/>
      </dsp:nvSpPr>
      <dsp:spPr>
        <a:xfrm>
          <a:off x="4555692" y="4786555"/>
          <a:ext cx="486774" cy="486774"/>
        </a:xfrm>
        <a:prstGeom prst="ellipse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List2">
  <dgm:title val=""/>
  <dgm:desc val=""/>
  <dgm:catLst>
    <dgm:cat type="list" pri="7000"/>
    <dgm:cat type="convert" pri="16000"/>
    <dgm:cat type="picture" pri="28000"/>
    <dgm:cat type="pictureconvert" pri="28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dir/>
      <dgm:animLvl val="lvl"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w" for="ch" ptType="sibTrans" refType="w" refFor="ch" refForName="compNode" op="equ" fact="0.08"/>
      <dgm:constr type="sp" refType="w" refFor="ch" refForName="compNode" op="equ" fact="0.16"/>
      <dgm:constr type="primFontSz" for="des" forName="parentText" op="equ" val="65"/>
      <dgm:constr type="primFontSz" for="des" forName="childRect" op="equ" val="65"/>
    </dgm:constrLst>
    <dgm:ruleLst/>
    <dgm:forEach name="nodesForEach" axis="ch" ptType="node">
      <dgm:layoutNode name="compNode">
        <dgm:alg type="composite">
          <dgm:param type="ar" val="0.943"/>
        </dgm:alg>
        <dgm:shape xmlns:r="http://schemas.openxmlformats.org/officeDocument/2006/relationships" r:blip="">
          <dgm:adjLst/>
        </dgm:shape>
        <dgm:presOf/>
        <dgm:choose name="Name3">
          <dgm:if name="Name4" axis="self" func="var" arg="dir" op="equ" val="norm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l" for="ch" forName="childRect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l" for="ch" forName="parentText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l" for="ch" forName="parentRect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r" for="ch" forName="adorn" refType="w"/>
            </dgm:constrLst>
          </dgm:if>
          <dgm:else name="Name5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r" for="ch" forName="childRect" refType="w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r" for="ch" forName="parentText" refType="w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r" for="ch" forName="parentRect" refType="w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l" for="ch" forName="adorn"/>
            </dgm:constrLst>
          </dgm:else>
        </dgm:choose>
        <dgm:ruleLst/>
        <dgm:layoutNode name="childRect" styleLbl="b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2SameRect" r:blip="">
            <dgm:adjLst>
              <dgm:adj idx="1" val="0.08"/>
            </dgm:adjLst>
          </dgm:shape>
          <dgm:presOf axis="des" ptType="node"/>
          <dgm:constrLst>
            <dgm:constr type="secFontSz" refType="primFontSz"/>
            <dgm:constr type="tMarg" refType="primFontSz" fact="0.3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Text">
          <dgm:varLst>
            <dgm:chMax val="0"/>
            <dgm:bulletEnabled val="1"/>
          </dgm:varLst>
          <dgm:choose name="Name6">
            <dgm:if name="Name7" func="var" arg="dir" op="equ" val="norm">
              <dgm:alg type="tx">
                <dgm:param type="parTxLTRAlign" val="l"/>
                <dgm:param type="parTxRTLAlign" val="l"/>
              </dgm:alg>
            </dgm:if>
            <dgm:else name="Name8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ect" r:blip="" zOrderOff="1" hideGeom="1">
            <dgm:adjLst/>
          </dgm:shape>
          <dgm:presOf axis="self" ptType="node"/>
          <dgm:constrLst>
            <dgm:constr type="tMarg"/>
            <dgm:constr type="bMarg"/>
            <dgm:constr type="lMarg" refType="primFontSz" fact="0.3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Rect" styleLbl="alignNode1">
          <dgm:alg type="sp"/>
          <dgm:shape xmlns:r="http://schemas.openxmlformats.org/officeDocument/2006/relationships" type="rect" r:blip="">
            <dgm:adjLst/>
          </dgm:shape>
          <dgm:presOf axis="self" ptType="node"/>
          <dgm:constrLst/>
          <dgm:ruleLst/>
        </dgm:layoutNode>
        <dgm:layoutNode name="adorn" styleLbl="fgAccFollowNod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w" val="1"/>
            <dgm:constr type="h" refType="w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7</xdr:col>
          <xdr:colOff>342900</xdr:colOff>
          <xdr:row>34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8</xdr:col>
      <xdr:colOff>66675</xdr:colOff>
      <xdr:row>3</xdr:row>
      <xdr:rowOff>76200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247650"/>
          <a:ext cx="752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8</xdr:col>
      <xdr:colOff>76200</xdr:colOff>
      <xdr:row>4</xdr:row>
      <xdr:rowOff>76200</xdr:rowOff>
    </xdr:to>
    <xdr:pic>
      <xdr:nvPicPr>
        <xdr:cNvPr id="3" name="Picture 1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495300"/>
          <a:ext cx="762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76200</xdr:colOff>
      <xdr:row>5</xdr:row>
      <xdr:rowOff>76200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742950"/>
          <a:ext cx="762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333375</xdr:colOff>
      <xdr:row>6</xdr:row>
      <xdr:rowOff>76200</xdr:rowOff>
    </xdr:to>
    <xdr:pic>
      <xdr:nvPicPr>
        <xdr:cNvPr id="5" name="Picture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990600"/>
          <a:ext cx="10191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8</xdr:col>
      <xdr:colOff>333375</xdr:colOff>
      <xdr:row>7</xdr:row>
      <xdr:rowOff>76200</xdr:rowOff>
    </xdr:to>
    <xdr:pic>
      <xdr:nvPicPr>
        <xdr:cNvPr id="6" name="Picture 1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238250"/>
          <a:ext cx="10191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8</xdr:col>
      <xdr:colOff>333375</xdr:colOff>
      <xdr:row>8</xdr:row>
      <xdr:rowOff>76200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485900"/>
          <a:ext cx="10191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8</xdr:col>
      <xdr:colOff>590550</xdr:colOff>
      <xdr:row>9</xdr:row>
      <xdr:rowOff>76200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733550"/>
          <a:ext cx="12763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47</xdr:row>
      <xdr:rowOff>131232</xdr:rowOff>
    </xdr:from>
    <xdr:to>
      <xdr:col>15</xdr:col>
      <xdr:colOff>296334</xdr:colOff>
      <xdr:row>75</xdr:row>
      <xdr:rowOff>74083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105834</xdr:colOff>
      <xdr:row>50</xdr:row>
      <xdr:rowOff>148166</xdr:rowOff>
    </xdr:from>
    <xdr:to>
      <xdr:col>9</xdr:col>
      <xdr:colOff>518585</xdr:colOff>
      <xdr:row>55</xdr:row>
      <xdr:rowOff>105833</xdr:rowOff>
    </xdr:to>
    <xdr:sp macro="" textlink="">
      <xdr:nvSpPr>
        <xdr:cNvPr id="5" name="Strzałka zakrzywiona w dół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312584" y="9821333"/>
          <a:ext cx="2868084" cy="910167"/>
        </a:xfrm>
        <a:prstGeom prst="curvedDownArrow">
          <a:avLst>
            <a:gd name="adj1" fmla="val 2142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592666</xdr:colOff>
      <xdr:row>47</xdr:row>
      <xdr:rowOff>179916</xdr:rowOff>
    </xdr:from>
    <xdr:to>
      <xdr:col>12</xdr:col>
      <xdr:colOff>148167</xdr:colOff>
      <xdr:row>55</xdr:row>
      <xdr:rowOff>84666</xdr:rowOff>
    </xdr:to>
    <xdr:sp macro="" textlink="">
      <xdr:nvSpPr>
        <xdr:cNvPr id="10" name="Strzałka zakrzywiona w dół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185583" y="9281583"/>
          <a:ext cx="4466167" cy="14287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338666</xdr:colOff>
      <xdr:row>56</xdr:row>
      <xdr:rowOff>169333</xdr:rowOff>
    </xdr:from>
    <xdr:to>
      <xdr:col>5</xdr:col>
      <xdr:colOff>179917</xdr:colOff>
      <xdr:row>64</xdr:row>
      <xdr:rowOff>10583</xdr:rowOff>
    </xdr:to>
    <xdr:sp macro="" textlink="">
      <xdr:nvSpPr>
        <xdr:cNvPr id="12" name="Strzałka zakrzywiona w praw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931583" y="10985500"/>
          <a:ext cx="455084" cy="13652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169333</xdr:colOff>
      <xdr:row>56</xdr:row>
      <xdr:rowOff>95250</xdr:rowOff>
    </xdr:from>
    <xdr:to>
      <xdr:col>12</xdr:col>
      <xdr:colOff>190500</xdr:colOff>
      <xdr:row>59</xdr:row>
      <xdr:rowOff>0</xdr:rowOff>
    </xdr:to>
    <xdr:cxnSp macro="">
      <xdr:nvCxnSpPr>
        <xdr:cNvPr id="14" name="Łącznik prosty ze strzałką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3376083" y="10911417"/>
          <a:ext cx="4318000" cy="476250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529167</xdr:colOff>
      <xdr:row>53</xdr:row>
      <xdr:rowOff>74083</xdr:rowOff>
    </xdr:from>
    <xdr:to>
      <xdr:col>11</xdr:col>
      <xdr:colOff>21167</xdr:colOff>
      <xdr:row>53</xdr:row>
      <xdr:rowOff>169333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6191250" y="10318750"/>
          <a:ext cx="719667" cy="95250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338667</xdr:colOff>
      <xdr:row>54</xdr:row>
      <xdr:rowOff>179916</xdr:rowOff>
    </xdr:from>
    <xdr:to>
      <xdr:col>8</xdr:col>
      <xdr:colOff>603250</xdr:colOff>
      <xdr:row>62</xdr:row>
      <xdr:rowOff>63500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3545417" y="10615083"/>
          <a:ext cx="2106083" cy="1407584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478209</xdr:colOff>
      <xdr:row>54</xdr:row>
      <xdr:rowOff>68791</xdr:rowOff>
    </xdr:from>
    <xdr:to>
      <xdr:col>10</xdr:col>
      <xdr:colOff>148166</xdr:colOff>
      <xdr:row>60</xdr:row>
      <xdr:rowOff>105833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5" idx="4"/>
        </xdr:cNvCxnSpPr>
      </xdr:nvCxnSpPr>
      <xdr:spPr>
        <a:xfrm>
          <a:off x="6140292" y="10503958"/>
          <a:ext cx="283791" cy="1180042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478209</xdr:colOff>
      <xdr:row>54</xdr:row>
      <xdr:rowOff>68791</xdr:rowOff>
    </xdr:from>
    <xdr:to>
      <xdr:col>12</xdr:col>
      <xdr:colOff>423334</xdr:colOff>
      <xdr:row>58</xdr:row>
      <xdr:rowOff>105833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stCxn id="5" idx="4"/>
        </xdr:cNvCxnSpPr>
      </xdr:nvCxnSpPr>
      <xdr:spPr>
        <a:xfrm>
          <a:off x="6140292" y="10503958"/>
          <a:ext cx="1786625" cy="799042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491068</xdr:colOff>
      <xdr:row>53</xdr:row>
      <xdr:rowOff>74083</xdr:rowOff>
    </xdr:from>
    <xdr:to>
      <xdr:col>11</xdr:col>
      <xdr:colOff>486833</xdr:colOff>
      <xdr:row>63</xdr:row>
      <xdr:rowOff>25400</xdr:rowOff>
    </xdr:to>
    <xdr:cxnSp macro="">
      <xdr:nvCxnSpPr>
        <xdr:cNvPr id="26" name="Łącznik prosty ze strzałką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flipH="1">
          <a:off x="3697818" y="10318750"/>
          <a:ext cx="3678765" cy="1856317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179916</xdr:colOff>
      <xdr:row>53</xdr:row>
      <xdr:rowOff>127000</xdr:rowOff>
    </xdr:from>
    <xdr:to>
      <xdr:col>12</xdr:col>
      <xdr:colOff>78319</xdr:colOff>
      <xdr:row>60</xdr:row>
      <xdr:rowOff>116416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H="1">
          <a:off x="6455833" y="10371667"/>
          <a:ext cx="1126069" cy="1322916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85764</xdr:colOff>
      <xdr:row>53</xdr:row>
      <xdr:rowOff>108479</xdr:rowOff>
    </xdr:from>
    <xdr:to>
      <xdr:col>12</xdr:col>
      <xdr:colOff>518584</xdr:colOff>
      <xdr:row>59</xdr:row>
      <xdr:rowOff>0</xdr:rowOff>
    </xdr:to>
    <xdr:cxnSp macro="">
      <xdr:nvCxnSpPr>
        <xdr:cNvPr id="30" name="Łącznik prosty ze strzałką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10" idx="4"/>
        </xdr:cNvCxnSpPr>
      </xdr:nvCxnSpPr>
      <xdr:spPr>
        <a:xfrm>
          <a:off x="7589347" y="10353146"/>
          <a:ext cx="432820" cy="1034521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232833</xdr:colOff>
      <xdr:row>59</xdr:row>
      <xdr:rowOff>169333</xdr:rowOff>
    </xdr:from>
    <xdr:to>
      <xdr:col>9</xdr:col>
      <xdr:colOff>592667</xdr:colOff>
      <xdr:row>61</xdr:row>
      <xdr:rowOff>158749</xdr:rowOff>
    </xdr:to>
    <xdr:cxnSp macro="">
      <xdr:nvCxnSpPr>
        <xdr:cNvPr id="33" name="Łącznik prosty ze strzałką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V="1">
          <a:off x="3439583" y="11557000"/>
          <a:ext cx="2815167" cy="370416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448733</xdr:colOff>
      <xdr:row>60</xdr:row>
      <xdr:rowOff>105832</xdr:rowOff>
    </xdr:from>
    <xdr:to>
      <xdr:col>12</xdr:col>
      <xdr:colOff>529167</xdr:colOff>
      <xdr:row>63</xdr:row>
      <xdr:rowOff>131232</xdr:rowOff>
    </xdr:to>
    <xdr:cxnSp macro="">
      <xdr:nvCxnSpPr>
        <xdr:cNvPr id="36" name="Łącznik prosty ze strzałką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3655483" y="11683999"/>
          <a:ext cx="4377267" cy="596900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84666</xdr:colOff>
      <xdr:row>60</xdr:row>
      <xdr:rowOff>120651</xdr:rowOff>
    </xdr:from>
    <xdr:to>
      <xdr:col>9</xdr:col>
      <xdr:colOff>569386</xdr:colOff>
      <xdr:row>68</xdr:row>
      <xdr:rowOff>95250</xdr:rowOff>
    </xdr:to>
    <xdr:cxnSp macro="">
      <xdr:nvCxnSpPr>
        <xdr:cNvPr id="38" name="Łącznik prosty ze strzałką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H="1">
          <a:off x="5132916" y="11698818"/>
          <a:ext cx="1098553" cy="1498599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607482</xdr:colOff>
      <xdr:row>59</xdr:row>
      <xdr:rowOff>50801</xdr:rowOff>
    </xdr:from>
    <xdr:to>
      <xdr:col>12</xdr:col>
      <xdr:colOff>478369</xdr:colOff>
      <xdr:row>67</xdr:row>
      <xdr:rowOff>25400</xdr:rowOff>
    </xdr:to>
    <xdr:cxnSp macro="">
      <xdr:nvCxnSpPr>
        <xdr:cNvPr id="40" name="Łącznik prosty ze strzałką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H="1">
          <a:off x="6883399" y="11438468"/>
          <a:ext cx="1098553" cy="1498599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485775</xdr:colOff>
          <xdr:row>2</xdr:row>
          <xdr:rowOff>142875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90" zoomScaleNormal="190" workbookViewId="0">
      <selection activeCell="F2" sqref="F2:F10"/>
    </sheetView>
  </sheetViews>
  <sheetFormatPr defaultRowHeight="15"/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>
      <c r="A2" s="3">
        <v>1991</v>
      </c>
      <c r="B2" s="4">
        <v>4.5</v>
      </c>
      <c r="C2" s="4">
        <v>12</v>
      </c>
      <c r="D2" s="4">
        <v>124</v>
      </c>
      <c r="E2" s="4">
        <v>1.2</v>
      </c>
      <c r="F2" s="4">
        <v>5</v>
      </c>
    </row>
    <row r="3" spans="1:6" ht="15.75" thickBot="1">
      <c r="A3" s="3">
        <v>1992</v>
      </c>
      <c r="B3" s="4">
        <v>6.8</v>
      </c>
      <c r="C3" s="4">
        <v>11</v>
      </c>
      <c r="D3" s="4">
        <v>23</v>
      </c>
      <c r="E3" s="4">
        <v>3.2</v>
      </c>
      <c r="F3" s="4">
        <v>4</v>
      </c>
    </row>
    <row r="4" spans="1:6" ht="15.75" thickBot="1">
      <c r="A4" s="3">
        <v>1993</v>
      </c>
      <c r="B4" s="4">
        <v>11.7</v>
      </c>
      <c r="C4" s="4">
        <v>23</v>
      </c>
      <c r="D4" s="4">
        <v>145</v>
      </c>
      <c r="E4" s="4">
        <v>5.4</v>
      </c>
      <c r="F4" s="4">
        <v>4</v>
      </c>
    </row>
    <row r="5" spans="1:6" ht="15.75" thickBot="1">
      <c r="A5" s="3">
        <v>1994</v>
      </c>
      <c r="B5" s="4">
        <v>13.6</v>
      </c>
      <c r="C5" s="4">
        <v>31</v>
      </c>
      <c r="D5" s="4">
        <v>167</v>
      </c>
      <c r="E5" s="4">
        <v>6.3</v>
      </c>
      <c r="F5" s="4">
        <v>4</v>
      </c>
    </row>
    <row r="6" spans="1:6" ht="15.75" thickBot="1">
      <c r="A6" s="3">
        <v>1995</v>
      </c>
      <c r="B6" s="4">
        <v>13.9</v>
      </c>
      <c r="C6" s="4">
        <v>12</v>
      </c>
      <c r="D6" s="4">
        <v>183</v>
      </c>
      <c r="E6" s="4">
        <v>6.1</v>
      </c>
      <c r="F6" s="4">
        <v>5</v>
      </c>
    </row>
    <row r="7" spans="1:6" ht="15.75" thickBot="1">
      <c r="A7" s="3">
        <v>1996</v>
      </c>
      <c r="B7" s="4">
        <v>26.1</v>
      </c>
      <c r="C7" s="4">
        <v>6</v>
      </c>
      <c r="D7" s="4">
        <v>144</v>
      </c>
      <c r="E7" s="4">
        <v>14.1</v>
      </c>
      <c r="F7" s="4">
        <v>4</v>
      </c>
    </row>
    <row r="8" spans="1:6" ht="15.75" thickBot="1">
      <c r="A8" s="3">
        <v>1997</v>
      </c>
      <c r="B8" s="4">
        <v>18.399999999999999</v>
      </c>
      <c r="C8" s="4">
        <v>4</v>
      </c>
      <c r="D8" s="4">
        <v>134</v>
      </c>
      <c r="E8" s="4">
        <v>12.2</v>
      </c>
      <c r="F8" s="4">
        <v>5</v>
      </c>
    </row>
    <row r="9" spans="1:6" ht="15.75" thickBot="1">
      <c r="A9" s="3">
        <v>1998</v>
      </c>
      <c r="B9" s="4">
        <v>23.3</v>
      </c>
      <c r="C9" s="4">
        <v>5</v>
      </c>
      <c r="D9" s="4">
        <v>128</v>
      </c>
      <c r="E9" s="4">
        <v>19.600000000000001</v>
      </c>
      <c r="F9" s="4">
        <v>5</v>
      </c>
    </row>
    <row r="10" spans="1:6" ht="15.75" thickBot="1">
      <c r="A10" s="3">
        <v>1999</v>
      </c>
      <c r="B10" s="4">
        <v>45.2</v>
      </c>
      <c r="C10" s="4">
        <v>10</v>
      </c>
      <c r="D10" s="4">
        <v>340</v>
      </c>
      <c r="E10" s="4">
        <v>23.1</v>
      </c>
      <c r="F10" s="4">
        <v>4</v>
      </c>
    </row>
    <row r="11" spans="1:6">
      <c r="A11" t="s">
        <v>210</v>
      </c>
      <c r="B11">
        <f>AVERAGE(B2:B10)</f>
        <v>18.166666666666668</v>
      </c>
      <c r="C11">
        <f t="shared" ref="C11:F11" si="0">AVERAGE(C2:C10)</f>
        <v>12.666666666666666</v>
      </c>
      <c r="D11">
        <f t="shared" si="0"/>
        <v>154.22222222222223</v>
      </c>
      <c r="E11">
        <f t="shared" si="0"/>
        <v>10.133333333333333</v>
      </c>
      <c r="F11">
        <f t="shared" si="0"/>
        <v>4.4444444444444446</v>
      </c>
    </row>
    <row r="12" spans="1:6">
      <c r="A12" t="s">
        <v>211</v>
      </c>
      <c r="B12">
        <f>_xlfn.STDEV.S(B2:B10)</f>
        <v>12.33389638354401</v>
      </c>
      <c r="C12">
        <f t="shared" ref="C12:F12" si="1">_xlfn.STDEV.S(C2:C10)</f>
        <v>8.8881944173155887</v>
      </c>
      <c r="D12">
        <f t="shared" si="1"/>
        <v>82.857977554635283</v>
      </c>
      <c r="E12">
        <f t="shared" si="1"/>
        <v>7.5746287037715607</v>
      </c>
      <c r="F12">
        <f t="shared" si="1"/>
        <v>0.52704627669473059</v>
      </c>
    </row>
    <row r="13" spans="1:6">
      <c r="A13" t="s">
        <v>212</v>
      </c>
      <c r="B13">
        <f>B12/B11</f>
        <v>0.67893007615838585</v>
      </c>
      <c r="C13">
        <f t="shared" ref="C13:F13" si="2">C12/C11</f>
        <v>0.70169955926175709</v>
      </c>
      <c r="D13">
        <f t="shared" si="2"/>
        <v>0.53726354322169845</v>
      </c>
      <c r="E13">
        <f t="shared" si="2"/>
        <v>0.74749625366166716</v>
      </c>
      <c r="F13">
        <f t="shared" si="2"/>
        <v>0.11858541225631437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="140" zoomScaleNormal="140" workbookViewId="0">
      <selection activeCell="K2" sqref="K2:K16"/>
    </sheetView>
  </sheetViews>
  <sheetFormatPr defaultRowHeight="15"/>
  <sheetData>
    <row r="1" spans="1:11" ht="15.75" thickBot="1">
      <c r="A1" s="5" t="s">
        <v>6</v>
      </c>
      <c r="B1" s="6">
        <v>1991</v>
      </c>
      <c r="C1" s="6">
        <v>1992</v>
      </c>
      <c r="D1" s="6">
        <v>1993</v>
      </c>
      <c r="E1" s="6">
        <v>1994</v>
      </c>
      <c r="F1" s="6">
        <v>1995</v>
      </c>
      <c r="G1" s="6">
        <v>1996</v>
      </c>
      <c r="H1" s="6">
        <v>1997</v>
      </c>
      <c r="I1" s="6">
        <v>1998</v>
      </c>
      <c r="J1" s="6">
        <v>1999</v>
      </c>
      <c r="K1" t="s">
        <v>213</v>
      </c>
    </row>
    <row r="2" spans="1:11" ht="15.75" thickBot="1">
      <c r="A2" s="7" t="s">
        <v>7</v>
      </c>
      <c r="B2" s="8">
        <v>25</v>
      </c>
      <c r="C2" s="8">
        <v>18</v>
      </c>
      <c r="D2" s="8">
        <v>12</v>
      </c>
      <c r="E2" s="8">
        <v>11</v>
      </c>
      <c r="F2" s="8">
        <v>13</v>
      </c>
      <c r="G2" s="8">
        <v>28</v>
      </c>
      <c r="H2" s="8">
        <v>18</v>
      </c>
      <c r="I2" s="8">
        <v>23</v>
      </c>
      <c r="J2" s="8">
        <v>42</v>
      </c>
      <c r="K2" s="38">
        <f>_xlfn.STDEV.S(B2:J2)/AVERAGE(B2:J2)</f>
        <v>0.46558871677221253</v>
      </c>
    </row>
    <row r="3" spans="1:11" ht="15.75" thickBot="1">
      <c r="A3" s="9" t="s">
        <v>8</v>
      </c>
      <c r="B3" s="10">
        <v>15.8</v>
      </c>
      <c r="C3" s="10">
        <v>15.9</v>
      </c>
      <c r="D3" s="10">
        <v>27.5</v>
      </c>
      <c r="E3" s="10">
        <v>39.4</v>
      </c>
      <c r="F3" s="10">
        <v>19.899999999999999</v>
      </c>
      <c r="G3" s="10">
        <v>8</v>
      </c>
      <c r="H3" s="10">
        <v>5.0999999999999996</v>
      </c>
      <c r="I3" s="10">
        <v>5.5</v>
      </c>
      <c r="J3" s="10">
        <v>11.8</v>
      </c>
      <c r="K3" s="38">
        <f t="shared" ref="K3:K16" si="0">_xlfn.STDEV.S(B3:J3)/AVERAGE(B3:J3)</f>
        <v>0.67682347664813169</v>
      </c>
    </row>
    <row r="4" spans="1:11" ht="15.75" thickBot="1">
      <c r="A4" s="9" t="s">
        <v>9</v>
      </c>
      <c r="B4" s="10">
        <v>327.5</v>
      </c>
      <c r="C4" s="10">
        <v>52.3</v>
      </c>
      <c r="D4" s="10">
        <v>154.5</v>
      </c>
      <c r="E4" s="10">
        <v>156.69999999999999</v>
      </c>
      <c r="F4" s="10">
        <v>718.3</v>
      </c>
      <c r="G4" s="10">
        <v>614.4</v>
      </c>
      <c r="H4" s="10">
        <v>413.4</v>
      </c>
      <c r="I4" s="10">
        <v>612.79999999999995</v>
      </c>
      <c r="J4" s="10">
        <v>534</v>
      </c>
      <c r="K4" s="38">
        <f t="shared" si="0"/>
        <v>0.59973843767037172</v>
      </c>
    </row>
    <row r="5" spans="1:11" ht="15.75" thickBot="1">
      <c r="A5" s="9" t="s">
        <v>10</v>
      </c>
      <c r="B5" s="10">
        <v>1.23</v>
      </c>
      <c r="C5" s="10">
        <v>3.25</v>
      </c>
      <c r="D5" s="10">
        <v>5.47</v>
      </c>
      <c r="E5" s="10">
        <v>6.38</v>
      </c>
      <c r="F5" s="10">
        <v>6.1</v>
      </c>
      <c r="G5" s="10">
        <v>14.18</v>
      </c>
      <c r="H5" s="10">
        <v>12.27</v>
      </c>
      <c r="I5" s="10">
        <v>19.670000000000002</v>
      </c>
      <c r="J5" s="10">
        <v>23.19</v>
      </c>
      <c r="K5" s="38">
        <f t="shared" si="0"/>
        <v>0.74478185724783141</v>
      </c>
    </row>
    <row r="6" spans="1:11" ht="15.75" thickBot="1">
      <c r="A6" s="9" t="s">
        <v>11</v>
      </c>
      <c r="B6" s="10">
        <v>87</v>
      </c>
      <c r="C6" s="10">
        <v>86</v>
      </c>
      <c r="D6" s="10">
        <v>85</v>
      </c>
      <c r="E6" s="10">
        <v>84</v>
      </c>
      <c r="F6" s="10">
        <v>86</v>
      </c>
      <c r="G6" s="10">
        <v>84</v>
      </c>
      <c r="H6" s="10">
        <v>87</v>
      </c>
      <c r="I6" s="10">
        <v>86</v>
      </c>
      <c r="J6" s="10">
        <v>85</v>
      </c>
      <c r="K6" s="38">
        <f t="shared" si="0"/>
        <v>1.3212331135958317E-2</v>
      </c>
    </row>
    <row r="7" spans="1:11" ht="15.75" thickBot="1">
      <c r="A7" s="7" t="s">
        <v>12</v>
      </c>
      <c r="B7" s="8">
        <v>25</v>
      </c>
      <c r="C7" s="8">
        <v>18</v>
      </c>
      <c r="D7" s="8">
        <v>12</v>
      </c>
      <c r="E7" s="8">
        <v>11</v>
      </c>
      <c r="F7" s="8">
        <v>28</v>
      </c>
      <c r="G7" s="8">
        <v>18</v>
      </c>
      <c r="H7" s="8">
        <v>23</v>
      </c>
      <c r="I7" s="8">
        <v>25</v>
      </c>
      <c r="J7" s="8">
        <v>42</v>
      </c>
      <c r="K7" s="38">
        <f t="shared" si="0"/>
        <v>0.4186169759244181</v>
      </c>
    </row>
    <row r="8" spans="1:11" ht="15.75" thickBot="1">
      <c r="A8" s="9" t="s">
        <v>13</v>
      </c>
      <c r="B8" s="10">
        <v>1.54</v>
      </c>
      <c r="C8" s="10">
        <v>1.58</v>
      </c>
      <c r="D8" s="10">
        <v>2.74</v>
      </c>
      <c r="E8" s="10">
        <v>3.98</v>
      </c>
      <c r="F8" s="10">
        <v>1.96</v>
      </c>
      <c r="G8" s="10">
        <v>8.8000000000000007</v>
      </c>
      <c r="H8" s="10">
        <v>5.9</v>
      </c>
      <c r="I8" s="10">
        <v>5.0999999999999996</v>
      </c>
      <c r="J8" s="10">
        <v>11.2</v>
      </c>
      <c r="K8" s="38">
        <f t="shared" si="0"/>
        <v>0.71394685900108068</v>
      </c>
    </row>
    <row r="9" spans="1:11" ht="15.75" thickBot="1">
      <c r="A9" s="9" t="s">
        <v>14</v>
      </c>
      <c r="B9" s="10">
        <v>12.4</v>
      </c>
      <c r="C9" s="10">
        <v>2.2999999999999998</v>
      </c>
      <c r="D9" s="10">
        <v>14.5</v>
      </c>
      <c r="E9" s="10">
        <v>16.7</v>
      </c>
      <c r="F9" s="10">
        <v>18.3</v>
      </c>
      <c r="G9" s="10">
        <v>14.4</v>
      </c>
      <c r="H9" s="10">
        <v>13.4</v>
      </c>
      <c r="I9" s="10">
        <v>12.8</v>
      </c>
      <c r="J9" s="10">
        <v>34</v>
      </c>
      <c r="K9" s="38">
        <f t="shared" si="0"/>
        <v>0.53726354322169845</v>
      </c>
    </row>
    <row r="10" spans="1:11" ht="15.75" thickBot="1">
      <c r="A10" s="9" t="s">
        <v>15</v>
      </c>
      <c r="B10" s="10">
        <v>34</v>
      </c>
      <c r="C10" s="10">
        <v>33</v>
      </c>
      <c r="D10" s="10">
        <v>32</v>
      </c>
      <c r="E10" s="10">
        <v>31</v>
      </c>
      <c r="F10" s="10">
        <v>32</v>
      </c>
      <c r="G10" s="10">
        <v>33</v>
      </c>
      <c r="H10" s="10">
        <v>34</v>
      </c>
      <c r="I10" s="10">
        <v>32</v>
      </c>
      <c r="J10" s="10">
        <v>30</v>
      </c>
      <c r="K10" s="38">
        <f t="shared" si="0"/>
        <v>4.0913680068009127E-2</v>
      </c>
    </row>
    <row r="11" spans="1:11" ht="15.75" thickBot="1">
      <c r="A11" s="9" t="s">
        <v>16</v>
      </c>
      <c r="B11" s="10">
        <v>4.4000000000000004</v>
      </c>
      <c r="C11" s="10">
        <v>5.5</v>
      </c>
      <c r="D11" s="10">
        <v>4.5</v>
      </c>
      <c r="E11" s="10">
        <v>4.4000000000000004</v>
      </c>
      <c r="F11" s="10">
        <v>5.6</v>
      </c>
      <c r="G11" s="10">
        <v>4.4000000000000004</v>
      </c>
      <c r="H11" s="10">
        <v>5.7</v>
      </c>
      <c r="I11" s="10">
        <v>5.7</v>
      </c>
      <c r="J11" s="10">
        <v>4.5</v>
      </c>
      <c r="K11" s="38">
        <f t="shared" si="0"/>
        <v>0.12654166197962949</v>
      </c>
    </row>
    <row r="12" spans="1:11" ht="15.75" thickBot="1">
      <c r="A12" s="7" t="s">
        <v>17</v>
      </c>
      <c r="B12" s="8">
        <v>36</v>
      </c>
      <c r="C12" s="8">
        <v>87</v>
      </c>
      <c r="D12" s="8">
        <v>65</v>
      </c>
      <c r="E12" s="8">
        <v>67</v>
      </c>
      <c r="F12" s="8">
        <v>49</v>
      </c>
      <c r="G12" s="8">
        <v>56</v>
      </c>
      <c r="H12" s="8">
        <v>31</v>
      </c>
      <c r="I12" s="8">
        <v>14</v>
      </c>
      <c r="J12" s="8">
        <v>26</v>
      </c>
      <c r="K12" s="38">
        <f t="shared" si="0"/>
        <v>0.48462174096298827</v>
      </c>
    </row>
    <row r="13" spans="1:11" ht="15.75" thickBot="1">
      <c r="A13" s="9" t="s">
        <v>18</v>
      </c>
      <c r="B13" s="10">
        <v>1.54</v>
      </c>
      <c r="C13" s="10">
        <v>1.58</v>
      </c>
      <c r="D13" s="10">
        <v>2.74</v>
      </c>
      <c r="E13" s="10">
        <v>3.98</v>
      </c>
      <c r="F13" s="10">
        <v>1.96</v>
      </c>
      <c r="G13" s="10">
        <v>8.8000000000000007</v>
      </c>
      <c r="H13" s="10">
        <v>5.9</v>
      </c>
      <c r="I13" s="10">
        <v>5.0999999999999996</v>
      </c>
      <c r="J13" s="10">
        <v>11.2</v>
      </c>
      <c r="K13" s="38">
        <f t="shared" si="0"/>
        <v>0.71394685900108068</v>
      </c>
    </row>
    <row r="14" spans="1:11" ht="15.75" thickBot="1">
      <c r="A14" s="9" t="s">
        <v>19</v>
      </c>
      <c r="B14" s="10">
        <v>34</v>
      </c>
      <c r="C14" s="10">
        <v>43</v>
      </c>
      <c r="D14" s="10">
        <v>45</v>
      </c>
      <c r="E14" s="10">
        <v>47</v>
      </c>
      <c r="F14" s="10">
        <v>33</v>
      </c>
      <c r="G14" s="10">
        <v>44</v>
      </c>
      <c r="H14" s="10">
        <v>44</v>
      </c>
      <c r="I14" s="10">
        <v>38</v>
      </c>
      <c r="J14" s="10">
        <v>50</v>
      </c>
      <c r="K14" s="38">
        <f t="shared" si="0"/>
        <v>0.13780758217607411</v>
      </c>
    </row>
    <row r="15" spans="1:11" ht="15.75" thickBot="1">
      <c r="A15" s="9" t="s">
        <v>20</v>
      </c>
      <c r="B15" s="10">
        <v>3.4</v>
      </c>
      <c r="C15" s="10">
        <v>3.2</v>
      </c>
      <c r="D15" s="10">
        <v>3.3</v>
      </c>
      <c r="E15" s="10">
        <v>3.1</v>
      </c>
      <c r="F15" s="10">
        <v>3.2</v>
      </c>
      <c r="G15" s="10">
        <v>3.3</v>
      </c>
      <c r="H15" s="10">
        <v>3.4</v>
      </c>
      <c r="I15" s="10">
        <v>3.2</v>
      </c>
      <c r="J15" s="10">
        <v>3</v>
      </c>
      <c r="K15" s="38">
        <f t="shared" si="0"/>
        <v>4.0913680068009113E-2</v>
      </c>
    </row>
    <row r="16" spans="1:11" ht="15.75" thickBot="1">
      <c r="A16" s="9" t="s">
        <v>21</v>
      </c>
      <c r="B16" s="10">
        <v>24.4</v>
      </c>
      <c r="C16" s="10">
        <v>35.5</v>
      </c>
      <c r="D16" s="10">
        <v>54.5</v>
      </c>
      <c r="E16" s="10">
        <v>64.400000000000006</v>
      </c>
      <c r="F16" s="10">
        <v>75.599999999999994</v>
      </c>
      <c r="G16" s="10">
        <v>64.400000000000006</v>
      </c>
      <c r="H16" s="10">
        <v>45.7</v>
      </c>
      <c r="I16" s="10">
        <v>35.700000000000003</v>
      </c>
      <c r="J16" s="10">
        <v>74.5</v>
      </c>
      <c r="K16" s="38">
        <f t="shared" si="0"/>
        <v>0.34903875936693046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7</xdr:col>
                <xdr:colOff>342900</xdr:colOff>
                <xdr:row>34</xdr:row>
                <xdr:rowOff>171450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zoomScale="140" zoomScaleNormal="140" workbookViewId="0"/>
  </sheetViews>
  <sheetFormatPr defaultRowHeight="15"/>
  <cols>
    <col min="3" max="3" width="9.85546875" bestFit="1" customWidth="1"/>
  </cols>
  <sheetData>
    <row r="1" spans="1:10" ht="15.75" thickBot="1">
      <c r="A1" s="11" t="s">
        <v>22</v>
      </c>
      <c r="B1" s="11" t="s">
        <v>23</v>
      </c>
      <c r="C1" s="11" t="s">
        <v>24</v>
      </c>
      <c r="D1" s="42" t="s">
        <v>25</v>
      </c>
    </row>
    <row r="2" spans="1:10" ht="19.5" thickBot="1">
      <c r="A2" s="40">
        <v>62.5</v>
      </c>
      <c r="B2" s="39">
        <v>13.8</v>
      </c>
      <c r="C2" s="41">
        <v>40.200000000000003</v>
      </c>
      <c r="D2" s="43">
        <v>147.30000000000001</v>
      </c>
    </row>
    <row r="3" spans="1:10" ht="19.5" thickBot="1">
      <c r="A3" s="40">
        <v>66.7</v>
      </c>
      <c r="B3" s="39">
        <v>12.3</v>
      </c>
      <c r="C3" s="41">
        <v>49.9</v>
      </c>
      <c r="D3" s="43">
        <v>-30</v>
      </c>
      <c r="H3" s="12" t="s">
        <v>26</v>
      </c>
      <c r="J3" t="s">
        <v>120</v>
      </c>
    </row>
    <row r="4" spans="1:10" ht="19.5" thickBot="1">
      <c r="A4" s="40">
        <v>72.2</v>
      </c>
      <c r="B4" s="39">
        <v>12.3</v>
      </c>
      <c r="C4" s="41">
        <v>54.5</v>
      </c>
      <c r="D4" s="43">
        <v>-12.1</v>
      </c>
      <c r="H4" s="12" t="s">
        <v>26</v>
      </c>
      <c r="J4" t="s">
        <v>121</v>
      </c>
    </row>
    <row r="5" spans="1:10" ht="19.5" thickBot="1">
      <c r="A5" s="40">
        <v>73.7</v>
      </c>
      <c r="B5" s="39">
        <v>9</v>
      </c>
      <c r="C5" s="41">
        <v>50.8</v>
      </c>
      <c r="D5" s="43">
        <v>-23.7</v>
      </c>
      <c r="H5" s="12" t="s">
        <v>26</v>
      </c>
      <c r="J5" t="s">
        <v>122</v>
      </c>
    </row>
    <row r="6" spans="1:10" ht="19.5" thickBot="1">
      <c r="A6" s="40">
        <v>75.099999999999994</v>
      </c>
      <c r="B6" s="39">
        <v>2.2000000000000002</v>
      </c>
      <c r="C6" s="41">
        <v>79.2</v>
      </c>
      <c r="D6" s="43">
        <v>-6.8</v>
      </c>
      <c r="H6" s="12" t="s">
        <v>26</v>
      </c>
      <c r="J6" t="s">
        <v>123</v>
      </c>
    </row>
    <row r="7" spans="1:10" ht="19.5" thickBot="1">
      <c r="A7" s="40">
        <v>72.8</v>
      </c>
      <c r="B7" s="39">
        <v>7</v>
      </c>
      <c r="C7" s="41">
        <v>33</v>
      </c>
      <c r="D7" s="43">
        <v>93</v>
      </c>
      <c r="H7" s="12" t="s">
        <v>26</v>
      </c>
      <c r="J7" t="s">
        <v>124</v>
      </c>
    </row>
    <row r="8" spans="1:10" ht="19.5" thickBot="1">
      <c r="A8" s="40">
        <v>68.3</v>
      </c>
      <c r="B8" s="39">
        <v>6.7</v>
      </c>
      <c r="C8" s="41">
        <v>24.6</v>
      </c>
      <c r="D8" s="43">
        <v>207.4</v>
      </c>
      <c r="H8" s="12" t="s">
        <v>26</v>
      </c>
      <c r="J8" t="s">
        <v>125</v>
      </c>
    </row>
    <row r="9" spans="1:10" ht="19.5" thickBot="1">
      <c r="A9" s="40">
        <v>63.3</v>
      </c>
      <c r="B9" s="39">
        <v>8.4</v>
      </c>
      <c r="C9" s="41">
        <v>26</v>
      </c>
      <c r="D9" s="43">
        <v>780.4</v>
      </c>
      <c r="H9" s="12" t="s">
        <v>27</v>
      </c>
      <c r="J9" t="s">
        <v>126</v>
      </c>
    </row>
    <row r="10" spans="1:10" ht="19.5" thickBot="1">
      <c r="A10" s="40">
        <v>52.6</v>
      </c>
      <c r="B10" s="39">
        <v>8.3000000000000007</v>
      </c>
      <c r="C10" s="41">
        <v>20.100000000000001</v>
      </c>
      <c r="D10" s="43">
        <v>741.7</v>
      </c>
    </row>
    <row r="11" spans="1:10" ht="19.5" thickBot="1">
      <c r="A11" s="40">
        <v>49.8</v>
      </c>
      <c r="B11" s="39">
        <v>5.8</v>
      </c>
      <c r="C11" s="41">
        <v>13.1</v>
      </c>
      <c r="D11" s="43">
        <v>862.1</v>
      </c>
    </row>
    <row r="14" spans="1:10" ht="15.75" thickBot="1"/>
    <row r="15" spans="1:10">
      <c r="B15" s="28"/>
      <c r="C15" s="28" t="s">
        <v>22</v>
      </c>
      <c r="D15" s="28" t="s">
        <v>23</v>
      </c>
      <c r="E15" s="28" t="s">
        <v>24</v>
      </c>
      <c r="F15" s="28" t="s">
        <v>25</v>
      </c>
    </row>
    <row r="16" spans="1:10">
      <c r="B16" s="13" t="s">
        <v>22</v>
      </c>
      <c r="C16" s="13">
        <v>1</v>
      </c>
      <c r="D16" s="13"/>
      <c r="E16" s="13"/>
      <c r="F16" s="13"/>
    </row>
    <row r="17" spans="2:7">
      <c r="B17" s="13" t="s">
        <v>23</v>
      </c>
      <c r="C17" s="13">
        <v>-4.7945337124048394E-2</v>
      </c>
      <c r="D17" s="13">
        <v>1</v>
      </c>
      <c r="E17" s="13"/>
      <c r="F17" s="13"/>
    </row>
    <row r="18" spans="2:7">
      <c r="B18" s="13" t="s">
        <v>24</v>
      </c>
      <c r="C18" s="13">
        <v>0.75836129844502054</v>
      </c>
      <c r="D18" s="13">
        <v>-4.9418503249861467E-2</v>
      </c>
      <c r="E18" s="13">
        <v>1</v>
      </c>
      <c r="F18" s="13"/>
    </row>
    <row r="19" spans="2:7" ht="15.75" thickBot="1">
      <c r="B19" s="14" t="s">
        <v>25</v>
      </c>
      <c r="C19" s="14">
        <v>-0.85869043630514341</v>
      </c>
      <c r="D19" s="14">
        <v>-0.22824876343432268</v>
      </c>
      <c r="E19" s="14">
        <v>-0.78034211125197361</v>
      </c>
      <c r="F19" s="14">
        <v>1</v>
      </c>
    </row>
    <row r="20" spans="2:7">
      <c r="B20" s="13"/>
      <c r="C20" s="13"/>
    </row>
    <row r="21" spans="2:7">
      <c r="B21" s="15"/>
      <c r="C21" s="15"/>
      <c r="D21" s="15"/>
      <c r="E21" s="15"/>
      <c r="F21" s="15"/>
      <c r="G21" s="15"/>
    </row>
    <row r="24" spans="2:7">
      <c r="B24" s="16" t="s">
        <v>28</v>
      </c>
      <c r="C24">
        <f>(C19^2)/(C16)</f>
        <v>0.73734926540191759</v>
      </c>
      <c r="F24" s="16" t="s">
        <v>29</v>
      </c>
      <c r="G24">
        <f>C24</f>
        <v>0.73734926540191759</v>
      </c>
    </row>
    <row r="25" spans="2:7">
      <c r="F25" s="16"/>
    </row>
    <row r="26" spans="2:7">
      <c r="B26" s="16" t="s">
        <v>30</v>
      </c>
      <c r="C26">
        <f>(D19^2)/1</f>
        <v>5.2097498009297402E-2</v>
      </c>
      <c r="F26" s="16" t="s">
        <v>31</v>
      </c>
      <c r="G26">
        <f>C26</f>
        <v>5.2097498009297402E-2</v>
      </c>
    </row>
    <row r="27" spans="2:7">
      <c r="F27" s="16"/>
    </row>
    <row r="28" spans="2:7">
      <c r="B28" s="16" t="s">
        <v>32</v>
      </c>
      <c r="C28">
        <f>E19^2/1</f>
        <v>0.60893381059318752</v>
      </c>
      <c r="F28" s="16" t="s">
        <v>33</v>
      </c>
      <c r="G28">
        <f>C28</f>
        <v>0.60893381059318752</v>
      </c>
    </row>
    <row r="30" spans="2:7">
      <c r="B30" s="16" t="s">
        <v>34</v>
      </c>
      <c r="C30">
        <f>C19^2/(1+ABS(C17))</f>
        <v>0.70361424330154287</v>
      </c>
      <c r="D30" s="16" t="s">
        <v>35</v>
      </c>
      <c r="E30">
        <f>D19^2/(ABS(C17)+ABS(D17))</f>
        <v>4.9713946103593823E-2</v>
      </c>
      <c r="F30" s="16" t="s">
        <v>36</v>
      </c>
      <c r="G30">
        <f>C30+E30</f>
        <v>0.75332818940513668</v>
      </c>
    </row>
    <row r="32" spans="2:7">
      <c r="B32" s="16" t="s">
        <v>37</v>
      </c>
      <c r="C32">
        <f>C19^2/(ABS(C16)+ABS(C18))</f>
        <v>0.41933888447953271</v>
      </c>
      <c r="D32" s="16" t="s">
        <v>38</v>
      </c>
      <c r="E32">
        <f>E19^2/(ABS(C18)+ABS(E18))</f>
        <v>0.34630755984659617</v>
      </c>
      <c r="F32" s="16" t="s">
        <v>39</v>
      </c>
      <c r="G32">
        <f>C32+E32</f>
        <v>0.76564644432612883</v>
      </c>
    </row>
    <row r="34" spans="2:7">
      <c r="B34" s="16" t="s">
        <v>40</v>
      </c>
      <c r="C34">
        <f>D19^2/(ABS(D17)+ABS(D18))</f>
        <v>4.9644158024621028E-2</v>
      </c>
      <c r="D34" s="16" t="s">
        <v>41</v>
      </c>
      <c r="E34">
        <f>E19^2/(ABS(D18)+ABS(E18))</f>
        <v>0.58025831325389099</v>
      </c>
      <c r="F34" s="16" t="s">
        <v>42</v>
      </c>
      <c r="G34">
        <f>C34+E34</f>
        <v>0.62990247127851207</v>
      </c>
    </row>
    <row r="36" spans="2:7">
      <c r="B36" s="16" t="s">
        <v>43</v>
      </c>
      <c r="C36">
        <f>C19^2/(ABS(C16)+ABS(C17)+ABS(C18))</f>
        <v>0.40820824708403897</v>
      </c>
    </row>
    <row r="37" spans="2:7">
      <c r="B37" s="16" t="s">
        <v>44</v>
      </c>
      <c r="F37" s="16" t="s">
        <v>45</v>
      </c>
      <c r="G37">
        <f>C36+C37+C38</f>
        <v>0.40820824708403897</v>
      </c>
    </row>
    <row r="38" spans="2:7">
      <c r="B38" s="16" t="s">
        <v>46</v>
      </c>
    </row>
    <row r="40" spans="2:7">
      <c r="B40" s="17" t="s">
        <v>47</v>
      </c>
      <c r="G40" t="s">
        <v>127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2"/>
  <sheetViews>
    <sheetView topLeftCell="B33" zoomScale="90" zoomScaleNormal="90" workbookViewId="0">
      <selection activeCell="L51" sqref="L51"/>
    </sheetView>
  </sheetViews>
  <sheetFormatPr defaultRowHeight="15"/>
  <cols>
    <col min="1" max="1" width="11.28515625" customWidth="1"/>
  </cols>
  <sheetData>
    <row r="1" spans="1:15">
      <c r="C1" s="18" t="s">
        <v>48</v>
      </c>
      <c r="D1" s="18"/>
      <c r="E1" s="18"/>
    </row>
    <row r="2" spans="1:15">
      <c r="A2" t="s">
        <v>49</v>
      </c>
      <c r="B2" s="19" t="s">
        <v>1</v>
      </c>
      <c r="C2" s="19" t="s">
        <v>50</v>
      </c>
      <c r="D2" s="19" t="s">
        <v>51</v>
      </c>
      <c r="E2" s="19" t="s">
        <v>52</v>
      </c>
      <c r="F2" s="19" t="s">
        <v>53</v>
      </c>
      <c r="G2" s="19" t="s">
        <v>54</v>
      </c>
      <c r="H2" s="19" t="s">
        <v>55</v>
      </c>
      <c r="I2" s="19" t="s">
        <v>56</v>
      </c>
      <c r="J2" s="19" t="s">
        <v>57</v>
      </c>
      <c r="K2" s="19" t="s">
        <v>58</v>
      </c>
      <c r="L2" s="19" t="s">
        <v>59</v>
      </c>
      <c r="N2" s="21" t="s">
        <v>25</v>
      </c>
      <c r="O2" s="20" t="s">
        <v>77</v>
      </c>
    </row>
    <row r="3" spans="1:15">
      <c r="A3" t="s">
        <v>60</v>
      </c>
      <c r="B3">
        <v>1030</v>
      </c>
      <c r="C3">
        <v>2</v>
      </c>
      <c r="D3">
        <v>0.28000000000000003</v>
      </c>
      <c r="E3">
        <v>1280</v>
      </c>
      <c r="F3">
        <v>1024</v>
      </c>
      <c r="G3">
        <v>69</v>
      </c>
      <c r="H3">
        <v>125</v>
      </c>
      <c r="I3">
        <v>108</v>
      </c>
      <c r="J3">
        <v>381</v>
      </c>
      <c r="K3">
        <v>376</v>
      </c>
      <c r="L3">
        <v>418</v>
      </c>
      <c r="N3" s="22" t="s">
        <v>79</v>
      </c>
      <c r="O3" s="20" t="s">
        <v>78</v>
      </c>
    </row>
    <row r="4" spans="1:15">
      <c r="A4" t="s">
        <v>61</v>
      </c>
      <c r="B4">
        <v>1090</v>
      </c>
      <c r="C4">
        <v>2</v>
      </c>
      <c r="D4">
        <v>0.27</v>
      </c>
      <c r="E4">
        <v>1280</v>
      </c>
      <c r="F4">
        <v>1024</v>
      </c>
      <c r="G4">
        <v>69</v>
      </c>
      <c r="H4">
        <v>120</v>
      </c>
      <c r="I4">
        <v>86</v>
      </c>
      <c r="J4">
        <v>368</v>
      </c>
      <c r="K4">
        <v>373</v>
      </c>
      <c r="L4">
        <v>383</v>
      </c>
      <c r="N4" s="22" t="s">
        <v>81</v>
      </c>
      <c r="O4" s="20" t="s">
        <v>80</v>
      </c>
    </row>
    <row r="5" spans="1:15">
      <c r="A5" t="s">
        <v>62</v>
      </c>
      <c r="B5">
        <v>1230</v>
      </c>
      <c r="C5">
        <v>2</v>
      </c>
      <c r="D5">
        <v>0.28000000000000003</v>
      </c>
      <c r="E5">
        <v>1280</v>
      </c>
      <c r="F5">
        <v>1024</v>
      </c>
      <c r="G5">
        <v>69</v>
      </c>
      <c r="H5">
        <v>150</v>
      </c>
      <c r="I5">
        <v>100</v>
      </c>
      <c r="J5">
        <v>385</v>
      </c>
      <c r="K5">
        <v>400</v>
      </c>
      <c r="L5">
        <v>390</v>
      </c>
      <c r="N5" s="22" t="s">
        <v>83</v>
      </c>
      <c r="O5" s="20" t="s">
        <v>82</v>
      </c>
    </row>
    <row r="6" spans="1:15">
      <c r="A6" t="s">
        <v>63</v>
      </c>
      <c r="B6">
        <v>1100</v>
      </c>
      <c r="C6">
        <v>2</v>
      </c>
      <c r="D6">
        <v>0.28000000000000003</v>
      </c>
      <c r="E6">
        <v>1280</v>
      </c>
      <c r="F6">
        <v>1024</v>
      </c>
      <c r="G6">
        <v>69</v>
      </c>
      <c r="H6">
        <v>120</v>
      </c>
      <c r="I6">
        <v>85</v>
      </c>
      <c r="J6">
        <v>398</v>
      </c>
      <c r="K6">
        <v>387</v>
      </c>
      <c r="L6">
        <v>424</v>
      </c>
      <c r="N6" s="22" t="s">
        <v>85</v>
      </c>
      <c r="O6" s="20" t="s">
        <v>84</v>
      </c>
    </row>
    <row r="7" spans="1:15">
      <c r="A7" t="s">
        <v>64</v>
      </c>
      <c r="B7">
        <v>1090</v>
      </c>
      <c r="C7">
        <v>2</v>
      </c>
      <c r="D7">
        <v>0.28000000000000003</v>
      </c>
      <c r="E7">
        <v>1280</v>
      </c>
      <c r="F7">
        <v>1024</v>
      </c>
      <c r="G7">
        <v>70</v>
      </c>
      <c r="H7">
        <v>90</v>
      </c>
      <c r="I7">
        <v>108.5</v>
      </c>
      <c r="J7">
        <v>412</v>
      </c>
      <c r="K7">
        <v>402</v>
      </c>
      <c r="L7">
        <v>450</v>
      </c>
      <c r="N7" s="22" t="s">
        <v>87</v>
      </c>
      <c r="O7" s="20" t="s">
        <v>86</v>
      </c>
    </row>
    <row r="8" spans="1:15">
      <c r="A8" t="s">
        <v>65</v>
      </c>
      <c r="B8">
        <v>1290</v>
      </c>
      <c r="C8">
        <v>2</v>
      </c>
      <c r="D8">
        <v>0.25</v>
      </c>
      <c r="E8">
        <v>1280</v>
      </c>
      <c r="F8">
        <v>1024</v>
      </c>
      <c r="G8">
        <v>69</v>
      </c>
      <c r="H8">
        <v>120</v>
      </c>
      <c r="I8">
        <v>80</v>
      </c>
      <c r="J8">
        <v>356</v>
      </c>
      <c r="K8">
        <v>380</v>
      </c>
      <c r="L8">
        <v>384</v>
      </c>
      <c r="N8" s="22" t="s">
        <v>89</v>
      </c>
      <c r="O8" s="20" t="s">
        <v>88</v>
      </c>
    </row>
    <row r="9" spans="1:15">
      <c r="A9" t="s">
        <v>66</v>
      </c>
      <c r="B9">
        <v>1160</v>
      </c>
      <c r="C9">
        <v>2</v>
      </c>
      <c r="D9">
        <v>0.28000000000000003</v>
      </c>
      <c r="E9">
        <v>1280</v>
      </c>
      <c r="F9">
        <v>1024</v>
      </c>
      <c r="G9">
        <v>64</v>
      </c>
      <c r="H9">
        <v>120</v>
      </c>
      <c r="I9">
        <v>110</v>
      </c>
      <c r="J9">
        <v>417</v>
      </c>
      <c r="K9">
        <v>380</v>
      </c>
      <c r="L9">
        <v>391</v>
      </c>
      <c r="N9" s="22" t="s">
        <v>91</v>
      </c>
      <c r="O9" s="20" t="s">
        <v>90</v>
      </c>
    </row>
    <row r="10" spans="1:15">
      <c r="A10" t="s">
        <v>67</v>
      </c>
      <c r="B10">
        <v>1690</v>
      </c>
      <c r="C10">
        <v>3</v>
      </c>
      <c r="D10">
        <v>0.25</v>
      </c>
      <c r="E10">
        <v>1024</v>
      </c>
      <c r="F10">
        <v>768</v>
      </c>
      <c r="G10">
        <v>65</v>
      </c>
      <c r="H10">
        <v>120</v>
      </c>
      <c r="I10">
        <v>90</v>
      </c>
      <c r="J10">
        <v>362</v>
      </c>
      <c r="K10">
        <v>381</v>
      </c>
      <c r="L10">
        <v>400</v>
      </c>
      <c r="N10" s="22" t="s">
        <v>93</v>
      </c>
      <c r="O10" s="20" t="s">
        <v>92</v>
      </c>
    </row>
    <row r="11" spans="1:15">
      <c r="A11" t="s">
        <v>68</v>
      </c>
      <c r="B11">
        <v>1340</v>
      </c>
      <c r="C11">
        <v>2</v>
      </c>
      <c r="D11">
        <v>0.28000000000000003</v>
      </c>
      <c r="E11">
        <v>1280</v>
      </c>
      <c r="F11">
        <v>1024</v>
      </c>
      <c r="G11">
        <v>69</v>
      </c>
      <c r="H11">
        <v>120</v>
      </c>
      <c r="I11">
        <v>108</v>
      </c>
      <c r="J11">
        <v>388</v>
      </c>
      <c r="K11">
        <v>403</v>
      </c>
      <c r="L11">
        <v>393</v>
      </c>
      <c r="N11" s="22" t="s">
        <v>95</v>
      </c>
      <c r="O11" s="20" t="s">
        <v>94</v>
      </c>
    </row>
    <row r="12" spans="1:15">
      <c r="A12" t="s">
        <v>69</v>
      </c>
      <c r="B12">
        <v>980</v>
      </c>
      <c r="C12">
        <v>2</v>
      </c>
      <c r="D12">
        <v>0.28000000000000003</v>
      </c>
      <c r="E12">
        <v>1280</v>
      </c>
      <c r="F12">
        <v>1024</v>
      </c>
      <c r="G12">
        <v>64</v>
      </c>
      <c r="H12">
        <v>120</v>
      </c>
      <c r="I12">
        <v>85</v>
      </c>
      <c r="J12">
        <v>370</v>
      </c>
      <c r="K12">
        <v>367</v>
      </c>
      <c r="L12">
        <v>389</v>
      </c>
      <c r="N12" s="22" t="s">
        <v>97</v>
      </c>
      <c r="O12" s="20" t="s">
        <v>96</v>
      </c>
    </row>
    <row r="13" spans="1:15">
      <c r="A13" t="s">
        <v>70</v>
      </c>
      <c r="B13">
        <v>1000</v>
      </c>
      <c r="C13">
        <v>2</v>
      </c>
      <c r="D13">
        <v>0.28000000000000003</v>
      </c>
      <c r="E13">
        <v>1280</v>
      </c>
      <c r="F13">
        <v>1024</v>
      </c>
      <c r="G13">
        <v>70</v>
      </c>
      <c r="H13">
        <v>120</v>
      </c>
      <c r="I13">
        <v>85</v>
      </c>
      <c r="J13">
        <v>397</v>
      </c>
      <c r="K13">
        <v>372</v>
      </c>
      <c r="L13">
        <v>391</v>
      </c>
    </row>
    <row r="14" spans="1:15">
      <c r="A14" t="s">
        <v>71</v>
      </c>
      <c r="B14">
        <v>1380</v>
      </c>
      <c r="C14">
        <v>3</v>
      </c>
      <c r="D14">
        <v>0.28000000000000003</v>
      </c>
      <c r="E14">
        <v>1024</v>
      </c>
      <c r="F14">
        <v>768</v>
      </c>
      <c r="G14">
        <v>55</v>
      </c>
      <c r="H14">
        <v>120</v>
      </c>
      <c r="I14">
        <v>65</v>
      </c>
      <c r="J14">
        <v>538</v>
      </c>
      <c r="K14">
        <v>385</v>
      </c>
      <c r="L14">
        <v>411</v>
      </c>
    </row>
    <row r="15" spans="1:15">
      <c r="A15" t="s">
        <v>72</v>
      </c>
      <c r="B15">
        <v>920</v>
      </c>
      <c r="C15">
        <v>1</v>
      </c>
      <c r="D15">
        <v>0.28000000000000003</v>
      </c>
      <c r="E15">
        <v>1280</v>
      </c>
      <c r="F15">
        <v>1024</v>
      </c>
      <c r="G15">
        <v>66</v>
      </c>
      <c r="H15">
        <v>100</v>
      </c>
      <c r="I15">
        <v>85</v>
      </c>
      <c r="J15">
        <v>360</v>
      </c>
      <c r="K15">
        <v>364</v>
      </c>
      <c r="L15">
        <v>385</v>
      </c>
    </row>
    <row r="16" spans="1:15">
      <c r="A16" t="s">
        <v>73</v>
      </c>
      <c r="B16">
        <v>1510</v>
      </c>
      <c r="C16">
        <v>2</v>
      </c>
      <c r="D16">
        <v>0.25</v>
      </c>
      <c r="E16">
        <v>1280</v>
      </c>
      <c r="F16">
        <v>1024</v>
      </c>
      <c r="G16">
        <v>70</v>
      </c>
      <c r="H16">
        <v>160</v>
      </c>
      <c r="I16">
        <v>110</v>
      </c>
      <c r="J16">
        <v>370</v>
      </c>
      <c r="K16">
        <v>380.5</v>
      </c>
      <c r="L16">
        <v>400</v>
      </c>
    </row>
    <row r="17" spans="1:13">
      <c r="A17" t="s">
        <v>74</v>
      </c>
      <c r="B17">
        <v>1100</v>
      </c>
      <c r="C17">
        <v>2</v>
      </c>
      <c r="D17">
        <v>0.28000000000000003</v>
      </c>
      <c r="E17">
        <v>1280</v>
      </c>
      <c r="F17">
        <v>1024</v>
      </c>
      <c r="G17">
        <v>69</v>
      </c>
      <c r="H17">
        <v>110</v>
      </c>
      <c r="I17">
        <v>110</v>
      </c>
      <c r="J17">
        <v>360</v>
      </c>
      <c r="K17">
        <v>390</v>
      </c>
      <c r="L17">
        <v>328</v>
      </c>
    </row>
    <row r="18" spans="1:13">
      <c r="A18" t="s">
        <v>75</v>
      </c>
      <c r="B18">
        <v>1000</v>
      </c>
      <c r="C18">
        <v>2</v>
      </c>
      <c r="D18">
        <v>0.28000000000000003</v>
      </c>
      <c r="E18">
        <v>1280</v>
      </c>
      <c r="F18">
        <v>1024</v>
      </c>
      <c r="G18">
        <v>70</v>
      </c>
      <c r="H18">
        <v>150</v>
      </c>
      <c r="I18">
        <v>85</v>
      </c>
      <c r="J18">
        <v>365</v>
      </c>
      <c r="K18">
        <v>370</v>
      </c>
      <c r="L18">
        <v>384</v>
      </c>
    </row>
    <row r="19" spans="1:13">
      <c r="A19" t="s">
        <v>76</v>
      </c>
      <c r="B19">
        <v>1240</v>
      </c>
      <c r="C19">
        <v>2</v>
      </c>
      <c r="D19">
        <v>0.28000000000000003</v>
      </c>
      <c r="E19">
        <v>1024</v>
      </c>
      <c r="F19">
        <v>768</v>
      </c>
      <c r="G19">
        <v>54</v>
      </c>
      <c r="H19">
        <v>100</v>
      </c>
      <c r="I19">
        <v>65</v>
      </c>
      <c r="J19">
        <v>362</v>
      </c>
      <c r="K19">
        <v>370</v>
      </c>
      <c r="L19">
        <v>396</v>
      </c>
    </row>
    <row r="20" spans="1:13" ht="15.75" thickBot="1"/>
    <row r="21" spans="1:13">
      <c r="B21" s="28"/>
      <c r="C21" s="28" t="s">
        <v>1</v>
      </c>
      <c r="D21" s="28" t="s">
        <v>22</v>
      </c>
      <c r="E21" s="28" t="s">
        <v>23</v>
      </c>
      <c r="F21" s="28" t="s">
        <v>24</v>
      </c>
      <c r="G21" s="28" t="s">
        <v>128</v>
      </c>
      <c r="H21" s="28" t="s">
        <v>129</v>
      </c>
      <c r="I21" s="28" t="s">
        <v>130</v>
      </c>
      <c r="J21" s="28" t="s">
        <v>131</v>
      </c>
      <c r="K21" s="28" t="s">
        <v>132</v>
      </c>
      <c r="L21" s="28" t="s">
        <v>133</v>
      </c>
      <c r="M21" s="28" t="s">
        <v>134</v>
      </c>
    </row>
    <row r="22" spans="1:13">
      <c r="B22" s="13" t="s">
        <v>1</v>
      </c>
      <c r="C22" s="13">
        <v>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B23" s="13" t="s">
        <v>22</v>
      </c>
      <c r="C23" s="13">
        <v>0.68384997769602462</v>
      </c>
      <c r="D23" s="13">
        <v>1</v>
      </c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B24" s="13" t="s">
        <v>23</v>
      </c>
      <c r="C24" s="13">
        <v>-0.69976897405748251</v>
      </c>
      <c r="D24" s="13">
        <v>-0.29902323257068392</v>
      </c>
      <c r="E24" s="13">
        <v>1</v>
      </c>
      <c r="F24" s="13"/>
      <c r="G24" s="13"/>
      <c r="H24" s="13"/>
      <c r="I24" s="13"/>
      <c r="J24" s="13"/>
      <c r="K24" s="13"/>
      <c r="L24" s="13"/>
      <c r="M24" s="13"/>
    </row>
    <row r="25" spans="1:13">
      <c r="B25" s="13" t="s">
        <v>24</v>
      </c>
      <c r="C25" s="13">
        <v>-0.58326426766253148</v>
      </c>
      <c r="D25" s="13">
        <v>-0.6764754597315763</v>
      </c>
      <c r="E25" s="13">
        <v>0.16710934119579796</v>
      </c>
      <c r="F25" s="13">
        <v>1</v>
      </c>
      <c r="G25" s="13"/>
      <c r="H25" s="13"/>
      <c r="I25" s="13"/>
      <c r="J25" s="13"/>
      <c r="K25" s="13"/>
      <c r="L25" s="13"/>
      <c r="M25" s="13"/>
    </row>
    <row r="26" spans="1:13">
      <c r="B26" s="13" t="s">
        <v>128</v>
      </c>
      <c r="C26" s="13">
        <v>-0.58326426766253159</v>
      </c>
      <c r="D26" s="13">
        <v>-0.6764754597315763</v>
      </c>
      <c r="E26" s="13">
        <v>0.16710934119579787</v>
      </c>
      <c r="F26" s="13">
        <v>1</v>
      </c>
      <c r="G26" s="13">
        <v>1</v>
      </c>
      <c r="H26" s="13"/>
      <c r="I26" s="13"/>
      <c r="J26" s="13"/>
      <c r="K26" s="13"/>
      <c r="L26" s="13"/>
      <c r="M26" s="13"/>
    </row>
    <row r="27" spans="1:13">
      <c r="B27" s="13" t="s">
        <v>129</v>
      </c>
      <c r="C27" s="13">
        <v>-0.22949110623979324</v>
      </c>
      <c r="D27" s="13">
        <v>-0.36702323769364525</v>
      </c>
      <c r="E27" s="13">
        <v>-0.16777077072776339</v>
      </c>
      <c r="F27" s="13">
        <v>0.81783100750550042</v>
      </c>
      <c r="G27" s="13">
        <v>0.81783100750550042</v>
      </c>
      <c r="H27" s="13">
        <v>1</v>
      </c>
      <c r="I27" s="13"/>
      <c r="J27" s="13"/>
      <c r="K27" s="13"/>
      <c r="L27" s="13"/>
      <c r="M27" s="13"/>
    </row>
    <row r="28" spans="1:13">
      <c r="B28" s="13" t="s">
        <v>130</v>
      </c>
      <c r="C28" s="13">
        <v>0.26865534838058114</v>
      </c>
      <c r="D28" s="13">
        <v>0.14999999999999997</v>
      </c>
      <c r="E28" s="13">
        <v>-0.31083135093003716</v>
      </c>
      <c r="F28" s="13">
        <v>0.21562005820937344</v>
      </c>
      <c r="G28" s="13">
        <v>0.21562005820937341</v>
      </c>
      <c r="H28" s="13">
        <v>0.32205817302650508</v>
      </c>
      <c r="I28" s="13">
        <v>1</v>
      </c>
      <c r="J28" s="13"/>
      <c r="K28" s="13"/>
      <c r="L28" s="13"/>
      <c r="M28" s="13"/>
    </row>
    <row r="29" spans="1:13">
      <c r="B29" s="13" t="s">
        <v>131</v>
      </c>
      <c r="C29" s="13">
        <v>1.3718359791330324E-2</v>
      </c>
      <c r="D29" s="13">
        <v>-0.21153502886639114</v>
      </c>
      <c r="E29" s="13">
        <v>-1.7872392152316657E-2</v>
      </c>
      <c r="F29" s="13">
        <v>0.58791925505776921</v>
      </c>
      <c r="G29" s="13">
        <v>0.58791925505776921</v>
      </c>
      <c r="H29" s="13">
        <v>0.64457096979184936</v>
      </c>
      <c r="I29" s="13">
        <v>0.18989329599745949</v>
      </c>
      <c r="J29" s="13">
        <v>1</v>
      </c>
      <c r="K29" s="13"/>
      <c r="L29" s="13"/>
      <c r="M29" s="13"/>
    </row>
    <row r="30" spans="1:13">
      <c r="B30" s="13" t="s">
        <v>132</v>
      </c>
      <c r="C30" s="13">
        <v>0.14507698565426755</v>
      </c>
      <c r="D30" s="13">
        <v>0.51590417569831104</v>
      </c>
      <c r="E30" s="13">
        <v>0.30103847655860294</v>
      </c>
      <c r="F30" s="13">
        <v>-0.36650260818988478</v>
      </c>
      <c r="G30" s="13">
        <v>-0.36650260818988473</v>
      </c>
      <c r="H30" s="13">
        <v>-0.46727952596988204</v>
      </c>
      <c r="I30" s="13">
        <v>-7.1301747831344728E-2</v>
      </c>
      <c r="J30" s="13">
        <v>-0.23715673210627625</v>
      </c>
      <c r="K30" s="13">
        <v>1</v>
      </c>
      <c r="L30" s="13"/>
      <c r="M30" s="13"/>
    </row>
    <row r="31" spans="1:13">
      <c r="B31" s="13" t="s">
        <v>133</v>
      </c>
      <c r="C31" s="13">
        <v>0.34183715760105593</v>
      </c>
      <c r="D31" s="13">
        <v>0.25186471429382484</v>
      </c>
      <c r="E31" s="13">
        <v>6.4304918608552891E-2</v>
      </c>
      <c r="F31" s="13">
        <v>0.10067184670244109</v>
      </c>
      <c r="G31" s="13">
        <v>0.10067184670244103</v>
      </c>
      <c r="H31" s="13">
        <v>0.25477821525868333</v>
      </c>
      <c r="I31" s="13">
        <v>8.6092370515333839E-3</v>
      </c>
      <c r="J31" s="13">
        <v>0.5012420526468383</v>
      </c>
      <c r="K31" s="13">
        <v>0.27125209829716967</v>
      </c>
      <c r="L31" s="13">
        <v>1</v>
      </c>
      <c r="M31" s="13"/>
    </row>
    <row r="32" spans="1:13" ht="15.75" thickBot="1">
      <c r="B32" s="14" t="s">
        <v>134</v>
      </c>
      <c r="C32" s="14">
        <v>9.7999030374472926E-2</v>
      </c>
      <c r="D32" s="14">
        <v>0.18214569062659758</v>
      </c>
      <c r="E32" s="14">
        <v>3.4792318542963663E-2</v>
      </c>
      <c r="F32" s="14">
        <v>-0.13930534269784675</v>
      </c>
      <c r="G32" s="14">
        <v>-0.13930534269784675</v>
      </c>
      <c r="H32" s="14">
        <v>-6.5581324491816348E-2</v>
      </c>
      <c r="I32" s="14">
        <v>-0.13592777048801188</v>
      </c>
      <c r="J32" s="14">
        <v>-3.9153185456560533E-2</v>
      </c>
      <c r="K32" s="14">
        <v>0.38612711749851636</v>
      </c>
      <c r="L32" s="14">
        <v>0.21937828404736426</v>
      </c>
      <c r="M32" s="14">
        <v>1</v>
      </c>
    </row>
    <row r="33" spans="2:13">
      <c r="B33" s="13" t="s">
        <v>136</v>
      </c>
      <c r="C33">
        <f>_xlfn.T.INV.2T(0.05,17-2)</f>
        <v>2.1314495455597742</v>
      </c>
    </row>
    <row r="34" spans="2:13">
      <c r="B34" t="s">
        <v>135</v>
      </c>
      <c r="C34">
        <f>(C33/(17-2+C33))^(0.5)</f>
        <v>0.35272843591136993</v>
      </c>
    </row>
    <row r="35" spans="2:13" ht="15.75" thickBot="1"/>
    <row r="36" spans="2:13">
      <c r="B36" s="28"/>
      <c r="C36" s="28" t="s">
        <v>1</v>
      </c>
      <c r="D36" s="28" t="s">
        <v>22</v>
      </c>
      <c r="E36" s="28" t="s">
        <v>23</v>
      </c>
      <c r="F36" s="28" t="s">
        <v>24</v>
      </c>
      <c r="G36" s="28" t="s">
        <v>128</v>
      </c>
      <c r="H36" s="28" t="s">
        <v>129</v>
      </c>
      <c r="I36" s="28" t="s">
        <v>130</v>
      </c>
      <c r="J36" s="28" t="s">
        <v>131</v>
      </c>
      <c r="K36" s="28" t="s">
        <v>132</v>
      </c>
      <c r="L36" s="28" t="s">
        <v>133</v>
      </c>
      <c r="M36" s="28" t="s">
        <v>134</v>
      </c>
    </row>
    <row r="37" spans="2:13" ht="15.75" thickBot="1">
      <c r="B37" s="13" t="s">
        <v>1</v>
      </c>
      <c r="C37" s="14">
        <f t="shared" ref="C37:L46" si="0">IF(ABS(C22)&lt;$C$34,0,C22)</f>
        <v>1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2:13" ht="15.75" thickBot="1">
      <c r="B38" s="13" t="s">
        <v>22</v>
      </c>
      <c r="C38" s="14">
        <f t="shared" si="0"/>
        <v>0.68384997769602462</v>
      </c>
      <c r="D38" s="14">
        <f t="shared" si="0"/>
        <v>1</v>
      </c>
      <c r="E38" s="13"/>
      <c r="F38" s="13"/>
      <c r="G38" s="13"/>
      <c r="H38" s="13"/>
      <c r="I38" s="13"/>
      <c r="J38" s="13"/>
      <c r="K38" s="13"/>
      <c r="L38" s="13"/>
      <c r="M38" s="13"/>
    </row>
    <row r="39" spans="2:13" ht="15.75" thickBot="1">
      <c r="B39" s="13" t="s">
        <v>23</v>
      </c>
      <c r="C39" s="14">
        <f t="shared" si="0"/>
        <v>-0.69976897405748251</v>
      </c>
      <c r="D39" s="14">
        <f t="shared" si="0"/>
        <v>0</v>
      </c>
      <c r="E39" s="14">
        <f t="shared" si="0"/>
        <v>1</v>
      </c>
      <c r="F39" s="13"/>
      <c r="G39" s="13"/>
      <c r="H39" s="13"/>
      <c r="I39" s="13"/>
      <c r="J39" s="13"/>
      <c r="K39" s="13"/>
      <c r="L39" s="13"/>
      <c r="M39" s="13"/>
    </row>
    <row r="40" spans="2:13" ht="15.75" thickBot="1">
      <c r="B40" s="13" t="s">
        <v>24</v>
      </c>
      <c r="C40" s="14">
        <f t="shared" si="0"/>
        <v>-0.58326426766253148</v>
      </c>
      <c r="D40" s="14">
        <f t="shared" si="0"/>
        <v>-0.6764754597315763</v>
      </c>
      <c r="E40" s="14">
        <f t="shared" si="0"/>
        <v>0</v>
      </c>
      <c r="F40" s="14">
        <f t="shared" si="0"/>
        <v>1</v>
      </c>
      <c r="G40" s="13"/>
      <c r="H40" s="13"/>
      <c r="I40" s="13"/>
      <c r="J40" s="13"/>
      <c r="K40" s="13"/>
      <c r="L40" s="13"/>
      <c r="M40" s="13"/>
    </row>
    <row r="41" spans="2:13" ht="15.75" thickBot="1">
      <c r="B41" s="13" t="s">
        <v>128</v>
      </c>
      <c r="C41" s="14">
        <f t="shared" si="0"/>
        <v>-0.58326426766253159</v>
      </c>
      <c r="D41" s="14">
        <f t="shared" si="0"/>
        <v>-0.6764754597315763</v>
      </c>
      <c r="E41" s="14">
        <f t="shared" si="0"/>
        <v>0</v>
      </c>
      <c r="F41" s="14">
        <f t="shared" si="0"/>
        <v>1</v>
      </c>
      <c r="G41" s="14">
        <f t="shared" si="0"/>
        <v>1</v>
      </c>
      <c r="H41" s="13"/>
      <c r="I41" s="13"/>
      <c r="J41" s="13"/>
      <c r="K41" s="13"/>
      <c r="L41" s="13"/>
      <c r="M41" s="13"/>
    </row>
    <row r="42" spans="2:13" ht="15.75" thickBot="1">
      <c r="B42" s="13" t="s">
        <v>129</v>
      </c>
      <c r="C42" s="14">
        <f t="shared" si="0"/>
        <v>0</v>
      </c>
      <c r="D42" s="14">
        <f t="shared" si="0"/>
        <v>-0.36702323769364525</v>
      </c>
      <c r="E42" s="14">
        <f t="shared" si="0"/>
        <v>0</v>
      </c>
      <c r="F42" s="14">
        <f t="shared" si="0"/>
        <v>0.81783100750550042</v>
      </c>
      <c r="G42" s="14">
        <f t="shared" si="0"/>
        <v>0.81783100750550042</v>
      </c>
      <c r="H42" s="14">
        <f t="shared" si="0"/>
        <v>1</v>
      </c>
      <c r="I42" s="13"/>
      <c r="J42" s="13"/>
      <c r="K42" s="13"/>
      <c r="L42" s="13"/>
      <c r="M42" s="13"/>
    </row>
    <row r="43" spans="2:13" ht="15.75" thickBot="1">
      <c r="B43" s="13" t="s">
        <v>130</v>
      </c>
      <c r="C43" s="14">
        <f t="shared" si="0"/>
        <v>0</v>
      </c>
      <c r="D43" s="14">
        <f t="shared" si="0"/>
        <v>0</v>
      </c>
      <c r="E43" s="14">
        <f t="shared" si="0"/>
        <v>0</v>
      </c>
      <c r="F43" s="14">
        <f t="shared" si="0"/>
        <v>0</v>
      </c>
      <c r="G43" s="14">
        <f t="shared" si="0"/>
        <v>0</v>
      </c>
      <c r="H43" s="14">
        <f t="shared" si="0"/>
        <v>0</v>
      </c>
      <c r="I43" s="14">
        <f t="shared" si="0"/>
        <v>1</v>
      </c>
      <c r="J43" s="13"/>
      <c r="K43" s="13"/>
      <c r="L43" s="13"/>
      <c r="M43" s="13"/>
    </row>
    <row r="44" spans="2:13" ht="15.75" thickBot="1">
      <c r="B44" s="13" t="s">
        <v>131</v>
      </c>
      <c r="C44" s="14">
        <f t="shared" si="0"/>
        <v>0</v>
      </c>
      <c r="D44" s="14">
        <f t="shared" si="0"/>
        <v>0</v>
      </c>
      <c r="E44" s="14">
        <f t="shared" si="0"/>
        <v>0</v>
      </c>
      <c r="F44" s="14">
        <f t="shared" si="0"/>
        <v>0.58791925505776921</v>
      </c>
      <c r="G44" s="14">
        <f t="shared" si="0"/>
        <v>0.58791925505776921</v>
      </c>
      <c r="H44" s="14">
        <f t="shared" si="0"/>
        <v>0.64457096979184936</v>
      </c>
      <c r="I44" s="14">
        <f t="shared" si="0"/>
        <v>0</v>
      </c>
      <c r="J44" s="14">
        <f t="shared" si="0"/>
        <v>1</v>
      </c>
      <c r="K44" s="13"/>
      <c r="L44" s="13"/>
      <c r="M44" s="13"/>
    </row>
    <row r="45" spans="2:13" ht="15.75" thickBot="1">
      <c r="B45" s="13" t="s">
        <v>132</v>
      </c>
      <c r="C45" s="14">
        <f t="shared" si="0"/>
        <v>0</v>
      </c>
      <c r="D45" s="14">
        <f t="shared" si="0"/>
        <v>0.51590417569831104</v>
      </c>
      <c r="E45" s="14">
        <f t="shared" si="0"/>
        <v>0</v>
      </c>
      <c r="F45" s="14">
        <f t="shared" si="0"/>
        <v>-0.36650260818988478</v>
      </c>
      <c r="G45" s="14">
        <f t="shared" si="0"/>
        <v>-0.36650260818988473</v>
      </c>
      <c r="H45" s="14">
        <f t="shared" si="0"/>
        <v>-0.46727952596988204</v>
      </c>
      <c r="I45" s="14">
        <f t="shared" si="0"/>
        <v>0</v>
      </c>
      <c r="J45" s="14">
        <f t="shared" si="0"/>
        <v>0</v>
      </c>
      <c r="K45" s="14">
        <f t="shared" si="0"/>
        <v>1</v>
      </c>
      <c r="L45" s="13"/>
      <c r="M45" s="13"/>
    </row>
    <row r="46" spans="2:13" ht="15.75" thickBot="1">
      <c r="B46" s="13" t="s">
        <v>133</v>
      </c>
      <c r="C46" s="14">
        <f t="shared" si="0"/>
        <v>0</v>
      </c>
      <c r="D46" s="14">
        <f t="shared" si="0"/>
        <v>0</v>
      </c>
      <c r="E46" s="14">
        <f t="shared" si="0"/>
        <v>0</v>
      </c>
      <c r="F46" s="14">
        <f t="shared" si="0"/>
        <v>0</v>
      </c>
      <c r="G46" s="14">
        <f t="shared" si="0"/>
        <v>0</v>
      </c>
      <c r="H46" s="14">
        <f t="shared" si="0"/>
        <v>0</v>
      </c>
      <c r="I46" s="14">
        <f t="shared" si="0"/>
        <v>0</v>
      </c>
      <c r="J46" s="14">
        <f t="shared" si="0"/>
        <v>0.5012420526468383</v>
      </c>
      <c r="K46" s="14">
        <f t="shared" si="0"/>
        <v>0</v>
      </c>
      <c r="L46" s="14">
        <f t="shared" si="0"/>
        <v>1</v>
      </c>
      <c r="M46" s="13"/>
    </row>
    <row r="47" spans="2:13" ht="15.75" thickBot="1">
      <c r="B47" s="14" t="s">
        <v>134</v>
      </c>
      <c r="C47" s="14">
        <f>IF(ABS(C32)&lt;$C$34,0,C32)</f>
        <v>0</v>
      </c>
      <c r="D47" s="14">
        <f t="shared" ref="D47:M47" si="1">IF(ABS(D32)&lt;$C$34,0,D32)</f>
        <v>0</v>
      </c>
      <c r="E47" s="14">
        <f t="shared" si="1"/>
        <v>0</v>
      </c>
      <c r="F47" s="14">
        <f t="shared" si="1"/>
        <v>0</v>
      </c>
      <c r="G47" s="14">
        <f t="shared" si="1"/>
        <v>0</v>
      </c>
      <c r="H47" s="14">
        <f t="shared" si="1"/>
        <v>0</v>
      </c>
      <c r="I47" s="14">
        <f t="shared" si="1"/>
        <v>0</v>
      </c>
      <c r="J47" s="14">
        <f t="shared" si="1"/>
        <v>0</v>
      </c>
      <c r="K47" s="14">
        <f t="shared" si="1"/>
        <v>0.38612711749851636</v>
      </c>
      <c r="L47" s="14">
        <f t="shared" si="1"/>
        <v>0</v>
      </c>
      <c r="M47" s="14">
        <f t="shared" si="1"/>
        <v>1</v>
      </c>
    </row>
    <row r="51" spans="2:2">
      <c r="B51" t="s">
        <v>150</v>
      </c>
    </row>
    <row r="52" spans="2:2">
      <c r="B52" t="s">
        <v>151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3"/>
  <sheetViews>
    <sheetView topLeftCell="A70" workbookViewId="0">
      <selection activeCell="B82" sqref="B82"/>
    </sheetView>
  </sheetViews>
  <sheetFormatPr defaultRowHeight="15"/>
  <sheetData>
    <row r="1" spans="1:13">
      <c r="A1" s="23"/>
    </row>
    <row r="2" spans="1:13">
      <c r="A2" s="23"/>
    </row>
    <row r="5" spans="1:13">
      <c r="A5" s="24" t="s">
        <v>25</v>
      </c>
      <c r="B5" s="25">
        <v>2.11</v>
      </c>
      <c r="C5" s="25">
        <v>3.57</v>
      </c>
      <c r="D5" s="25">
        <v>0.23</v>
      </c>
      <c r="E5" s="25">
        <v>2.38</v>
      </c>
      <c r="F5" s="25">
        <v>0.22</v>
      </c>
      <c r="G5" s="25">
        <v>1.1299999999999999</v>
      </c>
      <c r="H5" s="25">
        <v>4.08</v>
      </c>
      <c r="I5" s="25">
        <v>5.71</v>
      </c>
      <c r="J5" s="25">
        <v>1.92</v>
      </c>
      <c r="K5" s="25">
        <v>6.26</v>
      </c>
      <c r="L5" s="25">
        <v>5.15</v>
      </c>
      <c r="M5" s="26">
        <v>8.16</v>
      </c>
    </row>
    <row r="6" spans="1:13" ht="15.75">
      <c r="A6" s="24" t="s">
        <v>98</v>
      </c>
      <c r="B6" s="27">
        <v>0.55000000000000004</v>
      </c>
      <c r="C6" s="25">
        <v>0.93</v>
      </c>
      <c r="D6" s="25">
        <v>7.0000000000000007E-2</v>
      </c>
      <c r="E6" s="25">
        <v>0.73</v>
      </c>
      <c r="F6" s="25">
        <v>0.21</v>
      </c>
      <c r="G6" s="25">
        <v>0.56999999999999995</v>
      </c>
      <c r="H6" s="25">
        <v>0.79</v>
      </c>
      <c r="I6" s="25">
        <v>1.27</v>
      </c>
      <c r="J6" s="25">
        <v>0.65</v>
      </c>
      <c r="K6" s="25">
        <v>1.28</v>
      </c>
      <c r="L6" s="25">
        <v>0.86</v>
      </c>
      <c r="M6" s="26">
        <v>1.86</v>
      </c>
    </row>
    <row r="7" spans="1:13" ht="15.75">
      <c r="A7" s="24" t="s">
        <v>99</v>
      </c>
      <c r="B7" s="27">
        <v>0.59</v>
      </c>
      <c r="C7" s="25">
        <v>0.78</v>
      </c>
      <c r="D7" s="25">
        <v>0.23</v>
      </c>
      <c r="E7" s="25">
        <v>0.6</v>
      </c>
      <c r="F7" s="25">
        <v>0.45</v>
      </c>
      <c r="G7" s="25">
        <v>0.6</v>
      </c>
      <c r="H7" s="25">
        <v>0.79</v>
      </c>
      <c r="I7" s="25">
        <v>1.0900000000000001</v>
      </c>
      <c r="J7" s="25">
        <v>0.45</v>
      </c>
      <c r="K7" s="25">
        <v>1.52</v>
      </c>
      <c r="L7" s="25">
        <v>1.19</v>
      </c>
      <c r="M7" s="26">
        <v>1.96</v>
      </c>
    </row>
    <row r="8" spans="1:13" ht="15.75">
      <c r="A8" s="24" t="s">
        <v>100</v>
      </c>
      <c r="B8" s="27">
        <v>0.39</v>
      </c>
      <c r="C8" s="25">
        <v>0.56999999999999995</v>
      </c>
      <c r="D8" s="25">
        <v>0.18</v>
      </c>
      <c r="E8" s="25">
        <v>0.71</v>
      </c>
      <c r="F8" s="25">
        <v>0.01</v>
      </c>
      <c r="G8" s="25">
        <v>0.15</v>
      </c>
      <c r="H8" s="25">
        <v>0.89</v>
      </c>
      <c r="I8" s="25">
        <v>1.1399999999999999</v>
      </c>
      <c r="J8" s="25">
        <v>0.53</v>
      </c>
      <c r="K8" s="25">
        <v>1.37</v>
      </c>
      <c r="L8" s="25">
        <v>1.24</v>
      </c>
      <c r="M8" s="26">
        <v>1.64</v>
      </c>
    </row>
    <row r="9" spans="1:13" ht="15.75">
      <c r="A9" s="24" t="s">
        <v>101</v>
      </c>
      <c r="B9" s="27">
        <v>0.46</v>
      </c>
      <c r="C9" s="25">
        <v>1.1000000000000001</v>
      </c>
      <c r="D9" s="25">
        <v>0.12</v>
      </c>
      <c r="E9" s="25">
        <v>0.55000000000000004</v>
      </c>
      <c r="F9" s="25">
        <v>0.24</v>
      </c>
      <c r="G9" s="25">
        <v>0.11</v>
      </c>
      <c r="H9" s="25">
        <v>0.67</v>
      </c>
      <c r="I9" s="25">
        <v>1.34</v>
      </c>
      <c r="J9" s="25">
        <v>0.53</v>
      </c>
      <c r="K9" s="25">
        <v>1.37</v>
      </c>
      <c r="L9" s="25">
        <v>0.85</v>
      </c>
      <c r="M9" s="26">
        <v>1.6</v>
      </c>
    </row>
    <row r="10" spans="1:13" ht="15.75">
      <c r="A10" s="24" t="s">
        <v>102</v>
      </c>
      <c r="B10" s="27">
        <v>0.35</v>
      </c>
      <c r="C10" s="25">
        <v>0.88</v>
      </c>
      <c r="D10" s="25">
        <v>0.05</v>
      </c>
      <c r="E10" s="25">
        <v>0.32</v>
      </c>
      <c r="F10" s="25">
        <v>0.19</v>
      </c>
      <c r="G10" s="25">
        <v>0.44</v>
      </c>
      <c r="H10" s="25">
        <v>0.63</v>
      </c>
      <c r="I10" s="25">
        <v>1.08</v>
      </c>
      <c r="J10" s="25">
        <v>0.53</v>
      </c>
      <c r="K10" s="25">
        <v>1.4</v>
      </c>
      <c r="L10" s="25">
        <v>1.3</v>
      </c>
      <c r="M10" s="26">
        <v>1.65</v>
      </c>
    </row>
    <row r="11" spans="1:13" ht="15.75">
      <c r="A11" s="24" t="s">
        <v>103</v>
      </c>
      <c r="B11" s="27">
        <v>0.56999999999999995</v>
      </c>
      <c r="C11" s="25">
        <v>0.62</v>
      </c>
      <c r="D11" s="25">
        <v>0.21</v>
      </c>
      <c r="E11" s="25">
        <v>0.28999999999999998</v>
      </c>
      <c r="F11" s="25">
        <v>0.33</v>
      </c>
      <c r="G11" s="25">
        <v>0.5</v>
      </c>
      <c r="H11" s="25">
        <v>0.77</v>
      </c>
      <c r="I11" s="25">
        <v>1.23</v>
      </c>
      <c r="J11" s="25">
        <v>0.67</v>
      </c>
      <c r="K11" s="25">
        <v>1.55</v>
      </c>
      <c r="L11" s="25">
        <v>1.34</v>
      </c>
      <c r="M11" s="26">
        <v>1.47</v>
      </c>
    </row>
    <row r="12" spans="1:13" ht="15.75">
      <c r="A12" s="24" t="s">
        <v>104</v>
      </c>
      <c r="B12" s="27">
        <v>0.37</v>
      </c>
      <c r="C12" s="25">
        <v>0.62</v>
      </c>
      <c r="D12" s="25">
        <v>0.1</v>
      </c>
      <c r="E12" s="25">
        <v>0.3</v>
      </c>
      <c r="F12" s="25">
        <v>7.0000000000000007E-2</v>
      </c>
      <c r="G12" s="25">
        <v>0.51</v>
      </c>
      <c r="H12" s="25">
        <v>1.22</v>
      </c>
      <c r="I12" s="25">
        <v>1.08</v>
      </c>
      <c r="J12" s="25">
        <v>0.53</v>
      </c>
      <c r="K12" s="25">
        <v>1.29</v>
      </c>
      <c r="L12" s="25">
        <v>1.3</v>
      </c>
      <c r="M12" s="26">
        <v>1.9</v>
      </c>
    </row>
    <row r="13" spans="1:13" ht="15.75">
      <c r="A13" s="24" t="s">
        <v>105</v>
      </c>
      <c r="B13" s="27">
        <v>0.45</v>
      </c>
      <c r="C13" s="25">
        <v>0.87</v>
      </c>
      <c r="D13" s="25">
        <v>0.42</v>
      </c>
      <c r="E13" s="25">
        <v>0.49</v>
      </c>
      <c r="F13" s="25">
        <v>0.04</v>
      </c>
      <c r="G13" s="25">
        <v>0.18</v>
      </c>
      <c r="H13" s="25">
        <v>1.05</v>
      </c>
      <c r="I13" s="25">
        <v>1.3</v>
      </c>
      <c r="J13" s="25">
        <v>0.75</v>
      </c>
      <c r="K13" s="25">
        <v>1.32</v>
      </c>
      <c r="L13" s="25">
        <v>0.95</v>
      </c>
      <c r="M13" s="26">
        <v>1.72</v>
      </c>
    </row>
    <row r="14" spans="1:13" ht="15.75">
      <c r="A14" s="24" t="s">
        <v>106</v>
      </c>
      <c r="B14" s="27">
        <v>0.42</v>
      </c>
      <c r="C14" s="25">
        <v>0.99</v>
      </c>
      <c r="D14" s="25">
        <v>0.12</v>
      </c>
      <c r="E14" s="25">
        <v>0.77</v>
      </c>
      <c r="F14" s="25">
        <v>0</v>
      </c>
      <c r="G14" s="25">
        <v>0.53</v>
      </c>
      <c r="H14" s="25">
        <v>1.07</v>
      </c>
      <c r="I14" s="25">
        <v>1.51</v>
      </c>
      <c r="J14" s="25">
        <v>0.8</v>
      </c>
      <c r="K14" s="25">
        <v>1.52</v>
      </c>
      <c r="L14" s="25">
        <v>0.87</v>
      </c>
      <c r="M14" s="26">
        <v>1.46</v>
      </c>
    </row>
    <row r="15" spans="1:13" ht="15.75">
      <c r="A15" s="24" t="s">
        <v>107</v>
      </c>
      <c r="B15" s="27">
        <v>0.7</v>
      </c>
      <c r="C15" s="25">
        <v>0.84</v>
      </c>
      <c r="D15" s="25">
        <v>0.15</v>
      </c>
      <c r="E15" s="25">
        <v>0.42</v>
      </c>
      <c r="F15" s="25">
        <v>0.1</v>
      </c>
      <c r="G15" s="25">
        <v>0.15</v>
      </c>
      <c r="H15" s="25">
        <v>0.76</v>
      </c>
      <c r="I15" s="25">
        <v>1.1200000000000001</v>
      </c>
      <c r="J15" s="25">
        <v>0.37</v>
      </c>
      <c r="K15" s="25">
        <v>1.54</v>
      </c>
      <c r="L15" s="25">
        <v>1.4</v>
      </c>
      <c r="M15" s="26">
        <v>1.74</v>
      </c>
    </row>
    <row r="16" spans="1:13" ht="15.75">
      <c r="A16" s="24" t="s">
        <v>108</v>
      </c>
      <c r="B16" s="27">
        <v>0.49</v>
      </c>
      <c r="C16" s="25">
        <v>1.06</v>
      </c>
      <c r="D16" s="25">
        <v>0.36</v>
      </c>
      <c r="E16" s="25">
        <v>0.69</v>
      </c>
      <c r="F16" s="25">
        <v>-0.02</v>
      </c>
      <c r="G16" s="25">
        <v>0.35</v>
      </c>
      <c r="H16" s="25">
        <v>1.2</v>
      </c>
      <c r="I16" s="25">
        <v>0.99</v>
      </c>
      <c r="J16" s="25">
        <v>0.64</v>
      </c>
      <c r="K16" s="25">
        <v>1.53</v>
      </c>
      <c r="L16" s="25">
        <v>1.2</v>
      </c>
      <c r="M16" s="26">
        <v>1.52</v>
      </c>
    </row>
    <row r="17" spans="1:24" ht="15.75">
      <c r="A17" s="24" t="s">
        <v>109</v>
      </c>
      <c r="B17" s="27">
        <v>0.65</v>
      </c>
      <c r="C17" s="25">
        <v>1.42</v>
      </c>
      <c r="D17" s="25">
        <v>0.15</v>
      </c>
      <c r="E17" s="25">
        <v>0.99</v>
      </c>
      <c r="F17" s="25">
        <v>0.34</v>
      </c>
      <c r="G17" s="25">
        <v>0.57999999999999996</v>
      </c>
      <c r="H17" s="25">
        <v>0.91</v>
      </c>
      <c r="I17" s="25">
        <v>1.48</v>
      </c>
      <c r="J17" s="25">
        <v>1</v>
      </c>
      <c r="K17" s="25">
        <v>1.31</v>
      </c>
      <c r="L17" s="25">
        <v>1.17</v>
      </c>
      <c r="M17" s="26">
        <v>2.0699999999999998</v>
      </c>
    </row>
    <row r="18" spans="1:24" ht="15.75">
      <c r="A18" s="24" t="s">
        <v>110</v>
      </c>
      <c r="B18" s="27">
        <v>0.82</v>
      </c>
      <c r="C18" s="25">
        <v>0.81</v>
      </c>
      <c r="D18" s="25">
        <v>0.44</v>
      </c>
      <c r="E18" s="25">
        <v>0.95</v>
      </c>
      <c r="F18" s="25">
        <v>0.76</v>
      </c>
      <c r="G18" s="25">
        <v>0.66</v>
      </c>
      <c r="H18" s="25">
        <v>1.27</v>
      </c>
      <c r="I18" s="25">
        <v>1.37</v>
      </c>
      <c r="J18" s="25">
        <v>0.69</v>
      </c>
      <c r="K18" s="25">
        <v>1.95</v>
      </c>
      <c r="L18" s="25">
        <v>1.36</v>
      </c>
      <c r="M18" s="26">
        <v>2</v>
      </c>
    </row>
    <row r="19" spans="1:24" ht="15.75">
      <c r="A19" s="24" t="s">
        <v>111</v>
      </c>
      <c r="B19" s="27">
        <v>0.7</v>
      </c>
      <c r="C19" s="25">
        <v>1.03</v>
      </c>
      <c r="D19" s="25">
        <v>0.3</v>
      </c>
      <c r="E19" s="25">
        <v>0.73</v>
      </c>
      <c r="F19" s="25">
        <v>0.09</v>
      </c>
      <c r="G19" s="25">
        <v>0.63</v>
      </c>
      <c r="H19" s="25">
        <v>1.01</v>
      </c>
      <c r="I19" s="25">
        <v>1.33</v>
      </c>
      <c r="J19" s="25">
        <v>0.72</v>
      </c>
      <c r="K19" s="25">
        <v>1.51</v>
      </c>
      <c r="L19" s="25">
        <v>1.34</v>
      </c>
      <c r="M19" s="26">
        <v>2.02</v>
      </c>
    </row>
    <row r="20" spans="1:24" ht="15.75">
      <c r="A20" s="24" t="s">
        <v>112</v>
      </c>
      <c r="B20" s="27">
        <v>0.47</v>
      </c>
      <c r="C20" s="25">
        <v>1.1200000000000001</v>
      </c>
      <c r="D20" s="25">
        <v>0</v>
      </c>
      <c r="E20" s="25">
        <v>0.82</v>
      </c>
      <c r="F20" s="25">
        <v>0.42</v>
      </c>
      <c r="G20" s="25">
        <v>0.35</v>
      </c>
      <c r="H20" s="25">
        <v>1.1100000000000001</v>
      </c>
      <c r="I20" s="25">
        <v>1.77</v>
      </c>
      <c r="J20" s="25">
        <v>0.83</v>
      </c>
      <c r="K20" s="25">
        <v>1.75</v>
      </c>
      <c r="L20" s="25">
        <v>1.1499999999999999</v>
      </c>
      <c r="M20" s="26">
        <v>1.76</v>
      </c>
    </row>
    <row r="21" spans="1:24" ht="15.75">
      <c r="A21" s="24" t="s">
        <v>113</v>
      </c>
      <c r="B21" s="27">
        <v>0.6</v>
      </c>
      <c r="C21" s="25">
        <v>0.97</v>
      </c>
      <c r="D21" s="25">
        <v>0.18</v>
      </c>
      <c r="E21" s="25">
        <v>0.6</v>
      </c>
      <c r="F21" s="25">
        <v>0.31</v>
      </c>
      <c r="G21" s="25">
        <v>0.9</v>
      </c>
      <c r="H21" s="25">
        <v>1.05</v>
      </c>
      <c r="I21" s="25">
        <v>1.5</v>
      </c>
      <c r="J21" s="25">
        <v>0.57999999999999996</v>
      </c>
      <c r="K21" s="25">
        <v>1.52</v>
      </c>
      <c r="L21" s="25">
        <v>1.61</v>
      </c>
      <c r="M21" s="26">
        <v>1.94</v>
      </c>
    </row>
    <row r="22" spans="1:24" ht="15.75">
      <c r="A22" s="24" t="s">
        <v>114</v>
      </c>
      <c r="B22" s="27">
        <v>0.82</v>
      </c>
      <c r="C22" s="25">
        <v>0.62</v>
      </c>
      <c r="D22" s="25">
        <v>0.69</v>
      </c>
      <c r="E22" s="25">
        <v>0.69</v>
      </c>
      <c r="F22" s="25">
        <v>0.41</v>
      </c>
      <c r="G22" s="25">
        <v>0.67</v>
      </c>
      <c r="H22" s="25">
        <v>1</v>
      </c>
      <c r="I22" s="25">
        <v>1.64</v>
      </c>
      <c r="J22" s="25">
        <v>1.17</v>
      </c>
      <c r="K22" s="25">
        <v>1.56</v>
      </c>
      <c r="L22" s="25">
        <v>1.73</v>
      </c>
      <c r="M22" s="26">
        <v>1.73</v>
      </c>
    </row>
    <row r="23" spans="1:24" ht="15.75">
      <c r="A23" s="24" t="s">
        <v>115</v>
      </c>
      <c r="B23" s="27">
        <v>0.46</v>
      </c>
      <c r="C23" s="25">
        <v>0.73</v>
      </c>
      <c r="D23" s="25">
        <v>0.28000000000000003</v>
      </c>
      <c r="E23" s="25">
        <v>0.79</v>
      </c>
      <c r="F23" s="25">
        <v>0.46</v>
      </c>
      <c r="G23" s="25">
        <v>0.95</v>
      </c>
      <c r="H23" s="25">
        <v>1.55</v>
      </c>
      <c r="I23" s="25">
        <v>1.1200000000000001</v>
      </c>
      <c r="J23" s="25">
        <v>0.95</v>
      </c>
      <c r="K23" s="25">
        <v>1.3</v>
      </c>
      <c r="L23" s="25">
        <v>1.32</v>
      </c>
      <c r="M23" s="26">
        <v>2.25</v>
      </c>
    </row>
    <row r="24" spans="1:24" ht="15.75">
      <c r="A24" s="24" t="s">
        <v>116</v>
      </c>
      <c r="B24" s="27">
        <v>0.7</v>
      </c>
      <c r="C24" s="25">
        <v>1.36</v>
      </c>
      <c r="D24" s="25">
        <v>0.5</v>
      </c>
      <c r="E24" s="25">
        <v>0.72</v>
      </c>
      <c r="F24" s="25">
        <v>0.2</v>
      </c>
      <c r="G24" s="25">
        <v>0.26</v>
      </c>
      <c r="H24" s="25">
        <v>1.22</v>
      </c>
      <c r="I24" s="25">
        <v>1.64</v>
      </c>
      <c r="J24" s="25">
        <v>1</v>
      </c>
      <c r="K24" s="25">
        <v>1.78</v>
      </c>
      <c r="L24" s="25">
        <v>1.37</v>
      </c>
      <c r="M24" s="26">
        <v>1.92</v>
      </c>
    </row>
    <row r="25" spans="1:24" ht="15.75">
      <c r="A25" s="24" t="s">
        <v>117</v>
      </c>
      <c r="B25" s="27">
        <v>0.78</v>
      </c>
      <c r="C25" s="25">
        <v>1.34</v>
      </c>
      <c r="D25" s="25">
        <v>0.33</v>
      </c>
      <c r="E25" s="25">
        <v>0.83</v>
      </c>
      <c r="F25" s="25">
        <v>0.12</v>
      </c>
      <c r="G25" s="25">
        <v>0.76</v>
      </c>
      <c r="H25" s="25">
        <v>1.22</v>
      </c>
      <c r="I25" s="25">
        <v>1.82</v>
      </c>
      <c r="J25" s="25">
        <v>0.99</v>
      </c>
      <c r="K25" s="25">
        <v>1.93</v>
      </c>
      <c r="L25" s="25">
        <v>1.36</v>
      </c>
      <c r="M25" s="26">
        <v>1.47</v>
      </c>
    </row>
    <row r="26" spans="1:24" ht="15.75">
      <c r="A26" s="24" t="s">
        <v>118</v>
      </c>
      <c r="B26" s="27">
        <v>0.85</v>
      </c>
      <c r="C26" s="25">
        <v>1.1000000000000001</v>
      </c>
      <c r="D26" s="25">
        <v>0.19</v>
      </c>
      <c r="E26" s="25">
        <v>0.9</v>
      </c>
      <c r="F26" s="25">
        <v>0.18</v>
      </c>
      <c r="G26" s="25">
        <v>0.38</v>
      </c>
      <c r="H26" s="25">
        <v>0.98</v>
      </c>
      <c r="I26" s="25">
        <v>1.1499999999999999</v>
      </c>
      <c r="J26" s="25">
        <v>0.46</v>
      </c>
      <c r="K26" s="25">
        <v>1.82</v>
      </c>
      <c r="L26" s="25">
        <v>1.62</v>
      </c>
      <c r="M26" s="26">
        <v>1.94</v>
      </c>
    </row>
    <row r="27" spans="1:24" ht="15.75">
      <c r="A27" s="24" t="s">
        <v>119</v>
      </c>
      <c r="B27" s="27">
        <v>0.55000000000000004</v>
      </c>
      <c r="C27" s="25">
        <v>1.42</v>
      </c>
      <c r="D27" s="25">
        <v>0.74</v>
      </c>
      <c r="E27" s="25">
        <v>0.94</v>
      </c>
      <c r="F27" s="25">
        <v>0.35</v>
      </c>
      <c r="G27" s="25">
        <v>0.76</v>
      </c>
      <c r="H27" s="25">
        <v>1.44</v>
      </c>
      <c r="I27" s="25">
        <v>1.01</v>
      </c>
      <c r="J27" s="25">
        <v>0.65</v>
      </c>
      <c r="K27" s="25">
        <v>1.85</v>
      </c>
      <c r="L27" s="25">
        <v>1.4</v>
      </c>
      <c r="M27" s="26">
        <v>1.69</v>
      </c>
    </row>
    <row r="29" spans="1:24">
      <c r="B29" t="s">
        <v>137</v>
      </c>
      <c r="C29">
        <f>_xlfn.T.INV.2T(0.05,10)</f>
        <v>2.2281388519862744</v>
      </c>
    </row>
    <row r="30" spans="1:24">
      <c r="B30" t="s">
        <v>135</v>
      </c>
      <c r="C30">
        <f>(C29/(10+C29))^(0.5)</f>
        <v>0.42686539106275967</v>
      </c>
    </row>
    <row r="31" spans="1:24" ht="15.75" thickBot="1"/>
    <row r="32" spans="1:24">
      <c r="A32" s="28"/>
      <c r="B32" s="28" t="s">
        <v>25</v>
      </c>
      <c r="C32" s="28" t="s">
        <v>22</v>
      </c>
      <c r="D32" s="28" t="s">
        <v>23</v>
      </c>
      <c r="E32" s="28" t="s">
        <v>24</v>
      </c>
      <c r="F32" s="28" t="s">
        <v>128</v>
      </c>
      <c r="G32" s="28" t="s">
        <v>129</v>
      </c>
      <c r="H32" s="28" t="s">
        <v>130</v>
      </c>
      <c r="I32" s="28" t="s">
        <v>131</v>
      </c>
      <c r="J32" s="28" t="s">
        <v>132</v>
      </c>
      <c r="K32" s="28" t="s">
        <v>133</v>
      </c>
      <c r="L32" s="28" t="s">
        <v>134</v>
      </c>
      <c r="M32" s="28" t="s">
        <v>138</v>
      </c>
      <c r="N32" s="28" t="s">
        <v>139</v>
      </c>
      <c r="O32" s="28" t="s">
        <v>140</v>
      </c>
      <c r="P32" s="28" t="s">
        <v>141</v>
      </c>
      <c r="Q32" s="28" t="s">
        <v>142</v>
      </c>
      <c r="R32" s="28" t="s">
        <v>143</v>
      </c>
      <c r="S32" s="28" t="s">
        <v>144</v>
      </c>
      <c r="T32" s="28" t="s">
        <v>145</v>
      </c>
      <c r="U32" s="28" t="s">
        <v>146</v>
      </c>
      <c r="V32" s="28" t="s">
        <v>147</v>
      </c>
      <c r="W32" s="28" t="s">
        <v>148</v>
      </c>
      <c r="X32" s="28" t="s">
        <v>149</v>
      </c>
    </row>
    <row r="33" spans="1:24">
      <c r="A33" s="13" t="s">
        <v>25</v>
      </c>
      <c r="B33" s="13">
        <v>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>
      <c r="A34" s="13" t="s">
        <v>22</v>
      </c>
      <c r="B34" s="13">
        <v>0.95733324694608324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>
      <c r="A35" s="13" t="s">
        <v>23</v>
      </c>
      <c r="B35" s="13">
        <v>0.95618989141122157</v>
      </c>
      <c r="C35" s="13">
        <v>0.93433638822481246</v>
      </c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>
      <c r="A36" s="13" t="s">
        <v>24</v>
      </c>
      <c r="B36" s="13">
        <v>0.97459455789221427</v>
      </c>
      <c r="C36" s="13">
        <v>0.90483532768263963</v>
      </c>
      <c r="D36" s="13">
        <v>0.91970554619492917</v>
      </c>
      <c r="E36" s="13">
        <v>1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>
      <c r="A37" s="13" t="s">
        <v>128</v>
      </c>
      <c r="B37" s="13">
        <v>0.94765366004813223</v>
      </c>
      <c r="C37" s="13">
        <v>0.93899034670674819</v>
      </c>
      <c r="D37" s="13">
        <v>0.88811791382023653</v>
      </c>
      <c r="E37" s="13">
        <v>0.89639417354859119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>
      <c r="A38" s="13" t="s">
        <v>129</v>
      </c>
      <c r="B38" s="13">
        <v>0.95782831409380753</v>
      </c>
      <c r="C38" s="13">
        <v>0.91557095176710801</v>
      </c>
      <c r="D38" s="13">
        <v>0.95592178929004556</v>
      </c>
      <c r="E38" s="13">
        <v>0.92349746540368272</v>
      </c>
      <c r="F38" s="13">
        <v>0.91338506104754158</v>
      </c>
      <c r="G38" s="13">
        <v>1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>
      <c r="A39" s="13" t="s">
        <v>130</v>
      </c>
      <c r="B39" s="13">
        <v>0.92666882513517634</v>
      </c>
      <c r="C39" s="13">
        <v>0.84750277081707304</v>
      </c>
      <c r="D39" s="13">
        <v>0.91791499751815564</v>
      </c>
      <c r="E39" s="13">
        <v>0.91268017965445059</v>
      </c>
      <c r="F39" s="13">
        <v>0.85584945026138137</v>
      </c>
      <c r="G39" s="13">
        <v>0.95958819206439072</v>
      </c>
      <c r="H39" s="13"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>
      <c r="A40" s="13" t="s">
        <v>131</v>
      </c>
      <c r="B40" s="13">
        <v>0.95119184208432384</v>
      </c>
      <c r="C40" s="13">
        <v>0.89049795831254241</v>
      </c>
      <c r="D40" s="13">
        <v>0.9267217146275577</v>
      </c>
      <c r="E40" s="13">
        <v>0.9305713767323025</v>
      </c>
      <c r="F40" s="13">
        <v>0.82702728581254437</v>
      </c>
      <c r="G40" s="13">
        <v>0.92889030738086709</v>
      </c>
      <c r="H40" s="13">
        <v>0.91411472152486306</v>
      </c>
      <c r="I40" s="13">
        <v>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>
      <c r="A41" s="13" t="s">
        <v>132</v>
      </c>
      <c r="B41" s="13">
        <v>0.95583029145762011</v>
      </c>
      <c r="C41" s="13">
        <v>0.91191358691962077</v>
      </c>
      <c r="D41" s="13">
        <v>0.86736548645203193</v>
      </c>
      <c r="E41" s="13">
        <v>0.94050651398568708</v>
      </c>
      <c r="F41" s="13">
        <v>0.93188006310485094</v>
      </c>
      <c r="G41" s="13">
        <v>0.89090265880892128</v>
      </c>
      <c r="H41" s="13">
        <v>0.86804696291119154</v>
      </c>
      <c r="I41" s="13">
        <v>0.91435414813268823</v>
      </c>
      <c r="J41" s="13">
        <v>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>
      <c r="A42" s="13" t="s">
        <v>133</v>
      </c>
      <c r="B42" s="13">
        <v>0.91737485442831401</v>
      </c>
      <c r="C42" s="13">
        <v>0.92099142479612739</v>
      </c>
      <c r="D42" s="13">
        <v>0.81415637232204963</v>
      </c>
      <c r="E42" s="13">
        <v>0.89279595398628908</v>
      </c>
      <c r="F42" s="13">
        <v>0.91314773824025974</v>
      </c>
      <c r="G42" s="13">
        <v>0.85845920994420299</v>
      </c>
      <c r="H42" s="13">
        <v>0.83604644655444671</v>
      </c>
      <c r="I42" s="13">
        <v>0.84628983372400524</v>
      </c>
      <c r="J42" s="13">
        <v>0.92125780797581536</v>
      </c>
      <c r="K42" s="13">
        <v>1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>
      <c r="A43" s="13" t="s">
        <v>134</v>
      </c>
      <c r="B43" s="13">
        <v>0.96782578932725416</v>
      </c>
      <c r="C43" s="13">
        <v>0.88457152133357841</v>
      </c>
      <c r="D43" s="13">
        <v>0.94378790059647855</v>
      </c>
      <c r="E43" s="13">
        <v>0.9498581376668247</v>
      </c>
      <c r="F43" s="13">
        <v>0.9141872553616146</v>
      </c>
      <c r="G43" s="13">
        <v>0.95811778344085674</v>
      </c>
      <c r="H43" s="13">
        <v>0.94276095787616943</v>
      </c>
      <c r="I43" s="13">
        <v>0.91036433577183695</v>
      </c>
      <c r="J43" s="13">
        <v>0.90400333988434367</v>
      </c>
      <c r="K43" s="13">
        <v>0.83046694093936868</v>
      </c>
      <c r="L43" s="13">
        <v>1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>
      <c r="A44" s="13" t="s">
        <v>138</v>
      </c>
      <c r="B44" s="13">
        <v>0.9334087430304937</v>
      </c>
      <c r="C44" s="13">
        <v>0.85931836850739651</v>
      </c>
      <c r="D44" s="13">
        <v>0.8526084541320188</v>
      </c>
      <c r="E44" s="13">
        <v>0.93553478495111486</v>
      </c>
      <c r="F44" s="13">
        <v>0.87678257992204478</v>
      </c>
      <c r="G44" s="13">
        <v>0.8932560101348449</v>
      </c>
      <c r="H44" s="13">
        <v>0.85041472030186016</v>
      </c>
      <c r="I44" s="13">
        <v>0.90607541397358882</v>
      </c>
      <c r="J44" s="13">
        <v>0.93180938568366778</v>
      </c>
      <c r="K44" s="13">
        <v>0.90462146092971507</v>
      </c>
      <c r="L44" s="13">
        <v>0.91442329702785774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>
      <c r="A45" s="13" t="s">
        <v>139</v>
      </c>
      <c r="B45" s="13">
        <v>0.9178070252832593</v>
      </c>
      <c r="C45" s="13">
        <v>0.96539837876676071</v>
      </c>
      <c r="D45" s="13">
        <v>0.86051209577680809</v>
      </c>
      <c r="E45" s="13">
        <v>0.86836156527343566</v>
      </c>
      <c r="F45" s="13">
        <v>0.93890489538622146</v>
      </c>
      <c r="G45" s="13">
        <v>0.89179128337198155</v>
      </c>
      <c r="H45" s="13">
        <v>0.78287039345653764</v>
      </c>
      <c r="I45" s="13">
        <v>0.83055324685278942</v>
      </c>
      <c r="J45" s="13">
        <v>0.88897092053447568</v>
      </c>
      <c r="K45" s="13">
        <v>0.89429944813328088</v>
      </c>
      <c r="L45" s="13">
        <v>0.84865486137694868</v>
      </c>
      <c r="M45" s="13">
        <v>0.84372899461677608</v>
      </c>
      <c r="N45" s="13">
        <v>1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>
      <c r="A46" s="13" t="s">
        <v>140</v>
      </c>
      <c r="B46" s="13">
        <v>0.94027164420630527</v>
      </c>
      <c r="C46" s="13">
        <v>0.88403713153585251</v>
      </c>
      <c r="D46" s="13">
        <v>0.9578344705618399</v>
      </c>
      <c r="E46" s="13">
        <v>0.9353203321437753</v>
      </c>
      <c r="F46" s="13">
        <v>0.86439885033600938</v>
      </c>
      <c r="G46" s="13">
        <v>0.89911226073330386</v>
      </c>
      <c r="H46" s="13">
        <v>0.91272083650035851</v>
      </c>
      <c r="I46" s="13">
        <v>0.9069835048714866</v>
      </c>
      <c r="J46" s="13">
        <v>0.86434692858037809</v>
      </c>
      <c r="K46" s="13">
        <v>0.83263813257688257</v>
      </c>
      <c r="L46" s="13">
        <v>0.9215924829788662</v>
      </c>
      <c r="M46" s="13">
        <v>0.86318938965360559</v>
      </c>
      <c r="N46" s="13">
        <v>0.78702412504258346</v>
      </c>
      <c r="O46" s="13">
        <v>1</v>
      </c>
      <c r="P46" s="13"/>
      <c r="Q46" s="13"/>
      <c r="R46" s="13"/>
      <c r="S46" s="13"/>
      <c r="T46" s="13"/>
      <c r="U46" s="13"/>
      <c r="V46" s="13"/>
      <c r="W46" s="13"/>
      <c r="X46" s="13"/>
    </row>
    <row r="47" spans="1:24">
      <c r="A47" s="13" t="s">
        <v>141</v>
      </c>
      <c r="B47" s="13">
        <v>0.98490426494651062</v>
      </c>
      <c r="C47" s="13">
        <v>0.96256953368175258</v>
      </c>
      <c r="D47" s="13">
        <v>0.94878867764779662</v>
      </c>
      <c r="E47" s="13">
        <v>0.9584084229646872</v>
      </c>
      <c r="F47" s="13">
        <v>0.91872360829112554</v>
      </c>
      <c r="G47" s="13">
        <v>0.95904225424217215</v>
      </c>
      <c r="H47" s="13">
        <v>0.91063250854531397</v>
      </c>
      <c r="I47" s="13">
        <v>0.95019989508949532</v>
      </c>
      <c r="J47" s="13">
        <v>0.94277272865259665</v>
      </c>
      <c r="K47" s="13">
        <v>0.9094259481231618</v>
      </c>
      <c r="L47" s="13">
        <v>0.95367224616281221</v>
      </c>
      <c r="M47" s="13">
        <v>0.93460225050760803</v>
      </c>
      <c r="N47" s="13">
        <v>0.92809486686200404</v>
      </c>
      <c r="O47" s="13">
        <v>0.89970055291541529</v>
      </c>
      <c r="P47" s="13">
        <v>1</v>
      </c>
      <c r="Q47" s="13"/>
      <c r="R47" s="13"/>
      <c r="S47" s="13"/>
      <c r="T47" s="13"/>
      <c r="U47" s="13"/>
      <c r="V47" s="13"/>
      <c r="W47" s="13"/>
      <c r="X47" s="13"/>
    </row>
    <row r="48" spans="1:24">
      <c r="A48" s="13" t="s">
        <v>142</v>
      </c>
      <c r="B48" s="13">
        <v>0.94337712918998229</v>
      </c>
      <c r="C48" s="13">
        <v>0.92733730902528255</v>
      </c>
      <c r="D48" s="13">
        <v>0.86766730573217787</v>
      </c>
      <c r="E48" s="13">
        <v>0.91355564358249997</v>
      </c>
      <c r="F48" s="13">
        <v>0.96095655022900828</v>
      </c>
      <c r="G48" s="13">
        <v>0.90277931933749889</v>
      </c>
      <c r="H48" s="13">
        <v>0.88293504751243224</v>
      </c>
      <c r="I48" s="13">
        <v>0.85382290458880439</v>
      </c>
      <c r="J48" s="13">
        <v>0.9156348663992101</v>
      </c>
      <c r="K48" s="13">
        <v>0.95827576166268513</v>
      </c>
      <c r="L48" s="13">
        <v>0.8803766280512485</v>
      </c>
      <c r="M48" s="13">
        <v>0.87599989811361012</v>
      </c>
      <c r="N48" s="13">
        <v>0.91161006998705962</v>
      </c>
      <c r="O48" s="13">
        <v>0.89259996558480215</v>
      </c>
      <c r="P48" s="13">
        <v>0.90186649334548097</v>
      </c>
      <c r="Q48" s="13">
        <v>1</v>
      </c>
      <c r="R48" s="13"/>
      <c r="S48" s="13"/>
      <c r="T48" s="13"/>
      <c r="U48" s="13"/>
      <c r="V48" s="13"/>
      <c r="W48" s="13"/>
      <c r="X48" s="13"/>
    </row>
    <row r="49" spans="1:24">
      <c r="A49" s="13" t="s">
        <v>143</v>
      </c>
      <c r="B49" s="13">
        <v>0.95444832678149871</v>
      </c>
      <c r="C49" s="13">
        <v>0.91337496369032578</v>
      </c>
      <c r="D49" s="13">
        <v>0.9429019551279102</v>
      </c>
      <c r="E49" s="13">
        <v>0.91575826883594558</v>
      </c>
      <c r="F49" s="13">
        <v>0.86066450756974111</v>
      </c>
      <c r="G49" s="13">
        <v>0.96791627453253881</v>
      </c>
      <c r="H49" s="13">
        <v>0.93928734738328534</v>
      </c>
      <c r="I49" s="13">
        <v>0.95306518645023031</v>
      </c>
      <c r="J49" s="13">
        <v>0.86374142914656205</v>
      </c>
      <c r="K49" s="13">
        <v>0.86307229165147292</v>
      </c>
      <c r="L49" s="13">
        <v>0.92645019818815832</v>
      </c>
      <c r="M49" s="13">
        <v>0.86776265621616344</v>
      </c>
      <c r="N49" s="13">
        <v>0.86321344941002864</v>
      </c>
      <c r="O49" s="13">
        <v>0.89100444080414665</v>
      </c>
      <c r="P49" s="13">
        <v>0.95750289290895174</v>
      </c>
      <c r="Q49" s="13">
        <v>0.88274368986978247</v>
      </c>
      <c r="R49" s="13">
        <v>1</v>
      </c>
      <c r="S49" s="13"/>
      <c r="T49" s="13"/>
      <c r="U49" s="13"/>
      <c r="V49" s="13"/>
      <c r="W49" s="13"/>
      <c r="X49" s="13"/>
    </row>
    <row r="50" spans="1:24">
      <c r="A50" s="13" t="s">
        <v>144</v>
      </c>
      <c r="B50" s="13">
        <v>0.86516847214534276</v>
      </c>
      <c r="C50" s="13">
        <v>0.77408788288986452</v>
      </c>
      <c r="D50" s="13">
        <v>0.81315037735274542</v>
      </c>
      <c r="E50" s="13">
        <v>0.90311967198173526</v>
      </c>
      <c r="F50" s="13">
        <v>0.76398744207533253</v>
      </c>
      <c r="G50" s="13">
        <v>0.86903475413484776</v>
      </c>
      <c r="H50" s="13">
        <v>0.93432359838744028</v>
      </c>
      <c r="I50" s="13">
        <v>0.86329818592977858</v>
      </c>
      <c r="J50" s="13">
        <v>0.85154316026816101</v>
      </c>
      <c r="K50" s="13">
        <v>0.78277372528168709</v>
      </c>
      <c r="L50" s="13">
        <v>0.86704553348147473</v>
      </c>
      <c r="M50" s="13">
        <v>0.78126317328897255</v>
      </c>
      <c r="N50" s="13">
        <v>0.72777514928700937</v>
      </c>
      <c r="O50" s="13">
        <v>0.81220989961982371</v>
      </c>
      <c r="P50" s="13">
        <v>0.86083860564455195</v>
      </c>
      <c r="Q50" s="13">
        <v>0.8036932861177366</v>
      </c>
      <c r="R50" s="13">
        <v>0.86662495858439126</v>
      </c>
      <c r="S50" s="13">
        <v>1</v>
      </c>
      <c r="T50" s="13"/>
      <c r="U50" s="13"/>
      <c r="V50" s="13"/>
      <c r="W50" s="13"/>
      <c r="X50" s="13"/>
    </row>
    <row r="51" spans="1:24">
      <c r="A51" s="13" t="s">
        <v>145</v>
      </c>
      <c r="B51" s="13">
        <v>0.86119511409948535</v>
      </c>
      <c r="C51" s="13">
        <v>0.85658082220630005</v>
      </c>
      <c r="D51" s="13">
        <v>0.86218520546326771</v>
      </c>
      <c r="E51" s="13">
        <v>0.84961936087248435</v>
      </c>
      <c r="F51" s="13">
        <v>0.71511956862769344</v>
      </c>
      <c r="G51" s="13">
        <v>0.82432847914457952</v>
      </c>
      <c r="H51" s="13">
        <v>0.78297414200653748</v>
      </c>
      <c r="I51" s="13">
        <v>0.94836071612996098</v>
      </c>
      <c r="J51" s="13">
        <v>0.82730846017315607</v>
      </c>
      <c r="K51" s="13">
        <v>0.77551306486785698</v>
      </c>
      <c r="L51" s="13">
        <v>0.7685054151469517</v>
      </c>
      <c r="M51" s="13">
        <v>0.8086011321713763</v>
      </c>
      <c r="N51" s="13">
        <v>0.79564101947466959</v>
      </c>
      <c r="O51" s="13">
        <v>0.84094375682080735</v>
      </c>
      <c r="P51" s="13">
        <v>0.87214282455345216</v>
      </c>
      <c r="Q51" s="13">
        <v>0.77003825674663195</v>
      </c>
      <c r="R51" s="13">
        <v>0.86707040485191811</v>
      </c>
      <c r="S51" s="13">
        <v>0.75049586229974097</v>
      </c>
      <c r="T51" s="13">
        <v>1</v>
      </c>
      <c r="U51" s="13"/>
      <c r="V51" s="13"/>
      <c r="W51" s="13"/>
      <c r="X51" s="13"/>
    </row>
    <row r="52" spans="1:24">
      <c r="A52" s="13" t="s">
        <v>146</v>
      </c>
      <c r="B52" s="13">
        <v>0.95253950835992685</v>
      </c>
      <c r="C52" s="13">
        <v>0.8971063648907025</v>
      </c>
      <c r="D52" s="13">
        <v>0.85356305522984544</v>
      </c>
      <c r="E52" s="13">
        <v>0.93460158250342207</v>
      </c>
      <c r="F52" s="13">
        <v>0.96109328842752251</v>
      </c>
      <c r="G52" s="13">
        <v>0.91425082233874988</v>
      </c>
      <c r="H52" s="13">
        <v>0.88442990814503342</v>
      </c>
      <c r="I52" s="13">
        <v>0.87758719091898307</v>
      </c>
      <c r="J52" s="13">
        <v>0.97817970439699531</v>
      </c>
      <c r="K52" s="13">
        <v>0.93019960429067128</v>
      </c>
      <c r="L52" s="13">
        <v>0.92879247425106748</v>
      </c>
      <c r="M52" s="13">
        <v>0.94730654059919173</v>
      </c>
      <c r="N52" s="13">
        <v>0.90209886941704331</v>
      </c>
      <c r="O52" s="13">
        <v>0.8501383452340342</v>
      </c>
      <c r="P52" s="13">
        <v>0.93555299640161826</v>
      </c>
      <c r="Q52" s="13">
        <v>0.94032111887550041</v>
      </c>
      <c r="R52" s="13">
        <v>0.86402061773733119</v>
      </c>
      <c r="S52" s="13">
        <v>0.840203850799632</v>
      </c>
      <c r="T52" s="13">
        <v>0.75254519245903462</v>
      </c>
      <c r="U52" s="13">
        <v>1</v>
      </c>
      <c r="V52" s="13"/>
      <c r="W52" s="13"/>
      <c r="X52" s="13"/>
    </row>
    <row r="53" spans="1:24">
      <c r="A53" s="13" t="s">
        <v>147</v>
      </c>
      <c r="B53" s="13">
        <v>0.88779742517410432</v>
      </c>
      <c r="C53" s="13">
        <v>0.85034096437744155</v>
      </c>
      <c r="D53" s="13">
        <v>0.77602763193210278</v>
      </c>
      <c r="E53" s="13">
        <v>0.86202694374191691</v>
      </c>
      <c r="F53" s="13">
        <v>0.88709944950561814</v>
      </c>
      <c r="G53" s="13">
        <v>0.8673588485029986</v>
      </c>
      <c r="H53" s="13">
        <v>0.86932007501703035</v>
      </c>
      <c r="I53" s="13">
        <v>0.80915298561393867</v>
      </c>
      <c r="J53" s="13">
        <v>0.87495218328472091</v>
      </c>
      <c r="K53" s="13">
        <v>0.96495345102017138</v>
      </c>
      <c r="L53" s="13">
        <v>0.85177059491645934</v>
      </c>
      <c r="M53" s="13">
        <v>0.89722568631745703</v>
      </c>
      <c r="N53" s="13">
        <v>0.83208787004996188</v>
      </c>
      <c r="O53" s="13">
        <v>0.79050724561903807</v>
      </c>
      <c r="P53" s="13">
        <v>0.88226255539597331</v>
      </c>
      <c r="Q53" s="13">
        <v>0.92627742918679834</v>
      </c>
      <c r="R53" s="13">
        <v>0.8621152770649938</v>
      </c>
      <c r="S53" s="13">
        <v>0.80195357411385459</v>
      </c>
      <c r="T53" s="13">
        <v>0.67025469948449079</v>
      </c>
      <c r="U53" s="13">
        <v>0.92317410477719863</v>
      </c>
      <c r="V53" s="13">
        <v>1</v>
      </c>
      <c r="W53" s="13"/>
      <c r="X53" s="13"/>
    </row>
    <row r="54" spans="1:24">
      <c r="A54" s="13" t="s">
        <v>148</v>
      </c>
      <c r="B54" s="13">
        <v>0.95342158212146255</v>
      </c>
      <c r="C54" s="13">
        <v>0.8846057572569519</v>
      </c>
      <c r="D54" s="13">
        <v>0.93391110906550978</v>
      </c>
      <c r="E54" s="13">
        <v>0.94772876893630864</v>
      </c>
      <c r="F54" s="13">
        <v>0.89178717389108575</v>
      </c>
      <c r="G54" s="13">
        <v>0.93513063771451632</v>
      </c>
      <c r="H54" s="13">
        <v>0.8937012727243161</v>
      </c>
      <c r="I54" s="13">
        <v>0.88567379614645392</v>
      </c>
      <c r="J54" s="13">
        <v>0.86508537874785585</v>
      </c>
      <c r="K54" s="13">
        <v>0.83357941205068631</v>
      </c>
      <c r="L54" s="13">
        <v>0.97878838270225177</v>
      </c>
      <c r="M54" s="13">
        <v>0.93085410696249704</v>
      </c>
      <c r="N54" s="13">
        <v>0.85454747853391066</v>
      </c>
      <c r="O54" s="13">
        <v>0.91893143455338477</v>
      </c>
      <c r="P54" s="13">
        <v>0.94766724284422321</v>
      </c>
      <c r="Q54" s="13">
        <v>0.86754386837889697</v>
      </c>
      <c r="R54" s="13">
        <v>0.91028698415002585</v>
      </c>
      <c r="S54" s="13">
        <v>0.80305220713177539</v>
      </c>
      <c r="T54" s="13">
        <v>0.76951064296845217</v>
      </c>
      <c r="U54" s="13">
        <v>0.89889625989115596</v>
      </c>
      <c r="V54" s="13">
        <v>0.8445857776315524</v>
      </c>
      <c r="W54" s="13">
        <v>1</v>
      </c>
      <c r="X54" s="13"/>
    </row>
    <row r="55" spans="1:24" ht="15.75" thickBot="1">
      <c r="A55" s="14" t="s">
        <v>149</v>
      </c>
      <c r="B55" s="14">
        <v>0.85314660567645884</v>
      </c>
      <c r="C55" s="14">
        <v>0.77577776302675416</v>
      </c>
      <c r="D55" s="14">
        <v>0.81696989652413143</v>
      </c>
      <c r="E55" s="14">
        <v>0.84643225470426997</v>
      </c>
      <c r="F55" s="14">
        <v>0.79731784989427334</v>
      </c>
      <c r="G55" s="14">
        <v>0.84113340768966338</v>
      </c>
      <c r="H55" s="14">
        <v>0.7686168797427233</v>
      </c>
      <c r="I55" s="14">
        <v>0.84279025164894095</v>
      </c>
      <c r="J55" s="14">
        <v>0.83309098130057557</v>
      </c>
      <c r="K55" s="14">
        <v>0.81404308047939633</v>
      </c>
      <c r="L55" s="14">
        <v>0.84203769026994768</v>
      </c>
      <c r="M55" s="14">
        <v>0.9569159192975295</v>
      </c>
      <c r="N55" s="14">
        <v>0.74724062472855979</v>
      </c>
      <c r="O55" s="14">
        <v>0.81873825545799195</v>
      </c>
      <c r="P55" s="14">
        <v>0.85634138570507778</v>
      </c>
      <c r="Q55" s="14">
        <v>0.78327611163305799</v>
      </c>
      <c r="R55" s="14">
        <v>0.81186730599716206</v>
      </c>
      <c r="S55" s="14">
        <v>0.64191565630284952</v>
      </c>
      <c r="T55" s="14">
        <v>0.75475963448900185</v>
      </c>
      <c r="U55" s="14">
        <v>0.85204816776345949</v>
      </c>
      <c r="V55" s="14">
        <v>0.80893984358499338</v>
      </c>
      <c r="W55" s="14">
        <v>0.88070457007598235</v>
      </c>
      <c r="X55" s="14">
        <v>1</v>
      </c>
    </row>
    <row r="56" spans="1:24" ht="15.75" thickBot="1"/>
    <row r="57" spans="1:24">
      <c r="A57" s="28"/>
      <c r="B57" s="28" t="s">
        <v>25</v>
      </c>
      <c r="C57" s="28" t="s">
        <v>22</v>
      </c>
      <c r="D57" s="28" t="s">
        <v>23</v>
      </c>
      <c r="E57" s="28" t="s">
        <v>24</v>
      </c>
      <c r="F57" s="28" t="s">
        <v>128</v>
      </c>
      <c r="G57" s="28" t="s">
        <v>129</v>
      </c>
      <c r="H57" s="28" t="s">
        <v>130</v>
      </c>
      <c r="I57" s="28" t="s">
        <v>131</v>
      </c>
      <c r="J57" s="28" t="s">
        <v>132</v>
      </c>
      <c r="K57" s="28" t="s">
        <v>133</v>
      </c>
      <c r="L57" s="28" t="s">
        <v>134</v>
      </c>
      <c r="M57" s="28" t="s">
        <v>138</v>
      </c>
      <c r="N57" s="28" t="s">
        <v>139</v>
      </c>
      <c r="O57" s="28" t="s">
        <v>140</v>
      </c>
      <c r="P57" s="28" t="s">
        <v>141</v>
      </c>
      <c r="Q57" s="28" t="s">
        <v>142</v>
      </c>
      <c r="R57" s="28" t="s">
        <v>143</v>
      </c>
      <c r="S57" s="28" t="s">
        <v>144</v>
      </c>
      <c r="T57" s="28" t="s">
        <v>145</v>
      </c>
      <c r="U57" s="28" t="s">
        <v>146</v>
      </c>
      <c r="V57" s="28" t="s">
        <v>147</v>
      </c>
      <c r="W57" s="28" t="s">
        <v>148</v>
      </c>
      <c r="X57" s="28" t="s">
        <v>149</v>
      </c>
    </row>
    <row r="58" spans="1:24">
      <c r="A58" s="13" t="s">
        <v>25</v>
      </c>
      <c r="B58" s="13">
        <f>IF(ABS(B33)&lt;$C$30,0,B33)</f>
        <v>1</v>
      </c>
      <c r="C58" s="13">
        <f t="shared" ref="C58:X70" si="0">IF(ABS(C33)&lt;$C$30,0,C33)</f>
        <v>0</v>
      </c>
      <c r="D58" s="13">
        <f t="shared" si="0"/>
        <v>0</v>
      </c>
      <c r="E58" s="13">
        <f t="shared" si="0"/>
        <v>0</v>
      </c>
      <c r="F58" s="13">
        <f t="shared" si="0"/>
        <v>0</v>
      </c>
      <c r="G58" s="13">
        <f t="shared" si="0"/>
        <v>0</v>
      </c>
      <c r="H58" s="13">
        <f t="shared" si="0"/>
        <v>0</v>
      </c>
      <c r="I58" s="13">
        <f t="shared" si="0"/>
        <v>0</v>
      </c>
      <c r="J58" s="13">
        <f t="shared" si="0"/>
        <v>0</v>
      </c>
      <c r="K58" s="13">
        <f t="shared" si="0"/>
        <v>0</v>
      </c>
      <c r="L58" s="13">
        <f t="shared" si="0"/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3">
        <f t="shared" si="0"/>
        <v>0</v>
      </c>
      <c r="Q58" s="13">
        <f t="shared" si="0"/>
        <v>0</v>
      </c>
      <c r="R58" s="13">
        <f t="shared" si="0"/>
        <v>0</v>
      </c>
      <c r="S58" s="13">
        <f t="shared" si="0"/>
        <v>0</v>
      </c>
      <c r="T58" s="13">
        <f t="shared" si="0"/>
        <v>0</v>
      </c>
      <c r="U58" s="13">
        <f t="shared" si="0"/>
        <v>0</v>
      </c>
      <c r="V58" s="13">
        <f t="shared" si="0"/>
        <v>0</v>
      </c>
      <c r="W58" s="13">
        <f t="shared" si="0"/>
        <v>0</v>
      </c>
      <c r="X58" s="13">
        <f t="shared" si="0"/>
        <v>0</v>
      </c>
    </row>
    <row r="59" spans="1:24">
      <c r="A59" s="13" t="s">
        <v>22</v>
      </c>
      <c r="B59" s="13">
        <f t="shared" ref="B59:Q80" si="1">IF(ABS(B34)&lt;$C$30,0,B34)</f>
        <v>0.95733324694608324</v>
      </c>
      <c r="C59" s="13">
        <f t="shared" si="1"/>
        <v>1</v>
      </c>
      <c r="D59" s="13">
        <f t="shared" si="1"/>
        <v>0</v>
      </c>
      <c r="E59" s="13">
        <f t="shared" si="1"/>
        <v>0</v>
      </c>
      <c r="F59" s="13">
        <f t="shared" si="1"/>
        <v>0</v>
      </c>
      <c r="G59" s="13">
        <f t="shared" si="1"/>
        <v>0</v>
      </c>
      <c r="H59" s="13">
        <f t="shared" si="1"/>
        <v>0</v>
      </c>
      <c r="I59" s="13">
        <f t="shared" si="1"/>
        <v>0</v>
      </c>
      <c r="J59" s="13">
        <f t="shared" si="1"/>
        <v>0</v>
      </c>
      <c r="K59" s="13">
        <f t="shared" si="1"/>
        <v>0</v>
      </c>
      <c r="L59" s="13">
        <f t="shared" si="1"/>
        <v>0</v>
      </c>
      <c r="M59" s="13">
        <f t="shared" si="1"/>
        <v>0</v>
      </c>
      <c r="N59" s="13">
        <f t="shared" si="1"/>
        <v>0</v>
      </c>
      <c r="O59" s="13">
        <f t="shared" si="1"/>
        <v>0</v>
      </c>
      <c r="P59" s="13">
        <f t="shared" si="1"/>
        <v>0</v>
      </c>
      <c r="Q59" s="13">
        <f t="shared" si="1"/>
        <v>0</v>
      </c>
      <c r="R59" s="13">
        <f t="shared" si="0"/>
        <v>0</v>
      </c>
      <c r="S59" s="13">
        <f t="shared" si="0"/>
        <v>0</v>
      </c>
      <c r="T59" s="13">
        <f t="shared" si="0"/>
        <v>0</v>
      </c>
      <c r="U59" s="13">
        <f t="shared" si="0"/>
        <v>0</v>
      </c>
      <c r="V59" s="13">
        <f t="shared" si="0"/>
        <v>0</v>
      </c>
      <c r="W59" s="13">
        <f t="shared" si="0"/>
        <v>0</v>
      </c>
      <c r="X59" s="13">
        <f t="shared" si="0"/>
        <v>0</v>
      </c>
    </row>
    <row r="60" spans="1:24">
      <c r="A60" s="13" t="s">
        <v>23</v>
      </c>
      <c r="B60" s="13">
        <f t="shared" si="1"/>
        <v>0.95618989141122157</v>
      </c>
      <c r="C60" s="13">
        <f t="shared" si="0"/>
        <v>0.93433638822481246</v>
      </c>
      <c r="D60" s="13">
        <f t="shared" si="0"/>
        <v>1</v>
      </c>
      <c r="E60" s="13">
        <f t="shared" si="0"/>
        <v>0</v>
      </c>
      <c r="F60" s="13">
        <f t="shared" si="0"/>
        <v>0</v>
      </c>
      <c r="G60" s="13">
        <f t="shared" si="0"/>
        <v>0</v>
      </c>
      <c r="H60" s="13">
        <f t="shared" si="0"/>
        <v>0</v>
      </c>
      <c r="I60" s="13">
        <f t="shared" si="0"/>
        <v>0</v>
      </c>
      <c r="J60" s="13">
        <f t="shared" si="0"/>
        <v>0</v>
      </c>
      <c r="K60" s="13">
        <f t="shared" si="0"/>
        <v>0</v>
      </c>
      <c r="L60" s="13">
        <f t="shared" si="0"/>
        <v>0</v>
      </c>
      <c r="M60" s="13">
        <f t="shared" si="0"/>
        <v>0</v>
      </c>
      <c r="N60" s="13">
        <f t="shared" si="0"/>
        <v>0</v>
      </c>
      <c r="O60" s="13">
        <f t="shared" si="0"/>
        <v>0</v>
      </c>
      <c r="P60" s="13">
        <f t="shared" si="0"/>
        <v>0</v>
      </c>
      <c r="Q60" s="13">
        <f t="shared" si="0"/>
        <v>0</v>
      </c>
      <c r="R60" s="13">
        <f t="shared" si="0"/>
        <v>0</v>
      </c>
      <c r="S60" s="13">
        <f t="shared" si="0"/>
        <v>0</v>
      </c>
      <c r="T60" s="13">
        <f t="shared" si="0"/>
        <v>0</v>
      </c>
      <c r="U60" s="13">
        <f t="shared" si="0"/>
        <v>0</v>
      </c>
      <c r="V60" s="13">
        <f t="shared" si="0"/>
        <v>0</v>
      </c>
      <c r="W60" s="13">
        <f t="shared" si="0"/>
        <v>0</v>
      </c>
      <c r="X60" s="13">
        <f t="shared" si="0"/>
        <v>0</v>
      </c>
    </row>
    <row r="61" spans="1:24">
      <c r="A61" s="13" t="s">
        <v>24</v>
      </c>
      <c r="B61" s="13">
        <f t="shared" si="1"/>
        <v>0.97459455789221427</v>
      </c>
      <c r="C61" s="13">
        <f t="shared" si="0"/>
        <v>0.90483532768263963</v>
      </c>
      <c r="D61" s="13">
        <f t="shared" si="0"/>
        <v>0.91970554619492917</v>
      </c>
      <c r="E61" s="13">
        <f t="shared" si="0"/>
        <v>1</v>
      </c>
      <c r="F61" s="13">
        <f t="shared" si="0"/>
        <v>0</v>
      </c>
      <c r="G61" s="13">
        <f t="shared" si="0"/>
        <v>0</v>
      </c>
      <c r="H61" s="13">
        <f t="shared" si="0"/>
        <v>0</v>
      </c>
      <c r="I61" s="13">
        <f t="shared" si="0"/>
        <v>0</v>
      </c>
      <c r="J61" s="13">
        <f t="shared" si="0"/>
        <v>0</v>
      </c>
      <c r="K61" s="13">
        <f t="shared" si="0"/>
        <v>0</v>
      </c>
      <c r="L61" s="13">
        <f t="shared" si="0"/>
        <v>0</v>
      </c>
      <c r="M61" s="13">
        <f t="shared" si="0"/>
        <v>0</v>
      </c>
      <c r="N61" s="13">
        <f t="shared" si="0"/>
        <v>0</v>
      </c>
      <c r="O61" s="13">
        <f t="shared" si="0"/>
        <v>0</v>
      </c>
      <c r="P61" s="13">
        <f t="shared" si="0"/>
        <v>0</v>
      </c>
      <c r="Q61" s="13">
        <f t="shared" si="0"/>
        <v>0</v>
      </c>
      <c r="R61" s="13">
        <f t="shared" si="0"/>
        <v>0</v>
      </c>
      <c r="S61" s="13">
        <f t="shared" si="0"/>
        <v>0</v>
      </c>
      <c r="T61" s="13">
        <f t="shared" si="0"/>
        <v>0</v>
      </c>
      <c r="U61" s="13">
        <f t="shared" si="0"/>
        <v>0</v>
      </c>
      <c r="V61" s="13">
        <f t="shared" si="0"/>
        <v>0</v>
      </c>
      <c r="W61" s="13">
        <f t="shared" si="0"/>
        <v>0</v>
      </c>
      <c r="X61" s="13">
        <f t="shared" si="0"/>
        <v>0</v>
      </c>
    </row>
    <row r="62" spans="1:24">
      <c r="A62" s="13" t="s">
        <v>128</v>
      </c>
      <c r="B62" s="13">
        <f t="shared" si="1"/>
        <v>0.94765366004813223</v>
      </c>
      <c r="C62" s="13">
        <f t="shared" si="0"/>
        <v>0.93899034670674819</v>
      </c>
      <c r="D62" s="13">
        <f t="shared" si="0"/>
        <v>0.88811791382023653</v>
      </c>
      <c r="E62" s="13">
        <f t="shared" si="0"/>
        <v>0.89639417354859119</v>
      </c>
      <c r="F62" s="13">
        <f t="shared" si="0"/>
        <v>1</v>
      </c>
      <c r="G62" s="13">
        <f t="shared" si="0"/>
        <v>0</v>
      </c>
      <c r="H62" s="13">
        <f t="shared" si="0"/>
        <v>0</v>
      </c>
      <c r="I62" s="13">
        <f t="shared" si="0"/>
        <v>0</v>
      </c>
      <c r="J62" s="13">
        <f t="shared" si="0"/>
        <v>0</v>
      </c>
      <c r="K62" s="13">
        <f t="shared" si="0"/>
        <v>0</v>
      </c>
      <c r="L62" s="13">
        <f t="shared" si="0"/>
        <v>0</v>
      </c>
      <c r="M62" s="13">
        <f t="shared" si="0"/>
        <v>0</v>
      </c>
      <c r="N62" s="13">
        <f t="shared" si="0"/>
        <v>0</v>
      </c>
      <c r="O62" s="13">
        <f t="shared" si="0"/>
        <v>0</v>
      </c>
      <c r="P62" s="13">
        <f t="shared" si="0"/>
        <v>0</v>
      </c>
      <c r="Q62" s="13">
        <f t="shared" si="0"/>
        <v>0</v>
      </c>
      <c r="R62" s="13">
        <f t="shared" si="0"/>
        <v>0</v>
      </c>
      <c r="S62" s="13">
        <f t="shared" si="0"/>
        <v>0</v>
      </c>
      <c r="T62" s="13">
        <f t="shared" si="0"/>
        <v>0</v>
      </c>
      <c r="U62" s="13">
        <f t="shared" si="0"/>
        <v>0</v>
      </c>
      <c r="V62" s="13">
        <f t="shared" si="0"/>
        <v>0</v>
      </c>
      <c r="W62" s="13">
        <f t="shared" si="0"/>
        <v>0</v>
      </c>
      <c r="X62" s="13">
        <f t="shared" si="0"/>
        <v>0</v>
      </c>
    </row>
    <row r="63" spans="1:24">
      <c r="A63" s="13" t="s">
        <v>129</v>
      </c>
      <c r="B63" s="13">
        <f t="shared" si="1"/>
        <v>0.95782831409380753</v>
      </c>
      <c r="C63" s="13">
        <f t="shared" si="0"/>
        <v>0.91557095176710801</v>
      </c>
      <c r="D63" s="13">
        <f t="shared" si="0"/>
        <v>0.95592178929004556</v>
      </c>
      <c r="E63" s="13">
        <f t="shared" si="0"/>
        <v>0.92349746540368272</v>
      </c>
      <c r="F63" s="13">
        <f t="shared" si="0"/>
        <v>0.91338506104754158</v>
      </c>
      <c r="G63" s="13">
        <f t="shared" si="0"/>
        <v>1</v>
      </c>
      <c r="H63" s="13">
        <f t="shared" si="0"/>
        <v>0</v>
      </c>
      <c r="I63" s="13">
        <f t="shared" si="0"/>
        <v>0</v>
      </c>
      <c r="J63" s="13">
        <f t="shared" si="0"/>
        <v>0</v>
      </c>
      <c r="K63" s="13">
        <f t="shared" si="0"/>
        <v>0</v>
      </c>
      <c r="L63" s="13">
        <f t="shared" si="0"/>
        <v>0</v>
      </c>
      <c r="M63" s="13">
        <f t="shared" si="0"/>
        <v>0</v>
      </c>
      <c r="N63" s="13">
        <f t="shared" si="0"/>
        <v>0</v>
      </c>
      <c r="O63" s="13">
        <f t="shared" si="0"/>
        <v>0</v>
      </c>
      <c r="P63" s="13">
        <f t="shared" si="0"/>
        <v>0</v>
      </c>
      <c r="Q63" s="13">
        <f t="shared" si="0"/>
        <v>0</v>
      </c>
      <c r="R63" s="13">
        <f t="shared" si="0"/>
        <v>0</v>
      </c>
      <c r="S63" s="13">
        <f t="shared" si="0"/>
        <v>0</v>
      </c>
      <c r="T63" s="13">
        <f t="shared" si="0"/>
        <v>0</v>
      </c>
      <c r="U63" s="13">
        <f t="shared" si="0"/>
        <v>0</v>
      </c>
      <c r="V63" s="13">
        <f t="shared" si="0"/>
        <v>0</v>
      </c>
      <c r="W63" s="13">
        <f t="shared" si="0"/>
        <v>0</v>
      </c>
      <c r="X63" s="13">
        <f t="shared" si="0"/>
        <v>0</v>
      </c>
    </row>
    <row r="64" spans="1:24">
      <c r="A64" s="13" t="s">
        <v>130</v>
      </c>
      <c r="B64" s="13">
        <f t="shared" si="1"/>
        <v>0.92666882513517634</v>
      </c>
      <c r="C64" s="13">
        <f t="shared" si="0"/>
        <v>0.84750277081707304</v>
      </c>
      <c r="D64" s="13">
        <f t="shared" si="0"/>
        <v>0.91791499751815564</v>
      </c>
      <c r="E64" s="13">
        <f t="shared" si="0"/>
        <v>0.91268017965445059</v>
      </c>
      <c r="F64" s="13">
        <f t="shared" si="0"/>
        <v>0.85584945026138137</v>
      </c>
      <c r="G64" s="13">
        <f t="shared" si="0"/>
        <v>0.95958819206439072</v>
      </c>
      <c r="H64" s="13">
        <f t="shared" si="0"/>
        <v>1</v>
      </c>
      <c r="I64" s="13">
        <f t="shared" si="0"/>
        <v>0</v>
      </c>
      <c r="J64" s="13">
        <f t="shared" si="0"/>
        <v>0</v>
      </c>
      <c r="K64" s="13">
        <f t="shared" si="0"/>
        <v>0</v>
      </c>
      <c r="L64" s="13">
        <f t="shared" si="0"/>
        <v>0</v>
      </c>
      <c r="M64" s="13">
        <f t="shared" si="0"/>
        <v>0</v>
      </c>
      <c r="N64" s="13">
        <f t="shared" si="0"/>
        <v>0</v>
      </c>
      <c r="O64" s="13">
        <f t="shared" si="0"/>
        <v>0</v>
      </c>
      <c r="P64" s="13">
        <f t="shared" si="0"/>
        <v>0</v>
      </c>
      <c r="Q64" s="13">
        <f t="shared" si="0"/>
        <v>0</v>
      </c>
      <c r="R64" s="13">
        <f t="shared" si="0"/>
        <v>0</v>
      </c>
      <c r="S64" s="13">
        <f t="shared" si="0"/>
        <v>0</v>
      </c>
      <c r="T64" s="13">
        <f t="shared" si="0"/>
        <v>0</v>
      </c>
      <c r="U64" s="13">
        <f t="shared" si="0"/>
        <v>0</v>
      </c>
      <c r="V64" s="13">
        <f t="shared" si="0"/>
        <v>0</v>
      </c>
      <c r="W64" s="13">
        <f t="shared" si="0"/>
        <v>0</v>
      </c>
      <c r="X64" s="13">
        <f t="shared" si="0"/>
        <v>0</v>
      </c>
    </row>
    <row r="65" spans="1:24">
      <c r="A65" s="13" t="s">
        <v>131</v>
      </c>
      <c r="B65" s="13">
        <f t="shared" si="1"/>
        <v>0.95119184208432384</v>
      </c>
      <c r="C65" s="13">
        <f t="shared" si="0"/>
        <v>0.89049795831254241</v>
      </c>
      <c r="D65" s="13">
        <f t="shared" si="0"/>
        <v>0.9267217146275577</v>
      </c>
      <c r="E65" s="13">
        <f t="shared" si="0"/>
        <v>0.9305713767323025</v>
      </c>
      <c r="F65" s="13">
        <f t="shared" si="0"/>
        <v>0.82702728581254437</v>
      </c>
      <c r="G65" s="13">
        <f t="shared" si="0"/>
        <v>0.92889030738086709</v>
      </c>
      <c r="H65" s="13">
        <f t="shared" si="0"/>
        <v>0.91411472152486306</v>
      </c>
      <c r="I65" s="13">
        <f t="shared" si="0"/>
        <v>1</v>
      </c>
      <c r="J65" s="13">
        <f t="shared" si="0"/>
        <v>0</v>
      </c>
      <c r="K65" s="13">
        <f t="shared" si="0"/>
        <v>0</v>
      </c>
      <c r="L65" s="13">
        <f t="shared" si="0"/>
        <v>0</v>
      </c>
      <c r="M65" s="13">
        <f t="shared" si="0"/>
        <v>0</v>
      </c>
      <c r="N65" s="13">
        <f t="shared" si="0"/>
        <v>0</v>
      </c>
      <c r="O65" s="13">
        <f t="shared" si="0"/>
        <v>0</v>
      </c>
      <c r="P65" s="13">
        <f t="shared" si="0"/>
        <v>0</v>
      </c>
      <c r="Q65" s="13">
        <f t="shared" si="0"/>
        <v>0</v>
      </c>
      <c r="R65" s="13">
        <f t="shared" si="0"/>
        <v>0</v>
      </c>
      <c r="S65" s="13">
        <f t="shared" si="0"/>
        <v>0</v>
      </c>
      <c r="T65" s="13">
        <f t="shared" si="0"/>
        <v>0</v>
      </c>
      <c r="U65" s="13">
        <f t="shared" si="0"/>
        <v>0</v>
      </c>
      <c r="V65" s="13">
        <f t="shared" si="0"/>
        <v>0</v>
      </c>
      <c r="W65" s="13">
        <f t="shared" si="0"/>
        <v>0</v>
      </c>
      <c r="X65" s="13">
        <f t="shared" si="0"/>
        <v>0</v>
      </c>
    </row>
    <row r="66" spans="1:24">
      <c r="A66" s="13" t="s">
        <v>132</v>
      </c>
      <c r="B66" s="13">
        <f t="shared" si="1"/>
        <v>0.95583029145762011</v>
      </c>
      <c r="C66" s="13">
        <f t="shared" si="0"/>
        <v>0.91191358691962077</v>
      </c>
      <c r="D66" s="13">
        <f t="shared" si="0"/>
        <v>0.86736548645203193</v>
      </c>
      <c r="E66" s="13">
        <f t="shared" si="0"/>
        <v>0.94050651398568708</v>
      </c>
      <c r="F66" s="13">
        <f t="shared" si="0"/>
        <v>0.93188006310485094</v>
      </c>
      <c r="G66" s="13">
        <f t="shared" si="0"/>
        <v>0.89090265880892128</v>
      </c>
      <c r="H66" s="13">
        <f t="shared" si="0"/>
        <v>0.86804696291119154</v>
      </c>
      <c r="I66" s="13">
        <f t="shared" si="0"/>
        <v>0.91435414813268823</v>
      </c>
      <c r="J66" s="13">
        <f t="shared" si="0"/>
        <v>1</v>
      </c>
      <c r="K66" s="13">
        <f t="shared" si="0"/>
        <v>0</v>
      </c>
      <c r="L66" s="13">
        <f t="shared" si="0"/>
        <v>0</v>
      </c>
      <c r="M66" s="13">
        <f t="shared" si="0"/>
        <v>0</v>
      </c>
      <c r="N66" s="13">
        <f t="shared" si="0"/>
        <v>0</v>
      </c>
      <c r="O66" s="13">
        <f t="shared" si="0"/>
        <v>0</v>
      </c>
      <c r="P66" s="13">
        <f t="shared" si="0"/>
        <v>0</v>
      </c>
      <c r="Q66" s="13">
        <f t="shared" si="0"/>
        <v>0</v>
      </c>
      <c r="R66" s="13">
        <f t="shared" si="0"/>
        <v>0</v>
      </c>
      <c r="S66" s="13">
        <f t="shared" si="0"/>
        <v>0</v>
      </c>
      <c r="T66" s="13">
        <f t="shared" si="0"/>
        <v>0</v>
      </c>
      <c r="U66" s="13">
        <f t="shared" si="0"/>
        <v>0</v>
      </c>
      <c r="V66" s="13">
        <f t="shared" si="0"/>
        <v>0</v>
      </c>
      <c r="W66" s="13">
        <f t="shared" si="0"/>
        <v>0</v>
      </c>
      <c r="X66" s="13">
        <f t="shared" si="0"/>
        <v>0</v>
      </c>
    </row>
    <row r="67" spans="1:24">
      <c r="A67" s="13" t="s">
        <v>133</v>
      </c>
      <c r="B67" s="13">
        <f t="shared" si="1"/>
        <v>0.91737485442831401</v>
      </c>
      <c r="C67" s="13">
        <f t="shared" si="0"/>
        <v>0.92099142479612739</v>
      </c>
      <c r="D67" s="13">
        <f t="shared" si="0"/>
        <v>0.81415637232204963</v>
      </c>
      <c r="E67" s="13">
        <f t="shared" si="0"/>
        <v>0.89279595398628908</v>
      </c>
      <c r="F67" s="13">
        <f t="shared" si="0"/>
        <v>0.91314773824025974</v>
      </c>
      <c r="G67" s="13">
        <f t="shared" si="0"/>
        <v>0.85845920994420299</v>
      </c>
      <c r="H67" s="13">
        <f t="shared" si="0"/>
        <v>0.83604644655444671</v>
      </c>
      <c r="I67" s="13">
        <f t="shared" si="0"/>
        <v>0.84628983372400524</v>
      </c>
      <c r="J67" s="13">
        <f t="shared" si="0"/>
        <v>0.92125780797581536</v>
      </c>
      <c r="K67" s="13">
        <f t="shared" si="0"/>
        <v>1</v>
      </c>
      <c r="L67" s="13">
        <f t="shared" si="0"/>
        <v>0</v>
      </c>
      <c r="M67" s="13">
        <f t="shared" si="0"/>
        <v>0</v>
      </c>
      <c r="N67" s="13">
        <f t="shared" si="0"/>
        <v>0</v>
      </c>
      <c r="O67" s="13">
        <f t="shared" si="0"/>
        <v>0</v>
      </c>
      <c r="P67" s="13">
        <f t="shared" si="0"/>
        <v>0</v>
      </c>
      <c r="Q67" s="13">
        <f t="shared" si="0"/>
        <v>0</v>
      </c>
      <c r="R67" s="13">
        <f t="shared" si="0"/>
        <v>0</v>
      </c>
      <c r="S67" s="13">
        <f t="shared" si="0"/>
        <v>0</v>
      </c>
      <c r="T67" s="13">
        <f t="shared" si="0"/>
        <v>0</v>
      </c>
      <c r="U67" s="13">
        <f t="shared" si="0"/>
        <v>0</v>
      </c>
      <c r="V67" s="13">
        <f t="shared" si="0"/>
        <v>0</v>
      </c>
      <c r="W67" s="13">
        <f t="shared" si="0"/>
        <v>0</v>
      </c>
      <c r="X67" s="13">
        <f t="shared" si="0"/>
        <v>0</v>
      </c>
    </row>
    <row r="68" spans="1:24">
      <c r="A68" s="13" t="s">
        <v>134</v>
      </c>
      <c r="B68" s="13">
        <f t="shared" si="1"/>
        <v>0.96782578932725416</v>
      </c>
      <c r="C68" s="13">
        <f t="shared" si="0"/>
        <v>0.88457152133357841</v>
      </c>
      <c r="D68" s="13">
        <f t="shared" si="0"/>
        <v>0.94378790059647855</v>
      </c>
      <c r="E68" s="13">
        <f t="shared" si="0"/>
        <v>0.9498581376668247</v>
      </c>
      <c r="F68" s="13">
        <f t="shared" si="0"/>
        <v>0.9141872553616146</v>
      </c>
      <c r="G68" s="13">
        <f t="shared" si="0"/>
        <v>0.95811778344085674</v>
      </c>
      <c r="H68" s="13">
        <f t="shared" si="0"/>
        <v>0.94276095787616943</v>
      </c>
      <c r="I68" s="13">
        <f t="shared" si="0"/>
        <v>0.91036433577183695</v>
      </c>
      <c r="J68" s="13">
        <f t="shared" si="0"/>
        <v>0.90400333988434367</v>
      </c>
      <c r="K68" s="13">
        <f t="shared" si="0"/>
        <v>0.83046694093936868</v>
      </c>
      <c r="L68" s="13">
        <f t="shared" si="0"/>
        <v>1</v>
      </c>
      <c r="M68" s="13">
        <f t="shared" si="0"/>
        <v>0</v>
      </c>
      <c r="N68" s="13">
        <f t="shared" si="0"/>
        <v>0</v>
      </c>
      <c r="O68" s="13">
        <f t="shared" si="0"/>
        <v>0</v>
      </c>
      <c r="P68" s="13">
        <f t="shared" si="0"/>
        <v>0</v>
      </c>
      <c r="Q68" s="13">
        <f t="shared" si="0"/>
        <v>0</v>
      </c>
      <c r="R68" s="13">
        <f t="shared" si="0"/>
        <v>0</v>
      </c>
      <c r="S68" s="13">
        <f t="shared" si="0"/>
        <v>0</v>
      </c>
      <c r="T68" s="13">
        <f t="shared" si="0"/>
        <v>0</v>
      </c>
      <c r="U68" s="13">
        <f t="shared" si="0"/>
        <v>0</v>
      </c>
      <c r="V68" s="13">
        <f t="shared" si="0"/>
        <v>0</v>
      </c>
      <c r="W68" s="13">
        <f t="shared" si="0"/>
        <v>0</v>
      </c>
      <c r="X68" s="13">
        <f t="shared" si="0"/>
        <v>0</v>
      </c>
    </row>
    <row r="69" spans="1:24">
      <c r="A69" s="13" t="s">
        <v>138</v>
      </c>
      <c r="B69" s="13">
        <f t="shared" si="1"/>
        <v>0.9334087430304937</v>
      </c>
      <c r="C69" s="13">
        <f t="shared" si="0"/>
        <v>0.85931836850739651</v>
      </c>
      <c r="D69" s="13">
        <f t="shared" si="0"/>
        <v>0.8526084541320188</v>
      </c>
      <c r="E69" s="13">
        <f t="shared" si="0"/>
        <v>0.93553478495111486</v>
      </c>
      <c r="F69" s="13">
        <f t="shared" si="0"/>
        <v>0.87678257992204478</v>
      </c>
      <c r="G69" s="13">
        <f t="shared" si="0"/>
        <v>0.8932560101348449</v>
      </c>
      <c r="H69" s="13">
        <f t="shared" si="0"/>
        <v>0.85041472030186016</v>
      </c>
      <c r="I69" s="13">
        <f t="shared" si="0"/>
        <v>0.90607541397358882</v>
      </c>
      <c r="J69" s="13">
        <f t="shared" si="0"/>
        <v>0.93180938568366778</v>
      </c>
      <c r="K69" s="13">
        <f t="shared" si="0"/>
        <v>0.90462146092971507</v>
      </c>
      <c r="L69" s="13">
        <f t="shared" si="0"/>
        <v>0.91442329702785774</v>
      </c>
      <c r="M69" s="13">
        <f t="shared" si="0"/>
        <v>1</v>
      </c>
      <c r="N69" s="13">
        <f t="shared" si="0"/>
        <v>0</v>
      </c>
      <c r="O69" s="13">
        <f t="shared" si="0"/>
        <v>0</v>
      </c>
      <c r="P69" s="13">
        <f t="shared" si="0"/>
        <v>0</v>
      </c>
      <c r="Q69" s="13">
        <f t="shared" si="0"/>
        <v>0</v>
      </c>
      <c r="R69" s="13">
        <f t="shared" si="0"/>
        <v>0</v>
      </c>
      <c r="S69" s="13">
        <f t="shared" si="0"/>
        <v>0</v>
      </c>
      <c r="T69" s="13">
        <f t="shared" si="0"/>
        <v>0</v>
      </c>
      <c r="U69" s="13">
        <f t="shared" si="0"/>
        <v>0</v>
      </c>
      <c r="V69" s="13">
        <f t="shared" si="0"/>
        <v>0</v>
      </c>
      <c r="W69" s="13">
        <f t="shared" si="0"/>
        <v>0</v>
      </c>
      <c r="X69" s="13">
        <f t="shared" si="0"/>
        <v>0</v>
      </c>
    </row>
    <row r="70" spans="1:24">
      <c r="A70" s="13" t="s">
        <v>139</v>
      </c>
      <c r="B70" s="13">
        <f t="shared" si="1"/>
        <v>0.9178070252832593</v>
      </c>
      <c r="C70" s="13">
        <f t="shared" si="0"/>
        <v>0.96539837876676071</v>
      </c>
      <c r="D70" s="13">
        <f t="shared" si="0"/>
        <v>0.86051209577680809</v>
      </c>
      <c r="E70" s="13">
        <f t="shared" si="0"/>
        <v>0.86836156527343566</v>
      </c>
      <c r="F70" s="13">
        <f t="shared" si="0"/>
        <v>0.93890489538622146</v>
      </c>
      <c r="G70" s="13">
        <f t="shared" si="0"/>
        <v>0.89179128337198155</v>
      </c>
      <c r="H70" s="13">
        <f t="shared" si="0"/>
        <v>0.78287039345653764</v>
      </c>
      <c r="I70" s="13">
        <f t="shared" ref="C70:X80" si="2">IF(ABS(I45)&lt;$C$30,0,I45)</f>
        <v>0.83055324685278942</v>
      </c>
      <c r="J70" s="13">
        <f t="shared" si="2"/>
        <v>0.88897092053447568</v>
      </c>
      <c r="K70" s="13">
        <f t="shared" si="2"/>
        <v>0.89429944813328088</v>
      </c>
      <c r="L70" s="13">
        <f t="shared" si="2"/>
        <v>0.84865486137694868</v>
      </c>
      <c r="M70" s="13">
        <f t="shared" si="2"/>
        <v>0.84372899461677608</v>
      </c>
      <c r="N70" s="13">
        <f t="shared" si="2"/>
        <v>1</v>
      </c>
      <c r="O70" s="13">
        <f t="shared" si="2"/>
        <v>0</v>
      </c>
      <c r="P70" s="13">
        <f t="shared" si="2"/>
        <v>0</v>
      </c>
      <c r="Q70" s="13">
        <f t="shared" si="2"/>
        <v>0</v>
      </c>
      <c r="R70" s="13">
        <f t="shared" si="2"/>
        <v>0</v>
      </c>
      <c r="S70" s="13">
        <f t="shared" si="2"/>
        <v>0</v>
      </c>
      <c r="T70" s="13">
        <f t="shared" si="2"/>
        <v>0</v>
      </c>
      <c r="U70" s="13">
        <f t="shared" si="2"/>
        <v>0</v>
      </c>
      <c r="V70" s="13">
        <f t="shared" si="2"/>
        <v>0</v>
      </c>
      <c r="W70" s="13">
        <f t="shared" si="2"/>
        <v>0</v>
      </c>
      <c r="X70" s="13">
        <f t="shared" si="2"/>
        <v>0</v>
      </c>
    </row>
    <row r="71" spans="1:24">
      <c r="A71" s="13" t="s">
        <v>140</v>
      </c>
      <c r="B71" s="13">
        <f t="shared" si="1"/>
        <v>0.94027164420630527</v>
      </c>
      <c r="C71" s="13">
        <f t="shared" si="2"/>
        <v>0.88403713153585251</v>
      </c>
      <c r="D71" s="13">
        <f t="shared" si="2"/>
        <v>0.9578344705618399</v>
      </c>
      <c r="E71" s="13">
        <f t="shared" si="2"/>
        <v>0.9353203321437753</v>
      </c>
      <c r="F71" s="13">
        <f t="shared" si="2"/>
        <v>0.86439885033600938</v>
      </c>
      <c r="G71" s="13">
        <f t="shared" si="2"/>
        <v>0.89911226073330386</v>
      </c>
      <c r="H71" s="13">
        <f t="shared" si="2"/>
        <v>0.91272083650035851</v>
      </c>
      <c r="I71" s="13">
        <f t="shared" si="2"/>
        <v>0.9069835048714866</v>
      </c>
      <c r="J71" s="13">
        <f t="shared" si="2"/>
        <v>0.86434692858037809</v>
      </c>
      <c r="K71" s="13">
        <f t="shared" si="2"/>
        <v>0.83263813257688257</v>
      </c>
      <c r="L71" s="13">
        <f t="shared" si="2"/>
        <v>0.9215924829788662</v>
      </c>
      <c r="M71" s="13">
        <f t="shared" si="2"/>
        <v>0.86318938965360559</v>
      </c>
      <c r="N71" s="13">
        <f t="shared" si="2"/>
        <v>0.78702412504258346</v>
      </c>
      <c r="O71" s="13">
        <f t="shared" si="2"/>
        <v>1</v>
      </c>
      <c r="P71" s="13">
        <f t="shared" si="2"/>
        <v>0</v>
      </c>
      <c r="Q71" s="13">
        <f t="shared" si="2"/>
        <v>0</v>
      </c>
      <c r="R71" s="13">
        <f t="shared" si="2"/>
        <v>0</v>
      </c>
      <c r="S71" s="13">
        <f t="shared" si="2"/>
        <v>0</v>
      </c>
      <c r="T71" s="13">
        <f t="shared" si="2"/>
        <v>0</v>
      </c>
      <c r="U71" s="13">
        <f t="shared" si="2"/>
        <v>0</v>
      </c>
      <c r="V71" s="13">
        <f t="shared" si="2"/>
        <v>0</v>
      </c>
      <c r="W71" s="13">
        <f t="shared" si="2"/>
        <v>0</v>
      </c>
      <c r="X71" s="13">
        <f t="shared" si="2"/>
        <v>0</v>
      </c>
    </row>
    <row r="72" spans="1:24">
      <c r="A72" s="13" t="s">
        <v>141</v>
      </c>
      <c r="B72" s="13">
        <f t="shared" si="1"/>
        <v>0.98490426494651062</v>
      </c>
      <c r="C72" s="13">
        <f t="shared" si="2"/>
        <v>0.96256953368175258</v>
      </c>
      <c r="D72" s="13">
        <f t="shared" si="2"/>
        <v>0.94878867764779662</v>
      </c>
      <c r="E72" s="13">
        <f t="shared" si="2"/>
        <v>0.9584084229646872</v>
      </c>
      <c r="F72" s="13">
        <f t="shared" si="2"/>
        <v>0.91872360829112554</v>
      </c>
      <c r="G72" s="13">
        <f t="shared" si="2"/>
        <v>0.95904225424217215</v>
      </c>
      <c r="H72" s="13">
        <f t="shared" si="2"/>
        <v>0.91063250854531397</v>
      </c>
      <c r="I72" s="13">
        <f t="shared" si="2"/>
        <v>0.95019989508949532</v>
      </c>
      <c r="J72" s="13">
        <f t="shared" si="2"/>
        <v>0.94277272865259665</v>
      </c>
      <c r="K72" s="13">
        <f t="shared" si="2"/>
        <v>0.9094259481231618</v>
      </c>
      <c r="L72" s="13">
        <f t="shared" si="2"/>
        <v>0.95367224616281221</v>
      </c>
      <c r="M72" s="13">
        <f t="shared" si="2"/>
        <v>0.93460225050760803</v>
      </c>
      <c r="N72" s="13">
        <f t="shared" si="2"/>
        <v>0.92809486686200404</v>
      </c>
      <c r="O72" s="13">
        <f t="shared" si="2"/>
        <v>0.89970055291541529</v>
      </c>
      <c r="P72" s="13">
        <f t="shared" si="2"/>
        <v>1</v>
      </c>
      <c r="Q72" s="13">
        <f t="shared" si="2"/>
        <v>0</v>
      </c>
      <c r="R72" s="13">
        <f t="shared" si="2"/>
        <v>0</v>
      </c>
      <c r="S72" s="13">
        <f t="shared" si="2"/>
        <v>0</v>
      </c>
      <c r="T72" s="13">
        <f t="shared" si="2"/>
        <v>0</v>
      </c>
      <c r="U72" s="13">
        <f t="shared" si="2"/>
        <v>0</v>
      </c>
      <c r="V72" s="13">
        <f t="shared" si="2"/>
        <v>0</v>
      </c>
      <c r="W72" s="13">
        <f t="shared" si="2"/>
        <v>0</v>
      </c>
      <c r="X72" s="13">
        <f t="shared" si="2"/>
        <v>0</v>
      </c>
    </row>
    <row r="73" spans="1:24">
      <c r="A73" s="13" t="s">
        <v>142</v>
      </c>
      <c r="B73" s="13">
        <f t="shared" si="1"/>
        <v>0.94337712918998229</v>
      </c>
      <c r="C73" s="13">
        <f t="shared" si="2"/>
        <v>0.92733730902528255</v>
      </c>
      <c r="D73" s="13">
        <f t="shared" si="2"/>
        <v>0.86766730573217787</v>
      </c>
      <c r="E73" s="13">
        <f t="shared" si="2"/>
        <v>0.91355564358249997</v>
      </c>
      <c r="F73" s="13">
        <f t="shared" si="2"/>
        <v>0.96095655022900828</v>
      </c>
      <c r="G73" s="13">
        <f t="shared" si="2"/>
        <v>0.90277931933749889</v>
      </c>
      <c r="H73" s="13">
        <f t="shared" si="2"/>
        <v>0.88293504751243224</v>
      </c>
      <c r="I73" s="13">
        <f t="shared" si="2"/>
        <v>0.85382290458880439</v>
      </c>
      <c r="J73" s="13">
        <f t="shared" si="2"/>
        <v>0.9156348663992101</v>
      </c>
      <c r="K73" s="13">
        <f t="shared" si="2"/>
        <v>0.95827576166268513</v>
      </c>
      <c r="L73" s="13">
        <f t="shared" si="2"/>
        <v>0.8803766280512485</v>
      </c>
      <c r="M73" s="13">
        <f t="shared" si="2"/>
        <v>0.87599989811361012</v>
      </c>
      <c r="N73" s="13">
        <f t="shared" si="2"/>
        <v>0.91161006998705962</v>
      </c>
      <c r="O73" s="13">
        <f t="shared" si="2"/>
        <v>0.89259996558480215</v>
      </c>
      <c r="P73" s="13">
        <f t="shared" si="2"/>
        <v>0.90186649334548097</v>
      </c>
      <c r="Q73" s="13">
        <f t="shared" si="2"/>
        <v>1</v>
      </c>
      <c r="R73" s="13">
        <f t="shared" si="2"/>
        <v>0</v>
      </c>
      <c r="S73" s="13">
        <f t="shared" si="2"/>
        <v>0</v>
      </c>
      <c r="T73" s="13">
        <f t="shared" si="2"/>
        <v>0</v>
      </c>
      <c r="U73" s="13">
        <f t="shared" si="2"/>
        <v>0</v>
      </c>
      <c r="V73" s="13">
        <f t="shared" si="2"/>
        <v>0</v>
      </c>
      <c r="W73" s="13">
        <f t="shared" si="2"/>
        <v>0</v>
      </c>
      <c r="X73" s="13">
        <f t="shared" si="2"/>
        <v>0</v>
      </c>
    </row>
    <row r="74" spans="1:24">
      <c r="A74" s="13" t="s">
        <v>143</v>
      </c>
      <c r="B74" s="13">
        <f t="shared" si="1"/>
        <v>0.95444832678149871</v>
      </c>
      <c r="C74" s="13">
        <f t="shared" si="2"/>
        <v>0.91337496369032578</v>
      </c>
      <c r="D74" s="13">
        <f t="shared" si="2"/>
        <v>0.9429019551279102</v>
      </c>
      <c r="E74" s="13">
        <f t="shared" si="2"/>
        <v>0.91575826883594558</v>
      </c>
      <c r="F74" s="13">
        <f t="shared" si="2"/>
        <v>0.86066450756974111</v>
      </c>
      <c r="G74" s="13">
        <f t="shared" si="2"/>
        <v>0.96791627453253881</v>
      </c>
      <c r="H74" s="13">
        <f t="shared" si="2"/>
        <v>0.93928734738328534</v>
      </c>
      <c r="I74" s="13">
        <f t="shared" si="2"/>
        <v>0.95306518645023031</v>
      </c>
      <c r="J74" s="13">
        <f t="shared" si="2"/>
        <v>0.86374142914656205</v>
      </c>
      <c r="K74" s="13">
        <f t="shared" si="2"/>
        <v>0.86307229165147292</v>
      </c>
      <c r="L74" s="13">
        <f t="shared" si="2"/>
        <v>0.92645019818815832</v>
      </c>
      <c r="M74" s="13">
        <f t="shared" si="2"/>
        <v>0.86776265621616344</v>
      </c>
      <c r="N74" s="13">
        <f t="shared" si="2"/>
        <v>0.86321344941002864</v>
      </c>
      <c r="O74" s="13">
        <f t="shared" si="2"/>
        <v>0.89100444080414665</v>
      </c>
      <c r="P74" s="13">
        <f t="shared" si="2"/>
        <v>0.95750289290895174</v>
      </c>
      <c r="Q74" s="13">
        <f t="shared" si="2"/>
        <v>0.88274368986978247</v>
      </c>
      <c r="R74" s="13">
        <f t="shared" si="2"/>
        <v>1</v>
      </c>
      <c r="S74" s="13">
        <f t="shared" si="2"/>
        <v>0</v>
      </c>
      <c r="T74" s="13">
        <f t="shared" si="2"/>
        <v>0</v>
      </c>
      <c r="U74" s="13">
        <f t="shared" si="2"/>
        <v>0</v>
      </c>
      <c r="V74" s="13">
        <f t="shared" si="2"/>
        <v>0</v>
      </c>
      <c r="W74" s="13">
        <f t="shared" si="2"/>
        <v>0</v>
      </c>
      <c r="X74" s="13">
        <f t="shared" si="2"/>
        <v>0</v>
      </c>
    </row>
    <row r="75" spans="1:24">
      <c r="A75" s="13" t="s">
        <v>144</v>
      </c>
      <c r="B75" s="13">
        <f t="shared" si="1"/>
        <v>0.86516847214534276</v>
      </c>
      <c r="C75" s="13">
        <f t="shared" si="2"/>
        <v>0.77408788288986452</v>
      </c>
      <c r="D75" s="13">
        <f t="shared" si="2"/>
        <v>0.81315037735274542</v>
      </c>
      <c r="E75" s="13">
        <f t="shared" si="2"/>
        <v>0.90311967198173526</v>
      </c>
      <c r="F75" s="13">
        <f t="shared" si="2"/>
        <v>0.76398744207533253</v>
      </c>
      <c r="G75" s="13">
        <f t="shared" si="2"/>
        <v>0.86903475413484776</v>
      </c>
      <c r="H75" s="13">
        <f t="shared" si="2"/>
        <v>0.93432359838744028</v>
      </c>
      <c r="I75" s="13">
        <f t="shared" si="2"/>
        <v>0.86329818592977858</v>
      </c>
      <c r="J75" s="13">
        <f t="shared" si="2"/>
        <v>0.85154316026816101</v>
      </c>
      <c r="K75" s="13">
        <f t="shared" si="2"/>
        <v>0.78277372528168709</v>
      </c>
      <c r="L75" s="13">
        <f t="shared" si="2"/>
        <v>0.86704553348147473</v>
      </c>
      <c r="M75" s="13">
        <f t="shared" si="2"/>
        <v>0.78126317328897255</v>
      </c>
      <c r="N75" s="13">
        <f t="shared" si="2"/>
        <v>0.72777514928700937</v>
      </c>
      <c r="O75" s="13">
        <f t="shared" si="2"/>
        <v>0.81220989961982371</v>
      </c>
      <c r="P75" s="13">
        <f t="shared" si="2"/>
        <v>0.86083860564455195</v>
      </c>
      <c r="Q75" s="13">
        <f t="shared" si="2"/>
        <v>0.8036932861177366</v>
      </c>
      <c r="R75" s="13">
        <f t="shared" si="2"/>
        <v>0.86662495858439126</v>
      </c>
      <c r="S75" s="13">
        <f t="shared" si="2"/>
        <v>1</v>
      </c>
      <c r="T75" s="13">
        <f t="shared" si="2"/>
        <v>0</v>
      </c>
      <c r="U75" s="13">
        <f t="shared" si="2"/>
        <v>0</v>
      </c>
      <c r="V75" s="13">
        <f t="shared" si="2"/>
        <v>0</v>
      </c>
      <c r="W75" s="13">
        <f t="shared" si="2"/>
        <v>0</v>
      </c>
      <c r="X75" s="13">
        <f t="shared" si="2"/>
        <v>0</v>
      </c>
    </row>
    <row r="76" spans="1:24">
      <c r="A76" s="13" t="s">
        <v>145</v>
      </c>
      <c r="B76" s="13">
        <f t="shared" si="1"/>
        <v>0.86119511409948535</v>
      </c>
      <c r="C76" s="13">
        <f t="shared" si="2"/>
        <v>0.85658082220630005</v>
      </c>
      <c r="D76" s="13">
        <f t="shared" si="2"/>
        <v>0.86218520546326771</v>
      </c>
      <c r="E76" s="13">
        <f t="shared" si="2"/>
        <v>0.84961936087248435</v>
      </c>
      <c r="F76" s="13">
        <f t="shared" si="2"/>
        <v>0.71511956862769344</v>
      </c>
      <c r="G76" s="13">
        <f t="shared" si="2"/>
        <v>0.82432847914457952</v>
      </c>
      <c r="H76" s="13">
        <f t="shared" si="2"/>
        <v>0.78297414200653748</v>
      </c>
      <c r="I76" s="13">
        <f t="shared" si="2"/>
        <v>0.94836071612996098</v>
      </c>
      <c r="J76" s="13">
        <f t="shared" si="2"/>
        <v>0.82730846017315607</v>
      </c>
      <c r="K76" s="13">
        <f t="shared" si="2"/>
        <v>0.77551306486785698</v>
      </c>
      <c r="L76" s="13">
        <f t="shared" si="2"/>
        <v>0.7685054151469517</v>
      </c>
      <c r="M76" s="13">
        <f t="shared" si="2"/>
        <v>0.8086011321713763</v>
      </c>
      <c r="N76" s="13">
        <f t="shared" si="2"/>
        <v>0.79564101947466959</v>
      </c>
      <c r="O76" s="13">
        <f t="shared" si="2"/>
        <v>0.84094375682080735</v>
      </c>
      <c r="P76" s="13">
        <f t="shared" si="2"/>
        <v>0.87214282455345216</v>
      </c>
      <c r="Q76" s="13">
        <f t="shared" si="2"/>
        <v>0.77003825674663195</v>
      </c>
      <c r="R76" s="13">
        <f t="shared" si="2"/>
        <v>0.86707040485191811</v>
      </c>
      <c r="S76" s="13">
        <f t="shared" si="2"/>
        <v>0.75049586229974097</v>
      </c>
      <c r="T76" s="13">
        <f t="shared" si="2"/>
        <v>1</v>
      </c>
      <c r="U76" s="13">
        <f t="shared" si="2"/>
        <v>0</v>
      </c>
      <c r="V76" s="13">
        <f t="shared" si="2"/>
        <v>0</v>
      </c>
      <c r="W76" s="13">
        <f t="shared" si="2"/>
        <v>0</v>
      </c>
      <c r="X76" s="13">
        <f t="shared" si="2"/>
        <v>0</v>
      </c>
    </row>
    <row r="77" spans="1:24">
      <c r="A77" s="13" t="s">
        <v>146</v>
      </c>
      <c r="B77" s="13">
        <f t="shared" si="1"/>
        <v>0.95253950835992685</v>
      </c>
      <c r="C77" s="13">
        <f t="shared" si="2"/>
        <v>0.8971063648907025</v>
      </c>
      <c r="D77" s="13">
        <f t="shared" si="2"/>
        <v>0.85356305522984544</v>
      </c>
      <c r="E77" s="13">
        <f t="shared" si="2"/>
        <v>0.93460158250342207</v>
      </c>
      <c r="F77" s="13">
        <f t="shared" si="2"/>
        <v>0.96109328842752251</v>
      </c>
      <c r="G77" s="13">
        <f t="shared" si="2"/>
        <v>0.91425082233874988</v>
      </c>
      <c r="H77" s="13">
        <f t="shared" si="2"/>
        <v>0.88442990814503342</v>
      </c>
      <c r="I77" s="13">
        <f t="shared" si="2"/>
        <v>0.87758719091898307</v>
      </c>
      <c r="J77" s="13">
        <f t="shared" si="2"/>
        <v>0.97817970439699531</v>
      </c>
      <c r="K77" s="13">
        <f t="shared" si="2"/>
        <v>0.93019960429067128</v>
      </c>
      <c r="L77" s="13">
        <f t="shared" si="2"/>
        <v>0.92879247425106748</v>
      </c>
      <c r="M77" s="13">
        <f t="shared" si="2"/>
        <v>0.94730654059919173</v>
      </c>
      <c r="N77" s="13">
        <f t="shared" si="2"/>
        <v>0.90209886941704331</v>
      </c>
      <c r="O77" s="13">
        <f t="shared" si="2"/>
        <v>0.8501383452340342</v>
      </c>
      <c r="P77" s="13">
        <f t="shared" si="2"/>
        <v>0.93555299640161826</v>
      </c>
      <c r="Q77" s="13">
        <f t="shared" si="2"/>
        <v>0.94032111887550041</v>
      </c>
      <c r="R77" s="13">
        <f t="shared" si="2"/>
        <v>0.86402061773733119</v>
      </c>
      <c r="S77" s="13">
        <f t="shared" si="2"/>
        <v>0.840203850799632</v>
      </c>
      <c r="T77" s="13">
        <f t="shared" si="2"/>
        <v>0.75254519245903462</v>
      </c>
      <c r="U77" s="13">
        <f t="shared" si="2"/>
        <v>1</v>
      </c>
      <c r="V77" s="13">
        <f t="shared" si="2"/>
        <v>0</v>
      </c>
      <c r="W77" s="13">
        <f t="shared" si="2"/>
        <v>0</v>
      </c>
      <c r="X77" s="13">
        <f t="shared" si="2"/>
        <v>0</v>
      </c>
    </row>
    <row r="78" spans="1:24">
      <c r="A78" s="13" t="s">
        <v>147</v>
      </c>
      <c r="B78" s="13">
        <f t="shared" si="1"/>
        <v>0.88779742517410432</v>
      </c>
      <c r="C78" s="13">
        <f t="shared" si="2"/>
        <v>0.85034096437744155</v>
      </c>
      <c r="D78" s="13">
        <f t="shared" si="2"/>
        <v>0.77602763193210278</v>
      </c>
      <c r="E78" s="13">
        <f t="shared" si="2"/>
        <v>0.86202694374191691</v>
      </c>
      <c r="F78" s="13">
        <f t="shared" si="2"/>
        <v>0.88709944950561814</v>
      </c>
      <c r="G78" s="13">
        <f t="shared" si="2"/>
        <v>0.8673588485029986</v>
      </c>
      <c r="H78" s="13">
        <f t="shared" si="2"/>
        <v>0.86932007501703035</v>
      </c>
      <c r="I78" s="13">
        <f t="shared" si="2"/>
        <v>0.80915298561393867</v>
      </c>
      <c r="J78" s="13">
        <f t="shared" si="2"/>
        <v>0.87495218328472091</v>
      </c>
      <c r="K78" s="13">
        <f t="shared" si="2"/>
        <v>0.96495345102017138</v>
      </c>
      <c r="L78" s="13">
        <f t="shared" si="2"/>
        <v>0.85177059491645934</v>
      </c>
      <c r="M78" s="13">
        <f t="shared" si="2"/>
        <v>0.89722568631745703</v>
      </c>
      <c r="N78" s="13">
        <f t="shared" si="2"/>
        <v>0.83208787004996188</v>
      </c>
      <c r="O78" s="13">
        <f t="shared" si="2"/>
        <v>0.79050724561903807</v>
      </c>
      <c r="P78" s="13">
        <f t="shared" si="2"/>
        <v>0.88226255539597331</v>
      </c>
      <c r="Q78" s="13">
        <f t="shared" si="2"/>
        <v>0.92627742918679834</v>
      </c>
      <c r="R78" s="13">
        <f t="shared" si="2"/>
        <v>0.8621152770649938</v>
      </c>
      <c r="S78" s="13">
        <f t="shared" si="2"/>
        <v>0.80195357411385459</v>
      </c>
      <c r="T78" s="13">
        <f t="shared" si="2"/>
        <v>0.67025469948449079</v>
      </c>
      <c r="U78" s="13">
        <f t="shared" si="2"/>
        <v>0.92317410477719863</v>
      </c>
      <c r="V78" s="13">
        <f t="shared" si="2"/>
        <v>1</v>
      </c>
      <c r="W78" s="13">
        <f t="shared" si="2"/>
        <v>0</v>
      </c>
      <c r="X78" s="13">
        <f t="shared" si="2"/>
        <v>0</v>
      </c>
    </row>
    <row r="79" spans="1:24">
      <c r="A79" s="13" t="s">
        <v>148</v>
      </c>
      <c r="B79" s="13">
        <f t="shared" si="1"/>
        <v>0.95342158212146255</v>
      </c>
      <c r="C79" s="13">
        <f t="shared" si="2"/>
        <v>0.8846057572569519</v>
      </c>
      <c r="D79" s="13">
        <f t="shared" si="2"/>
        <v>0.93391110906550978</v>
      </c>
      <c r="E79" s="13">
        <f t="shared" si="2"/>
        <v>0.94772876893630864</v>
      </c>
      <c r="F79" s="13">
        <f t="shared" si="2"/>
        <v>0.89178717389108575</v>
      </c>
      <c r="G79" s="13">
        <f t="shared" si="2"/>
        <v>0.93513063771451632</v>
      </c>
      <c r="H79" s="13">
        <f t="shared" si="2"/>
        <v>0.8937012727243161</v>
      </c>
      <c r="I79" s="13">
        <f t="shared" si="2"/>
        <v>0.88567379614645392</v>
      </c>
      <c r="J79" s="13">
        <f t="shared" si="2"/>
        <v>0.86508537874785585</v>
      </c>
      <c r="K79" s="13">
        <f t="shared" si="2"/>
        <v>0.83357941205068631</v>
      </c>
      <c r="L79" s="13">
        <f t="shared" si="2"/>
        <v>0.97878838270225177</v>
      </c>
      <c r="M79" s="13">
        <f t="shared" si="2"/>
        <v>0.93085410696249704</v>
      </c>
      <c r="N79" s="13">
        <f t="shared" si="2"/>
        <v>0.85454747853391066</v>
      </c>
      <c r="O79" s="13">
        <f t="shared" si="2"/>
        <v>0.91893143455338477</v>
      </c>
      <c r="P79" s="13">
        <f t="shared" si="2"/>
        <v>0.94766724284422321</v>
      </c>
      <c r="Q79" s="13">
        <f t="shared" si="2"/>
        <v>0.86754386837889697</v>
      </c>
      <c r="R79" s="13">
        <f t="shared" si="2"/>
        <v>0.91028698415002585</v>
      </c>
      <c r="S79" s="13">
        <f t="shared" si="2"/>
        <v>0.80305220713177539</v>
      </c>
      <c r="T79" s="13">
        <f t="shared" si="2"/>
        <v>0.76951064296845217</v>
      </c>
      <c r="U79" s="13">
        <f t="shared" si="2"/>
        <v>0.89889625989115596</v>
      </c>
      <c r="V79" s="13">
        <f t="shared" si="2"/>
        <v>0.8445857776315524</v>
      </c>
      <c r="W79" s="13">
        <f t="shared" si="2"/>
        <v>1</v>
      </c>
      <c r="X79" s="13">
        <f t="shared" si="2"/>
        <v>0</v>
      </c>
    </row>
    <row r="80" spans="1:24" ht="15.75" thickBot="1">
      <c r="A80" s="14" t="s">
        <v>149</v>
      </c>
      <c r="B80" s="13">
        <f t="shared" si="1"/>
        <v>0.85314660567645884</v>
      </c>
      <c r="C80" s="13">
        <f t="shared" si="2"/>
        <v>0.77577776302675416</v>
      </c>
      <c r="D80" s="13">
        <f t="shared" si="2"/>
        <v>0.81696989652413143</v>
      </c>
      <c r="E80" s="13">
        <f t="shared" si="2"/>
        <v>0.84643225470426997</v>
      </c>
      <c r="F80" s="13">
        <f t="shared" si="2"/>
        <v>0.79731784989427334</v>
      </c>
      <c r="G80" s="13">
        <f t="shared" si="2"/>
        <v>0.84113340768966338</v>
      </c>
      <c r="H80" s="13">
        <f t="shared" si="2"/>
        <v>0.7686168797427233</v>
      </c>
      <c r="I80" s="13">
        <f t="shared" si="2"/>
        <v>0.84279025164894095</v>
      </c>
      <c r="J80" s="13">
        <f t="shared" si="2"/>
        <v>0.83309098130057557</v>
      </c>
      <c r="K80" s="13">
        <f t="shared" si="2"/>
        <v>0.81404308047939633</v>
      </c>
      <c r="L80" s="13">
        <f t="shared" si="2"/>
        <v>0.84203769026994768</v>
      </c>
      <c r="M80" s="13">
        <f t="shared" si="2"/>
        <v>0.9569159192975295</v>
      </c>
      <c r="N80" s="13">
        <f t="shared" si="2"/>
        <v>0.74724062472855979</v>
      </c>
      <c r="O80" s="13">
        <f t="shared" si="2"/>
        <v>0.81873825545799195</v>
      </c>
      <c r="P80" s="13">
        <f t="shared" si="2"/>
        <v>0.85634138570507778</v>
      </c>
      <c r="Q80" s="13">
        <f t="shared" si="2"/>
        <v>0.78327611163305799</v>
      </c>
      <c r="R80" s="13">
        <f t="shared" si="2"/>
        <v>0.81186730599716206</v>
      </c>
      <c r="S80" s="13">
        <f t="shared" si="2"/>
        <v>0.64191565630284952</v>
      </c>
      <c r="T80" s="13">
        <f t="shared" si="2"/>
        <v>0.75475963448900185</v>
      </c>
      <c r="U80" s="13">
        <f t="shared" si="2"/>
        <v>0.85204816776345949</v>
      </c>
      <c r="V80" s="13">
        <f t="shared" si="2"/>
        <v>0.80893984358499338</v>
      </c>
      <c r="W80" s="13">
        <f t="shared" si="2"/>
        <v>0.88070457007598235</v>
      </c>
      <c r="X80" s="13">
        <f t="shared" si="2"/>
        <v>1</v>
      </c>
    </row>
    <row r="82" spans="1:2">
      <c r="A82" t="s">
        <v>141</v>
      </c>
      <c r="B82">
        <v>0.98490426494651062</v>
      </c>
    </row>
    <row r="83" spans="1:2">
      <c r="A83" t="s">
        <v>24</v>
      </c>
      <c r="B83">
        <v>0.97459455789221427</v>
      </c>
    </row>
    <row r="84" spans="1:2">
      <c r="A84" t="s">
        <v>134</v>
      </c>
      <c r="B84">
        <v>0.96782578932725416</v>
      </c>
    </row>
    <row r="85" spans="1:2">
      <c r="A85" t="s">
        <v>129</v>
      </c>
      <c r="B85">
        <v>0.95782831409380753</v>
      </c>
    </row>
    <row r="86" spans="1:2">
      <c r="A86" t="s">
        <v>22</v>
      </c>
      <c r="B86">
        <v>0.95733324694608324</v>
      </c>
    </row>
    <row r="87" spans="1:2">
      <c r="A87" t="s">
        <v>23</v>
      </c>
      <c r="B87">
        <v>0.95618989141122157</v>
      </c>
    </row>
    <row r="88" spans="1:2">
      <c r="A88" t="s">
        <v>132</v>
      </c>
      <c r="B88">
        <v>0.95583029145762011</v>
      </c>
    </row>
    <row r="89" spans="1:2">
      <c r="A89" t="s">
        <v>143</v>
      </c>
      <c r="B89">
        <v>0.95444832678149871</v>
      </c>
    </row>
    <row r="90" spans="1:2">
      <c r="A90" t="s">
        <v>148</v>
      </c>
      <c r="B90">
        <v>0.95342158212146255</v>
      </c>
    </row>
    <row r="91" spans="1:2">
      <c r="A91" t="s">
        <v>146</v>
      </c>
      <c r="B91">
        <v>0.95253950835992685</v>
      </c>
    </row>
    <row r="92" spans="1:2">
      <c r="A92" t="s">
        <v>131</v>
      </c>
      <c r="B92">
        <v>0.95119184208432384</v>
      </c>
    </row>
    <row r="93" spans="1:2">
      <c r="A93" t="s">
        <v>128</v>
      </c>
      <c r="B93">
        <v>0.94765366004813223</v>
      </c>
    </row>
    <row r="94" spans="1:2">
      <c r="A94" t="s">
        <v>142</v>
      </c>
      <c r="B94">
        <v>0.94337712918998229</v>
      </c>
    </row>
    <row r="95" spans="1:2">
      <c r="A95" t="s">
        <v>140</v>
      </c>
      <c r="B95">
        <v>0.94027164420630527</v>
      </c>
    </row>
    <row r="96" spans="1:2">
      <c r="A96" t="s">
        <v>138</v>
      </c>
      <c r="B96">
        <v>0.9334087430304937</v>
      </c>
    </row>
    <row r="97" spans="1:2">
      <c r="A97" t="s">
        <v>130</v>
      </c>
      <c r="B97">
        <v>0.92666882513517634</v>
      </c>
    </row>
    <row r="98" spans="1:2">
      <c r="A98" t="s">
        <v>139</v>
      </c>
      <c r="B98">
        <v>0.9178070252832593</v>
      </c>
    </row>
    <row r="99" spans="1:2">
      <c r="A99" t="s">
        <v>133</v>
      </c>
      <c r="B99">
        <v>0.91737485442831401</v>
      </c>
    </row>
    <row r="100" spans="1:2">
      <c r="A100" t="s">
        <v>147</v>
      </c>
      <c r="B100">
        <v>0.88779742517410432</v>
      </c>
    </row>
    <row r="101" spans="1:2">
      <c r="A101" t="s">
        <v>144</v>
      </c>
      <c r="B101">
        <v>0.86516847214534276</v>
      </c>
    </row>
    <row r="102" spans="1:2">
      <c r="A102" t="s">
        <v>145</v>
      </c>
      <c r="B102">
        <v>0.86119511409948535</v>
      </c>
    </row>
    <row r="103" spans="1:2">
      <c r="A103" t="s">
        <v>149</v>
      </c>
      <c r="B103">
        <v>0.85314660567645884</v>
      </c>
    </row>
  </sheetData>
  <sortState ref="A82:B103">
    <sortCondition descending="1" ref="B82:B103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8" shapeId="512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485775</xdr:colOff>
                <xdr:row>2</xdr:row>
                <xdr:rowOff>142875</xdr:rowOff>
              </to>
            </anchor>
          </objectPr>
        </oleObject>
      </mc:Choice>
      <mc:Fallback>
        <oleObject progId="Word.Document.8" shapeId="512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workbookViewId="0">
      <selection activeCell="A2" sqref="A1:K18"/>
    </sheetView>
  </sheetViews>
  <sheetFormatPr defaultRowHeight="15"/>
  <sheetData>
    <row r="1" spans="1:11">
      <c r="A1" s="19" t="s">
        <v>1</v>
      </c>
      <c r="B1" s="19" t="s">
        <v>50</v>
      </c>
      <c r="C1" s="19" t="s">
        <v>51</v>
      </c>
      <c r="D1" s="19" t="s">
        <v>52</v>
      </c>
      <c r="E1" s="19" t="s">
        <v>53</v>
      </c>
      <c r="F1" s="19" t="s">
        <v>54</v>
      </c>
      <c r="G1" s="19" t="s">
        <v>55</v>
      </c>
      <c r="H1" s="19" t="s">
        <v>56</v>
      </c>
      <c r="I1" s="19" t="s">
        <v>57</v>
      </c>
      <c r="J1" s="19" t="s">
        <v>58</v>
      </c>
      <c r="K1" s="19" t="s">
        <v>59</v>
      </c>
    </row>
    <row r="2" spans="1:11">
      <c r="A2">
        <v>1030</v>
      </c>
      <c r="B2">
        <v>2</v>
      </c>
      <c r="C2">
        <v>0.28000000000000003</v>
      </c>
      <c r="D2">
        <v>1280</v>
      </c>
      <c r="E2">
        <v>1024</v>
      </c>
      <c r="F2">
        <v>69</v>
      </c>
      <c r="G2">
        <v>125</v>
      </c>
      <c r="H2">
        <v>108</v>
      </c>
      <c r="I2">
        <v>381</v>
      </c>
      <c r="J2">
        <v>376</v>
      </c>
      <c r="K2">
        <v>418</v>
      </c>
    </row>
    <row r="3" spans="1:11">
      <c r="A3">
        <v>1090</v>
      </c>
      <c r="B3">
        <v>2</v>
      </c>
      <c r="C3">
        <v>0.27</v>
      </c>
      <c r="D3">
        <v>1280</v>
      </c>
      <c r="E3">
        <v>1024</v>
      </c>
      <c r="F3">
        <v>69</v>
      </c>
      <c r="G3">
        <v>120</v>
      </c>
      <c r="H3">
        <v>86</v>
      </c>
      <c r="I3">
        <v>368</v>
      </c>
      <c r="J3">
        <v>373</v>
      </c>
      <c r="K3">
        <v>383</v>
      </c>
    </row>
    <row r="4" spans="1:11">
      <c r="A4">
        <v>1230</v>
      </c>
      <c r="B4">
        <v>2</v>
      </c>
      <c r="C4">
        <v>0.28000000000000003</v>
      </c>
      <c r="D4">
        <v>1280</v>
      </c>
      <c r="E4">
        <v>1024</v>
      </c>
      <c r="F4">
        <v>69</v>
      </c>
      <c r="G4">
        <v>150</v>
      </c>
      <c r="H4">
        <v>100</v>
      </c>
      <c r="I4">
        <v>385</v>
      </c>
      <c r="J4">
        <v>400</v>
      </c>
      <c r="K4">
        <v>390</v>
      </c>
    </row>
    <row r="5" spans="1:11">
      <c r="A5">
        <v>1100</v>
      </c>
      <c r="B5">
        <v>2</v>
      </c>
      <c r="C5">
        <v>0.28000000000000003</v>
      </c>
      <c r="D5">
        <v>1280</v>
      </c>
      <c r="E5">
        <v>1024</v>
      </c>
      <c r="F5">
        <v>69</v>
      </c>
      <c r="G5">
        <v>120</v>
      </c>
      <c r="H5">
        <v>85</v>
      </c>
      <c r="I5">
        <v>398</v>
      </c>
      <c r="J5">
        <v>387</v>
      </c>
      <c r="K5">
        <v>424</v>
      </c>
    </row>
    <row r="6" spans="1:11">
      <c r="A6">
        <v>1090</v>
      </c>
      <c r="B6">
        <v>2</v>
      </c>
      <c r="C6">
        <v>0.28000000000000003</v>
      </c>
      <c r="D6">
        <v>1280</v>
      </c>
      <c r="E6">
        <v>1024</v>
      </c>
      <c r="F6">
        <v>70</v>
      </c>
      <c r="G6">
        <v>90</v>
      </c>
      <c r="H6">
        <v>108.5</v>
      </c>
      <c r="I6">
        <v>412</v>
      </c>
      <c r="J6">
        <v>402</v>
      </c>
      <c r="K6">
        <v>450</v>
      </c>
    </row>
    <row r="7" spans="1:11">
      <c r="A7">
        <v>1290</v>
      </c>
      <c r="B7">
        <v>2</v>
      </c>
      <c r="C7">
        <v>0.25</v>
      </c>
      <c r="D7">
        <v>1280</v>
      </c>
      <c r="E7">
        <v>1024</v>
      </c>
      <c r="F7">
        <v>69</v>
      </c>
      <c r="G7">
        <v>120</v>
      </c>
      <c r="H7">
        <v>80</v>
      </c>
      <c r="I7">
        <v>356</v>
      </c>
      <c r="J7">
        <v>380</v>
      </c>
      <c r="K7">
        <v>384</v>
      </c>
    </row>
    <row r="8" spans="1:11">
      <c r="A8">
        <v>1160</v>
      </c>
      <c r="B8">
        <v>2</v>
      </c>
      <c r="C8">
        <v>0.28000000000000003</v>
      </c>
      <c r="D8">
        <v>1280</v>
      </c>
      <c r="E8">
        <v>1024</v>
      </c>
      <c r="F8">
        <v>64</v>
      </c>
      <c r="G8">
        <v>120</v>
      </c>
      <c r="H8">
        <v>110</v>
      </c>
      <c r="I8">
        <v>417</v>
      </c>
      <c r="J8">
        <v>380</v>
      </c>
      <c r="K8">
        <v>391</v>
      </c>
    </row>
    <row r="9" spans="1:11">
      <c r="A9">
        <v>1690</v>
      </c>
      <c r="B9">
        <v>3</v>
      </c>
      <c r="C9">
        <v>0.25</v>
      </c>
      <c r="D9">
        <v>1024</v>
      </c>
      <c r="E9">
        <v>768</v>
      </c>
      <c r="F9">
        <v>65</v>
      </c>
      <c r="G9">
        <v>120</v>
      </c>
      <c r="H9">
        <v>90</v>
      </c>
      <c r="I9">
        <v>362</v>
      </c>
      <c r="J9">
        <v>381</v>
      </c>
      <c r="K9">
        <v>400</v>
      </c>
    </row>
    <row r="10" spans="1:11">
      <c r="A10">
        <v>1340</v>
      </c>
      <c r="B10">
        <v>2</v>
      </c>
      <c r="C10">
        <v>0.28000000000000003</v>
      </c>
      <c r="D10">
        <v>1280</v>
      </c>
      <c r="E10">
        <v>1024</v>
      </c>
      <c r="F10">
        <v>69</v>
      </c>
      <c r="G10">
        <v>120</v>
      </c>
      <c r="H10">
        <v>108</v>
      </c>
      <c r="I10">
        <v>388</v>
      </c>
      <c r="J10">
        <v>403</v>
      </c>
      <c r="K10">
        <v>393</v>
      </c>
    </row>
    <row r="11" spans="1:11">
      <c r="A11">
        <v>980</v>
      </c>
      <c r="B11">
        <v>2</v>
      </c>
      <c r="C11">
        <v>0.28000000000000003</v>
      </c>
      <c r="D11">
        <v>1280</v>
      </c>
      <c r="E11">
        <v>1024</v>
      </c>
      <c r="F11">
        <v>64</v>
      </c>
      <c r="G11">
        <v>120</v>
      </c>
      <c r="H11">
        <v>85</v>
      </c>
      <c r="I11">
        <v>370</v>
      </c>
      <c r="J11">
        <v>367</v>
      </c>
      <c r="K11">
        <v>389</v>
      </c>
    </row>
    <row r="12" spans="1:11">
      <c r="A12">
        <v>1000</v>
      </c>
      <c r="B12">
        <v>2</v>
      </c>
      <c r="C12">
        <v>0.28000000000000003</v>
      </c>
      <c r="D12">
        <v>1280</v>
      </c>
      <c r="E12">
        <v>1024</v>
      </c>
      <c r="F12">
        <v>70</v>
      </c>
      <c r="G12">
        <v>120</v>
      </c>
      <c r="H12">
        <v>85</v>
      </c>
      <c r="I12">
        <v>397</v>
      </c>
      <c r="J12">
        <v>372</v>
      </c>
      <c r="K12">
        <v>391</v>
      </c>
    </row>
    <row r="13" spans="1:11">
      <c r="A13">
        <v>1380</v>
      </c>
      <c r="B13">
        <v>3</v>
      </c>
      <c r="C13">
        <v>0.28000000000000003</v>
      </c>
      <c r="D13">
        <v>1024</v>
      </c>
      <c r="E13">
        <v>768</v>
      </c>
      <c r="F13">
        <v>55</v>
      </c>
      <c r="G13">
        <v>120</v>
      </c>
      <c r="H13">
        <v>65</v>
      </c>
      <c r="I13">
        <v>538</v>
      </c>
      <c r="J13">
        <v>385</v>
      </c>
      <c r="K13">
        <v>411</v>
      </c>
    </row>
    <row r="14" spans="1:11">
      <c r="A14">
        <v>920</v>
      </c>
      <c r="B14">
        <v>1</v>
      </c>
      <c r="C14">
        <v>0.28000000000000003</v>
      </c>
      <c r="D14">
        <v>1280</v>
      </c>
      <c r="E14">
        <v>1024</v>
      </c>
      <c r="F14">
        <v>66</v>
      </c>
      <c r="G14">
        <v>100</v>
      </c>
      <c r="H14">
        <v>85</v>
      </c>
      <c r="I14">
        <v>360</v>
      </c>
      <c r="J14">
        <v>364</v>
      </c>
      <c r="K14">
        <v>385</v>
      </c>
    </row>
    <row r="15" spans="1:11">
      <c r="A15">
        <v>1510</v>
      </c>
      <c r="B15">
        <v>2</v>
      </c>
      <c r="C15">
        <v>0.25</v>
      </c>
      <c r="D15">
        <v>1280</v>
      </c>
      <c r="E15">
        <v>1024</v>
      </c>
      <c r="F15">
        <v>70</v>
      </c>
      <c r="G15">
        <v>160</v>
      </c>
      <c r="H15">
        <v>110</v>
      </c>
      <c r="I15">
        <v>370</v>
      </c>
      <c r="J15">
        <v>380.5</v>
      </c>
      <c r="K15">
        <v>400</v>
      </c>
    </row>
    <row r="16" spans="1:11">
      <c r="A16">
        <v>1100</v>
      </c>
      <c r="B16">
        <v>2</v>
      </c>
      <c r="C16">
        <v>0.28000000000000003</v>
      </c>
      <c r="D16">
        <v>1280</v>
      </c>
      <c r="E16">
        <v>1024</v>
      </c>
      <c r="F16">
        <v>69</v>
      </c>
      <c r="G16">
        <v>110</v>
      </c>
      <c r="H16">
        <v>110</v>
      </c>
      <c r="I16">
        <v>360</v>
      </c>
      <c r="J16">
        <v>390</v>
      </c>
      <c r="K16">
        <v>328</v>
      </c>
    </row>
    <row r="17" spans="1:11">
      <c r="A17">
        <v>1000</v>
      </c>
      <c r="B17">
        <v>2</v>
      </c>
      <c r="C17">
        <v>0.28000000000000003</v>
      </c>
      <c r="D17">
        <v>1280</v>
      </c>
      <c r="E17">
        <v>1024</v>
      </c>
      <c r="F17">
        <v>70</v>
      </c>
      <c r="G17">
        <v>150</v>
      </c>
      <c r="H17">
        <v>85</v>
      </c>
      <c r="I17">
        <v>365</v>
      </c>
      <c r="J17">
        <v>370</v>
      </c>
      <c r="K17">
        <v>384</v>
      </c>
    </row>
    <row r="18" spans="1:11">
      <c r="A18">
        <v>1240</v>
      </c>
      <c r="B18">
        <v>2</v>
      </c>
      <c r="C18">
        <v>0.28000000000000003</v>
      </c>
      <c r="D18">
        <v>1024</v>
      </c>
      <c r="E18">
        <v>768</v>
      </c>
      <c r="F18">
        <v>54</v>
      </c>
      <c r="G18">
        <v>100</v>
      </c>
      <c r="H18">
        <v>65</v>
      </c>
      <c r="I18">
        <v>362</v>
      </c>
      <c r="J18">
        <v>370</v>
      </c>
      <c r="K18">
        <v>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topLeftCell="A10" workbookViewId="0">
      <selection activeCell="C23" sqref="C23"/>
    </sheetView>
  </sheetViews>
  <sheetFormatPr defaultRowHeight="15"/>
  <sheetData>
    <row r="1" spans="1:5" ht="15.75" thickBot="1">
      <c r="A1" s="29" t="s">
        <v>152</v>
      </c>
      <c r="B1" s="30" t="s">
        <v>153</v>
      </c>
      <c r="C1" s="30" t="s">
        <v>154</v>
      </c>
      <c r="D1" s="30" t="s">
        <v>155</v>
      </c>
      <c r="E1" s="30" t="s">
        <v>156</v>
      </c>
    </row>
    <row r="2" spans="1:5" ht="15.75" thickBot="1">
      <c r="A2" s="31" t="s">
        <v>157</v>
      </c>
      <c r="B2" s="32">
        <v>9.1</v>
      </c>
      <c r="C2" s="32">
        <v>28900</v>
      </c>
      <c r="D2" s="32">
        <v>5.2</v>
      </c>
      <c r="E2" s="32">
        <v>10.6</v>
      </c>
    </row>
    <row r="3" spans="1:5" ht="15.75" thickBot="1">
      <c r="A3" s="31" t="s">
        <v>158</v>
      </c>
      <c r="B3" s="32">
        <v>9.8000000000000007</v>
      </c>
      <c r="C3" s="32">
        <v>27600</v>
      </c>
      <c r="D3" s="32">
        <v>8.4</v>
      </c>
      <c r="E3" s="32">
        <v>13.6</v>
      </c>
    </row>
    <row r="4" spans="1:5" ht="15.75" thickBot="1">
      <c r="A4" s="31" t="s">
        <v>159</v>
      </c>
      <c r="B4" s="32">
        <v>7</v>
      </c>
      <c r="C4" s="32">
        <v>19500</v>
      </c>
      <c r="D4" s="32">
        <v>5.3</v>
      </c>
      <c r="E4" s="32">
        <v>16.399999999999999</v>
      </c>
    </row>
    <row r="5" spans="1:5" ht="15.75" thickBot="1">
      <c r="A5" s="31" t="s">
        <v>160</v>
      </c>
      <c r="B5" s="32">
        <v>10.3</v>
      </c>
      <c r="C5" s="32">
        <v>29100</v>
      </c>
      <c r="D5" s="32">
        <v>4.8</v>
      </c>
      <c r="E5" s="32">
        <v>11.4</v>
      </c>
    </row>
    <row r="6" spans="1:5" ht="15.75" thickBot="1">
      <c r="A6" s="31" t="s">
        <v>161</v>
      </c>
      <c r="B6" s="32">
        <v>13.2</v>
      </c>
      <c r="C6" s="32">
        <v>13400</v>
      </c>
      <c r="D6" s="32">
        <v>7.9</v>
      </c>
      <c r="E6" s="32">
        <v>20.5</v>
      </c>
    </row>
    <row r="7" spans="1:5" ht="15.75" thickBot="1">
      <c r="A7" s="31" t="s">
        <v>162</v>
      </c>
      <c r="B7" s="32">
        <v>9.1</v>
      </c>
      <c r="C7" s="32">
        <v>26200</v>
      </c>
      <c r="D7" s="32">
        <v>8.4</v>
      </c>
      <c r="E7" s="32">
        <v>12.5</v>
      </c>
    </row>
    <row r="8" spans="1:5" ht="15.75" thickBot="1">
      <c r="A8" s="31" t="s">
        <v>163</v>
      </c>
      <c r="B8" s="32">
        <v>8.4</v>
      </c>
      <c r="C8" s="32">
        <v>25500</v>
      </c>
      <c r="D8" s="32">
        <v>9.5</v>
      </c>
      <c r="E8" s="32">
        <v>14.1</v>
      </c>
    </row>
    <row r="9" spans="1:5" ht="15.75" thickBot="1">
      <c r="A9" s="31" t="s">
        <v>164</v>
      </c>
      <c r="B9" s="32">
        <v>9.4</v>
      </c>
      <c r="C9" s="32">
        <v>19200</v>
      </c>
      <c r="D9" s="32">
        <v>9.8000000000000007</v>
      </c>
      <c r="E9" s="32">
        <v>15</v>
      </c>
    </row>
    <row r="10" spans="1:5" ht="15.75" thickBot="1">
      <c r="A10" s="31" t="s">
        <v>165</v>
      </c>
      <c r="B10" s="32">
        <v>8.6999999999999993</v>
      </c>
      <c r="C10" s="32">
        <v>23100</v>
      </c>
      <c r="D10" s="32">
        <v>9.1999999999999993</v>
      </c>
      <c r="E10" s="32">
        <v>16</v>
      </c>
    </row>
    <row r="11" spans="1:5" ht="15.75" thickBot="1">
      <c r="A11" s="31" t="s">
        <v>166</v>
      </c>
      <c r="B11" s="32">
        <v>6.9</v>
      </c>
      <c r="C11" s="32">
        <v>32100</v>
      </c>
      <c r="D11" s="32">
        <v>4.3</v>
      </c>
      <c r="E11" s="32">
        <v>9.3000000000000007</v>
      </c>
    </row>
    <row r="12" spans="1:5" ht="15.75" thickBot="1">
      <c r="A12" s="31" t="s">
        <v>167</v>
      </c>
      <c r="B12" s="32">
        <v>12</v>
      </c>
      <c r="C12" s="32">
        <v>12200</v>
      </c>
      <c r="D12" s="32">
        <v>8.3000000000000007</v>
      </c>
      <c r="E12" s="32">
        <v>29.7</v>
      </c>
    </row>
    <row r="13" spans="1:5" ht="26.25" thickBot="1">
      <c r="A13" s="31" t="s">
        <v>168</v>
      </c>
      <c r="B13" s="32">
        <v>7.9</v>
      </c>
      <c r="C13" s="32">
        <v>58000</v>
      </c>
      <c r="D13" s="32">
        <v>4.5</v>
      </c>
      <c r="E13" s="32">
        <v>9.6999999999999993</v>
      </c>
    </row>
    <row r="14" spans="1:5" ht="15.75" thickBot="1">
      <c r="A14" s="31" t="s">
        <v>169</v>
      </c>
      <c r="B14" s="32">
        <v>13.8</v>
      </c>
      <c r="C14" s="32">
        <v>11000</v>
      </c>
      <c r="D14" s="32">
        <v>8.9</v>
      </c>
      <c r="E14" s="32">
        <v>22.2</v>
      </c>
    </row>
    <row r="15" spans="1:5" ht="15.75" thickBot="1">
      <c r="A15" s="31" t="s">
        <v>170</v>
      </c>
      <c r="B15" s="32">
        <v>7.2</v>
      </c>
      <c r="C15" s="32">
        <v>16200</v>
      </c>
      <c r="D15" s="32">
        <v>7.3</v>
      </c>
      <c r="E15" s="32">
        <v>17.3</v>
      </c>
    </row>
    <row r="16" spans="1:5" ht="26.25" thickBot="1">
      <c r="A16" s="31" t="s">
        <v>171</v>
      </c>
      <c r="B16" s="32">
        <v>8.4</v>
      </c>
      <c r="C16" s="32">
        <v>28900</v>
      </c>
      <c r="D16" s="32">
        <v>4.7</v>
      </c>
      <c r="E16" s="32">
        <v>11</v>
      </c>
    </row>
    <row r="17" spans="1:5" ht="15.75" thickBot="1">
      <c r="A17" s="31" t="s">
        <v>172</v>
      </c>
      <c r="B17" s="32">
        <v>9.9</v>
      </c>
      <c r="C17" s="32">
        <v>25700</v>
      </c>
      <c r="D17" s="32">
        <v>9.5</v>
      </c>
      <c r="E17" s="32">
        <v>11.7</v>
      </c>
    </row>
    <row r="18" spans="1:5" ht="15.75" thickBot="1">
      <c r="A18" s="31" t="s">
        <v>173</v>
      </c>
      <c r="B18" s="32">
        <v>9.5</v>
      </c>
      <c r="C18" s="32">
        <v>11700</v>
      </c>
      <c r="D18" s="32">
        <v>17.7</v>
      </c>
      <c r="E18" s="32">
        <v>19.2</v>
      </c>
    </row>
    <row r="19" spans="1:5" ht="26.25" thickBot="1">
      <c r="A19" s="31" t="s">
        <v>174</v>
      </c>
      <c r="B19" s="32">
        <v>9.6999999999999993</v>
      </c>
      <c r="C19" s="32">
        <v>16700</v>
      </c>
      <c r="D19" s="32">
        <v>7.6</v>
      </c>
      <c r="E19" s="32">
        <v>17</v>
      </c>
    </row>
    <row r="20" spans="1:5" ht="26.25" thickBot="1">
      <c r="A20" s="31" t="s">
        <v>175</v>
      </c>
      <c r="B20" s="32">
        <v>10.5</v>
      </c>
      <c r="C20" s="32">
        <v>17100</v>
      </c>
      <c r="D20" s="32">
        <v>7.9</v>
      </c>
      <c r="E20" s="32">
        <v>17.2</v>
      </c>
    </row>
    <row r="21" spans="1:5" ht="15.75" thickBot="1">
      <c r="A21" s="31" t="s">
        <v>176</v>
      </c>
      <c r="B21" s="32">
        <v>9.6</v>
      </c>
      <c r="C21" s="32">
        <v>12900</v>
      </c>
      <c r="D21" s="32">
        <v>16.3</v>
      </c>
      <c r="E21" s="32">
        <v>19.7</v>
      </c>
    </row>
    <row r="22" spans="1:5" ht="15.75" thickBot="1">
      <c r="A22" s="31" t="s">
        <v>177</v>
      </c>
      <c r="B22" s="32">
        <v>9.3000000000000007</v>
      </c>
      <c r="C22" s="32">
        <v>18700</v>
      </c>
      <c r="D22" s="32">
        <v>6.5</v>
      </c>
      <c r="E22" s="32">
        <v>15.8</v>
      </c>
    </row>
    <row r="23" spans="1:5" ht="15.75" thickBot="1">
      <c r="A23" s="31" t="s">
        <v>178</v>
      </c>
      <c r="B23" s="32">
        <v>10.1</v>
      </c>
      <c r="C23" s="32">
        <v>26900</v>
      </c>
      <c r="D23" s="32">
        <v>7.8</v>
      </c>
      <c r="E23" s="32">
        <v>12.3</v>
      </c>
    </row>
    <row r="24" spans="1:5" ht="15.75" thickBot="1">
      <c r="A24" s="31" t="s">
        <v>179</v>
      </c>
      <c r="B24" s="32">
        <v>13.1</v>
      </c>
      <c r="C24" s="32">
        <v>14300</v>
      </c>
      <c r="D24" s="32">
        <v>7.2</v>
      </c>
      <c r="E24" s="32">
        <v>17.7</v>
      </c>
    </row>
    <row r="25" spans="1:5" ht="26.25" thickBot="1">
      <c r="A25" s="31" t="s">
        <v>180</v>
      </c>
      <c r="B25" s="32">
        <v>9.6999999999999993</v>
      </c>
      <c r="C25" s="32">
        <v>27000</v>
      </c>
      <c r="D25" s="32">
        <v>4.7</v>
      </c>
      <c r="E25" s="32">
        <v>8.9</v>
      </c>
    </row>
    <row r="26" spans="1:5" ht="15.75" thickBot="1">
      <c r="A26" s="31" t="s">
        <v>181</v>
      </c>
      <c r="B26" s="32">
        <v>9.4</v>
      </c>
      <c r="C26" s="32">
        <v>24100</v>
      </c>
      <c r="D26" s="32">
        <v>7.7</v>
      </c>
      <c r="E26" s="32">
        <v>14.5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24" sqref="D24"/>
    </sheetView>
  </sheetViews>
  <sheetFormatPr defaultRowHeight="15"/>
  <sheetData>
    <row r="1" spans="1:4" ht="30">
      <c r="A1" s="33" t="s">
        <v>182</v>
      </c>
      <c r="B1" s="36" t="s">
        <v>207</v>
      </c>
      <c r="C1" s="36" t="s">
        <v>208</v>
      </c>
      <c r="D1" s="37" t="s">
        <v>209</v>
      </c>
    </row>
    <row r="2" spans="1:4" ht="15.75" thickBot="1">
      <c r="A2" s="34">
        <v>1</v>
      </c>
      <c r="B2" s="35" t="s">
        <v>183</v>
      </c>
      <c r="C2" s="35" t="s">
        <v>184</v>
      </c>
      <c r="D2" s="35" t="s">
        <v>185</v>
      </c>
    </row>
    <row r="3" spans="1:4" ht="15.75" thickBot="1">
      <c r="A3" s="34">
        <v>2</v>
      </c>
      <c r="B3" s="35" t="s">
        <v>186</v>
      </c>
      <c r="C3" s="35" t="s">
        <v>187</v>
      </c>
      <c r="D3" s="35" t="s">
        <v>188</v>
      </c>
    </row>
    <row r="4" spans="1:4" ht="15.75" thickBot="1">
      <c r="A4" s="34">
        <v>3</v>
      </c>
      <c r="B4" s="35" t="s">
        <v>189</v>
      </c>
      <c r="C4" s="35" t="s">
        <v>190</v>
      </c>
      <c r="D4" s="35" t="s">
        <v>191</v>
      </c>
    </row>
    <row r="5" spans="1:4" ht="15.75" thickBot="1">
      <c r="A5" s="34">
        <v>4</v>
      </c>
      <c r="B5" s="35" t="s">
        <v>192</v>
      </c>
      <c r="C5" s="35" t="s">
        <v>193</v>
      </c>
      <c r="D5" s="35" t="s">
        <v>194</v>
      </c>
    </row>
    <row r="6" spans="1:4" ht="15.75" thickBot="1">
      <c r="A6" s="34">
        <v>5</v>
      </c>
      <c r="B6" s="35" t="s">
        <v>195</v>
      </c>
      <c r="C6" s="35" t="s">
        <v>196</v>
      </c>
      <c r="D6" s="35" t="s">
        <v>197</v>
      </c>
    </row>
    <row r="7" spans="1:4" ht="15.75" thickBot="1">
      <c r="A7" s="34">
        <v>6</v>
      </c>
      <c r="B7" s="35" t="s">
        <v>198</v>
      </c>
      <c r="C7" s="35" t="s">
        <v>199</v>
      </c>
      <c r="D7" s="35" t="s">
        <v>200</v>
      </c>
    </row>
    <row r="8" spans="1:4" ht="15.75" thickBot="1">
      <c r="A8" s="34">
        <v>7</v>
      </c>
      <c r="B8" s="35" t="s">
        <v>201</v>
      </c>
      <c r="C8" s="35" t="s">
        <v>202</v>
      </c>
      <c r="D8" s="35" t="s">
        <v>203</v>
      </c>
    </row>
    <row r="9" spans="1:4" ht="15.75" thickBot="1">
      <c r="A9" s="34">
        <v>8</v>
      </c>
      <c r="B9" s="35" t="s">
        <v>204</v>
      </c>
      <c r="C9" s="35" t="s">
        <v>205</v>
      </c>
      <c r="D9" s="35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F59392BC84CF4AA315164865D4B111" ma:contentTypeVersion="0" ma:contentTypeDescription="Utwórz nowy dokument." ma:contentTypeScope="" ma:versionID="b499e21cd9840fe9c1b933b7f37a6f7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F27426-B15D-47AE-A684-F4590D0137F6}"/>
</file>

<file path=customXml/itemProps2.xml><?xml version="1.0" encoding="utf-8"?>
<ds:datastoreItem xmlns:ds="http://schemas.openxmlformats.org/officeDocument/2006/customXml" ds:itemID="{4FF41BBD-6E79-4941-A525-9186206F9370}"/>
</file>

<file path=customXml/itemProps3.xml><?xml version="1.0" encoding="utf-8"?>
<ds:datastoreItem xmlns:ds="http://schemas.openxmlformats.org/officeDocument/2006/customXml" ds:itemID="{7CF06806-A08A-4F04-9CB0-F4C393E289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quasistale</vt:lpstr>
      <vt:lpstr>quasistale2</vt:lpstr>
      <vt:lpstr>Helwig</vt:lpstr>
      <vt:lpstr>grafy</vt:lpstr>
      <vt:lpstr>grafy2</vt:lpstr>
      <vt:lpstr>ekonom1</vt:lpstr>
      <vt:lpstr>niemowl</vt:lpstr>
      <vt:lpstr>jogurty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</dc:creator>
  <cp:lastModifiedBy>HP</cp:lastModifiedBy>
  <dcterms:created xsi:type="dcterms:W3CDTF">2015-03-16T06:14:09Z</dcterms:created>
  <dcterms:modified xsi:type="dcterms:W3CDTF">2024-03-06T10:38:36Z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0x01010048F59392BC84CF4AA315164865D4B111</vt:lpwstr>
  </property>
</Properties>
</file>