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gcapital-my.sharepoint.com/personal/maksims_agcapital_onmicrosoft_com/Documents/Desktop/Projects/Apmācības/LBTU Hatch up/Darbnīca 1 Spēka ražotājs/"/>
    </mc:Choice>
  </mc:AlternateContent>
  <xr:revisionPtr revIDLastSave="171" documentId="8_{5620CBDC-3F6C-4F55-B839-877836DD74A2}" xr6:coauthVersionLast="47" xr6:coauthVersionMax="47" xr10:uidLastSave="{6BB12B43-16D9-423F-9961-A9EAC25C5C75}"/>
  <bookViews>
    <workbookView xWindow="43102" yWindow="-98" windowWidth="28995" windowHeight="15675" tabRatio="777" firstSheet="1" activeTab="3" xr2:uid="{00000000-000D-0000-FFFF-FFFF00000000}"/>
  </bookViews>
  <sheets>
    <sheet name="Chart Helpers" sheetId="39" state="hidden" r:id="rId1"/>
    <sheet name="Pieņēmumi" sheetId="41" r:id="rId2"/>
    <sheet name="PZA" sheetId="40" r:id="rId3"/>
    <sheet name="Pārdošanas dati 2022" sheetId="9" r:id="rId4"/>
    <sheet name="Personāla dati 2023" sheetId="42" r:id="rId5"/>
  </sheets>
  <definedNames>
    <definedName name="Axis">OFFSET(#REF!,0,0,MAX(#REF!),1)</definedName>
    <definedName name="Axis1">OFFSET(#REF!,0,0,MAX(#REF!),1)</definedName>
    <definedName name="Data">OFFSET(#REF!,0,0,MAX(#REF!),1)</definedName>
    <definedName name="Data1">OFFSET(#REF!,0,0,MAX(#REF!),1)</definedName>
    <definedName name="Depreciation_Years">#REF!</definedName>
    <definedName name="Intangible_Depr_Years">#REF!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44533.4883449074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Month">"JanFebMarAprMayJunJulAugSepOctNovDecJan"</definedName>
    <definedName name="_xlnm.Print_Area" localSheetId="3">'Pārdošanas dati 2022'!$B$2:$O$64</definedName>
    <definedName name="SA1_Axis">OFFSET(#REF!,0,0,MAX(#REF!),1)</definedName>
    <definedName name="SA1_Data">OFFSET(#REF!,0,0,MAX(#REF!),1)</definedName>
    <definedName name="SA2_Axis">OFFSET(#REF!,0,0,MAX(#REF!),1)</definedName>
    <definedName name="SA2_Data">OFFSET(#REF!,0,0,MAX(#REF!),1)</definedName>
    <definedName name="SA3_Axis">OFFSET(#REF!,0,0,MAX(#REF!),1)</definedName>
    <definedName name="SA3_Data">OFFSET(#REF!,0,0,MAX(#REF!),1)</definedName>
    <definedName name="SA4_Axis">OFFSET(#REF!,0,0,MAX(#REF!),1)</definedName>
    <definedName name="SA4_Data">OFFSET(#REF!,0,0,MAX(#REF!),1)</definedName>
    <definedName name="SA5_Axis">OFFSET(#REF!,0,0,MAX(#REF!),1)</definedName>
    <definedName name="SA5_Data">OFFSET(#REF!,0,0,MAX(#REF!),1)</definedName>
    <definedName name="SA5_Data2">OFFSET(#REF!,0,0,MAX(#REF!),1)</definedName>
    <definedName name="solver_adj" localSheetId="3" hidden="1">'Pārdošanas dati 2022'!$C$49:$F$54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'Pārdošanas dati 2022'!$C$62</definedName>
    <definedName name="solver_lhs2" localSheetId="3" hidden="1">'Pārdošanas dati 2022'!$D$62</definedName>
    <definedName name="solver_lhs3" localSheetId="3" hidden="1">'Pārdošanas dati 2022'!$E$62</definedName>
    <definedName name="solver_lhs4" localSheetId="3" hidden="1">'Pārdošanas dati 2022'!$F$62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'Pārdošanas dati 2022'!$I$63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el2" localSheetId="3" hidden="1">2</definedName>
    <definedName name="solver_rel3" localSheetId="3" hidden="1">2</definedName>
    <definedName name="solver_rel4" localSheetId="3" hidden="1">2</definedName>
    <definedName name="solver_rhs1" localSheetId="3" hidden="1">35%</definedName>
    <definedName name="solver_rhs2" localSheetId="3" hidden="1">40%</definedName>
    <definedName name="solver_rhs3" localSheetId="3" hidden="1">15%</definedName>
    <definedName name="solver_rhs4" localSheetId="3" hidden="1">5%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6</definedName>
    <definedName name="solver_ver" localSheetId="3" hidden="1">3</definedName>
    <definedName name="Stock_groups">OFFSET(#REF!,0,0,MAX(#REF!),1)</definedName>
    <definedName name="Stocks_AVG">OFFSET(#REF!,0,0,MAX(#REF!),1)</definedName>
    <definedName name="TRN">OFFSET(#REF!,0,0,MAX(#REF!),1)</definedName>
    <definedName name="Turnover_group">OFFSET(#REF!,0,0,MAX(#REF!),1)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0" i="9" l="1"/>
  <c r="I59" i="9"/>
  <c r="I58" i="9"/>
  <c r="I57" i="9"/>
  <c r="I56" i="9"/>
  <c r="I55" i="9"/>
  <c r="I54" i="9"/>
  <c r="I53" i="9"/>
  <c r="I52" i="9"/>
  <c r="I51" i="9"/>
  <c r="I50" i="9"/>
  <c r="I49" i="9"/>
  <c r="O43" i="9"/>
  <c r="D34" i="9"/>
  <c r="E34" i="9"/>
  <c r="O31" i="9"/>
  <c r="O30" i="9"/>
  <c r="O28" i="9"/>
  <c r="O27" i="9"/>
  <c r="O26" i="9"/>
  <c r="O25" i="9"/>
  <c r="O24" i="9"/>
  <c r="N20" i="9"/>
  <c r="M20" i="9"/>
  <c r="L20" i="9"/>
  <c r="K20" i="9"/>
  <c r="O23" i="9"/>
  <c r="H20" i="9"/>
  <c r="O22" i="9"/>
  <c r="F20" i="9"/>
  <c r="E20" i="9"/>
  <c r="D20" i="9"/>
  <c r="C20" i="9"/>
  <c r="O46" i="9"/>
  <c r="O45" i="9"/>
  <c r="O44" i="9"/>
  <c r="O42" i="9"/>
  <c r="O41" i="9"/>
  <c r="O32" i="9"/>
  <c r="O29" i="9"/>
  <c r="J20" i="9"/>
  <c r="I20" i="9"/>
  <c r="M34" i="9" l="1"/>
  <c r="L34" i="9"/>
  <c r="O39" i="9"/>
  <c r="O40" i="9"/>
  <c r="O37" i="9"/>
  <c r="J34" i="9"/>
  <c r="G34" i="9"/>
  <c r="I34" i="9"/>
  <c r="H34" i="9"/>
  <c r="O38" i="9"/>
  <c r="N34" i="9"/>
  <c r="F34" i="9"/>
  <c r="K34" i="9"/>
  <c r="O35" i="9"/>
  <c r="O36" i="9"/>
  <c r="C34" i="9"/>
  <c r="G20" i="9"/>
  <c r="O21" i="9"/>
  <c r="O20" i="9"/>
  <c r="O45" i="40"/>
  <c r="N45" i="40"/>
  <c r="M45" i="40"/>
  <c r="L45" i="40"/>
  <c r="K45" i="40"/>
  <c r="J45" i="40"/>
  <c r="I45" i="40"/>
  <c r="H45" i="40"/>
  <c r="G45" i="40"/>
  <c r="F45" i="40"/>
  <c r="E45" i="40"/>
  <c r="D45" i="40"/>
  <c r="C45" i="40"/>
  <c r="C23" i="40"/>
  <c r="O29" i="40"/>
  <c r="O28" i="40"/>
  <c r="O27" i="40"/>
  <c r="O26" i="40"/>
  <c r="O25" i="40"/>
  <c r="O24" i="40"/>
  <c r="N23" i="40"/>
  <c r="M23" i="40"/>
  <c r="L23" i="40"/>
  <c r="K23" i="40"/>
  <c r="J23" i="40"/>
  <c r="I23" i="40"/>
  <c r="H23" i="40"/>
  <c r="G23" i="40"/>
  <c r="F23" i="40"/>
  <c r="E23" i="40"/>
  <c r="D23" i="40"/>
  <c r="O23" i="40"/>
  <c r="N10" i="40"/>
  <c r="M10" i="40"/>
  <c r="L10" i="40"/>
  <c r="K10" i="40"/>
  <c r="J10" i="40"/>
  <c r="I10" i="40"/>
  <c r="H10" i="40"/>
  <c r="G10" i="40"/>
  <c r="F10" i="40"/>
  <c r="E10" i="40"/>
  <c r="D10" i="40"/>
  <c r="C10" i="40"/>
  <c r="O18" i="40"/>
  <c r="O17" i="40"/>
  <c r="O16" i="40"/>
  <c r="O15" i="40"/>
  <c r="O14" i="40"/>
  <c r="O13" i="40"/>
  <c r="O12" i="40"/>
  <c r="O11" i="40"/>
  <c r="O10" i="40" s="1"/>
  <c r="O8" i="40"/>
  <c r="O7" i="40"/>
  <c r="N6" i="40"/>
  <c r="N20" i="40" s="1"/>
  <c r="M6" i="40"/>
  <c r="M20" i="40" s="1"/>
  <c r="L6" i="40"/>
  <c r="L20" i="40" s="1"/>
  <c r="K6" i="40"/>
  <c r="K20" i="40" s="1"/>
  <c r="J6" i="40"/>
  <c r="J20" i="40" s="1"/>
  <c r="I6" i="40"/>
  <c r="I20" i="40" s="1"/>
  <c r="H6" i="40"/>
  <c r="H20" i="40" s="1"/>
  <c r="G6" i="40"/>
  <c r="G20" i="40" s="1"/>
  <c r="F6" i="40"/>
  <c r="F20" i="40" s="1"/>
  <c r="E6" i="40"/>
  <c r="E20" i="40" s="1"/>
  <c r="D6" i="40"/>
  <c r="D20" i="40" s="1"/>
  <c r="C6" i="40"/>
  <c r="C20" i="40" s="1"/>
  <c r="O34" i="9" l="1"/>
  <c r="C31" i="40"/>
  <c r="C36" i="40" s="1"/>
  <c r="C40" i="40" s="1"/>
  <c r="C44" i="40" s="1"/>
  <c r="C21" i="40"/>
  <c r="G31" i="40"/>
  <c r="G36" i="40" s="1"/>
  <c r="G40" i="40" s="1"/>
  <c r="G44" i="40" s="1"/>
  <c r="G21" i="40"/>
  <c r="K31" i="40"/>
  <c r="K36" i="40" s="1"/>
  <c r="K40" i="40" s="1"/>
  <c r="K44" i="40" s="1"/>
  <c r="K21" i="40"/>
  <c r="D31" i="40"/>
  <c r="D36" i="40" s="1"/>
  <c r="D40" i="40" s="1"/>
  <c r="D44" i="40" s="1"/>
  <c r="D21" i="40"/>
  <c r="H31" i="40"/>
  <c r="H36" i="40" s="1"/>
  <c r="H40" i="40" s="1"/>
  <c r="H44" i="40" s="1"/>
  <c r="H21" i="40"/>
  <c r="L31" i="40"/>
  <c r="L36" i="40" s="1"/>
  <c r="L40" i="40" s="1"/>
  <c r="L44" i="40" s="1"/>
  <c r="L21" i="40"/>
  <c r="E31" i="40"/>
  <c r="E36" i="40" s="1"/>
  <c r="E40" i="40" s="1"/>
  <c r="E44" i="40" s="1"/>
  <c r="E21" i="40"/>
  <c r="I31" i="40"/>
  <c r="I36" i="40" s="1"/>
  <c r="I40" i="40" s="1"/>
  <c r="I44" i="40" s="1"/>
  <c r="I21" i="40"/>
  <c r="M31" i="40"/>
  <c r="M36" i="40" s="1"/>
  <c r="M40" i="40" s="1"/>
  <c r="M44" i="40" s="1"/>
  <c r="M21" i="40"/>
  <c r="F31" i="40"/>
  <c r="F36" i="40" s="1"/>
  <c r="F40" i="40" s="1"/>
  <c r="F44" i="40" s="1"/>
  <c r="F21" i="40"/>
  <c r="J31" i="40"/>
  <c r="J36" i="40" s="1"/>
  <c r="J40" i="40" s="1"/>
  <c r="J44" i="40" s="1"/>
  <c r="J21" i="40"/>
  <c r="N31" i="40"/>
  <c r="N36" i="40" s="1"/>
  <c r="N40" i="40" s="1"/>
  <c r="N44" i="40" s="1"/>
  <c r="N21" i="40"/>
  <c r="O6" i="40"/>
  <c r="O20" i="40" s="1"/>
  <c r="O31" i="40" l="1"/>
  <c r="O36" i="40" s="1"/>
  <c r="O40" i="40" s="1"/>
  <c r="O44" i="40" s="1"/>
  <c r="O21" i="40"/>
  <c r="F54" i="39" l="1"/>
  <c r="F56" i="39"/>
  <c r="F57" i="39"/>
  <c r="F58" i="39"/>
  <c r="F60" i="39"/>
  <c r="G52" i="39"/>
  <c r="H52" i="39" s="1"/>
  <c r="I52" i="39" s="1"/>
  <c r="J52" i="39" s="1"/>
  <c r="K52" i="39" s="1"/>
  <c r="L52" i="39" s="1"/>
  <c r="M52" i="39" s="1"/>
  <c r="N52" i="39" s="1"/>
  <c r="O52" i="39" s="1"/>
  <c r="P52" i="39" s="1"/>
  <c r="Q52" i="39" s="1"/>
  <c r="R52" i="39" s="1"/>
  <c r="G53" i="39"/>
  <c r="H53" i="39"/>
  <c r="I53" i="39"/>
  <c r="J53" i="39"/>
  <c r="K53" i="39"/>
  <c r="L53" i="39"/>
  <c r="M53" i="39"/>
  <c r="N53" i="39"/>
  <c r="O53" i="39"/>
  <c r="P53" i="39"/>
  <c r="Q53" i="39"/>
  <c r="R53" i="39"/>
  <c r="F8" i="39"/>
  <c r="F10" i="39"/>
  <c r="G15" i="39"/>
  <c r="G16" i="39"/>
  <c r="G17" i="39"/>
  <c r="G18" i="39"/>
  <c r="F62" i="39"/>
  <c r="G57" i="39" l="1"/>
  <c r="H1" i="39"/>
  <c r="H4" i="39" s="1"/>
  <c r="H7" i="39" s="1"/>
  <c r="G1" i="39"/>
  <c r="G4" i="39" s="1"/>
  <c r="G7" i="39" s="1"/>
  <c r="J58" i="39" l="1"/>
  <c r="H57" i="39"/>
  <c r="I58" i="39"/>
  <c r="I1" i="39"/>
  <c r="G58" i="39"/>
  <c r="G9" i="39"/>
  <c r="H9" i="39"/>
  <c r="I57" i="39" l="1"/>
  <c r="I4" i="39"/>
  <c r="J1" i="39"/>
  <c r="G54" i="39" l="1"/>
  <c r="K58" i="39"/>
  <c r="J57" i="39"/>
  <c r="J4" i="39"/>
  <c r="H58" i="39"/>
  <c r="K1" i="39"/>
  <c r="I7" i="39"/>
  <c r="T54" i="39" l="1"/>
  <c r="L58" i="39"/>
  <c r="K57" i="39"/>
  <c r="I9" i="39"/>
  <c r="K4" i="39"/>
  <c r="L1" i="39"/>
  <c r="J7" i="39"/>
  <c r="M58" i="39" l="1"/>
  <c r="L57" i="39"/>
  <c r="L4" i="39"/>
  <c r="K7" i="39"/>
  <c r="M1" i="39"/>
  <c r="J9" i="39"/>
  <c r="N58" i="39" l="1"/>
  <c r="M57" i="39"/>
  <c r="N1" i="39"/>
  <c r="K9" i="39"/>
  <c r="L7" i="39"/>
  <c r="M4" i="39"/>
  <c r="O58" i="39" l="1"/>
  <c r="N57" i="39"/>
  <c r="M7" i="39"/>
  <c r="O1" i="39"/>
  <c r="L9" i="39"/>
  <c r="N4" i="39"/>
  <c r="P58" i="39" l="1"/>
  <c r="O57" i="39"/>
  <c r="N7" i="39"/>
  <c r="O4" i="39"/>
  <c r="P1" i="39"/>
  <c r="M9" i="39"/>
  <c r="R58" i="39" l="1"/>
  <c r="P57" i="39"/>
  <c r="P4" i="39"/>
  <c r="Q1" i="39"/>
  <c r="N9" i="39"/>
  <c r="O7" i="39"/>
  <c r="Q58" i="39" l="1"/>
  <c r="T58" i="39"/>
  <c r="R57" i="39"/>
  <c r="Q4" i="39"/>
  <c r="P7" i="39"/>
  <c r="O9" i="39"/>
  <c r="R1" i="39"/>
  <c r="Q57" i="39" l="1"/>
  <c r="T57" i="39"/>
  <c r="P9" i="39"/>
  <c r="Q7" i="39"/>
  <c r="R4" i="39"/>
  <c r="Q9" i="39" l="1"/>
  <c r="R7" i="39"/>
  <c r="R9" i="39" l="1"/>
  <c r="R2" i="39" l="1"/>
  <c r="R3" i="39" s="1"/>
  <c r="I2" i="39"/>
  <c r="I3" i="39" s="1"/>
  <c r="G2" i="39"/>
  <c r="G3" i="39" s="1"/>
  <c r="L2" i="39"/>
  <c r="L3" i="39" s="1"/>
  <c r="P2" i="39" l="1"/>
  <c r="P3" i="39" s="1"/>
  <c r="L56" i="39"/>
  <c r="R60" i="39"/>
  <c r="R5" i="39" s="1"/>
  <c r="P60" i="39"/>
  <c r="P5" i="39" s="1"/>
  <c r="R10" i="39"/>
  <c r="Q2" i="39"/>
  <c r="Q3" i="39" s="1"/>
  <c r="H2" i="39"/>
  <c r="H3" i="39" s="1"/>
  <c r="G10" i="39"/>
  <c r="O2" i="39"/>
  <c r="O3" i="39" s="1"/>
  <c r="M2" i="39"/>
  <c r="M3" i="39" s="1"/>
  <c r="N2" i="39"/>
  <c r="N3" i="39" s="1"/>
  <c r="K2" i="39"/>
  <c r="K3" i="39" s="1"/>
  <c r="R56" i="39"/>
  <c r="J2" i="39"/>
  <c r="J3" i="39" s="1"/>
  <c r="I60" i="39"/>
  <c r="I5" i="39" s="1"/>
  <c r="I56" i="39"/>
  <c r="L60" i="39" l="1"/>
  <c r="L5" i="39" s="1"/>
  <c r="P56" i="39"/>
  <c r="T56" i="39"/>
  <c r="P10" i="39"/>
  <c r="N56" i="39"/>
  <c r="N60" i="39"/>
  <c r="N5" i="39" s="1"/>
  <c r="M56" i="39"/>
  <c r="M60" i="39"/>
  <c r="M5" i="39" s="1"/>
  <c r="G56" i="39"/>
  <c r="H60" i="39"/>
  <c r="H5" i="39" s="1"/>
  <c r="H56" i="39"/>
  <c r="M10" i="39"/>
  <c r="Q56" i="39"/>
  <c r="Q60" i="39"/>
  <c r="Q5" i="39" s="1"/>
  <c r="I10" i="39"/>
  <c r="L10" i="39"/>
  <c r="J56" i="39"/>
  <c r="J60" i="39"/>
  <c r="J5" i="39" s="1"/>
  <c r="Q10" i="39"/>
  <c r="J10" i="39"/>
  <c r="O56" i="39"/>
  <c r="O60" i="39"/>
  <c r="O5" i="39" s="1"/>
  <c r="O10" i="39"/>
  <c r="K10" i="39"/>
  <c r="N10" i="39"/>
  <c r="H10" i="39"/>
  <c r="K56" i="39"/>
  <c r="K60" i="39"/>
  <c r="K5" i="39" s="1"/>
  <c r="G60" i="39" l="1"/>
  <c r="G5" i="39" s="1"/>
  <c r="T60" i="39"/>
  <c r="G6" i="39" l="1"/>
  <c r="G62" i="39"/>
  <c r="H54" i="39" l="1"/>
  <c r="G8" i="39" l="1"/>
  <c r="H6" i="39"/>
  <c r="H62" i="39"/>
  <c r="I54" i="39" l="1"/>
  <c r="I6" i="39" l="1"/>
  <c r="I62" i="39"/>
  <c r="H8" i="39"/>
  <c r="J54" i="39" l="1"/>
  <c r="J6" i="39" l="1"/>
  <c r="J62" i="39"/>
  <c r="I8" i="39"/>
  <c r="K54" i="39" l="1"/>
  <c r="J8" i="39" l="1"/>
  <c r="K62" i="39"/>
  <c r="K6" i="39"/>
  <c r="L54" i="39" l="1"/>
  <c r="K8" i="39" l="1"/>
  <c r="L62" i="39"/>
  <c r="L6" i="39"/>
  <c r="M54" i="39" l="1"/>
  <c r="M62" i="39" l="1"/>
  <c r="M6" i="39"/>
  <c r="L8" i="39"/>
  <c r="N54" i="39" l="1"/>
  <c r="N6" i="39" l="1"/>
  <c r="N62" i="39"/>
  <c r="M8" i="39"/>
  <c r="O54" i="39" l="1"/>
  <c r="O6" i="39" l="1"/>
  <c r="O62" i="39"/>
  <c r="N8" i="39"/>
  <c r="P54" i="39" l="1"/>
  <c r="O8" i="39" l="1"/>
  <c r="P6" i="39"/>
  <c r="P62" i="39"/>
  <c r="Q54" i="39" l="1"/>
  <c r="P8" i="39" l="1"/>
  <c r="Q6" i="39"/>
  <c r="Q62" i="39"/>
  <c r="R54" i="39" l="1"/>
  <c r="R6" i="39" l="1"/>
  <c r="R62" i="39"/>
  <c r="T62" i="39"/>
  <c r="Q8" i="39"/>
  <c r="R8" i="39" l="1"/>
</calcChain>
</file>

<file path=xl/sharedStrings.xml><?xml version="1.0" encoding="utf-8"?>
<sst xmlns="http://schemas.openxmlformats.org/spreadsheetml/2006/main" count="212" uniqueCount="142">
  <si>
    <t>Total</t>
  </si>
  <si>
    <t>Manufacturing costs</t>
  </si>
  <si>
    <t>Cash flow analysis</t>
  </si>
  <si>
    <t>Depreciation</t>
  </si>
  <si>
    <t>Amortization</t>
  </si>
  <si>
    <t>Rent and Utilities</t>
  </si>
  <si>
    <t>Shipping Costs</t>
  </si>
  <si>
    <t>Other Costs</t>
  </si>
  <si>
    <t>Manufacturing Salaries</t>
  </si>
  <si>
    <t>Raw materials</t>
  </si>
  <si>
    <t>Packaging</t>
  </si>
  <si>
    <t>Federal Income Tax</t>
  </si>
  <si>
    <t>State Income Tax</t>
  </si>
  <si>
    <t>Marketing Expenses</t>
  </si>
  <si>
    <t>SGA expenses</t>
  </si>
  <si>
    <t>Net Sales</t>
  </si>
  <si>
    <t>Gross margin</t>
  </si>
  <si>
    <t>Net Margin</t>
  </si>
  <si>
    <t>Net Income</t>
  </si>
  <si>
    <t>Other Revenue</t>
  </si>
  <si>
    <t>Gross Income</t>
  </si>
  <si>
    <t>Administration Payroll Expense</t>
  </si>
  <si>
    <t>Other Personnel Expenses</t>
  </si>
  <si>
    <t>Other SGA Expenses</t>
  </si>
  <si>
    <t>Interest Income</t>
  </si>
  <si>
    <t>Interest Expense</t>
  </si>
  <si>
    <t>Development Expenses</t>
  </si>
  <si>
    <t>Income Before Extraordinary Items</t>
  </si>
  <si>
    <t>Non-recurring Income</t>
  </si>
  <si>
    <t>Non-recurring Expenses</t>
  </si>
  <si>
    <t>Profit Before Taxes</t>
  </si>
  <si>
    <t>Other Taxes</t>
  </si>
  <si>
    <t>EBITDA</t>
  </si>
  <si>
    <t>EBIT</t>
  </si>
  <si>
    <t>Sales Revenue</t>
  </si>
  <si>
    <t>Other Operating Revenue</t>
  </si>
  <si>
    <t>Other Administration Expenses</t>
  </si>
  <si>
    <t>Chart 1</t>
  </si>
  <si>
    <t>Chart 2</t>
  </si>
  <si>
    <t>Chart 3</t>
  </si>
  <si>
    <t>Chart 4</t>
  </si>
  <si>
    <t>Vidējā atlaide</t>
  </si>
  <si>
    <t>Atlikto maksājumu īpatsvars, %</t>
  </si>
  <si>
    <t>Neto peļņa</t>
  </si>
  <si>
    <t>% no apgrozījuma</t>
  </si>
  <si>
    <t>Naudas pieaugums/samazinājums</t>
  </si>
  <si>
    <t>Naudas atlikums</t>
  </si>
  <si>
    <t>Bruto peļņa</t>
  </si>
  <si>
    <t>Izejvielas, % no cenas</t>
  </si>
  <si>
    <t>Iepakojums, % no cenas</t>
  </si>
  <si>
    <t>Produkts</t>
  </si>
  <si>
    <t>Produkts 8</t>
  </si>
  <si>
    <t>Produkts 9</t>
  </si>
  <si>
    <t>Produkts 10</t>
  </si>
  <si>
    <t>Produkts 11</t>
  </si>
  <si>
    <t>Produkts 12</t>
  </si>
  <si>
    <t>Citi ieņēmumi</t>
  </si>
  <si>
    <t>Izejvielas un materiāli</t>
  </si>
  <si>
    <t>Iepakojums</t>
  </si>
  <si>
    <t>Nolietojums</t>
  </si>
  <si>
    <t>Amortizācija</t>
  </si>
  <si>
    <t>Komunālie maksājumi</t>
  </si>
  <si>
    <t>Energoresursu izdevumi</t>
  </si>
  <si>
    <t>Iekārtu remonts un uzturēšana</t>
  </si>
  <si>
    <t>Pārējās izmaksas</t>
  </si>
  <si>
    <t>Neto apgrozījums</t>
  </si>
  <si>
    <t>Preču pārdošana</t>
  </si>
  <si>
    <t>Ražošanas izdevumi</t>
  </si>
  <si>
    <t>Ražošanas algas</t>
  </si>
  <si>
    <t>Bruto marža</t>
  </si>
  <si>
    <t>Pārdošanas un administrācijas izmaksas</t>
  </si>
  <si>
    <t>Peļņa pirms nodokļiem</t>
  </si>
  <si>
    <t>UIN</t>
  </si>
  <si>
    <t>Neto marža</t>
  </si>
  <si>
    <t>Procentu maksājumi</t>
  </si>
  <si>
    <t>Transporta izmaksas</t>
  </si>
  <si>
    <t>Mainīgās ražošanas algas, % no cenas</t>
  </si>
  <si>
    <t>Mēnešalgas fiksētā daļa</t>
  </si>
  <si>
    <t>Administrācijas darbinieki</t>
  </si>
  <si>
    <t>Ražošanas darbinieki</t>
  </si>
  <si>
    <t>Vidējā mēnešalga</t>
  </si>
  <si>
    <t>Valde</t>
  </si>
  <si>
    <t>Pārdošana un mārketings</t>
  </si>
  <si>
    <t>Sagādes daļa</t>
  </si>
  <si>
    <t>Finanšu daļa</t>
  </si>
  <si>
    <t>Pārējie administrācijas darbinieki</t>
  </si>
  <si>
    <t>Personāla daļa</t>
  </si>
  <si>
    <t>CAPEX norakstīšana</t>
  </si>
  <si>
    <t>Pārējās personāla izmaksas</t>
  </si>
  <si>
    <t>Pārējās administrācijas izmaksas</t>
  </si>
  <si>
    <t>Mārketinga izmaksas</t>
  </si>
  <si>
    <t>Pārējās pārdošanas izmaksas</t>
  </si>
  <si>
    <t>Ražošanas strādnieki</t>
  </si>
  <si>
    <t>Noliktavas strādnieki</t>
  </si>
  <si>
    <t>Administrācijas algas un nodokļi</t>
  </si>
  <si>
    <t>Priekšapmaksa, %</t>
  </si>
  <si>
    <t>Transporta izmaksas, % no cenas</t>
  </si>
  <si>
    <t>Kopā</t>
  </si>
  <si>
    <t>Produkti un ražošanas izmaksas</t>
  </si>
  <si>
    <t>Ražošanas vadība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</si>
  <si>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</si>
  <si>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</si>
  <si>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</si>
  <si>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</si>
  <si>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</si>
  <si>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</si>
  <si>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</si>
  <si>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</si>
  <si>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</si>
  <si>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</si>
  <si>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</si>
  <si>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</si>
  <si>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Pieņēmumi</t>
  </si>
  <si>
    <t>Skaits</t>
  </si>
  <si>
    <t>Proteīna dzēriens 0.33l</t>
  </si>
  <si>
    <t>Proteīna dzēriens 0.2l</t>
  </si>
  <si>
    <t>Vitamīnu ūdens 0.7l</t>
  </si>
  <si>
    <t>Proteīnu batoniņš ar riekstiem</t>
  </si>
  <si>
    <t>Proteīnu batoniņš ar zemenēm</t>
  </si>
  <si>
    <t>Proteīnu sieriņš 45g</t>
  </si>
  <si>
    <t>Inovatīvs skābais krējums ar proteīna saturu</t>
  </si>
  <si>
    <t>Rimi</t>
  </si>
  <si>
    <t>Maxima</t>
  </si>
  <si>
    <t>LaTs</t>
  </si>
  <si>
    <t>Pašu veiakls</t>
  </si>
  <si>
    <t>Lidl</t>
  </si>
  <si>
    <t>Pārdošanas kanāls 6</t>
  </si>
  <si>
    <t>Kanāls 6</t>
  </si>
  <si>
    <t>Realizācijas kanāli</t>
  </si>
  <si>
    <t>Pārdošanas kanāls</t>
  </si>
  <si>
    <t>Apgrozījuma daļa</t>
  </si>
  <si>
    <t>Atliktais maksājums, dienas</t>
  </si>
  <si>
    <t>Priekšapmaksa, dienas</t>
  </si>
  <si>
    <t>Vidējā cena par vienību, EUR</t>
  </si>
  <si>
    <t>Produkts 7</t>
  </si>
  <si>
    <t>Neto apgrozījums, EUR</t>
  </si>
  <si>
    <t>Produkti pa realizācijas kanāliem</t>
  </si>
  <si>
    <t>Plānotais apgrozījums, EUR</t>
  </si>
  <si>
    <t>Pārdotas produkcijas skaits, gab.</t>
  </si>
  <si>
    <t>Spēka ražotājs personāla datu apkopojums 2023</t>
  </si>
  <si>
    <t>Spēka ražotājs pārdošanas atskaites 2022</t>
  </si>
  <si>
    <t>Spēka ražotājs PZA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</si>
</sst>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0.0%"/>
    <numFmt numFmtId="166" formatCode="0.000"/>
    <numFmt numFmtId="167" formatCode="#,##0;[Red]\(#,##0\)"/>
    <numFmt numFmtId="168" formatCode="#,##0;\(#,##0\)"/>
    <numFmt numFmtId="169" formatCode="_-* #,##0_-;\-* #,##0_-;_-* &quot;-&quot;??_-;_-@_-"/>
    <numFmt numFmtId="170" formatCode="_-* #,##0.000_-;\-* #,##0.000_-;_-* &quot;-&quot;??_-;_-@_-"/>
    <numFmt numFmtId="171" formatCode="[$EUR]\ #,##0.00"/>
  </numFmts>
  <fonts count="53" x14ac:knownFonts="1">
    <font>
      <sz val="10"/>
      <name val="Arial"/>
      <charset val="186"/>
    </font>
    <font>
      <sz val="10"/>
      <name val="Arial"/>
      <family val="2"/>
    </font>
    <font>
      <sz val="8"/>
      <name val="Arial"/>
      <family val="2"/>
      <charset val="204"/>
    </font>
    <font>
      <sz val="11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sz val="11"/>
      <color theme="1"/>
      <name val="Calibri"/>
      <family val="2"/>
      <charset val="186"/>
      <scheme val="minor"/>
    </font>
    <font>
      <sz val="11"/>
      <name val="Cambria"/>
      <family val="1"/>
      <charset val="204"/>
      <scheme val="major"/>
    </font>
    <font>
      <b/>
      <sz val="11"/>
      <color theme="0"/>
      <name val="Century Gothic"/>
      <family val="2"/>
    </font>
    <font>
      <sz val="11"/>
      <color theme="4" tint="-0.499984740745262"/>
      <name val="Century Gothic"/>
      <family val="2"/>
    </font>
    <font>
      <sz val="11"/>
      <color theme="3" tint="0.39997558519241921"/>
      <name val="Cambria"/>
      <family val="1"/>
      <charset val="186"/>
      <scheme val="major"/>
    </font>
    <font>
      <sz val="11"/>
      <color theme="3" tint="-0.249977111117893"/>
      <name val="Cambria"/>
      <family val="1"/>
      <charset val="186"/>
      <scheme val="major"/>
    </font>
    <font>
      <sz val="11"/>
      <color theme="5" tint="-0.249977111117893"/>
      <name val="Cambria"/>
      <family val="1"/>
      <charset val="186"/>
      <scheme val="major"/>
    </font>
    <font>
      <sz val="11"/>
      <color theme="3" tint="0.39997558519241921"/>
      <name val="Century Gothic"/>
      <family val="2"/>
    </font>
    <font>
      <sz val="10"/>
      <color theme="3" tint="0.39997558519241921"/>
      <name val="Arial"/>
      <family val="2"/>
    </font>
    <font>
      <i/>
      <sz val="11"/>
      <color rgb="FF696969"/>
      <name val="Century Gothic"/>
      <family val="2"/>
    </font>
    <font>
      <b/>
      <sz val="11"/>
      <color theme="4" tint="-0.499984740745262"/>
      <name val="Century Gothic"/>
      <family val="2"/>
    </font>
    <font>
      <sz val="10"/>
      <color theme="4" tint="-0.499984740745262"/>
      <name val="Arial"/>
      <family val="2"/>
    </font>
    <font>
      <b/>
      <sz val="10"/>
      <color theme="4" tint="-0.499984740745262"/>
      <name val="Arial"/>
      <family val="2"/>
    </font>
    <font>
      <sz val="11"/>
      <color rgb="FF0F243E"/>
      <name val="Century Gothic"/>
      <family val="2"/>
    </font>
    <font>
      <sz val="11"/>
      <color theme="4" tint="-0.499984740745262"/>
      <name val="Cambria"/>
      <family val="1"/>
      <charset val="204"/>
      <scheme val="major"/>
    </font>
    <font>
      <b/>
      <sz val="11"/>
      <color rgb="FF0F243E"/>
      <name val="Century Gothic"/>
      <family val="2"/>
    </font>
    <font>
      <b/>
      <sz val="11"/>
      <color rgb="FF244062"/>
      <name val="Century Gothic"/>
      <family val="2"/>
    </font>
    <font>
      <b/>
      <sz val="10"/>
      <color rgb="FF244062"/>
      <name val="Arial"/>
      <family val="2"/>
    </font>
    <font>
      <sz val="11"/>
      <name val="Cambria"/>
      <family val="1"/>
      <charset val="186"/>
      <scheme val="major"/>
    </font>
    <font>
      <sz val="10"/>
      <color theme="0"/>
      <name val="Century Gothic"/>
      <family val="2"/>
    </font>
    <font>
      <b/>
      <sz val="11"/>
      <name val="Cambria"/>
      <family val="1"/>
      <charset val="186"/>
      <scheme val="major"/>
    </font>
    <font>
      <sz val="11"/>
      <color theme="0"/>
      <name val="Cambria"/>
      <family val="1"/>
      <charset val="204"/>
      <scheme val="major"/>
    </font>
    <font>
      <b/>
      <sz val="10"/>
      <color theme="3" tint="0.39997558519241921"/>
      <name val="Arial"/>
      <family val="2"/>
    </font>
    <font>
      <b/>
      <sz val="12"/>
      <color theme="0"/>
      <name val="Century Gothic"/>
      <family val="2"/>
    </font>
    <font>
      <sz val="10"/>
      <color theme="1"/>
      <name val="Arial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1"/>
      <name val="Cambria"/>
      <family val="1"/>
      <charset val="204"/>
      <scheme val="major"/>
    </font>
    <font>
      <b/>
      <sz val="10"/>
      <color theme="1"/>
      <name val="Arial"/>
      <family val="2"/>
    </font>
    <font>
      <i/>
      <sz val="8"/>
      <color rgb="FF696969"/>
      <name val="Century Gothic"/>
      <family val="2"/>
    </font>
    <font>
      <sz val="10"/>
      <name val="Arial"/>
      <family val="2"/>
    </font>
    <font>
      <b/>
      <sz val="10"/>
      <color rgb="FF0F243E"/>
      <name val="Century Gothic"/>
      <family val="2"/>
    </font>
    <font>
      <sz val="10"/>
      <color theme="4" tint="-0.499984740745262"/>
      <name val="Century Gothic"/>
      <family val="2"/>
    </font>
    <font>
      <sz val="10"/>
      <color rgb="FF0F243E"/>
      <name val="Century Gothic"/>
      <family val="2"/>
    </font>
    <font>
      <b/>
      <sz val="10"/>
      <color theme="4" tint="-0.499984740745262"/>
      <name val="Century Gothic"/>
      <family val="2"/>
    </font>
    <font>
      <b/>
      <sz val="10"/>
      <color rgb="FF244062"/>
      <name val="Century Gothic"/>
      <family val="2"/>
    </font>
    <font>
      <i/>
      <sz val="8"/>
      <color rgb="FF0F243E"/>
      <name val="Century Gothic"/>
      <family val="2"/>
    </font>
    <font>
      <i/>
      <sz val="10"/>
      <color rgb="FF696969"/>
      <name val="Century Gothic"/>
      <family val="2"/>
    </font>
    <font>
      <i/>
      <sz val="10"/>
      <color rgb="FF0F243E"/>
      <name val="Century Gothic"/>
      <family val="2"/>
    </font>
    <font>
      <b/>
      <sz val="10"/>
      <color theme="0" tint="-0.34998626667073579"/>
      <name val="Century Gothic"/>
      <family val="2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sz val="10"/>
      <color theme="0"/>
      <name val="Arial"/>
      <family val="2"/>
    </font>
    <font>
      <b/>
      <sz val="10"/>
      <color theme="0"/>
      <name val="Century Gothic"/>
      <family val="2"/>
    </font>
    <font>
      <sz val="10"/>
      <color theme="3" tint="-0.499984740745262"/>
      <name val="Arial"/>
      <family val="2"/>
    </font>
    <font>
      <sz val="11"/>
      <color theme="3" tint="-0.499984740745262"/>
      <name val="Century Gothic"/>
      <family val="2"/>
    </font>
    <font>
      <b/>
      <sz val="10"/>
      <color theme="3" tint="-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24462"/>
        <bgColor indexed="64"/>
      </patternFill>
    </fill>
    <fill>
      <patternFill patternType="solid">
        <fgColor rgb="FFDC965A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9F9F9"/>
        <bgColor indexed="27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6" fillId="0" borderId="0" applyFont="0" applyFill="0" applyBorder="0" applyAlignment="0" applyProtection="0"/>
  </cellStyleXfs>
  <cellXfs count="145">
    <xf numFmtId="0" fontId="0" fillId="0" borderId="0" xfId="0"/>
    <xf numFmtId="38" fontId="8" fillId="3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Protection="1">
      <protection hidden="1"/>
    </xf>
    <xf numFmtId="0" fontId="8" fillId="4" borderId="1" xfId="0" applyFont="1" applyFill="1" applyBorder="1" applyProtection="1">
      <protection hidden="1"/>
    </xf>
    <xf numFmtId="38" fontId="8" fillId="4" borderId="1" xfId="0" applyNumberFormat="1" applyFont="1" applyFill="1" applyBorder="1" applyAlignment="1" applyProtection="1">
      <alignment horizontal="center"/>
      <protection hidden="1"/>
    </xf>
    <xf numFmtId="3" fontId="8" fillId="4" borderId="1" xfId="0" applyNumberFormat="1" applyFont="1" applyFill="1" applyBorder="1" applyAlignment="1" applyProtection="1">
      <alignment horizontal="center"/>
      <protection hidden="1"/>
    </xf>
    <xf numFmtId="164" fontId="11" fillId="5" borderId="2" xfId="0" applyNumberFormat="1" applyFont="1" applyFill="1" applyBorder="1" applyAlignment="1" applyProtection="1">
      <alignment horizontal="left" indent="1" shrinkToFit="1"/>
      <protection locked="0"/>
    </xf>
    <xf numFmtId="166" fontId="10" fillId="5" borderId="2" xfId="0" applyNumberFormat="1" applyFont="1" applyFill="1" applyBorder="1" applyAlignment="1" applyProtection="1">
      <alignment horizontal="center" shrinkToFit="1"/>
      <protection locked="0"/>
    </xf>
    <xf numFmtId="0" fontId="10" fillId="5" borderId="2" xfId="0" applyFont="1" applyFill="1" applyBorder="1" applyAlignment="1" applyProtection="1">
      <alignment horizontal="left" shrinkToFit="1"/>
      <protection locked="0"/>
    </xf>
    <xf numFmtId="0" fontId="9" fillId="5" borderId="0" xfId="0" applyFont="1" applyFill="1" applyAlignment="1" applyProtection="1">
      <alignment horizontal="left" indent="1"/>
      <protection hidden="1"/>
    </xf>
    <xf numFmtId="0" fontId="9" fillId="5" borderId="2" xfId="0" applyFont="1" applyFill="1" applyBorder="1" applyAlignment="1" applyProtection="1">
      <alignment horizontal="left" indent="1"/>
      <protection hidden="1"/>
    </xf>
    <xf numFmtId="0" fontId="9" fillId="5" borderId="0" xfId="0" applyFont="1" applyFill="1" applyAlignment="1" applyProtection="1">
      <alignment horizontal="left" indent="2"/>
      <protection hidden="1"/>
    </xf>
    <xf numFmtId="0" fontId="15" fillId="5" borderId="0" xfId="0" applyFont="1" applyFill="1" applyAlignment="1" applyProtection="1">
      <alignment horizontal="left" indent="1"/>
      <protection hidden="1"/>
    </xf>
    <xf numFmtId="0" fontId="16" fillId="5" borderId="1" xfId="0" applyFont="1" applyFill="1" applyBorder="1" applyProtection="1">
      <protection hidden="1"/>
    </xf>
    <xf numFmtId="0" fontId="9" fillId="5" borderId="0" xfId="0" applyFont="1" applyFill="1" applyProtection="1">
      <protection hidden="1"/>
    </xf>
    <xf numFmtId="0" fontId="16" fillId="5" borderId="0" xfId="0" applyFont="1" applyFill="1" applyProtection="1">
      <protection hidden="1"/>
    </xf>
    <xf numFmtId="167" fontId="17" fillId="5" borderId="2" xfId="0" applyNumberFormat="1" applyFont="1" applyFill="1" applyBorder="1" applyProtection="1">
      <protection hidden="1"/>
    </xf>
    <xf numFmtId="0" fontId="13" fillId="5" borderId="2" xfId="0" applyFont="1" applyFill="1" applyBorder="1" applyAlignment="1">
      <alignment horizontal="left" indent="1" shrinkToFit="1"/>
    </xf>
    <xf numFmtId="3" fontId="17" fillId="7" borderId="2" xfId="0" applyNumberFormat="1" applyFont="1" applyFill="1" applyBorder="1" applyAlignment="1">
      <alignment shrinkToFit="1"/>
    </xf>
    <xf numFmtId="0" fontId="16" fillId="8" borderId="1" xfId="0" applyFont="1" applyFill="1" applyBorder="1" applyProtection="1">
      <protection hidden="1"/>
    </xf>
    <xf numFmtId="0" fontId="22" fillId="8" borderId="3" xfId="0" applyFont="1" applyFill="1" applyBorder="1" applyProtection="1">
      <protection hidden="1"/>
    </xf>
    <xf numFmtId="0" fontId="21" fillId="8" borderId="3" xfId="0" applyFont="1" applyFill="1" applyBorder="1" applyProtection="1">
      <protection hidden="1"/>
    </xf>
    <xf numFmtId="0" fontId="21" fillId="8" borderId="4" xfId="0" applyFont="1" applyFill="1" applyBorder="1" applyProtection="1">
      <protection hidden="1"/>
    </xf>
    <xf numFmtId="0" fontId="22" fillId="8" borderId="1" xfId="0" applyFont="1" applyFill="1" applyBorder="1" applyProtection="1">
      <protection hidden="1"/>
    </xf>
    <xf numFmtId="0" fontId="3" fillId="0" borderId="0" xfId="0" applyFont="1"/>
    <xf numFmtId="0" fontId="5" fillId="0" borderId="0" xfId="0" applyFont="1" applyProtection="1">
      <protection hidden="1"/>
    </xf>
    <xf numFmtId="0" fontId="25" fillId="0" borderId="0" xfId="0" applyFont="1" applyProtection="1">
      <protection hidden="1"/>
    </xf>
    <xf numFmtId="0" fontId="4" fillId="0" borderId="0" xfId="0" applyFont="1" applyProtection="1">
      <protection hidden="1"/>
    </xf>
    <xf numFmtId="38" fontId="4" fillId="0" borderId="0" xfId="0" applyNumberFormat="1" applyFont="1" applyAlignment="1" applyProtection="1">
      <alignment horizontal="center"/>
      <protection hidden="1"/>
    </xf>
    <xf numFmtId="9" fontId="24" fillId="0" borderId="0" xfId="2" applyFont="1" applyFill="1"/>
    <xf numFmtId="0" fontId="3" fillId="0" borderId="0" xfId="0" applyFont="1" applyProtection="1">
      <protection hidden="1"/>
    </xf>
    <xf numFmtId="0" fontId="7" fillId="0" borderId="0" xfId="0" applyFont="1" applyProtection="1">
      <protection hidden="1"/>
    </xf>
    <xf numFmtId="0" fontId="26" fillId="0" borderId="0" xfId="0" applyFont="1" applyAlignment="1" applyProtection="1">
      <alignment horizontal="center"/>
      <protection hidden="1"/>
    </xf>
    <xf numFmtId="38" fontId="7" fillId="0" borderId="0" xfId="0" applyNumberFormat="1" applyFont="1" applyAlignment="1" applyProtection="1">
      <alignment horizontal="right"/>
      <protection hidden="1"/>
    </xf>
    <xf numFmtId="38" fontId="26" fillId="0" borderId="0" xfId="0" applyNumberFormat="1" applyFont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27" fillId="0" borderId="0" xfId="0" applyFont="1" applyProtection="1">
      <protection hidden="1"/>
    </xf>
    <xf numFmtId="0" fontId="29" fillId="3" borderId="3" xfId="0" applyFont="1" applyFill="1" applyBorder="1" applyAlignment="1">
      <alignment horizontal="centerContinuous"/>
    </xf>
    <xf numFmtId="0" fontId="4" fillId="4" borderId="2" xfId="0" applyFont="1" applyFill="1" applyBorder="1" applyAlignment="1">
      <alignment horizontal="centerContinuous"/>
    </xf>
    <xf numFmtId="0" fontId="29" fillId="3" borderId="3" xfId="0" applyFont="1" applyFill="1" applyBorder="1" applyAlignment="1" applyProtection="1">
      <alignment horizontal="centerContinuous"/>
      <protection hidden="1"/>
    </xf>
    <xf numFmtId="0" fontId="29" fillId="3" borderId="1" xfId="0" applyFont="1" applyFill="1" applyBorder="1" applyAlignment="1" applyProtection="1">
      <alignment horizontal="centerContinuous"/>
      <protection hidden="1"/>
    </xf>
    <xf numFmtId="168" fontId="23" fillId="8" borderId="1" xfId="0" applyNumberFormat="1" applyFont="1" applyFill="1" applyBorder="1" applyProtection="1">
      <protection hidden="1"/>
    </xf>
    <xf numFmtId="0" fontId="30" fillId="0" borderId="0" xfId="0" applyFont="1"/>
    <xf numFmtId="38" fontId="30" fillId="0" borderId="0" xfId="0" applyNumberFormat="1" applyFont="1"/>
    <xf numFmtId="9" fontId="30" fillId="0" borderId="0" xfId="2" applyFont="1"/>
    <xf numFmtId="0" fontId="31" fillId="0" borderId="0" xfId="0" applyFont="1" applyAlignment="1">
      <alignment horizontal="center"/>
    </xf>
    <xf numFmtId="38" fontId="31" fillId="0" borderId="0" xfId="0" applyNumberFormat="1" applyFont="1" applyAlignment="1" applyProtection="1">
      <alignment horizontal="center"/>
      <protection hidden="1"/>
    </xf>
    <xf numFmtId="38" fontId="31" fillId="0" borderId="0" xfId="0" applyNumberFormat="1" applyFont="1" applyAlignment="1">
      <alignment horizontal="center"/>
    </xf>
    <xf numFmtId="0" fontId="32" fillId="0" borderId="0" xfId="0" applyFont="1"/>
    <xf numFmtId="1" fontId="33" fillId="0" borderId="0" xfId="0" applyNumberFormat="1" applyFont="1"/>
    <xf numFmtId="0" fontId="33" fillId="0" borderId="0" xfId="0" applyFont="1"/>
    <xf numFmtId="0" fontId="31" fillId="0" borderId="0" xfId="0" applyFont="1"/>
    <xf numFmtId="168" fontId="34" fillId="0" borderId="0" xfId="2" applyNumberFormat="1" applyFont="1" applyFill="1" applyBorder="1" applyAlignment="1">
      <alignment horizontal="right" shrinkToFit="1"/>
    </xf>
    <xf numFmtId="168" fontId="30" fillId="0" borderId="0" xfId="0" applyNumberFormat="1" applyFont="1" applyAlignment="1">
      <alignment horizontal="right" shrinkToFit="1"/>
    </xf>
    <xf numFmtId="0" fontId="32" fillId="0" borderId="0" xfId="0" applyFont="1" applyAlignment="1">
      <alignment horizontal="left" indent="1"/>
    </xf>
    <xf numFmtId="168" fontId="30" fillId="0" borderId="0" xfId="2" applyNumberFormat="1" applyFont="1" applyFill="1" applyBorder="1" applyAlignment="1">
      <alignment horizontal="right" shrinkToFit="1"/>
    </xf>
    <xf numFmtId="168" fontId="34" fillId="0" borderId="0" xfId="0" applyNumberFormat="1" applyFont="1" applyAlignment="1">
      <alignment horizontal="right" shrinkToFit="1"/>
    </xf>
    <xf numFmtId="0" fontId="32" fillId="5" borderId="0" xfId="0" applyFont="1" applyFill="1" applyAlignment="1">
      <alignment horizontal="left" indent="1"/>
    </xf>
    <xf numFmtId="168" fontId="30" fillId="5" borderId="0" xfId="2" applyNumberFormat="1" applyFont="1" applyFill="1" applyBorder="1" applyAlignment="1">
      <alignment horizontal="right" shrinkToFit="1"/>
    </xf>
    <xf numFmtId="168" fontId="30" fillId="5" borderId="0" xfId="0" applyNumberFormat="1" applyFont="1" applyFill="1" applyAlignment="1">
      <alignment horizontal="right" shrinkToFit="1"/>
    </xf>
    <xf numFmtId="168" fontId="30" fillId="6" borderId="0" xfId="2" applyNumberFormat="1" applyFont="1" applyFill="1" applyBorder="1" applyAlignment="1">
      <alignment horizontal="right" shrinkToFit="1"/>
    </xf>
    <xf numFmtId="0" fontId="31" fillId="8" borderId="1" xfId="0" applyFont="1" applyFill="1" applyBorder="1"/>
    <xf numFmtId="168" fontId="34" fillId="8" borderId="1" xfId="0" applyNumberFormat="1" applyFont="1" applyFill="1" applyBorder="1" applyAlignment="1">
      <alignment horizontal="right" shrinkToFit="1"/>
    </xf>
    <xf numFmtId="167" fontId="19" fillId="6" borderId="2" xfId="0" applyNumberFormat="1" applyFont="1" applyFill="1" applyBorder="1" applyAlignment="1" applyProtection="1">
      <alignment horizontal="right" shrinkToFit="1"/>
      <protection hidden="1"/>
    </xf>
    <xf numFmtId="168" fontId="23" fillId="8" borderId="1" xfId="0" applyNumberFormat="1" applyFont="1" applyFill="1" applyBorder="1" applyAlignment="1" applyProtection="1">
      <alignment horizontal="right"/>
      <protection hidden="1"/>
    </xf>
    <xf numFmtId="168" fontId="18" fillId="6" borderId="0" xfId="0" applyNumberFormat="1" applyFont="1" applyFill="1" applyAlignment="1" applyProtection="1">
      <alignment horizontal="right"/>
      <protection hidden="1"/>
    </xf>
    <xf numFmtId="167" fontId="18" fillId="6" borderId="2" xfId="0" applyNumberFormat="1" applyFont="1" applyFill="1" applyBorder="1" applyAlignment="1" applyProtection="1">
      <alignment horizontal="right"/>
      <protection hidden="1"/>
    </xf>
    <xf numFmtId="0" fontId="20" fillId="0" borderId="5" xfId="0" applyFont="1" applyBorder="1" applyProtection="1">
      <protection hidden="1"/>
    </xf>
    <xf numFmtId="0" fontId="8" fillId="3" borderId="1" xfId="0" applyFont="1" applyFill="1" applyBorder="1" applyAlignment="1">
      <alignment horizontal="left" vertical="center" wrapText="1"/>
    </xf>
    <xf numFmtId="0" fontId="21" fillId="8" borderId="1" xfId="0" applyFont="1" applyFill="1" applyBorder="1"/>
    <xf numFmtId="0" fontId="35" fillId="5" borderId="0" xfId="0" applyFont="1" applyFill="1" applyAlignment="1" applyProtection="1">
      <alignment horizontal="left" indent="1"/>
      <protection hidden="1"/>
    </xf>
    <xf numFmtId="0" fontId="35" fillId="5" borderId="6" xfId="0" applyFont="1" applyFill="1" applyBorder="1" applyAlignment="1" applyProtection="1">
      <alignment horizontal="left" indent="1"/>
      <protection hidden="1"/>
    </xf>
    <xf numFmtId="165" fontId="20" fillId="0" borderId="0" xfId="0" applyNumberFormat="1" applyFont="1" applyProtection="1">
      <protection hidden="1"/>
    </xf>
    <xf numFmtId="0" fontId="24" fillId="0" borderId="0" xfId="0" applyFont="1"/>
    <xf numFmtId="0" fontId="4" fillId="4" borderId="0" xfId="0" applyFont="1" applyFill="1" applyAlignment="1">
      <alignment horizontal="centerContinuous"/>
    </xf>
    <xf numFmtId="166" fontId="12" fillId="5" borderId="2" xfId="0" applyNumberFormat="1" applyFont="1" applyFill="1" applyBorder="1" applyAlignment="1">
      <alignment horizontal="center" shrinkToFit="1"/>
    </xf>
    <xf numFmtId="38" fontId="8" fillId="3" borderId="0" xfId="0" applyNumberFormat="1" applyFont="1" applyFill="1" applyAlignment="1">
      <alignment horizontal="center" vertical="center"/>
    </xf>
    <xf numFmtId="38" fontId="8" fillId="3" borderId="0" xfId="0" applyNumberFormat="1" applyFont="1" applyFill="1" applyAlignment="1">
      <alignment horizontal="centerContinuous" vertical="center"/>
    </xf>
    <xf numFmtId="3" fontId="8" fillId="3" borderId="0" xfId="0" applyNumberFormat="1" applyFont="1" applyFill="1" applyAlignment="1">
      <alignment horizontal="right" vertical="center" shrinkToFit="1"/>
    </xf>
    <xf numFmtId="0" fontId="13" fillId="5" borderId="0" xfId="0" applyFont="1" applyFill="1" applyAlignment="1">
      <alignment horizontal="left" indent="1" shrinkToFit="1"/>
    </xf>
    <xf numFmtId="3" fontId="14" fillId="7" borderId="0" xfId="0" applyNumberFormat="1" applyFont="1" applyFill="1" applyAlignment="1">
      <alignment shrinkToFit="1"/>
    </xf>
    <xf numFmtId="3" fontId="28" fillId="7" borderId="0" xfId="0" applyNumberFormat="1" applyFont="1" applyFill="1" applyAlignment="1">
      <alignment horizontal="right" shrinkToFit="1"/>
    </xf>
    <xf numFmtId="3" fontId="8" fillId="3" borderId="0" xfId="0" applyNumberFormat="1" applyFont="1" applyFill="1" applyAlignment="1">
      <alignment horizontal="right" vertical="center" wrapText="1" shrinkToFit="1"/>
    </xf>
    <xf numFmtId="169" fontId="5" fillId="0" borderId="0" xfId="4" applyNumberFormat="1" applyFont="1" applyFill="1" applyProtection="1">
      <protection hidden="1"/>
    </xf>
    <xf numFmtId="169" fontId="8" fillId="4" borderId="1" xfId="4" applyNumberFormat="1" applyFont="1" applyFill="1" applyBorder="1" applyAlignment="1" applyProtection="1">
      <alignment horizontal="center"/>
      <protection hidden="1"/>
    </xf>
    <xf numFmtId="169" fontId="4" fillId="0" borderId="0" xfId="4" applyNumberFormat="1" applyFont="1" applyFill="1" applyAlignment="1" applyProtection="1">
      <alignment horizontal="center"/>
      <protection hidden="1"/>
    </xf>
    <xf numFmtId="169" fontId="37" fillId="8" borderId="1" xfId="4" applyNumberFormat="1" applyFont="1" applyFill="1" applyBorder="1" applyAlignment="1" applyProtection="1">
      <alignment shrinkToFit="1"/>
      <protection hidden="1"/>
    </xf>
    <xf numFmtId="168" fontId="37" fillId="8" borderId="1" xfId="0" applyNumberFormat="1" applyFont="1" applyFill="1" applyBorder="1" applyAlignment="1" applyProtection="1">
      <alignment shrinkToFit="1"/>
      <protection hidden="1"/>
    </xf>
    <xf numFmtId="169" fontId="38" fillId="5" borderId="0" xfId="4" applyNumberFormat="1" applyFont="1" applyFill="1" applyProtection="1">
      <protection hidden="1"/>
    </xf>
    <xf numFmtId="3" fontId="39" fillId="6" borderId="0" xfId="0" applyNumberFormat="1" applyFont="1" applyFill="1" applyAlignment="1" applyProtection="1">
      <alignment horizontal="right"/>
      <protection hidden="1"/>
    </xf>
    <xf numFmtId="169" fontId="38" fillId="5" borderId="0" xfId="4" applyNumberFormat="1" applyFont="1" applyFill="1" applyBorder="1" applyAlignment="1" applyProtection="1">
      <alignment shrinkToFit="1"/>
      <protection hidden="1"/>
    </xf>
    <xf numFmtId="169" fontId="41" fillId="8" borderId="3" xfId="4" applyNumberFormat="1" applyFont="1" applyFill="1" applyBorder="1" applyAlignment="1" applyProtection="1">
      <alignment shrinkToFit="1"/>
      <protection hidden="1"/>
    </xf>
    <xf numFmtId="168" fontId="37" fillId="8" borderId="3" xfId="0" applyNumberFormat="1" applyFont="1" applyFill="1" applyBorder="1" applyAlignment="1" applyProtection="1">
      <alignment horizontal="right" shrinkToFit="1"/>
      <protection hidden="1"/>
    </xf>
    <xf numFmtId="9" fontId="35" fillId="5" borderId="0" xfId="2" applyFont="1" applyFill="1" applyAlignment="1" applyProtection="1">
      <alignment shrinkToFit="1"/>
      <protection hidden="1"/>
    </xf>
    <xf numFmtId="9" fontId="42" fillId="6" borderId="0" xfId="2" applyFont="1" applyFill="1" applyAlignment="1" applyProtection="1">
      <alignment horizontal="right" shrinkToFit="1"/>
      <protection hidden="1"/>
    </xf>
    <xf numFmtId="9" fontId="44" fillId="6" borderId="0" xfId="2" applyFont="1" applyFill="1" applyAlignment="1" applyProtection="1">
      <alignment horizontal="right" shrinkToFit="1"/>
      <protection hidden="1"/>
    </xf>
    <xf numFmtId="169" fontId="40" fillId="5" borderId="1" xfId="4" applyNumberFormat="1" applyFont="1" applyFill="1" applyBorder="1" applyAlignment="1" applyProtection="1">
      <alignment shrinkToFit="1"/>
      <protection hidden="1"/>
    </xf>
    <xf numFmtId="168" fontId="37" fillId="6" borderId="1" xfId="0" applyNumberFormat="1" applyFont="1" applyFill="1" applyBorder="1" applyAlignment="1" applyProtection="1">
      <alignment horizontal="right" shrinkToFit="1"/>
      <protection hidden="1"/>
    </xf>
    <xf numFmtId="168" fontId="39" fillId="6" borderId="0" xfId="0" applyNumberFormat="1" applyFont="1" applyFill="1" applyAlignment="1" applyProtection="1">
      <alignment horizontal="right" shrinkToFit="1"/>
      <protection hidden="1"/>
    </xf>
    <xf numFmtId="169" fontId="38" fillId="5" borderId="0" xfId="4" applyNumberFormat="1" applyFont="1" applyFill="1" applyAlignment="1" applyProtection="1">
      <alignment shrinkToFit="1"/>
      <protection hidden="1"/>
    </xf>
    <xf numFmtId="169" fontId="37" fillId="8" borderId="3" xfId="4" applyNumberFormat="1" applyFont="1" applyFill="1" applyBorder="1" applyAlignment="1" applyProtection="1">
      <alignment shrinkToFit="1"/>
      <protection hidden="1"/>
    </xf>
    <xf numFmtId="169" fontId="45" fillId="5" borderId="0" xfId="4" applyNumberFormat="1" applyFont="1" applyFill="1" applyBorder="1" applyAlignment="1" applyProtection="1">
      <alignment shrinkToFit="1"/>
      <protection hidden="1"/>
    </xf>
    <xf numFmtId="168" fontId="37" fillId="6" borderId="0" xfId="0" applyNumberFormat="1" applyFont="1" applyFill="1" applyAlignment="1" applyProtection="1">
      <alignment horizontal="right" shrinkToFit="1"/>
      <protection hidden="1"/>
    </xf>
    <xf numFmtId="169" fontId="37" fillId="8" borderId="4" xfId="4" applyNumberFormat="1" applyFont="1" applyFill="1" applyBorder="1" applyAlignment="1" applyProtection="1">
      <alignment shrinkToFit="1"/>
      <protection hidden="1"/>
    </xf>
    <xf numFmtId="9" fontId="35" fillId="5" borderId="6" xfId="2" applyFont="1" applyFill="1" applyBorder="1" applyAlignment="1" applyProtection="1">
      <alignment shrinkToFit="1"/>
      <protection hidden="1"/>
    </xf>
    <xf numFmtId="0" fontId="47" fillId="0" borderId="0" xfId="0" applyFont="1" applyAlignment="1" applyProtection="1">
      <alignment horizontal="center"/>
      <protection hidden="1"/>
    </xf>
    <xf numFmtId="170" fontId="46" fillId="0" borderId="0" xfId="4" applyNumberFormat="1" applyFont="1" applyFill="1" applyProtection="1">
      <protection hidden="1"/>
    </xf>
    <xf numFmtId="3" fontId="7" fillId="0" borderId="0" xfId="0" applyNumberFormat="1" applyFont="1" applyProtection="1">
      <protection hidden="1"/>
    </xf>
    <xf numFmtId="0" fontId="22" fillId="8" borderId="1" xfId="0" applyFont="1" applyFill="1" applyBorder="1" applyAlignment="1" applyProtection="1">
      <alignment horizontal="center"/>
      <protection hidden="1"/>
    </xf>
    <xf numFmtId="0" fontId="22" fillId="8" borderId="1" xfId="0" applyFont="1" applyFill="1" applyBorder="1" applyAlignment="1" applyProtection="1">
      <alignment horizontal="center" shrinkToFit="1"/>
      <protection hidden="1"/>
    </xf>
    <xf numFmtId="0" fontId="9" fillId="0" borderId="0" xfId="0" applyFont="1" applyAlignment="1" applyProtection="1">
      <alignment horizontal="left" indent="1"/>
      <protection hidden="1"/>
    </xf>
    <xf numFmtId="167" fontId="17" fillId="0" borderId="0" xfId="0" applyNumberFormat="1" applyFont="1" applyProtection="1">
      <protection hidden="1"/>
    </xf>
    <xf numFmtId="9" fontId="17" fillId="0" borderId="0" xfId="2" applyFont="1" applyFill="1" applyBorder="1" applyProtection="1">
      <protection hidden="1"/>
    </xf>
    <xf numFmtId="9" fontId="7" fillId="0" borderId="0" xfId="2" applyFont="1" applyFill="1" applyProtection="1">
      <protection hidden="1"/>
    </xf>
    <xf numFmtId="9" fontId="46" fillId="0" borderId="0" xfId="2" applyFont="1" applyFill="1" applyProtection="1">
      <protection hidden="1"/>
    </xf>
    <xf numFmtId="9" fontId="20" fillId="0" borderId="5" xfId="2" applyFont="1" applyFill="1" applyBorder="1" applyProtection="1">
      <protection hidden="1"/>
    </xf>
    <xf numFmtId="9" fontId="27" fillId="0" borderId="0" xfId="2" applyFont="1" applyFill="1" applyProtection="1">
      <protection hidden="1"/>
    </xf>
    <xf numFmtId="9" fontId="26" fillId="0" borderId="0" xfId="2" applyFont="1" applyFill="1" applyAlignment="1" applyProtection="1">
      <alignment horizontal="center"/>
      <protection hidden="1"/>
    </xf>
    <xf numFmtId="9" fontId="46" fillId="0" borderId="0" xfId="2" applyFont="1" applyFill="1" applyAlignment="1" applyProtection="1">
      <alignment horizontal="right"/>
      <protection hidden="1"/>
    </xf>
    <xf numFmtId="10" fontId="17" fillId="0" borderId="0" xfId="2" applyNumberFormat="1" applyFont="1" applyFill="1" applyBorder="1" applyProtection="1">
      <protection hidden="1"/>
    </xf>
    <xf numFmtId="167" fontId="48" fillId="0" borderId="0" xfId="0" applyNumberFormat="1" applyFont="1" applyProtection="1">
      <protection hidden="1"/>
    </xf>
    <xf numFmtId="38" fontId="49" fillId="3" borderId="1" xfId="0" applyNumberFormat="1" applyFont="1" applyFill="1" applyBorder="1" applyAlignment="1">
      <alignment horizontal="center" vertical="center" wrapText="1"/>
    </xf>
    <xf numFmtId="3" fontId="50" fillId="5" borderId="0" xfId="0" applyNumberFormat="1" applyFont="1" applyFill="1" applyProtection="1">
      <protection hidden="1"/>
    </xf>
    <xf numFmtId="168" fontId="50" fillId="5" borderId="0" xfId="0" applyNumberFormat="1" applyFont="1" applyFill="1" applyProtection="1">
      <protection hidden="1"/>
    </xf>
    <xf numFmtId="165" fontId="50" fillId="5" borderId="0" xfId="0" applyNumberFormat="1" applyFont="1" applyFill="1" applyProtection="1">
      <protection hidden="1"/>
    </xf>
    <xf numFmtId="0" fontId="51" fillId="5" borderId="0" xfId="0" applyFont="1" applyFill="1" applyAlignment="1">
      <alignment horizontal="left" indent="1" shrinkToFit="1"/>
    </xf>
    <xf numFmtId="3" fontId="50" fillId="7" borderId="0" xfId="0" applyNumberFormat="1" applyFont="1" applyFill="1" applyAlignment="1">
      <alignment shrinkToFit="1"/>
    </xf>
    <xf numFmtId="3" fontId="52" fillId="7" borderId="0" xfId="0" applyNumberFormat="1" applyFont="1" applyFill="1" applyAlignment="1">
      <alignment horizontal="right" shrinkToFit="1"/>
    </xf>
    <xf numFmtId="0" fontId="51" fillId="5" borderId="0" xfId="0" applyFont="1" applyFill="1" applyAlignment="1" applyProtection="1">
      <alignment horizontal="left" indent="1" shrinkToFit="1"/>
      <protection locked="0"/>
    </xf>
    <xf numFmtId="171" fontId="51" fillId="5" borderId="0" xfId="2" applyNumberFormat="1" applyFont="1" applyFill="1" applyBorder="1" applyAlignment="1" applyProtection="1">
      <alignment horizontal="left" indent="1" shrinkToFit="1"/>
      <protection locked="0"/>
    </xf>
    <xf numFmtId="165" fontId="50" fillId="5" borderId="0" xfId="2" applyNumberFormat="1" applyFont="1" applyFill="1" applyBorder="1" applyAlignment="1" applyProtection="1">
      <alignment horizontal="center" shrinkToFit="1"/>
      <protection locked="0"/>
    </xf>
    <xf numFmtId="9" fontId="51" fillId="5" borderId="0" xfId="0" applyNumberFormat="1" applyFont="1" applyFill="1" applyAlignment="1" applyProtection="1">
      <alignment horizontal="left" indent="1" shrinkToFit="1"/>
      <protection locked="0"/>
    </xf>
    <xf numFmtId="9" fontId="50" fillId="5" borderId="0" xfId="2" applyFont="1" applyFill="1" applyBorder="1" applyAlignment="1" applyProtection="1">
      <alignment horizontal="center" shrinkToFit="1"/>
      <protection locked="0"/>
    </xf>
    <xf numFmtId="0" fontId="50" fillId="5" borderId="0" xfId="2" applyNumberFormat="1" applyFont="1" applyFill="1" applyBorder="1" applyAlignment="1" applyProtection="1">
      <alignment horizontal="center" shrinkToFit="1"/>
      <protection locked="0"/>
    </xf>
    <xf numFmtId="10" fontId="38" fillId="5" borderId="0" xfId="2" applyNumberFormat="1" applyFont="1" applyFill="1" applyBorder="1" applyAlignment="1" applyProtection="1">
      <alignment shrinkToFit="1"/>
      <protection hidden="1"/>
    </xf>
    <xf numFmtId="10" fontId="39" fillId="6" borderId="0" xfId="2" applyNumberFormat="1" applyFont="1" applyFill="1" applyBorder="1" applyAlignment="1" applyProtection="1">
      <alignment horizontal="right" shrinkToFit="1"/>
      <protection hidden="1"/>
    </xf>
    <xf numFmtId="10" fontId="9" fillId="5" borderId="2" xfId="2" applyNumberFormat="1" applyFont="1" applyFill="1" applyBorder="1" applyAlignment="1" applyProtection="1">
      <alignment horizontal="right" shrinkToFit="1"/>
      <protection hidden="1"/>
    </xf>
    <xf numFmtId="10" fontId="42" fillId="6" borderId="6" xfId="2" applyNumberFormat="1" applyFont="1" applyFill="1" applyBorder="1" applyAlignment="1" applyProtection="1">
      <alignment horizontal="right" shrinkToFit="1"/>
      <protection hidden="1"/>
    </xf>
    <xf numFmtId="167" fontId="17" fillId="5" borderId="0" xfId="0" applyNumberFormat="1" applyFont="1" applyFill="1" applyProtection="1">
      <protection hidden="1"/>
    </xf>
    <xf numFmtId="167" fontId="18" fillId="6" borderId="0" xfId="0" applyNumberFormat="1" applyFont="1" applyFill="1" applyAlignment="1" applyProtection="1">
      <alignment horizontal="right"/>
      <protection hidden="1"/>
    </xf>
    <xf numFmtId="10" fontId="20" fillId="0" borderId="5" xfId="2" applyNumberFormat="1" applyFont="1" applyFill="1" applyBorder="1" applyProtection="1">
      <protection hidden="1"/>
    </xf>
    <xf numFmtId="169" fontId="20" fillId="0" borderId="5" xfId="4" applyNumberFormat="1" applyFont="1" applyFill="1" applyBorder="1" applyProtection="1">
      <protection hidden="1"/>
    </xf>
    <xf numFmtId="10" fontId="43" fillId="5" borderId="0" xfId="2" applyNumberFormat="1" applyFont="1" applyFill="1" applyAlignment="1" applyProtection="1">
      <alignment shrinkToFit="1"/>
      <protection hidden="1"/>
    </xf>
    <xf numFmtId="0" fontId="8" fillId="3" borderId="0" xfId="0" applyFont="1" applyFill="1" applyAlignment="1">
      <alignment horizontal="left" vertical="center" wrapText="1" indent="1"/>
    </xf>
    <xf numFmtId="0" fontId="8" fillId="3" borderId="0" xfId="0" applyFont="1" applyFill="1" applyAlignment="1">
      <alignment horizontal="center" vertical="center" wrapText="1"/>
    </xf>
  </cellXfs>
  <cellStyles count="5">
    <cellStyle name="Comma" xfId="4" builtinId="3"/>
    <cellStyle name="Normal" xfId="0" builtinId="0"/>
    <cellStyle name="Normal 2" xfId="1" xr:uid="{00000000-0005-0000-0000-000002000000}"/>
    <cellStyle name="Percent" xfId="2" builtinId="5"/>
    <cellStyle name="Percent 2" xfId="3" xr:uid="{00000000-0005-0000-0000-000004000000}"/>
  </cellStyles>
  <dxfs count="0"/>
  <tableStyles count="0" defaultTableStyle="TableStyleMedium2" defaultPivotStyle="PivotStyleLight16"/>
  <colors>
    <mruColors>
      <color rgb="FFF9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1:T62"/>
  <sheetViews>
    <sheetView showGridLines="0" zoomScale="55" zoomScaleNormal="55" workbookViewId="0">
      <selection activeCell="I2" sqref="I2"/>
    </sheetView>
  </sheetViews>
  <sheetFormatPr defaultColWidth="9.1328125" defaultRowHeight="12.75" x14ac:dyDescent="0.35"/>
  <cols>
    <col min="1" max="5" width="9.1328125" style="42"/>
    <col min="6" max="6" width="30.46484375" style="42" bestFit="1" customWidth="1"/>
    <col min="7" max="7" width="48.86328125" style="42" bestFit="1" customWidth="1"/>
    <col min="8" max="16384" width="9.1328125" style="42"/>
  </cols>
  <sheetData>
    <row r="1" spans="6:18" x14ac:dyDescent="0.35">
      <c r="F1" s="42" t="s">
        <v>37</v>
      </c>
      <c r="G1" s="43" t="e">
        <f>#REF!</f>
        <v>#REF!</v>
      </c>
      <c r="H1" s="43" t="e">
        <f>#REF!</f>
        <v>#REF!</v>
      </c>
      <c r="I1" s="43" t="e">
        <f>#REF!</f>
        <v>#REF!</v>
      </c>
      <c r="J1" s="43" t="e">
        <f>#REF!</f>
        <v>#REF!</v>
      </c>
      <c r="K1" s="43" t="e">
        <f>#REF!</f>
        <v>#REF!</v>
      </c>
      <c r="L1" s="43" t="e">
        <f>#REF!</f>
        <v>#REF!</v>
      </c>
      <c r="M1" s="43" t="e">
        <f>#REF!</f>
        <v>#REF!</v>
      </c>
      <c r="N1" s="43" t="e">
        <f>#REF!</f>
        <v>#REF!</v>
      </c>
      <c r="O1" s="43" t="e">
        <f>#REF!</f>
        <v>#REF!</v>
      </c>
      <c r="P1" s="43" t="e">
        <f>#REF!</f>
        <v>#REF!</v>
      </c>
      <c r="Q1" s="43" t="e">
        <f>#REF!</f>
        <v>#REF!</v>
      </c>
      <c r="R1" s="43" t="e">
        <f>#REF!</f>
        <v>#REF!</v>
      </c>
    </row>
    <row r="2" spans="6:18" x14ac:dyDescent="0.35">
      <c r="F2" s="42" t="s">
        <v>43</v>
      </c>
      <c r="G2" s="43" t="e">
        <f>IF($F$2="EBITDA",#REF!,IF('Chart Helpers'!$F$2="EBIT",#REF!,INDEX(#REF!,MATCH('Chart Helpers'!$F2,#REF!,0),MATCH('Chart Helpers'!G$1,#REF!,0))))</f>
        <v>#REF!</v>
      </c>
      <c r="H2" s="43" t="e">
        <f>IF($F$2="EBITDA",#REF!,IF('Chart Helpers'!$F$2="EBIT",#REF!,INDEX(#REF!,MATCH('Chart Helpers'!$F2,#REF!,0),MATCH('Chart Helpers'!H$1,#REF!,0))))</f>
        <v>#REF!</v>
      </c>
      <c r="I2" s="43" t="e">
        <f>IF($F$2="EBITDA",#REF!,IF('Chart Helpers'!$F$2="EBIT",#REF!,INDEX(#REF!,MATCH('Chart Helpers'!$F2,#REF!,0),MATCH('Chart Helpers'!I$1,#REF!,0))))</f>
        <v>#REF!</v>
      </c>
      <c r="J2" s="43" t="e">
        <f>IF($F$2="EBITDA",#REF!,IF('Chart Helpers'!$F$2="EBIT",#REF!,INDEX(#REF!,MATCH('Chart Helpers'!$F2,#REF!,0),MATCH('Chart Helpers'!J$1,#REF!,0))))</f>
        <v>#REF!</v>
      </c>
      <c r="K2" s="43" t="e">
        <f>IF($F$2="EBITDA",#REF!,IF('Chart Helpers'!$F$2="EBIT",#REF!,INDEX(#REF!,MATCH('Chart Helpers'!$F2,#REF!,0),MATCH('Chart Helpers'!K$1,#REF!,0))))</f>
        <v>#REF!</v>
      </c>
      <c r="L2" s="43" t="e">
        <f>IF($F$2="EBITDA",#REF!,IF('Chart Helpers'!$F$2="EBIT",#REF!,INDEX(#REF!,MATCH('Chart Helpers'!$F2,#REF!,0),MATCH('Chart Helpers'!L$1,#REF!,0))))</f>
        <v>#REF!</v>
      </c>
      <c r="M2" s="43" t="e">
        <f>IF($F$2="EBITDA",#REF!,IF('Chart Helpers'!$F$2="EBIT",#REF!,INDEX(#REF!,MATCH('Chart Helpers'!$F2,#REF!,0),MATCH('Chart Helpers'!M$1,#REF!,0))))</f>
        <v>#REF!</v>
      </c>
      <c r="N2" s="43" t="e">
        <f>IF($F$2="EBITDA",#REF!,IF('Chart Helpers'!$F$2="EBIT",#REF!,INDEX(#REF!,MATCH('Chart Helpers'!$F2,#REF!,0),MATCH('Chart Helpers'!N$1,#REF!,0))))</f>
        <v>#REF!</v>
      </c>
      <c r="O2" s="43" t="e">
        <f>IF($F$2="EBITDA",#REF!,IF('Chart Helpers'!$F$2="EBIT",#REF!,INDEX(#REF!,MATCH('Chart Helpers'!$F2,#REF!,0),MATCH('Chart Helpers'!O$1,#REF!,0))))</f>
        <v>#REF!</v>
      </c>
      <c r="P2" s="43" t="e">
        <f>IF($F$2="EBITDA",#REF!,IF('Chart Helpers'!$F$2="EBIT",#REF!,INDEX(#REF!,MATCH('Chart Helpers'!$F2,#REF!,0),MATCH('Chart Helpers'!P$1,#REF!,0))))</f>
        <v>#REF!</v>
      </c>
      <c r="Q2" s="43" t="e">
        <f>IF($F$2="EBITDA",#REF!,IF('Chart Helpers'!$F$2="EBIT",#REF!,INDEX(#REF!,MATCH('Chart Helpers'!$F2,#REF!,0),MATCH('Chart Helpers'!Q$1,#REF!,0))))</f>
        <v>#REF!</v>
      </c>
      <c r="R2" s="43" t="e">
        <f>IF($F$2="EBITDA",#REF!,IF('Chart Helpers'!$F$2="EBIT",#REF!,INDEX(#REF!,MATCH('Chart Helpers'!$F2,#REF!,0),MATCH('Chart Helpers'!R$1,#REF!,0))))</f>
        <v>#REF!</v>
      </c>
    </row>
    <row r="3" spans="6:18" x14ac:dyDescent="0.35">
      <c r="F3" s="42" t="s">
        <v>44</v>
      </c>
      <c r="G3" s="44" t="e">
        <f>IF($F$2="Sales Revenue","",G2/#REF!)</f>
        <v>#REF!</v>
      </c>
      <c r="H3" s="44" t="e">
        <f>IF($F$2="Sales Revenue","",H2/#REF!)</f>
        <v>#REF!</v>
      </c>
      <c r="I3" s="44" t="e">
        <f>IF($F$2="Sales Revenue","",I2/#REF!)</f>
        <v>#REF!</v>
      </c>
      <c r="J3" s="44" t="e">
        <f>IF($F$2="Sales Revenue","",J2/#REF!)</f>
        <v>#REF!</v>
      </c>
      <c r="K3" s="44" t="e">
        <f>IF($F$2="Sales Revenue","",K2/#REF!)</f>
        <v>#REF!</v>
      </c>
      <c r="L3" s="44" t="e">
        <f>IF($F$2="Sales Revenue","",L2/#REF!)</f>
        <v>#REF!</v>
      </c>
      <c r="M3" s="44" t="e">
        <f>IF($F$2="Sales Revenue","",M2/#REF!)</f>
        <v>#REF!</v>
      </c>
      <c r="N3" s="44" t="e">
        <f>IF($F$2="Sales Revenue","",N2/#REF!)</f>
        <v>#REF!</v>
      </c>
      <c r="O3" s="44" t="e">
        <f>IF($F$2="Sales Revenue","",O2/#REF!)</f>
        <v>#REF!</v>
      </c>
      <c r="P3" s="44" t="e">
        <f>IF($F$2="Sales Revenue","",P2/#REF!)</f>
        <v>#REF!</v>
      </c>
      <c r="Q3" s="44" t="e">
        <f>IF($F$2="Sales Revenue","",Q2/#REF!)</f>
        <v>#REF!</v>
      </c>
      <c r="R3" s="44" t="e">
        <f>IF($F$2="Sales Revenue","",R2/#REF!)</f>
        <v>#REF!</v>
      </c>
    </row>
    <row r="4" spans="6:18" x14ac:dyDescent="0.35">
      <c r="F4" s="42" t="s">
        <v>38</v>
      </c>
      <c r="G4" s="43" t="e">
        <f>G1</f>
        <v>#REF!</v>
      </c>
      <c r="H4" s="43" t="e">
        <f t="shared" ref="H4:R4" si="0">H1</f>
        <v>#REF!</v>
      </c>
      <c r="I4" s="43" t="e">
        <f t="shared" si="0"/>
        <v>#REF!</v>
      </c>
      <c r="J4" s="43" t="e">
        <f t="shared" si="0"/>
        <v>#REF!</v>
      </c>
      <c r="K4" s="43" t="e">
        <f t="shared" si="0"/>
        <v>#REF!</v>
      </c>
      <c r="L4" s="43" t="e">
        <f t="shared" si="0"/>
        <v>#REF!</v>
      </c>
      <c r="M4" s="43" t="e">
        <f t="shared" si="0"/>
        <v>#REF!</v>
      </c>
      <c r="N4" s="43" t="e">
        <f t="shared" si="0"/>
        <v>#REF!</v>
      </c>
      <c r="O4" s="43" t="e">
        <f t="shared" si="0"/>
        <v>#REF!</v>
      </c>
      <c r="P4" s="43" t="e">
        <f t="shared" si="0"/>
        <v>#REF!</v>
      </c>
      <c r="Q4" s="43" t="e">
        <f t="shared" si="0"/>
        <v>#REF!</v>
      </c>
      <c r="R4" s="43" t="e">
        <f t="shared" si="0"/>
        <v>#REF!</v>
      </c>
    </row>
    <row r="5" spans="6:18" x14ac:dyDescent="0.35">
      <c r="F5" s="42" t="s">
        <v>45</v>
      </c>
      <c r="G5" s="43" t="e">
        <f>INDEX($F$52:$R$60,MATCH('Chart Helpers'!$F5,$F$52:$F$60,0),(MATCH('Chart Helpers'!G$4,$F$52:$R$52,0)))</f>
        <v>#N/A</v>
      </c>
      <c r="H5" s="43" t="e">
        <f>INDEX($F$52:$R$60,MATCH('Chart Helpers'!$F5,$F$52:$F$60,0),(MATCH('Chart Helpers'!H$4,$F$52:$R$52,0)))</f>
        <v>#N/A</v>
      </c>
      <c r="I5" s="43" t="e">
        <f>INDEX($F$52:$R$60,MATCH('Chart Helpers'!$F5,$F$52:$F$60,0),(MATCH('Chart Helpers'!I$4,$F$52:$R$52,0)))</f>
        <v>#N/A</v>
      </c>
      <c r="J5" s="43" t="e">
        <f>INDEX($F$52:$R$60,MATCH('Chart Helpers'!$F5,$F$52:$F$60,0),(MATCH('Chart Helpers'!J$4,$F$52:$R$52,0)))</f>
        <v>#N/A</v>
      </c>
      <c r="K5" s="43" t="e">
        <f>INDEX($F$52:$R$60,MATCH('Chart Helpers'!$F5,$F$52:$F$60,0),(MATCH('Chart Helpers'!K$4,$F$52:$R$52,0)))</f>
        <v>#N/A</v>
      </c>
      <c r="L5" s="43" t="e">
        <f>INDEX($F$52:$R$60,MATCH('Chart Helpers'!$F5,$F$52:$F$60,0),(MATCH('Chart Helpers'!L$4,$F$52:$R$52,0)))</f>
        <v>#N/A</v>
      </c>
      <c r="M5" s="43" t="e">
        <f>INDEX($F$52:$R$60,MATCH('Chart Helpers'!$F5,$F$52:$F$60,0),(MATCH('Chart Helpers'!M$4,$F$52:$R$52,0)))</f>
        <v>#N/A</v>
      </c>
      <c r="N5" s="43" t="e">
        <f>INDEX($F$52:$R$60,MATCH('Chart Helpers'!$F5,$F$52:$F$60,0),(MATCH('Chart Helpers'!N$4,$F$52:$R$52,0)))</f>
        <v>#N/A</v>
      </c>
      <c r="O5" s="43" t="e">
        <f>INDEX($F$52:$R$60,MATCH('Chart Helpers'!$F5,$F$52:$F$60,0),(MATCH('Chart Helpers'!O$4,$F$52:$R$52,0)))</f>
        <v>#N/A</v>
      </c>
      <c r="P5" s="43" t="e">
        <f>INDEX($F$52:$R$60,MATCH('Chart Helpers'!$F5,$F$52:$F$60,0),(MATCH('Chart Helpers'!P$4,$F$52:$R$52,0)))</f>
        <v>#N/A</v>
      </c>
      <c r="Q5" s="43" t="e">
        <f>INDEX($F$52:$R$60,MATCH('Chart Helpers'!$F5,$F$52:$F$60,0),(MATCH('Chart Helpers'!Q$4,$F$52:$R$52,0)))</f>
        <v>#N/A</v>
      </c>
      <c r="R5" s="43" t="e">
        <f>INDEX($F$52:$R$60,MATCH('Chart Helpers'!$F5,$F$52:$F$60,0),(MATCH('Chart Helpers'!R$4,$F$52:$R$52,0)))</f>
        <v>#N/A</v>
      </c>
    </row>
    <row r="6" spans="6:18" x14ac:dyDescent="0.35">
      <c r="F6" s="42" t="s">
        <v>46</v>
      </c>
      <c r="G6" s="43" t="e">
        <f>#REF!</f>
        <v>#REF!</v>
      </c>
      <c r="H6" s="43" t="e">
        <f>#REF!</f>
        <v>#REF!</v>
      </c>
      <c r="I6" s="43" t="e">
        <f>#REF!</f>
        <v>#REF!</v>
      </c>
      <c r="J6" s="43" t="e">
        <f>#REF!</f>
        <v>#REF!</v>
      </c>
      <c r="K6" s="43" t="e">
        <f>#REF!</f>
        <v>#REF!</v>
      </c>
      <c r="L6" s="43" t="e">
        <f>#REF!</f>
        <v>#REF!</v>
      </c>
      <c r="M6" s="43" t="e">
        <f>#REF!</f>
        <v>#REF!</v>
      </c>
      <c r="N6" s="43" t="e">
        <f>#REF!</f>
        <v>#REF!</v>
      </c>
      <c r="O6" s="43" t="e">
        <f>#REF!</f>
        <v>#REF!</v>
      </c>
      <c r="P6" s="43" t="e">
        <f>#REF!</f>
        <v>#REF!</v>
      </c>
      <c r="Q6" s="43" t="e">
        <f>#REF!</f>
        <v>#REF!</v>
      </c>
      <c r="R6" s="43" t="e">
        <f>#REF!</f>
        <v>#REF!</v>
      </c>
    </row>
    <row r="7" spans="6:18" x14ac:dyDescent="0.35">
      <c r="F7" s="42" t="s">
        <v>39</v>
      </c>
      <c r="G7" s="43" t="e">
        <f t="shared" ref="G7:R7" si="1">G4</f>
        <v>#REF!</v>
      </c>
      <c r="H7" s="43" t="e">
        <f t="shared" si="1"/>
        <v>#REF!</v>
      </c>
      <c r="I7" s="43" t="e">
        <f t="shared" si="1"/>
        <v>#REF!</v>
      </c>
      <c r="J7" s="43" t="e">
        <f t="shared" si="1"/>
        <v>#REF!</v>
      </c>
      <c r="K7" s="43" t="e">
        <f t="shared" si="1"/>
        <v>#REF!</v>
      </c>
      <c r="L7" s="43" t="e">
        <f t="shared" si="1"/>
        <v>#REF!</v>
      </c>
      <c r="M7" s="43" t="e">
        <f t="shared" si="1"/>
        <v>#REF!</v>
      </c>
      <c r="N7" s="43" t="e">
        <f t="shared" si="1"/>
        <v>#REF!</v>
      </c>
      <c r="O7" s="43" t="e">
        <f t="shared" si="1"/>
        <v>#REF!</v>
      </c>
      <c r="P7" s="43" t="e">
        <f t="shared" si="1"/>
        <v>#REF!</v>
      </c>
      <c r="Q7" s="43" t="e">
        <f t="shared" si="1"/>
        <v>#REF!</v>
      </c>
      <c r="R7" s="43" t="e">
        <f t="shared" si="1"/>
        <v>#REF!</v>
      </c>
    </row>
    <row r="8" spans="6:18" x14ac:dyDescent="0.35">
      <c r="F8" s="42" t="e">
        <f>#REF!</f>
        <v>#REF!</v>
      </c>
      <c r="G8" s="43" t="e">
        <f>INDEX(#REF!,MATCH('Chart Helpers'!$F8,#REF!,0),MATCH('Chart Helpers'!G$7,#REF!,0))</f>
        <v>#REF!</v>
      </c>
      <c r="H8" s="43" t="e">
        <f>INDEX(#REF!,MATCH('Chart Helpers'!$F8,#REF!,0),MATCH('Chart Helpers'!H$7,#REF!,0))</f>
        <v>#REF!</v>
      </c>
      <c r="I8" s="43" t="e">
        <f>INDEX(#REF!,MATCH('Chart Helpers'!$F8,#REF!,0),MATCH('Chart Helpers'!I$7,#REF!,0))</f>
        <v>#REF!</v>
      </c>
      <c r="J8" s="43" t="e">
        <f>INDEX(#REF!,MATCH('Chart Helpers'!$F8,#REF!,0),MATCH('Chart Helpers'!J$7,#REF!,0))</f>
        <v>#REF!</v>
      </c>
      <c r="K8" s="43" t="e">
        <f>INDEX(#REF!,MATCH('Chart Helpers'!$F8,#REF!,0),MATCH('Chart Helpers'!K$7,#REF!,0))</f>
        <v>#REF!</v>
      </c>
      <c r="L8" s="43" t="e">
        <f>INDEX(#REF!,MATCH('Chart Helpers'!$F8,#REF!,0),MATCH('Chart Helpers'!L$7,#REF!,0))</f>
        <v>#REF!</v>
      </c>
      <c r="M8" s="43" t="e">
        <f>INDEX(#REF!,MATCH('Chart Helpers'!$F8,#REF!,0),MATCH('Chart Helpers'!M$7,#REF!,0))</f>
        <v>#REF!</v>
      </c>
      <c r="N8" s="43" t="e">
        <f>INDEX(#REF!,MATCH('Chart Helpers'!$F8,#REF!,0),MATCH('Chart Helpers'!N$7,#REF!,0))</f>
        <v>#REF!</v>
      </c>
      <c r="O8" s="43" t="e">
        <f>INDEX(#REF!,MATCH('Chart Helpers'!$F8,#REF!,0),MATCH('Chart Helpers'!O$7,#REF!,0))</f>
        <v>#REF!</v>
      </c>
      <c r="P8" s="43" t="e">
        <f>INDEX(#REF!,MATCH('Chart Helpers'!$F8,#REF!,0),MATCH('Chart Helpers'!P$7,#REF!,0))</f>
        <v>#REF!</v>
      </c>
      <c r="Q8" s="43" t="e">
        <f>INDEX(#REF!,MATCH('Chart Helpers'!$F8,#REF!,0),MATCH('Chart Helpers'!Q$7,#REF!,0))</f>
        <v>#REF!</v>
      </c>
      <c r="R8" s="43" t="e">
        <f>INDEX(#REF!,MATCH('Chart Helpers'!$F8,#REF!,0),MATCH('Chart Helpers'!R$7,#REF!,0))</f>
        <v>#REF!</v>
      </c>
    </row>
    <row r="9" spans="6:18" x14ac:dyDescent="0.35">
      <c r="F9" s="42" t="s">
        <v>40</v>
      </c>
      <c r="G9" s="43" t="e">
        <f>G7</f>
        <v>#REF!</v>
      </c>
      <c r="H9" s="43" t="e">
        <f t="shared" ref="H9:R9" si="2">H7</f>
        <v>#REF!</v>
      </c>
      <c r="I9" s="43" t="e">
        <f t="shared" si="2"/>
        <v>#REF!</v>
      </c>
      <c r="J9" s="43" t="e">
        <f t="shared" si="2"/>
        <v>#REF!</v>
      </c>
      <c r="K9" s="43" t="e">
        <f t="shared" si="2"/>
        <v>#REF!</v>
      </c>
      <c r="L9" s="43" t="e">
        <f t="shared" si="2"/>
        <v>#REF!</v>
      </c>
      <c r="M9" s="43" t="e">
        <f t="shared" si="2"/>
        <v>#REF!</v>
      </c>
      <c r="N9" s="43" t="e">
        <f t="shared" si="2"/>
        <v>#REF!</v>
      </c>
      <c r="O9" s="43" t="e">
        <f t="shared" si="2"/>
        <v>#REF!</v>
      </c>
      <c r="P9" s="43" t="e">
        <f t="shared" si="2"/>
        <v>#REF!</v>
      </c>
      <c r="Q9" s="43" t="e">
        <f t="shared" si="2"/>
        <v>#REF!</v>
      </c>
      <c r="R9" s="43" t="e">
        <f t="shared" si="2"/>
        <v>#REF!</v>
      </c>
    </row>
    <row r="10" spans="6:18" x14ac:dyDescent="0.35">
      <c r="F10" s="42" t="e">
        <f>#REF!</f>
        <v>#REF!</v>
      </c>
      <c r="G10" s="43" t="e">
        <f>INDEX(#REF!,MATCH('Chart Helpers'!$F10,#REF!,0),MATCH('Chart Helpers'!G$7,#REF!,0))</f>
        <v>#REF!</v>
      </c>
      <c r="H10" s="43" t="e">
        <f>INDEX(#REF!,MATCH('Chart Helpers'!$F10,#REF!,0),MATCH('Chart Helpers'!H$7,#REF!,0))</f>
        <v>#REF!</v>
      </c>
      <c r="I10" s="43" t="e">
        <f>INDEX(#REF!,MATCH('Chart Helpers'!$F10,#REF!,0),MATCH('Chart Helpers'!I$7,#REF!,0))</f>
        <v>#REF!</v>
      </c>
      <c r="J10" s="43" t="e">
        <f>INDEX(#REF!,MATCH('Chart Helpers'!$F10,#REF!,0),MATCH('Chart Helpers'!J$7,#REF!,0))</f>
        <v>#REF!</v>
      </c>
      <c r="K10" s="43" t="e">
        <f>INDEX(#REF!,MATCH('Chart Helpers'!$F10,#REF!,0),MATCH('Chart Helpers'!K$7,#REF!,0))</f>
        <v>#REF!</v>
      </c>
      <c r="L10" s="43" t="e">
        <f>INDEX(#REF!,MATCH('Chart Helpers'!$F10,#REF!,0),MATCH('Chart Helpers'!L$7,#REF!,0))</f>
        <v>#REF!</v>
      </c>
      <c r="M10" s="43" t="e">
        <f>INDEX(#REF!,MATCH('Chart Helpers'!$F10,#REF!,0),MATCH('Chart Helpers'!M$7,#REF!,0))</f>
        <v>#REF!</v>
      </c>
      <c r="N10" s="43" t="e">
        <f>INDEX(#REF!,MATCH('Chart Helpers'!$F10,#REF!,0),MATCH('Chart Helpers'!N$7,#REF!,0))</f>
        <v>#REF!</v>
      </c>
      <c r="O10" s="43" t="e">
        <f>INDEX(#REF!,MATCH('Chart Helpers'!$F10,#REF!,0),MATCH('Chart Helpers'!O$7,#REF!,0))</f>
        <v>#REF!</v>
      </c>
      <c r="P10" s="43" t="e">
        <f>INDEX(#REF!,MATCH('Chart Helpers'!$F10,#REF!,0),MATCH('Chart Helpers'!P$7,#REF!,0))</f>
        <v>#REF!</v>
      </c>
      <c r="Q10" s="43" t="e">
        <f>INDEX(#REF!,MATCH('Chart Helpers'!$F10,#REF!,0),MATCH('Chart Helpers'!Q$7,#REF!,0))</f>
        <v>#REF!</v>
      </c>
      <c r="R10" s="43" t="e">
        <f>INDEX(#REF!,MATCH('Chart Helpers'!$F10,#REF!,0),MATCH('Chart Helpers'!R$7,#REF!,0))</f>
        <v>#REF!</v>
      </c>
    </row>
    <row r="11" spans="6:18" x14ac:dyDescent="0.35"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</row>
    <row r="12" spans="6:18" x14ac:dyDescent="0.35"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</row>
    <row r="13" spans="6:18" x14ac:dyDescent="0.35"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</row>
    <row r="14" spans="6:18" x14ac:dyDescent="0.35">
      <c r="F14" s="42" t="s">
        <v>34</v>
      </c>
    </row>
    <row r="15" spans="6:18" x14ac:dyDescent="0.35">
      <c r="F15" s="42" t="s">
        <v>9</v>
      </c>
      <c r="G15" s="42" t="e">
        <f>#REF!</f>
        <v>#REF!</v>
      </c>
    </row>
    <row r="16" spans="6:18" x14ac:dyDescent="0.35">
      <c r="F16" s="42" t="s">
        <v>8</v>
      </c>
      <c r="G16" s="42" t="e">
        <f>#REF!</f>
        <v>#REF!</v>
      </c>
    </row>
    <row r="17" spans="6:7" x14ac:dyDescent="0.35">
      <c r="F17" s="42" t="s">
        <v>1</v>
      </c>
      <c r="G17" s="42" t="e">
        <f>#REF!</f>
        <v>#REF!</v>
      </c>
    </row>
    <row r="18" spans="6:7" x14ac:dyDescent="0.35">
      <c r="F18" s="42" t="s">
        <v>20</v>
      </c>
      <c r="G18" s="42" t="e">
        <f>#REF!</f>
        <v>#REF!</v>
      </c>
    </row>
    <row r="19" spans="6:7" x14ac:dyDescent="0.35">
      <c r="F19" s="42" t="s">
        <v>32</v>
      </c>
    </row>
    <row r="20" spans="6:7" x14ac:dyDescent="0.35">
      <c r="F20" s="42" t="s">
        <v>33</v>
      </c>
    </row>
    <row r="21" spans="6:7" x14ac:dyDescent="0.35">
      <c r="F21" s="42" t="s">
        <v>18</v>
      </c>
    </row>
    <row r="22" spans="6:7" x14ac:dyDescent="0.35">
      <c r="F22" s="42" t="s">
        <v>15</v>
      </c>
    </row>
    <row r="23" spans="6:7" x14ac:dyDescent="0.35">
      <c r="F23" s="42" t="s">
        <v>35</v>
      </c>
    </row>
    <row r="24" spans="6:7" x14ac:dyDescent="0.35">
      <c r="F24" s="42" t="s">
        <v>19</v>
      </c>
    </row>
    <row r="25" spans="6:7" x14ac:dyDescent="0.35">
      <c r="F25" s="42" t="s">
        <v>10</v>
      </c>
    </row>
    <row r="26" spans="6:7" x14ac:dyDescent="0.35">
      <c r="F26" s="42" t="s">
        <v>6</v>
      </c>
    </row>
    <row r="27" spans="6:7" x14ac:dyDescent="0.35">
      <c r="F27" s="42" t="s">
        <v>3</v>
      </c>
    </row>
    <row r="28" spans="6:7" x14ac:dyDescent="0.35">
      <c r="F28" s="42" t="s">
        <v>4</v>
      </c>
    </row>
    <row r="29" spans="6:7" x14ac:dyDescent="0.35">
      <c r="F29" s="42" t="s">
        <v>5</v>
      </c>
    </row>
    <row r="30" spans="6:7" x14ac:dyDescent="0.35">
      <c r="F30" s="42" t="s">
        <v>7</v>
      </c>
    </row>
    <row r="31" spans="6:7" x14ac:dyDescent="0.35">
      <c r="F31" s="42" t="s">
        <v>16</v>
      </c>
    </row>
    <row r="32" spans="6:7" x14ac:dyDescent="0.35">
      <c r="F32" s="42" t="s">
        <v>14</v>
      </c>
    </row>
    <row r="33" spans="6:6" x14ac:dyDescent="0.35">
      <c r="F33" s="42" t="s">
        <v>21</v>
      </c>
    </row>
    <row r="34" spans="6:6" x14ac:dyDescent="0.35">
      <c r="F34" s="42" t="s">
        <v>22</v>
      </c>
    </row>
    <row r="35" spans="6:6" x14ac:dyDescent="0.35">
      <c r="F35" s="42" t="s">
        <v>36</v>
      </c>
    </row>
    <row r="36" spans="6:6" x14ac:dyDescent="0.35">
      <c r="F36" s="42" t="s">
        <v>13</v>
      </c>
    </row>
    <row r="37" spans="6:6" x14ac:dyDescent="0.35">
      <c r="F37" s="42" t="s">
        <v>23</v>
      </c>
    </row>
    <row r="38" spans="6:6" x14ac:dyDescent="0.35">
      <c r="F38" s="42" t="s">
        <v>26</v>
      </c>
    </row>
    <row r="40" spans="6:6" x14ac:dyDescent="0.35">
      <c r="F40" s="42" t="s">
        <v>24</v>
      </c>
    </row>
    <row r="41" spans="6:6" x14ac:dyDescent="0.35">
      <c r="F41" s="42" t="s">
        <v>25</v>
      </c>
    </row>
    <row r="42" spans="6:6" x14ac:dyDescent="0.35">
      <c r="F42" s="42" t="s">
        <v>27</v>
      </c>
    </row>
    <row r="43" spans="6:6" x14ac:dyDescent="0.35">
      <c r="F43" s="42" t="s">
        <v>28</v>
      </c>
    </row>
    <row r="44" spans="6:6" x14ac:dyDescent="0.35">
      <c r="F44" s="42" t="s">
        <v>29</v>
      </c>
    </row>
    <row r="45" spans="6:6" x14ac:dyDescent="0.35">
      <c r="F45" s="42" t="s">
        <v>30</v>
      </c>
    </row>
    <row r="46" spans="6:6" x14ac:dyDescent="0.35">
      <c r="F46" s="42" t="s">
        <v>11</v>
      </c>
    </row>
    <row r="47" spans="6:6" x14ac:dyDescent="0.35">
      <c r="F47" s="42" t="s">
        <v>12</v>
      </c>
    </row>
    <row r="48" spans="6:6" x14ac:dyDescent="0.35">
      <c r="F48" s="42" t="s">
        <v>31</v>
      </c>
    </row>
    <row r="49" spans="6:20" x14ac:dyDescent="0.35">
      <c r="F49" s="42" t="s">
        <v>17</v>
      </c>
    </row>
    <row r="52" spans="6:20" ht="14.25" x14ac:dyDescent="0.4">
      <c r="F52" s="45" t="s">
        <v>2</v>
      </c>
      <c r="G52" s="46" t="e">
        <f>LEFT(#REF!,3)</f>
        <v>#REF!</v>
      </c>
      <c r="H52" s="46" t="e">
        <f t="shared" ref="H52:R52" si="3">MID(Month,SEARCH(G52,Month,1)+3,3)</f>
        <v>#REF!</v>
      </c>
      <c r="I52" s="46" t="e">
        <f t="shared" si="3"/>
        <v>#REF!</v>
      </c>
      <c r="J52" s="46" t="e">
        <f t="shared" si="3"/>
        <v>#REF!</v>
      </c>
      <c r="K52" s="46" t="e">
        <f t="shared" si="3"/>
        <v>#REF!</v>
      </c>
      <c r="L52" s="46" t="e">
        <f t="shared" si="3"/>
        <v>#REF!</v>
      </c>
      <c r="M52" s="46" t="e">
        <f t="shared" si="3"/>
        <v>#REF!</v>
      </c>
      <c r="N52" s="46" t="e">
        <f t="shared" si="3"/>
        <v>#REF!</v>
      </c>
      <c r="O52" s="46" t="e">
        <f t="shared" si="3"/>
        <v>#REF!</v>
      </c>
      <c r="P52" s="46" t="e">
        <f t="shared" si="3"/>
        <v>#REF!</v>
      </c>
      <c r="Q52" s="46" t="e">
        <f t="shared" si="3"/>
        <v>#REF!</v>
      </c>
      <c r="R52" s="46" t="e">
        <f t="shared" si="3"/>
        <v>#REF!</v>
      </c>
      <c r="S52" s="47"/>
      <c r="T52" s="47" t="s">
        <v>0</v>
      </c>
    </row>
    <row r="53" spans="6:20" ht="14.25" x14ac:dyDescent="0.4">
      <c r="F53" s="48"/>
      <c r="G53" s="49" t="e">
        <f>VLOOKUP(#REF!,$F$54:$T$62,COLUMN()-1,0)</f>
        <v>#REF!</v>
      </c>
      <c r="H53" s="49" t="e">
        <f>VLOOKUP(#REF!,$F$54:$T$62,COLUMN()-1,0)</f>
        <v>#REF!</v>
      </c>
      <c r="I53" s="49" t="e">
        <f>VLOOKUP(#REF!,$F$54:$T$62,COLUMN()-1,0)</f>
        <v>#REF!</v>
      </c>
      <c r="J53" s="49" t="e">
        <f>VLOOKUP(#REF!,$F$54:$T$62,COLUMN()-1,0)</f>
        <v>#REF!</v>
      </c>
      <c r="K53" s="49" t="e">
        <f>VLOOKUP(#REF!,$F$54:$T$62,COLUMN()-1,0)</f>
        <v>#REF!</v>
      </c>
      <c r="L53" s="49" t="e">
        <f>VLOOKUP(#REF!,$F$54:$T$62,COLUMN()-1,0)</f>
        <v>#REF!</v>
      </c>
      <c r="M53" s="49" t="e">
        <f>VLOOKUP(#REF!,$F$54:$T$62,COLUMN()-1,0)</f>
        <v>#REF!</v>
      </c>
      <c r="N53" s="49" t="e">
        <f>VLOOKUP(#REF!,$F$54:$T$62,COLUMN()-1,0)</f>
        <v>#REF!</v>
      </c>
      <c r="O53" s="49" t="e">
        <f>VLOOKUP(#REF!,$F$54:$T$62,COLUMN()-1,0)</f>
        <v>#REF!</v>
      </c>
      <c r="P53" s="49" t="e">
        <f>VLOOKUP(#REF!,$F$54:$T$62,COLUMN()-1,0)</f>
        <v>#REF!</v>
      </c>
      <c r="Q53" s="49" t="e">
        <f>VLOOKUP(#REF!,$F$54:$T$62,COLUMN()-1,0)</f>
        <v>#REF!</v>
      </c>
      <c r="R53" s="49" t="e">
        <f>VLOOKUP(#REF!,$F$54:$T$62,COLUMN()-1,0)</f>
        <v>#REF!</v>
      </c>
      <c r="S53" s="50"/>
      <c r="T53" s="50"/>
    </row>
    <row r="54" spans="6:20" ht="14.25" x14ac:dyDescent="0.4">
      <c r="F54" s="51" t="e">
        <f>#REF!</f>
        <v>#REF!</v>
      </c>
      <c r="G54" s="52" t="e">
        <f>#REF!</f>
        <v>#REF!</v>
      </c>
      <c r="H54" s="52" t="e">
        <f>#REF!</f>
        <v>#REF!</v>
      </c>
      <c r="I54" s="52" t="e">
        <f>#REF!</f>
        <v>#REF!</v>
      </c>
      <c r="J54" s="52" t="e">
        <f>#REF!</f>
        <v>#REF!</v>
      </c>
      <c r="K54" s="52" t="e">
        <f>#REF!</f>
        <v>#REF!</v>
      </c>
      <c r="L54" s="52" t="e">
        <f>#REF!</f>
        <v>#REF!</v>
      </c>
      <c r="M54" s="52" t="e">
        <f>#REF!</f>
        <v>#REF!</v>
      </c>
      <c r="N54" s="52" t="e">
        <f>#REF!</f>
        <v>#REF!</v>
      </c>
      <c r="O54" s="52" t="e">
        <f>#REF!</f>
        <v>#REF!</v>
      </c>
      <c r="P54" s="52" t="e">
        <f>#REF!</f>
        <v>#REF!</v>
      </c>
      <c r="Q54" s="52" t="e">
        <f>#REF!</f>
        <v>#REF!</v>
      </c>
      <c r="R54" s="52" t="e">
        <f>#REF!</f>
        <v>#REF!</v>
      </c>
      <c r="S54" s="52"/>
      <c r="T54" s="52" t="e">
        <f>#REF!</f>
        <v>#REF!</v>
      </c>
    </row>
    <row r="55" spans="6:20" ht="14.25" x14ac:dyDescent="0.4">
      <c r="F55" s="48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</row>
    <row r="56" spans="6:20" ht="14.25" x14ac:dyDescent="0.4">
      <c r="F56" s="51" t="e">
        <f>#REF!</f>
        <v>#REF!</v>
      </c>
      <c r="G56" s="52" t="e">
        <f>#REF!</f>
        <v>#REF!</v>
      </c>
      <c r="H56" s="52" t="e">
        <f>#REF!</f>
        <v>#REF!</v>
      </c>
      <c r="I56" s="52" t="e">
        <f>#REF!</f>
        <v>#REF!</v>
      </c>
      <c r="J56" s="52" t="e">
        <f>#REF!</f>
        <v>#REF!</v>
      </c>
      <c r="K56" s="52" t="e">
        <f>#REF!</f>
        <v>#REF!</v>
      </c>
      <c r="L56" s="52" t="e">
        <f>#REF!</f>
        <v>#REF!</v>
      </c>
      <c r="M56" s="52" t="e">
        <f>#REF!</f>
        <v>#REF!</v>
      </c>
      <c r="N56" s="52" t="e">
        <f>#REF!</f>
        <v>#REF!</v>
      </c>
      <c r="O56" s="52" t="e">
        <f>#REF!</f>
        <v>#REF!</v>
      </c>
      <c r="P56" s="52" t="e">
        <f>#REF!</f>
        <v>#REF!</v>
      </c>
      <c r="Q56" s="52" t="e">
        <f>#REF!</f>
        <v>#REF!</v>
      </c>
      <c r="R56" s="52" t="e">
        <f>#REF!</f>
        <v>#REF!</v>
      </c>
      <c r="S56" s="52"/>
      <c r="T56" s="52" t="e">
        <f>#REF!</f>
        <v>#REF!</v>
      </c>
    </row>
    <row r="57" spans="6:20" ht="14.25" x14ac:dyDescent="0.4">
      <c r="F57" s="51" t="e">
        <f>#REF!</f>
        <v>#REF!</v>
      </c>
      <c r="G57" s="52" t="e">
        <f>#REF!</f>
        <v>#REF!</v>
      </c>
      <c r="H57" s="52" t="e">
        <f>#REF!</f>
        <v>#REF!</v>
      </c>
      <c r="I57" s="52" t="e">
        <f>#REF!</f>
        <v>#REF!</v>
      </c>
      <c r="J57" s="52" t="e">
        <f>#REF!</f>
        <v>#REF!</v>
      </c>
      <c r="K57" s="52" t="e">
        <f>#REF!</f>
        <v>#REF!</v>
      </c>
      <c r="L57" s="52" t="e">
        <f>#REF!</f>
        <v>#REF!</v>
      </c>
      <c r="M57" s="52" t="e">
        <f>#REF!</f>
        <v>#REF!</v>
      </c>
      <c r="N57" s="52" t="e">
        <f>#REF!</f>
        <v>#REF!</v>
      </c>
      <c r="O57" s="52" t="e">
        <f>#REF!</f>
        <v>#REF!</v>
      </c>
      <c r="P57" s="52" t="e">
        <f>#REF!</f>
        <v>#REF!</v>
      </c>
      <c r="Q57" s="52" t="e">
        <f>#REF!</f>
        <v>#REF!</v>
      </c>
      <c r="R57" s="52" t="e">
        <f>#REF!</f>
        <v>#REF!</v>
      </c>
      <c r="S57" s="52"/>
      <c r="T57" s="52" t="e">
        <f>#REF!</f>
        <v>#REF!</v>
      </c>
    </row>
    <row r="58" spans="6:20" ht="14.25" x14ac:dyDescent="0.4">
      <c r="F58" s="51" t="e">
        <f>#REF!</f>
        <v>#REF!</v>
      </c>
      <c r="G58" s="52" t="e">
        <f>#REF!</f>
        <v>#REF!</v>
      </c>
      <c r="H58" s="52" t="e">
        <f>#REF!</f>
        <v>#REF!</v>
      </c>
      <c r="I58" s="52" t="e">
        <f>#REF!</f>
        <v>#REF!</v>
      </c>
      <c r="J58" s="52" t="e">
        <f>#REF!</f>
        <v>#REF!</v>
      </c>
      <c r="K58" s="52" t="e">
        <f>#REF!</f>
        <v>#REF!</v>
      </c>
      <c r="L58" s="52" t="e">
        <f>#REF!</f>
        <v>#REF!</v>
      </c>
      <c r="M58" s="52" t="e">
        <f>#REF!</f>
        <v>#REF!</v>
      </c>
      <c r="N58" s="52" t="e">
        <f>#REF!</f>
        <v>#REF!</v>
      </c>
      <c r="O58" s="52" t="e">
        <f>#REF!</f>
        <v>#REF!</v>
      </c>
      <c r="P58" s="52" t="e">
        <f>#REF!</f>
        <v>#REF!</v>
      </c>
      <c r="Q58" s="52" t="e">
        <f>#REF!</f>
        <v>#REF!</v>
      </c>
      <c r="R58" s="52" t="e">
        <f>#REF!</f>
        <v>#REF!</v>
      </c>
      <c r="S58" s="52"/>
      <c r="T58" s="52" t="e">
        <f>#REF!</f>
        <v>#REF!</v>
      </c>
    </row>
    <row r="59" spans="6:20" ht="14.25" x14ac:dyDescent="0.4">
      <c r="F59" s="54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3"/>
      <c r="T59" s="55"/>
    </row>
    <row r="60" spans="6:20" ht="14.25" x14ac:dyDescent="0.4">
      <c r="F60" s="51" t="e">
        <f>#REF!</f>
        <v>#REF!</v>
      </c>
      <c r="G60" s="56" t="e">
        <f>#REF!</f>
        <v>#REF!</v>
      </c>
      <c r="H60" s="56" t="e">
        <f>#REF!</f>
        <v>#REF!</v>
      </c>
      <c r="I60" s="56" t="e">
        <f>#REF!</f>
        <v>#REF!</v>
      </c>
      <c r="J60" s="56" t="e">
        <f>#REF!</f>
        <v>#REF!</v>
      </c>
      <c r="K60" s="56" t="e">
        <f>#REF!</f>
        <v>#REF!</v>
      </c>
      <c r="L60" s="56" t="e">
        <f>#REF!</f>
        <v>#REF!</v>
      </c>
      <c r="M60" s="56" t="e">
        <f>#REF!</f>
        <v>#REF!</v>
      </c>
      <c r="N60" s="56" t="e">
        <f>#REF!</f>
        <v>#REF!</v>
      </c>
      <c r="O60" s="56" t="e">
        <f>#REF!</f>
        <v>#REF!</v>
      </c>
      <c r="P60" s="56" t="e">
        <f>#REF!</f>
        <v>#REF!</v>
      </c>
      <c r="Q60" s="56" t="e">
        <f>#REF!</f>
        <v>#REF!</v>
      </c>
      <c r="R60" s="56" t="e">
        <f>#REF!</f>
        <v>#REF!</v>
      </c>
      <c r="S60" s="56"/>
      <c r="T60" s="56" t="e">
        <f>#REF!</f>
        <v>#REF!</v>
      </c>
    </row>
    <row r="61" spans="6:20" ht="14.25" x14ac:dyDescent="0.4">
      <c r="F61" s="57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9"/>
      <c r="T61" s="60"/>
    </row>
    <row r="62" spans="6:20" ht="14.25" x14ac:dyDescent="0.4">
      <c r="F62" s="61" t="e">
        <f>#REF!</f>
        <v>#REF!</v>
      </c>
      <c r="G62" s="62" t="e">
        <f>#REF!</f>
        <v>#REF!</v>
      </c>
      <c r="H62" s="62" t="e">
        <f>#REF!</f>
        <v>#REF!</v>
      </c>
      <c r="I62" s="62" t="e">
        <f>#REF!</f>
        <v>#REF!</v>
      </c>
      <c r="J62" s="62" t="e">
        <f>#REF!</f>
        <v>#REF!</v>
      </c>
      <c r="K62" s="62" t="e">
        <f>#REF!</f>
        <v>#REF!</v>
      </c>
      <c r="L62" s="62" t="e">
        <f>#REF!</f>
        <v>#REF!</v>
      </c>
      <c r="M62" s="62" t="e">
        <f>#REF!</f>
        <v>#REF!</v>
      </c>
      <c r="N62" s="62" t="e">
        <f>#REF!</f>
        <v>#REF!</v>
      </c>
      <c r="O62" s="62" t="e">
        <f>#REF!</f>
        <v>#REF!</v>
      </c>
      <c r="P62" s="62" t="e">
        <f>#REF!</f>
        <v>#REF!</v>
      </c>
      <c r="Q62" s="62" t="e">
        <f>#REF!</f>
        <v>#REF!</v>
      </c>
      <c r="R62" s="62" t="e">
        <f>#REF!</f>
        <v>#REF!</v>
      </c>
      <c r="S62" s="62"/>
      <c r="T62" s="62" t="e">
        <f>#REF!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C61A-D4C0-4437-8761-26FC19E336E0}">
  <sheetPr>
    <tabColor theme="4" tint="0.39997558519241921"/>
  </sheetPr>
  <dimension ref="B2:I32"/>
  <sheetViews>
    <sheetView showGridLines="0" zoomScale="85" zoomScaleNormal="85" workbookViewId="0">
      <selection activeCell="E2" sqref="E2"/>
    </sheetView>
  </sheetViews>
  <sheetFormatPr defaultColWidth="9.1328125" defaultRowHeight="13.5" x14ac:dyDescent="0.35"/>
  <cols>
    <col min="1" max="1" width="9.1328125" style="73"/>
    <col min="2" max="2" width="34.46484375" style="73" bestFit="1" customWidth="1"/>
    <col min="3" max="3" width="12.86328125" style="73" customWidth="1"/>
    <col min="4" max="4" width="14" style="73" customWidth="1"/>
    <col min="5" max="5" width="21.6640625" style="73" customWidth="1"/>
    <col min="6" max="6" width="20.1328125" style="73" customWidth="1"/>
    <col min="7" max="7" width="19.6640625" style="73" customWidth="1"/>
    <col min="8" max="8" width="20.53125" style="73" customWidth="1"/>
    <col min="9" max="16384" width="9.1328125" style="73"/>
  </cols>
  <sheetData>
    <row r="2" spans="2:8" ht="16.5" customHeight="1" thickBot="1" x14ac:dyDescent="0.4">
      <c r="B2" s="37" t="s">
        <v>112</v>
      </c>
      <c r="C2" s="37"/>
      <c r="D2" s="37"/>
      <c r="E2" s="37"/>
      <c r="F2" s="37"/>
      <c r="G2" s="37"/>
      <c r="H2" s="37"/>
    </row>
    <row r="3" spans="2:8" ht="13.9" thickTop="1" x14ac:dyDescent="0.35"/>
    <row r="4" spans="2:8" ht="14.25" x14ac:dyDescent="0.4">
      <c r="B4" s="74" t="s">
        <v>98</v>
      </c>
      <c r="C4" s="74"/>
      <c r="D4" s="74"/>
      <c r="E4" s="74"/>
      <c r="F4" s="74"/>
    </row>
    <row r="5" spans="2:8" ht="14.1" customHeight="1" x14ac:dyDescent="0.35">
      <c r="B5" s="143" t="s">
        <v>50</v>
      </c>
      <c r="C5" s="144" t="s">
        <v>133</v>
      </c>
      <c r="D5" s="144" t="s">
        <v>48</v>
      </c>
      <c r="E5" s="144" t="s">
        <v>49</v>
      </c>
      <c r="F5" s="144" t="s">
        <v>76</v>
      </c>
    </row>
    <row r="6" spans="2:8" x14ac:dyDescent="0.35">
      <c r="B6" s="143"/>
      <c r="C6" s="144"/>
      <c r="D6" s="144"/>
      <c r="E6" s="144"/>
      <c r="F6" s="144"/>
    </row>
    <row r="7" spans="2:8" ht="14.25" x14ac:dyDescent="0.4">
      <c r="B7" s="128" t="s">
        <v>114</v>
      </c>
      <c r="C7" s="129">
        <v>1.5</v>
      </c>
      <c r="D7" s="130">
        <v>0.3</v>
      </c>
      <c r="E7" s="130">
        <v>0.05</v>
      </c>
      <c r="F7" s="130">
        <v>0</v>
      </c>
    </row>
    <row r="8" spans="2:8" ht="14.25" x14ac:dyDescent="0.4">
      <c r="B8" s="128" t="s">
        <v>115</v>
      </c>
      <c r="C8" s="129">
        <v>0.99</v>
      </c>
      <c r="D8" s="130">
        <v>0.3</v>
      </c>
      <c r="E8" s="130">
        <v>0.05</v>
      </c>
      <c r="F8" s="130">
        <v>0</v>
      </c>
    </row>
    <row r="9" spans="2:8" ht="14.25" x14ac:dyDescent="0.4">
      <c r="B9" s="128" t="s">
        <v>116</v>
      </c>
      <c r="C9" s="129">
        <v>1.49</v>
      </c>
      <c r="D9" s="130">
        <v>0.2</v>
      </c>
      <c r="E9" s="130">
        <v>0.05</v>
      </c>
      <c r="F9" s="130">
        <v>0</v>
      </c>
    </row>
    <row r="10" spans="2:8" ht="14.25" x14ac:dyDescent="0.4">
      <c r="B10" s="128" t="s">
        <v>117</v>
      </c>
      <c r="C10" s="129">
        <v>1.59</v>
      </c>
      <c r="D10" s="130">
        <v>0.45</v>
      </c>
      <c r="E10" s="130">
        <v>0.05</v>
      </c>
      <c r="F10" s="130">
        <v>0</v>
      </c>
    </row>
    <row r="11" spans="2:8" ht="14.25" x14ac:dyDescent="0.4">
      <c r="B11" s="128" t="s">
        <v>118</v>
      </c>
      <c r="C11" s="129">
        <v>1.39</v>
      </c>
      <c r="D11" s="130">
        <v>0.4</v>
      </c>
      <c r="E11" s="130">
        <v>0.05</v>
      </c>
      <c r="F11" s="130">
        <v>0</v>
      </c>
    </row>
    <row r="12" spans="2:8" ht="14.25" x14ac:dyDescent="0.4">
      <c r="B12" s="128" t="s">
        <v>119</v>
      </c>
      <c r="C12" s="129">
        <v>0.39</v>
      </c>
      <c r="D12" s="130">
        <v>0.4</v>
      </c>
      <c r="E12" s="130">
        <v>0.05</v>
      </c>
      <c r="F12" s="130">
        <v>0</v>
      </c>
    </row>
    <row r="13" spans="2:8" ht="14.25" x14ac:dyDescent="0.4">
      <c r="B13" s="128" t="s">
        <v>134</v>
      </c>
      <c r="C13" s="129">
        <v>0</v>
      </c>
      <c r="D13" s="130">
        <v>0</v>
      </c>
      <c r="E13" s="130">
        <v>0</v>
      </c>
      <c r="F13" s="130">
        <v>0</v>
      </c>
    </row>
    <row r="14" spans="2:8" ht="14.25" x14ac:dyDescent="0.4">
      <c r="B14" s="128" t="s">
        <v>51</v>
      </c>
      <c r="C14" s="129">
        <v>0</v>
      </c>
      <c r="D14" s="130">
        <v>0</v>
      </c>
      <c r="E14" s="130">
        <v>0</v>
      </c>
      <c r="F14" s="130">
        <v>0</v>
      </c>
    </row>
    <row r="15" spans="2:8" ht="14.25" x14ac:dyDescent="0.4">
      <c r="B15" s="128" t="s">
        <v>52</v>
      </c>
      <c r="C15" s="129">
        <v>0</v>
      </c>
      <c r="D15" s="130">
        <v>0</v>
      </c>
      <c r="E15" s="130">
        <v>0</v>
      </c>
      <c r="F15" s="130">
        <v>0</v>
      </c>
    </row>
    <row r="16" spans="2:8" ht="14.25" x14ac:dyDescent="0.4">
      <c r="B16" s="128" t="s">
        <v>53</v>
      </c>
      <c r="C16" s="129">
        <v>0</v>
      </c>
      <c r="D16" s="130">
        <v>0</v>
      </c>
      <c r="E16" s="130">
        <v>0</v>
      </c>
      <c r="F16" s="130">
        <v>0</v>
      </c>
    </row>
    <row r="17" spans="2:9" ht="14.25" x14ac:dyDescent="0.4">
      <c r="B17" s="128" t="s">
        <v>54</v>
      </c>
      <c r="C17" s="129">
        <v>0</v>
      </c>
      <c r="D17" s="130">
        <v>0</v>
      </c>
      <c r="E17" s="130">
        <v>0</v>
      </c>
      <c r="F17" s="130">
        <v>0</v>
      </c>
    </row>
    <row r="18" spans="2:9" ht="14.25" x14ac:dyDescent="0.4">
      <c r="B18" s="128" t="s">
        <v>55</v>
      </c>
      <c r="C18" s="129">
        <v>0</v>
      </c>
      <c r="D18" s="130">
        <v>0</v>
      </c>
      <c r="E18" s="130">
        <v>0</v>
      </c>
      <c r="F18" s="130">
        <v>0</v>
      </c>
    </row>
    <row r="19" spans="2:9" x14ac:dyDescent="0.35">
      <c r="B19" s="8"/>
      <c r="C19" s="7"/>
      <c r="D19" s="7"/>
      <c r="E19" s="7"/>
      <c r="F19" s="7"/>
    </row>
    <row r="22" spans="2:9" ht="14.25" x14ac:dyDescent="0.4">
      <c r="B22" s="38" t="s">
        <v>128</v>
      </c>
      <c r="C22" s="38"/>
      <c r="D22" s="38"/>
      <c r="E22" s="38"/>
      <c r="F22" s="38"/>
      <c r="G22" s="38"/>
      <c r="H22" s="38"/>
      <c r="I22" s="38"/>
    </row>
    <row r="23" spans="2:9" ht="40.5" customHeight="1" x14ac:dyDescent="0.35">
      <c r="B23" s="68" t="s">
        <v>129</v>
      </c>
      <c r="C23" s="68" t="s">
        <v>130</v>
      </c>
      <c r="D23" s="121" t="s">
        <v>96</v>
      </c>
      <c r="E23" s="1" t="s">
        <v>41</v>
      </c>
      <c r="F23" s="1" t="s">
        <v>131</v>
      </c>
      <c r="G23" s="1" t="s">
        <v>42</v>
      </c>
      <c r="H23" s="1" t="s">
        <v>132</v>
      </c>
      <c r="I23" s="1" t="s">
        <v>95</v>
      </c>
    </row>
    <row r="24" spans="2:9" ht="14.25" x14ac:dyDescent="0.4">
      <c r="B24" s="128" t="s">
        <v>121</v>
      </c>
      <c r="C24" s="131">
        <v>0.35</v>
      </c>
      <c r="D24" s="132">
        <v>0.1</v>
      </c>
      <c r="E24" s="132">
        <v>0.15</v>
      </c>
      <c r="F24" s="133">
        <v>60</v>
      </c>
      <c r="G24" s="132">
        <v>1</v>
      </c>
      <c r="H24" s="133">
        <v>0</v>
      </c>
      <c r="I24" s="132">
        <v>0</v>
      </c>
    </row>
    <row r="25" spans="2:9" ht="14.25" x14ac:dyDescent="0.4">
      <c r="B25" s="128" t="s">
        <v>122</v>
      </c>
      <c r="C25" s="131">
        <v>0.4</v>
      </c>
      <c r="D25" s="132">
        <v>0.1</v>
      </c>
      <c r="E25" s="132">
        <v>0.15</v>
      </c>
      <c r="F25" s="133">
        <v>60</v>
      </c>
      <c r="G25" s="132">
        <v>1</v>
      </c>
      <c r="H25" s="133">
        <v>0</v>
      </c>
      <c r="I25" s="132">
        <v>0</v>
      </c>
    </row>
    <row r="26" spans="2:9" ht="14.25" x14ac:dyDescent="0.4">
      <c r="B26" s="128" t="s">
        <v>123</v>
      </c>
      <c r="C26" s="131">
        <v>0.15</v>
      </c>
      <c r="D26" s="132">
        <v>7.0000000000000007E-2</v>
      </c>
      <c r="E26" s="132">
        <v>0.15</v>
      </c>
      <c r="F26" s="133">
        <v>30</v>
      </c>
      <c r="G26" s="132">
        <v>0.7</v>
      </c>
      <c r="H26" s="133">
        <v>10</v>
      </c>
      <c r="I26" s="132">
        <v>0.3</v>
      </c>
    </row>
    <row r="27" spans="2:9" ht="14.25" x14ac:dyDescent="0.4">
      <c r="B27" s="128" t="s">
        <v>124</v>
      </c>
      <c r="C27" s="131">
        <v>0.05</v>
      </c>
      <c r="D27" s="132">
        <v>7.0000000000000007E-2</v>
      </c>
      <c r="E27" s="132">
        <v>0.15</v>
      </c>
      <c r="F27" s="133">
        <v>0</v>
      </c>
      <c r="G27" s="132">
        <v>0</v>
      </c>
      <c r="H27" s="133">
        <v>1</v>
      </c>
      <c r="I27" s="132">
        <v>1</v>
      </c>
    </row>
    <row r="28" spans="2:9" ht="14.25" x14ac:dyDescent="0.4">
      <c r="B28" s="128" t="s">
        <v>125</v>
      </c>
      <c r="C28" s="131">
        <v>0.05</v>
      </c>
      <c r="D28" s="132">
        <v>0.05</v>
      </c>
      <c r="E28" s="132">
        <v>0.15</v>
      </c>
      <c r="F28" s="133">
        <v>30</v>
      </c>
      <c r="G28" s="132">
        <v>0.85</v>
      </c>
      <c r="H28" s="133">
        <v>10</v>
      </c>
      <c r="I28" s="132">
        <v>0.15</v>
      </c>
    </row>
    <row r="29" spans="2:9" ht="14.25" x14ac:dyDescent="0.4">
      <c r="B29" s="128" t="s">
        <v>126</v>
      </c>
      <c r="C29" s="131">
        <v>0</v>
      </c>
      <c r="D29" s="132">
        <v>0</v>
      </c>
      <c r="E29" s="132">
        <v>0</v>
      </c>
      <c r="F29" s="133">
        <v>0</v>
      </c>
      <c r="G29" s="132">
        <v>0</v>
      </c>
      <c r="H29" s="133">
        <v>0</v>
      </c>
      <c r="I29" s="132">
        <v>0</v>
      </c>
    </row>
    <row r="30" spans="2:9" x14ac:dyDescent="0.35">
      <c r="B30" s="6"/>
      <c r="C30" s="75"/>
      <c r="D30" s="7"/>
      <c r="E30" s="7"/>
      <c r="F30" s="7"/>
      <c r="G30" s="7"/>
      <c r="H30" s="7"/>
      <c r="I30" s="7"/>
    </row>
    <row r="31" spans="2:9" x14ac:dyDescent="0.35">
      <c r="I31"/>
    </row>
    <row r="32" spans="2:9" ht="29.25" customHeight="1" x14ac:dyDescent="0.35">
      <c r="C32" s="29"/>
    </row>
  </sheetData>
  <protectedRanges>
    <protectedRange sqref="B30 B19" name="edit"/>
    <protectedRange sqref="B7:B18" name="edit_1"/>
    <protectedRange sqref="B24:C29" name="edit_2"/>
  </protectedRanges>
  <mergeCells count="5">
    <mergeCell ref="B5:B6"/>
    <mergeCell ref="C5:C6"/>
    <mergeCell ref="D5:D6"/>
    <mergeCell ref="E5:E6"/>
    <mergeCell ref="F5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13FF-D953-4ADC-A7E3-21A02A40B8ED}">
  <sheetPr>
    <tabColor theme="4" tint="0.39997558519241921"/>
  </sheetPr>
  <dimension ref="B1:O45"/>
  <sheetViews>
    <sheetView showGridLines="0" zoomScaleNormal="100" workbookViewId="0">
      <selection activeCell="B3" sqref="B3"/>
    </sheetView>
  </sheetViews>
  <sheetFormatPr defaultColWidth="9.1328125" defaultRowHeight="13.15" x14ac:dyDescent="0.35"/>
  <cols>
    <col min="1" max="1" width="5.1328125" style="25" customWidth="1"/>
    <col min="2" max="2" width="43" style="25" customWidth="1"/>
    <col min="3" max="3" width="10.33203125" style="83" bestFit="1" customWidth="1"/>
    <col min="4" max="14" width="9.1328125" style="83"/>
    <col min="15" max="16384" width="9.1328125" style="25"/>
  </cols>
  <sheetData>
    <row r="1" spans="2:15" x14ac:dyDescent="0.35">
      <c r="B1" s="2"/>
    </row>
    <row r="2" spans="2:15" ht="15" thickBot="1" x14ac:dyDescent="0.4">
      <c r="B2" s="39" t="s">
        <v>141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2:15" ht="13.5" thickTop="1" x14ac:dyDescent="0.35">
      <c r="B3" s="26"/>
    </row>
    <row r="4" spans="2:15" ht="14.25" x14ac:dyDescent="0.4">
      <c r="B4" s="3"/>
      <c r="C4" s="84" t="s">
        <v>100</v>
      </c>
      <c r="D4" s="84" t="s">
        <v>101</v>
      </c>
      <c r="E4" s="84" t="s">
        <v>102</v>
      </c>
      <c r="F4" s="84" t="s">
        <v>103</v>
      </c>
      <c r="G4" s="84" t="s">
        <v>104</v>
      </c>
      <c r="H4" s="84" t="s">
        <v>105</v>
      </c>
      <c r="I4" s="84" t="s">
        <v>106</v>
      </c>
      <c r="J4" s="84" t="s">
        <v>107</v>
      </c>
      <c r="K4" s="84" t="s">
        <v>108</v>
      </c>
      <c r="L4" s="84" t="s">
        <v>109</v>
      </c>
      <c r="M4" s="84" t="s">
        <v>110</v>
      </c>
      <c r="N4" s="84" t="s">
        <v>111</v>
      </c>
      <c r="O4" s="5" t="s">
        <v>97</v>
      </c>
    </row>
    <row r="5" spans="2:15" ht="14.25" x14ac:dyDescent="0.4">
      <c r="B5" s="27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28"/>
    </row>
    <row r="6" spans="2:15" ht="14.25" x14ac:dyDescent="0.4">
      <c r="B6" s="69" t="s">
        <v>65</v>
      </c>
      <c r="C6" s="86">
        <f>SUM(C7:C8)</f>
        <v>65256.370190345078</v>
      </c>
      <c r="D6" s="86">
        <f t="shared" ref="D6:N6" si="0">SUM(D7:D8)</f>
        <v>74081.599844921919</v>
      </c>
      <c r="E6" s="86">
        <f t="shared" si="0"/>
        <v>71792.806910879415</v>
      </c>
      <c r="F6" s="86">
        <f t="shared" si="0"/>
        <v>72395.764419329222</v>
      </c>
      <c r="G6" s="86">
        <f t="shared" si="0"/>
        <v>76395.94607024049</v>
      </c>
      <c r="H6" s="86">
        <f t="shared" si="0"/>
        <v>65717.131896899911</v>
      </c>
      <c r="I6" s="86">
        <f t="shared" si="0"/>
        <v>68751.988370408973</v>
      </c>
      <c r="J6" s="86">
        <f t="shared" si="0"/>
        <v>66928.839721247219</v>
      </c>
      <c r="K6" s="86">
        <f t="shared" si="0"/>
        <v>71141.146382347724</v>
      </c>
      <c r="L6" s="86">
        <f t="shared" si="0"/>
        <v>73373.440509239736</v>
      </c>
      <c r="M6" s="86">
        <f t="shared" si="0"/>
        <v>64954.363066299353</v>
      </c>
      <c r="N6" s="86">
        <f t="shared" si="0"/>
        <v>72980.605652853221</v>
      </c>
      <c r="O6" s="87">
        <f>SUM(C6:N6)</f>
        <v>843770.00303501228</v>
      </c>
    </row>
    <row r="7" spans="2:15" ht="14.25" x14ac:dyDescent="0.4">
      <c r="B7" s="9" t="s">
        <v>66</v>
      </c>
      <c r="C7" s="88">
        <v>65256.370190345078</v>
      </c>
      <c r="D7" s="88">
        <v>74081.599844921919</v>
      </c>
      <c r="E7" s="88">
        <v>71792.806910879415</v>
      </c>
      <c r="F7" s="88">
        <v>72395.764419329222</v>
      </c>
      <c r="G7" s="88">
        <v>76395.94607024049</v>
      </c>
      <c r="H7" s="88">
        <v>65717.131896899911</v>
      </c>
      <c r="I7" s="88">
        <v>68751.988370408973</v>
      </c>
      <c r="J7" s="88">
        <v>66928.839721247219</v>
      </c>
      <c r="K7" s="88">
        <v>71141.146382347724</v>
      </c>
      <c r="L7" s="88">
        <v>73373.440509239736</v>
      </c>
      <c r="M7" s="88">
        <v>64954.363066299353</v>
      </c>
      <c r="N7" s="88">
        <v>72980.605652853221</v>
      </c>
      <c r="O7" s="89">
        <f>SUM(C7:N7)</f>
        <v>843770.00303501228</v>
      </c>
    </row>
    <row r="8" spans="2:15" ht="14.25" x14ac:dyDescent="0.4">
      <c r="B8" s="9" t="s">
        <v>56</v>
      </c>
      <c r="C8" s="88">
        <v>0</v>
      </c>
      <c r="D8" s="88">
        <v>0</v>
      </c>
      <c r="E8" s="88">
        <v>0</v>
      </c>
      <c r="F8" s="88">
        <v>0</v>
      </c>
      <c r="G8" s="88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9">
        <f>SUM(C8:N8)</f>
        <v>0</v>
      </c>
    </row>
    <row r="9" spans="2:15" ht="14.25" x14ac:dyDescent="0.4">
      <c r="B9" s="10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63"/>
    </row>
    <row r="10" spans="2:15" ht="14.25" x14ac:dyDescent="0.4">
      <c r="B10" s="19" t="s">
        <v>67</v>
      </c>
      <c r="C10" s="86">
        <f>SUM(C11:C18)</f>
        <v>36469.84371189696</v>
      </c>
      <c r="D10" s="86">
        <f t="shared" ref="D10:O10" si="1">SUM(D11:D18)</f>
        <v>40329.043276754957</v>
      </c>
      <c r="E10" s="86">
        <f t="shared" si="1"/>
        <v>43512.291145450574</v>
      </c>
      <c r="F10" s="86">
        <f t="shared" si="1"/>
        <v>39388.857925354081</v>
      </c>
      <c r="G10" s="86">
        <f t="shared" si="1"/>
        <v>40401.994199987239</v>
      </c>
      <c r="H10" s="86">
        <f t="shared" si="1"/>
        <v>39654.469923755321</v>
      </c>
      <c r="I10" s="86">
        <f t="shared" si="1"/>
        <v>38459.488326605926</v>
      </c>
      <c r="J10" s="86">
        <f t="shared" si="1"/>
        <v>37413.334664247399</v>
      </c>
      <c r="K10" s="86">
        <f t="shared" si="1"/>
        <v>42526.802201333376</v>
      </c>
      <c r="L10" s="86">
        <f t="shared" si="1"/>
        <v>39828.867602521328</v>
      </c>
      <c r="M10" s="86">
        <f t="shared" si="1"/>
        <v>37183.06677189489</v>
      </c>
      <c r="N10" s="86">
        <f t="shared" si="1"/>
        <v>42985.795622138416</v>
      </c>
      <c r="O10" s="86">
        <f t="shared" si="1"/>
        <v>478153.85537194047</v>
      </c>
    </row>
    <row r="11" spans="2:15" ht="14.25" x14ac:dyDescent="0.4">
      <c r="B11" s="9" t="s">
        <v>57</v>
      </c>
      <c r="C11" s="88">
        <v>18634.358197587368</v>
      </c>
      <c r="D11" s="88">
        <v>21154.456849713843</v>
      </c>
      <c r="E11" s="88">
        <v>20500.87793858763</v>
      </c>
      <c r="F11" s="88">
        <v>20673.056166668739</v>
      </c>
      <c r="G11" s="88">
        <v>21815.332660458851</v>
      </c>
      <c r="H11" s="88">
        <v>18525.021880725952</v>
      </c>
      <c r="I11" s="88">
        <v>19257.90146824238</v>
      </c>
      <c r="J11" s="88">
        <v>18629.987790446543</v>
      </c>
      <c r="K11" s="88">
        <v>19680.091381704329</v>
      </c>
      <c r="L11" s="88">
        <v>20173.577572197599</v>
      </c>
      <c r="M11" s="88">
        <v>17750.90050599023</v>
      </c>
      <c r="N11" s="88">
        <v>19825.18379888076</v>
      </c>
      <c r="O11" s="89">
        <f t="shared" ref="O11:O18" si="2">SUM(C11:N11)</f>
        <v>236620.74621120421</v>
      </c>
    </row>
    <row r="12" spans="2:15" ht="14.25" x14ac:dyDescent="0.4">
      <c r="B12" s="9" t="s">
        <v>58</v>
      </c>
      <c r="C12" s="88">
        <v>2907.7042334613707</v>
      </c>
      <c r="D12" s="88">
        <v>3300.9402892369426</v>
      </c>
      <c r="E12" s="88">
        <v>3198.95587170928</v>
      </c>
      <c r="F12" s="88">
        <v>3225.8225529972965</v>
      </c>
      <c r="G12" s="88">
        <v>3404.0633145818274</v>
      </c>
      <c r="H12" s="88">
        <v>2895.0282032364039</v>
      </c>
      <c r="I12" s="88">
        <v>3011.8209419794121</v>
      </c>
      <c r="J12" s="88">
        <v>2915.7943389481557</v>
      </c>
      <c r="K12" s="88">
        <v>3082.4325887947616</v>
      </c>
      <c r="L12" s="88">
        <v>3162.0563508093578</v>
      </c>
      <c r="M12" s="88">
        <v>2784.3597227315145</v>
      </c>
      <c r="N12" s="88">
        <v>3111.9924035561489</v>
      </c>
      <c r="O12" s="89">
        <f t="shared" si="2"/>
        <v>37000.970812042469</v>
      </c>
    </row>
    <row r="13" spans="2:15" ht="14.25" x14ac:dyDescent="0.4">
      <c r="B13" s="9" t="s">
        <v>75</v>
      </c>
      <c r="C13" s="88">
        <v>6007.7589150652702</v>
      </c>
      <c r="D13" s="88">
        <v>5747.2856678273147</v>
      </c>
      <c r="E13" s="88">
        <v>6447.5511158738036</v>
      </c>
      <c r="F13" s="88">
        <v>5594.0589158415451</v>
      </c>
      <c r="G13" s="88">
        <v>4739.8851899742758</v>
      </c>
      <c r="H13" s="88">
        <v>6222.6369210556659</v>
      </c>
      <c r="I13" s="88">
        <v>4796.0957339159377</v>
      </c>
      <c r="J13" s="88">
        <v>4874.8934577958698</v>
      </c>
      <c r="K13" s="88">
        <v>4819.3197493684665</v>
      </c>
      <c r="L13" s="88">
        <v>4653.1860845113406</v>
      </c>
      <c r="M13" s="88">
        <v>6257.3240866000169</v>
      </c>
      <c r="N13" s="88">
        <v>5113.1388082507674</v>
      </c>
      <c r="O13" s="89">
        <f t="shared" si="2"/>
        <v>65273.134646080282</v>
      </c>
    </row>
    <row r="14" spans="2:15" ht="14.25" x14ac:dyDescent="0.4">
      <c r="B14" s="9" t="s">
        <v>68</v>
      </c>
      <c r="C14" s="88">
        <v>5086.6955551382334</v>
      </c>
      <c r="D14" s="88">
        <v>5774.6169998350142</v>
      </c>
      <c r="E14" s="88">
        <v>5596.2069410121539</v>
      </c>
      <c r="F14" s="88">
        <v>5643.2071230514339</v>
      </c>
      <c r="G14" s="88">
        <v>5955.0189226364255</v>
      </c>
      <c r="H14" s="88">
        <v>5029.6217452538922</v>
      </c>
      <c r="I14" s="88">
        <v>7463.9825344440451</v>
      </c>
      <c r="J14" s="88">
        <v>7201.2805394789721</v>
      </c>
      <c r="K14" s="88">
        <v>7586.8743239745454</v>
      </c>
      <c r="L14" s="88">
        <v>7756.4039541949051</v>
      </c>
      <c r="M14" s="88">
        <v>6806.7952063106532</v>
      </c>
      <c r="N14" s="88">
        <v>7582.0628413095037</v>
      </c>
      <c r="O14" s="89">
        <f t="shared" si="2"/>
        <v>77482.766686639778</v>
      </c>
    </row>
    <row r="15" spans="2:15" ht="14.25" x14ac:dyDescent="0.4">
      <c r="B15" s="9" t="s">
        <v>62</v>
      </c>
      <c r="C15" s="88">
        <v>2017.5404266551143</v>
      </c>
      <c r="D15" s="88">
        <v>2290.391300074652</v>
      </c>
      <c r="E15" s="88">
        <v>2219.6283652193429</v>
      </c>
      <c r="F15" s="88">
        <v>2238.270087786877</v>
      </c>
      <c r="G15" s="88">
        <v>2361.9442696504516</v>
      </c>
      <c r="H15" s="88">
        <v>1994.9031924238318</v>
      </c>
      <c r="I15" s="88">
        <v>2068.2566568548141</v>
      </c>
      <c r="J15" s="88">
        <v>1995.4623881988759</v>
      </c>
      <c r="K15" s="88">
        <v>2102.3097592832205</v>
      </c>
      <c r="L15" s="88">
        <v>2149.2861267411208</v>
      </c>
      <c r="M15" s="88">
        <v>1886.151184348673</v>
      </c>
      <c r="N15" s="88">
        <v>2100.9765057546397</v>
      </c>
      <c r="O15" s="89">
        <f t="shared" si="2"/>
        <v>25425.120262991615</v>
      </c>
    </row>
    <row r="16" spans="2:15" ht="14.25" x14ac:dyDescent="0.4">
      <c r="B16" s="9" t="s">
        <v>61</v>
      </c>
      <c r="C16" s="88">
        <v>1210.5242559930684</v>
      </c>
      <c r="D16" s="88">
        <v>1374.234780044791</v>
      </c>
      <c r="E16" s="88">
        <v>1331.7770191316056</v>
      </c>
      <c r="F16" s="88">
        <v>1342.9620526721262</v>
      </c>
      <c r="G16" s="88">
        <v>1417.1665617902709</v>
      </c>
      <c r="H16" s="88">
        <v>1196.9419154542991</v>
      </c>
      <c r="I16" s="88">
        <v>1240.9539941128885</v>
      </c>
      <c r="J16" s="88">
        <v>1197.2774329193255</v>
      </c>
      <c r="K16" s="88">
        <v>1261.3858555699321</v>
      </c>
      <c r="L16" s="88">
        <v>1289.5716760446726</v>
      </c>
      <c r="M16" s="88">
        <v>1131.6907106092037</v>
      </c>
      <c r="N16" s="88">
        <v>1260.5859034527839</v>
      </c>
      <c r="O16" s="89">
        <f t="shared" si="2"/>
        <v>15255.072157794966</v>
      </c>
    </row>
    <row r="17" spans="2:15" ht="14.25" x14ac:dyDescent="0.4">
      <c r="B17" s="9" t="s">
        <v>63</v>
      </c>
      <c r="C17" s="88">
        <v>0</v>
      </c>
      <c r="D17" s="88">
        <v>0</v>
      </c>
      <c r="E17" s="88">
        <v>3551.4053843509482</v>
      </c>
      <c r="F17" s="88">
        <v>0</v>
      </c>
      <c r="G17" s="88">
        <v>0</v>
      </c>
      <c r="H17" s="88">
        <v>3191.8451078781304</v>
      </c>
      <c r="I17" s="88">
        <v>0</v>
      </c>
      <c r="J17" s="88">
        <v>0</v>
      </c>
      <c r="K17" s="88">
        <v>3363.6956148531522</v>
      </c>
      <c r="L17" s="88">
        <v>0</v>
      </c>
      <c r="M17" s="88">
        <v>0</v>
      </c>
      <c r="N17" s="88">
        <v>3361.5624092074236</v>
      </c>
      <c r="O17" s="89">
        <f t="shared" si="2"/>
        <v>13468.508516289654</v>
      </c>
    </row>
    <row r="18" spans="2:15" ht="14.25" x14ac:dyDescent="0.4">
      <c r="B18" s="9" t="s">
        <v>64</v>
      </c>
      <c r="C18" s="88">
        <v>605.26212799653422</v>
      </c>
      <c r="D18" s="88">
        <v>687.11739002239551</v>
      </c>
      <c r="E18" s="88">
        <v>665.88850956580279</v>
      </c>
      <c r="F18" s="88">
        <v>671.48102633606311</v>
      </c>
      <c r="G18" s="88">
        <v>708.58328089513543</v>
      </c>
      <c r="H18" s="88">
        <v>598.47095772714954</v>
      </c>
      <c r="I18" s="88">
        <v>620.47699705644425</v>
      </c>
      <c r="J18" s="88">
        <v>598.63871645966276</v>
      </c>
      <c r="K18" s="88">
        <v>630.69292778496606</v>
      </c>
      <c r="L18" s="88">
        <v>644.78583802233629</v>
      </c>
      <c r="M18" s="88">
        <v>565.84535530460187</v>
      </c>
      <c r="N18" s="88">
        <v>630.29295172639195</v>
      </c>
      <c r="O18" s="89">
        <f t="shared" si="2"/>
        <v>7627.5360788974831</v>
      </c>
    </row>
    <row r="19" spans="2:15" ht="14.25" x14ac:dyDescent="0.4">
      <c r="B19" s="11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5"/>
    </row>
    <row r="20" spans="2:15" ht="14.65" thickBot="1" x14ac:dyDescent="0.45">
      <c r="B20" s="20" t="s">
        <v>47</v>
      </c>
      <c r="C20" s="91">
        <f>C6-C10</f>
        <v>28786.526478448119</v>
      </c>
      <c r="D20" s="91">
        <f t="shared" ref="D20:O20" si="3">D6-D10</f>
        <v>33752.556568166961</v>
      </c>
      <c r="E20" s="91">
        <f t="shared" si="3"/>
        <v>28280.515765428841</v>
      </c>
      <c r="F20" s="91">
        <f t="shared" si="3"/>
        <v>33006.906493975141</v>
      </c>
      <c r="G20" s="91">
        <f t="shared" si="3"/>
        <v>35993.951870253251</v>
      </c>
      <c r="H20" s="91">
        <f t="shared" si="3"/>
        <v>26062.66197314459</v>
      </c>
      <c r="I20" s="91">
        <f t="shared" si="3"/>
        <v>30292.500043803047</v>
      </c>
      <c r="J20" s="91">
        <f t="shared" si="3"/>
        <v>29515.50505699982</v>
      </c>
      <c r="K20" s="91">
        <f t="shared" si="3"/>
        <v>28614.344181014349</v>
      </c>
      <c r="L20" s="91">
        <f t="shared" si="3"/>
        <v>33544.572906718407</v>
      </c>
      <c r="M20" s="91">
        <f t="shared" si="3"/>
        <v>27771.296294404463</v>
      </c>
      <c r="N20" s="91">
        <f t="shared" si="3"/>
        <v>29994.810030714805</v>
      </c>
      <c r="O20" s="91">
        <f t="shared" si="3"/>
        <v>365616.14766307181</v>
      </c>
    </row>
    <row r="21" spans="2:15" ht="13.5" thickTop="1" x14ac:dyDescent="0.35">
      <c r="B21" s="70" t="s">
        <v>69</v>
      </c>
      <c r="C21" s="93">
        <f>C20/C6</f>
        <v>0.44112975322533632</v>
      </c>
      <c r="D21" s="93">
        <f t="shared" ref="D21:N21" si="4">D20/D6</f>
        <v>0.45561322432051393</v>
      </c>
      <c r="E21" s="93">
        <f t="shared" si="4"/>
        <v>0.39391851332035382</v>
      </c>
      <c r="F21" s="93">
        <f t="shared" si="4"/>
        <v>0.45592317117881692</v>
      </c>
      <c r="G21" s="93">
        <f t="shared" si="4"/>
        <v>0.47115002459894195</v>
      </c>
      <c r="H21" s="93">
        <f t="shared" si="4"/>
        <v>0.39658854884344169</v>
      </c>
      <c r="I21" s="93">
        <f t="shared" si="4"/>
        <v>0.44060543937433255</v>
      </c>
      <c r="J21" s="93">
        <f t="shared" si="4"/>
        <v>0.440998307753867</v>
      </c>
      <c r="K21" s="93">
        <f t="shared" si="4"/>
        <v>0.40221932926448362</v>
      </c>
      <c r="L21" s="93">
        <f t="shared" si="4"/>
        <v>0.45717595732060873</v>
      </c>
      <c r="M21" s="93">
        <f t="shared" si="4"/>
        <v>0.4275508985602417</v>
      </c>
      <c r="N21" s="93">
        <f t="shared" si="4"/>
        <v>0.41099700067427625</v>
      </c>
      <c r="O21" s="94">
        <f>O20/$O$6</f>
        <v>0.43331256900335735</v>
      </c>
    </row>
    <row r="22" spans="2:15" ht="14.25" x14ac:dyDescent="0.4">
      <c r="B22" s="1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95"/>
    </row>
    <row r="23" spans="2:15" ht="14.25" x14ac:dyDescent="0.4">
      <c r="B23" s="13" t="s">
        <v>70</v>
      </c>
      <c r="C23" s="96">
        <f t="shared" ref="C23:N23" si="5">SUM(C24:C29)</f>
        <v>9677.2469931310989</v>
      </c>
      <c r="D23" s="96">
        <f t="shared" si="5"/>
        <v>10985.991670307165</v>
      </c>
      <c r="E23" s="96">
        <f t="shared" si="5"/>
        <v>10912.928646871047</v>
      </c>
      <c r="F23" s="96">
        <f t="shared" si="5"/>
        <v>10807.613964600117</v>
      </c>
      <c r="G23" s="96">
        <f t="shared" si="5"/>
        <v>11404.781760507563</v>
      </c>
      <c r="H23" s="96">
        <f t="shared" si="5"/>
        <v>9919.6095858699991</v>
      </c>
      <c r="I23" s="96">
        <f t="shared" si="5"/>
        <v>11594.598568631111</v>
      </c>
      <c r="J23" s="96">
        <f t="shared" si="5"/>
        <v>11210.381326902954</v>
      </c>
      <c r="K23" s="96">
        <f t="shared" si="5"/>
        <v>12088.06388698688</v>
      </c>
      <c r="L23" s="96">
        <f t="shared" si="5"/>
        <v>12057.187116674957</v>
      </c>
      <c r="M23" s="96">
        <f t="shared" si="5"/>
        <v>10603.596172801997</v>
      </c>
      <c r="N23" s="96">
        <f t="shared" si="5"/>
        <v>12088.549605803195</v>
      </c>
      <c r="O23" s="97">
        <f>SUM(C23:N23)</f>
        <v>133350.54929908807</v>
      </c>
    </row>
    <row r="24" spans="2:15" ht="14.25" x14ac:dyDescent="0.4">
      <c r="B24" s="9" t="s">
        <v>94</v>
      </c>
      <c r="C24" s="88">
        <v>6582.7824831200678</v>
      </c>
      <c r="D24" s="88">
        <v>7473.0337644923729</v>
      </c>
      <c r="E24" s="88">
        <v>7242.150158956907</v>
      </c>
      <c r="F24" s="88">
        <v>7302.9739239489163</v>
      </c>
      <c r="G24" s="88">
        <v>7706.4950763530223</v>
      </c>
      <c r="H24" s="88">
        <v>6508.9222585638599</v>
      </c>
      <c r="I24" s="88">
        <v>8281.9532231502417</v>
      </c>
      <c r="J24" s="88">
        <v>7990.4619684629706</v>
      </c>
      <c r="K24" s="88">
        <v>8418.3126060539489</v>
      </c>
      <c r="L24" s="88">
        <v>8606.4208258874987</v>
      </c>
      <c r="M24" s="88">
        <v>7552.7453659063412</v>
      </c>
      <c r="N24" s="88">
        <v>8412.9738376173955</v>
      </c>
      <c r="O24" s="89">
        <f>SUM(C24:N24)</f>
        <v>92079.225492513549</v>
      </c>
    </row>
    <row r="25" spans="2:15" ht="14.25" x14ac:dyDescent="0.4">
      <c r="B25" s="9" t="s">
        <v>90</v>
      </c>
      <c r="C25" s="88">
        <v>2610.2548076138032</v>
      </c>
      <c r="D25" s="88">
        <v>2963.263993796877</v>
      </c>
      <c r="E25" s="88">
        <v>2871.7122764351766</v>
      </c>
      <c r="F25" s="88">
        <v>2967.4552195823489</v>
      </c>
      <c r="G25" s="88">
        <v>3131.4200594384342</v>
      </c>
      <c r="H25" s="88">
        <v>2692.5221780335592</v>
      </c>
      <c r="I25" s="88">
        <v>2816.2637478357133</v>
      </c>
      <c r="J25" s="88">
        <v>2741.0083852722532</v>
      </c>
      <c r="K25" s="88">
        <v>2912.9197675909722</v>
      </c>
      <c r="L25" s="88">
        <v>2934.9376203695897</v>
      </c>
      <c r="M25" s="88">
        <v>2598.1745226519743</v>
      </c>
      <c r="N25" s="88">
        <v>2919.2242261141287</v>
      </c>
      <c r="O25" s="89">
        <f t="shared" ref="O25:O29" si="6">SUM(C25:N25)</f>
        <v>34159.156804734826</v>
      </c>
    </row>
    <row r="26" spans="2:15" ht="14.25" x14ac:dyDescent="0.4">
      <c r="B26" s="9" t="s">
        <v>91</v>
      </c>
      <c r="C26" s="88">
        <v>403.50808533102281</v>
      </c>
      <c r="D26" s="88">
        <v>458.07826001493032</v>
      </c>
      <c r="E26" s="88">
        <v>443.92567304386853</v>
      </c>
      <c r="F26" s="88">
        <v>447.65401755737537</v>
      </c>
      <c r="G26" s="88">
        <v>472.38885393009025</v>
      </c>
      <c r="H26" s="88">
        <v>398.9806384847663</v>
      </c>
      <c r="I26" s="88">
        <v>413.65133137096279</v>
      </c>
      <c r="J26" s="88">
        <v>399.09247763977515</v>
      </c>
      <c r="K26" s="88">
        <v>420.46195185664402</v>
      </c>
      <c r="L26" s="88">
        <v>429.85722534822418</v>
      </c>
      <c r="M26" s="88">
        <v>377.2302368697346</v>
      </c>
      <c r="N26" s="88">
        <v>420.19530115092795</v>
      </c>
      <c r="O26" s="89">
        <f t="shared" si="6"/>
        <v>5085.0240525983218</v>
      </c>
    </row>
    <row r="27" spans="2:15" ht="14.25" x14ac:dyDescent="0.4">
      <c r="B27" s="9" t="s">
        <v>88</v>
      </c>
      <c r="C27" s="88">
        <v>0</v>
      </c>
      <c r="D27" s="88">
        <v>0</v>
      </c>
      <c r="E27" s="88">
        <v>266.35540382632109</v>
      </c>
      <c r="F27" s="88">
        <v>0</v>
      </c>
      <c r="G27" s="88">
        <v>0</v>
      </c>
      <c r="H27" s="88">
        <v>239.3883830908598</v>
      </c>
      <c r="I27" s="88">
        <v>0</v>
      </c>
      <c r="J27" s="88">
        <v>0</v>
      </c>
      <c r="K27" s="88">
        <v>252.27717111398644</v>
      </c>
      <c r="L27" s="88">
        <v>0</v>
      </c>
      <c r="M27" s="88">
        <v>0</v>
      </c>
      <c r="N27" s="88">
        <v>252.11718069055675</v>
      </c>
      <c r="O27" s="89">
        <f t="shared" si="6"/>
        <v>1010.1381387217241</v>
      </c>
    </row>
    <row r="28" spans="2:15" ht="14.25" x14ac:dyDescent="0.4">
      <c r="B28" s="9" t="s">
        <v>87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8">
        <v>0</v>
      </c>
      <c r="M28" s="88">
        <v>0</v>
      </c>
      <c r="N28" s="88">
        <v>0</v>
      </c>
      <c r="O28" s="89">
        <f t="shared" si="6"/>
        <v>0</v>
      </c>
    </row>
    <row r="29" spans="2:15" ht="14.25" x14ac:dyDescent="0.4">
      <c r="B29" s="9" t="s">
        <v>89</v>
      </c>
      <c r="C29" s="88">
        <v>80.701617066204577</v>
      </c>
      <c r="D29" s="88">
        <v>91.615652002986081</v>
      </c>
      <c r="E29" s="88">
        <v>88.785134608773717</v>
      </c>
      <c r="F29" s="88">
        <v>89.530803511475085</v>
      </c>
      <c r="G29" s="88">
        <v>94.47777078601807</v>
      </c>
      <c r="H29" s="88">
        <v>79.796127696953263</v>
      </c>
      <c r="I29" s="88">
        <v>82.730266274192559</v>
      </c>
      <c r="J29" s="88">
        <v>79.818495527955037</v>
      </c>
      <c r="K29" s="88">
        <v>84.092390371328818</v>
      </c>
      <c r="L29" s="88">
        <v>85.971445069644844</v>
      </c>
      <c r="M29" s="88">
        <v>75.446047373946925</v>
      </c>
      <c r="N29" s="88">
        <v>84.039060230185584</v>
      </c>
      <c r="O29" s="89">
        <f t="shared" si="6"/>
        <v>1017.0048105196646</v>
      </c>
    </row>
    <row r="30" spans="2:15" ht="14.25" x14ac:dyDescent="0.4">
      <c r="B30" s="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8"/>
    </row>
    <row r="31" spans="2:15" ht="14.65" thickBot="1" x14ac:dyDescent="0.45">
      <c r="B31" s="21" t="s">
        <v>32</v>
      </c>
      <c r="C31" s="100">
        <f t="shared" ref="C31:O31" si="7">C20-C23</f>
        <v>19109.27948531702</v>
      </c>
      <c r="D31" s="100">
        <f t="shared" si="7"/>
        <v>22766.564897859796</v>
      </c>
      <c r="E31" s="100">
        <f t="shared" si="7"/>
        <v>17367.587118557793</v>
      </c>
      <c r="F31" s="100">
        <f t="shared" si="7"/>
        <v>22199.292529375023</v>
      </c>
      <c r="G31" s="100">
        <f t="shared" si="7"/>
        <v>24589.17010974569</v>
      </c>
      <c r="H31" s="100">
        <f t="shared" si="7"/>
        <v>16143.052387274591</v>
      </c>
      <c r="I31" s="100">
        <f t="shared" si="7"/>
        <v>18697.901475171937</v>
      </c>
      <c r="J31" s="100">
        <f t="shared" si="7"/>
        <v>18305.123730096864</v>
      </c>
      <c r="K31" s="100">
        <f t="shared" si="7"/>
        <v>16526.280294027471</v>
      </c>
      <c r="L31" s="100">
        <f t="shared" si="7"/>
        <v>21487.385790043452</v>
      </c>
      <c r="M31" s="100">
        <f t="shared" si="7"/>
        <v>17167.700121602466</v>
      </c>
      <c r="N31" s="100">
        <f t="shared" si="7"/>
        <v>17906.260424911612</v>
      </c>
      <c r="O31" s="92">
        <f t="shared" si="7"/>
        <v>232265.59836398374</v>
      </c>
    </row>
    <row r="32" spans="2:15" ht="14.65" thickTop="1" x14ac:dyDescent="0.4">
      <c r="B32" s="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8"/>
    </row>
    <row r="33" spans="2:15" ht="14.25" x14ac:dyDescent="0.4">
      <c r="B33" s="9" t="s">
        <v>59</v>
      </c>
      <c r="C33" s="88">
        <v>2995.0694444444453</v>
      </c>
      <c r="D33" s="88">
        <v>3015.1388888888896</v>
      </c>
      <c r="E33" s="88">
        <v>2992.7083333333335</v>
      </c>
      <c r="F33" s="88">
        <v>3012.7777777777778</v>
      </c>
      <c r="G33" s="88">
        <v>3032.8472222222222</v>
      </c>
      <c r="H33" s="88">
        <v>3052.9166666666674</v>
      </c>
      <c r="I33" s="88">
        <v>3072.9861111111113</v>
      </c>
      <c r="J33" s="88">
        <v>2965.5555555555557</v>
      </c>
      <c r="K33" s="88">
        <v>2985.625</v>
      </c>
      <c r="L33" s="88">
        <v>3005.6944444444448</v>
      </c>
      <c r="M33" s="88">
        <v>2983.2638888888901</v>
      </c>
      <c r="N33" s="88">
        <v>3003.3333333333335</v>
      </c>
      <c r="O33" s="89">
        <v>36117.916666666672</v>
      </c>
    </row>
    <row r="34" spans="2:15" ht="14.25" x14ac:dyDescent="0.4">
      <c r="B34" s="9" t="s">
        <v>60</v>
      </c>
      <c r="C34" s="88">
        <v>127.50000000000003</v>
      </c>
      <c r="D34" s="88">
        <v>127.50000000000003</v>
      </c>
      <c r="E34" s="88">
        <v>127.50000000000001</v>
      </c>
      <c r="F34" s="88">
        <v>127.50000000000001</v>
      </c>
      <c r="G34" s="88">
        <v>127.50000000000001</v>
      </c>
      <c r="H34" s="88">
        <v>127.50000000000003</v>
      </c>
      <c r="I34" s="88">
        <v>114.75000000000001</v>
      </c>
      <c r="J34" s="88">
        <v>114.75000000000001</v>
      </c>
      <c r="K34" s="88">
        <v>114.75000000000001</v>
      </c>
      <c r="L34" s="88">
        <v>114.75000000000001</v>
      </c>
      <c r="M34" s="88">
        <v>114.75000000000003</v>
      </c>
      <c r="N34" s="88">
        <v>114.75000000000003</v>
      </c>
      <c r="O34" s="89">
        <v>1453.5000000000002</v>
      </c>
    </row>
    <row r="35" spans="2:15" ht="14.25" x14ac:dyDescent="0.4">
      <c r="B35" s="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8"/>
    </row>
    <row r="36" spans="2:15" ht="14.65" thickBot="1" x14ac:dyDescent="0.45">
      <c r="B36" s="21" t="s">
        <v>33</v>
      </c>
      <c r="C36" s="100">
        <f>C31-SUM(C33:C34)</f>
        <v>15986.710040872575</v>
      </c>
      <c r="D36" s="100">
        <f t="shared" ref="D36:N36" si="8">D31-SUM(D33:D34)</f>
        <v>19623.926008970906</v>
      </c>
      <c r="E36" s="100">
        <f t="shared" si="8"/>
        <v>14247.378785224459</v>
      </c>
      <c r="F36" s="100">
        <f t="shared" si="8"/>
        <v>19059.014751597246</v>
      </c>
      <c r="G36" s="100">
        <f t="shared" si="8"/>
        <v>21428.822887523467</v>
      </c>
      <c r="H36" s="100">
        <f t="shared" si="8"/>
        <v>12962.635720607923</v>
      </c>
      <c r="I36" s="100">
        <f t="shared" si="8"/>
        <v>15510.165364060826</v>
      </c>
      <c r="J36" s="100">
        <f t="shared" si="8"/>
        <v>15224.818174541309</v>
      </c>
      <c r="K36" s="100">
        <f t="shared" si="8"/>
        <v>13425.905294027471</v>
      </c>
      <c r="L36" s="100">
        <f t="shared" si="8"/>
        <v>18366.941345599007</v>
      </c>
      <c r="M36" s="100">
        <f t="shared" si="8"/>
        <v>14069.686232713575</v>
      </c>
      <c r="N36" s="100">
        <f t="shared" si="8"/>
        <v>14788.177091578278</v>
      </c>
      <c r="O36" s="92">
        <f>O31-SUM(O33:O34)</f>
        <v>194694.18169731705</v>
      </c>
    </row>
    <row r="37" spans="2:15" ht="14.65" thickTop="1" x14ac:dyDescent="0.4">
      <c r="B37" s="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8"/>
    </row>
    <row r="38" spans="2:15" ht="14.25" x14ac:dyDescent="0.4">
      <c r="B38" s="9" t="s">
        <v>74</v>
      </c>
      <c r="C38" s="88">
        <v>210.72916666666671</v>
      </c>
      <c r="D38" s="88">
        <v>207.52395833333335</v>
      </c>
      <c r="E38" s="88">
        <v>204.31875000000002</v>
      </c>
      <c r="F38" s="88">
        <v>201.11354166666666</v>
      </c>
      <c r="G38" s="88">
        <v>197.90833333333333</v>
      </c>
      <c r="H38" s="88">
        <v>194.70312500000003</v>
      </c>
      <c r="I38" s="88">
        <v>191.49791666666667</v>
      </c>
      <c r="J38" s="88">
        <v>188.29270833333334</v>
      </c>
      <c r="K38" s="88">
        <v>185.08750000000001</v>
      </c>
      <c r="L38" s="88">
        <v>181.88229166666667</v>
      </c>
      <c r="M38" s="88">
        <v>178.67708333333337</v>
      </c>
      <c r="N38" s="88">
        <v>175.47187500000004</v>
      </c>
      <c r="O38" s="98">
        <v>2317.2062500000006</v>
      </c>
    </row>
    <row r="39" spans="2:15" ht="14.25" x14ac:dyDescent="0.4">
      <c r="B39" s="14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8"/>
    </row>
    <row r="40" spans="2:15" ht="14.65" thickBot="1" x14ac:dyDescent="0.45">
      <c r="B40" s="21" t="s">
        <v>71</v>
      </c>
      <c r="C40" s="100">
        <f>C36-C38</f>
        <v>15775.980874205909</v>
      </c>
      <c r="D40" s="100">
        <f t="shared" ref="D40:N40" si="9">D36-D38</f>
        <v>19416.402050637571</v>
      </c>
      <c r="E40" s="100">
        <f t="shared" si="9"/>
        <v>14043.060035224458</v>
      </c>
      <c r="F40" s="100">
        <f t="shared" si="9"/>
        <v>18857.90120993058</v>
      </c>
      <c r="G40" s="100">
        <f t="shared" si="9"/>
        <v>21230.914554190134</v>
      </c>
      <c r="H40" s="100">
        <f t="shared" si="9"/>
        <v>12767.932595607923</v>
      </c>
      <c r="I40" s="100">
        <f t="shared" si="9"/>
        <v>15318.667447394158</v>
      </c>
      <c r="J40" s="100">
        <f t="shared" si="9"/>
        <v>15036.525466207977</v>
      </c>
      <c r="K40" s="100">
        <f t="shared" si="9"/>
        <v>13240.817794027471</v>
      </c>
      <c r="L40" s="100">
        <f t="shared" si="9"/>
        <v>18185.059053932342</v>
      </c>
      <c r="M40" s="100">
        <f t="shared" si="9"/>
        <v>13891.009149380241</v>
      </c>
      <c r="N40" s="100">
        <f t="shared" si="9"/>
        <v>14612.705216578279</v>
      </c>
      <c r="O40" s="92">
        <f>O36-O38</f>
        <v>192376.97544731706</v>
      </c>
    </row>
    <row r="41" spans="2:15" ht="14.65" thickTop="1" x14ac:dyDescent="0.4">
      <c r="B41" s="15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2"/>
    </row>
    <row r="42" spans="2:15" ht="14.25" x14ac:dyDescent="0.4">
      <c r="B42" s="9" t="s">
        <v>72</v>
      </c>
      <c r="C42" s="88">
        <v>0</v>
      </c>
      <c r="D42" s="88">
        <v>0</v>
      </c>
      <c r="E42" s="88">
        <v>0</v>
      </c>
      <c r="F42" s="88">
        <v>0</v>
      </c>
      <c r="G42" s="88">
        <v>0</v>
      </c>
      <c r="H42" s="88">
        <v>0</v>
      </c>
      <c r="I42" s="88">
        <v>0</v>
      </c>
      <c r="J42" s="88">
        <v>0</v>
      </c>
      <c r="K42" s="88">
        <v>0</v>
      </c>
      <c r="L42" s="88">
        <v>0</v>
      </c>
      <c r="M42" s="88">
        <v>0</v>
      </c>
      <c r="N42" s="88">
        <v>21250.000000000004</v>
      </c>
      <c r="O42" s="98">
        <v>21250.000000000004</v>
      </c>
    </row>
    <row r="43" spans="2:15" ht="14.25" x14ac:dyDescent="0.4">
      <c r="B43" s="14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8"/>
    </row>
    <row r="44" spans="2:15" ht="14.65" thickBot="1" x14ac:dyDescent="0.45">
      <c r="B44" s="22" t="s">
        <v>43</v>
      </c>
      <c r="C44" s="103">
        <f t="shared" ref="C44:M44" si="10">C40-C42</f>
        <v>15775.980874205909</v>
      </c>
      <c r="D44" s="103">
        <f t="shared" si="10"/>
        <v>19416.402050637571</v>
      </c>
      <c r="E44" s="103">
        <f t="shared" si="10"/>
        <v>14043.060035224458</v>
      </c>
      <c r="F44" s="103">
        <f t="shared" si="10"/>
        <v>18857.90120993058</v>
      </c>
      <c r="G44" s="103">
        <f t="shared" si="10"/>
        <v>21230.914554190134</v>
      </c>
      <c r="H44" s="103">
        <f t="shared" si="10"/>
        <v>12767.932595607923</v>
      </c>
      <c r="I44" s="103">
        <f t="shared" si="10"/>
        <v>15318.667447394158</v>
      </c>
      <c r="J44" s="103">
        <f t="shared" si="10"/>
        <v>15036.525466207977</v>
      </c>
      <c r="K44" s="103">
        <f t="shared" si="10"/>
        <v>13240.817794027471</v>
      </c>
      <c r="L44" s="103">
        <f t="shared" si="10"/>
        <v>18185.059053932342</v>
      </c>
      <c r="M44" s="103">
        <f t="shared" si="10"/>
        <v>13891.009149380241</v>
      </c>
      <c r="N44" s="103">
        <f>N40-N42</f>
        <v>-6637.2947834217248</v>
      </c>
      <c r="O44" s="92">
        <f>O40-O42</f>
        <v>171126.97544731706</v>
      </c>
    </row>
    <row r="45" spans="2:15" x14ac:dyDescent="0.35">
      <c r="B45" s="71" t="s">
        <v>73</v>
      </c>
      <c r="C45" s="104">
        <f>C44/C6</f>
        <v>0.2417538828498926</v>
      </c>
      <c r="D45" s="104">
        <f t="shared" ref="D45:N45" si="11">D44/D6</f>
        <v>0.26209479940069774</v>
      </c>
      <c r="E45" s="104">
        <f t="shared" si="11"/>
        <v>0.19560539056032347</v>
      </c>
      <c r="F45" s="104">
        <f t="shared" si="11"/>
        <v>0.26048348769000135</v>
      </c>
      <c r="G45" s="104">
        <f t="shared" si="11"/>
        <v>0.27790629799478966</v>
      </c>
      <c r="H45" s="104">
        <f t="shared" si="11"/>
        <v>0.19428621163258994</v>
      </c>
      <c r="I45" s="104">
        <f t="shared" si="11"/>
        <v>0.22281053698204531</v>
      </c>
      <c r="J45" s="104">
        <f t="shared" si="11"/>
        <v>0.22466436783954113</v>
      </c>
      <c r="K45" s="104">
        <f t="shared" si="11"/>
        <v>0.18612038837362507</v>
      </c>
      <c r="L45" s="104">
        <f t="shared" si="11"/>
        <v>0.24784252895490627</v>
      </c>
      <c r="M45" s="104">
        <f t="shared" si="11"/>
        <v>0.21385798418501303</v>
      </c>
      <c r="N45" s="104">
        <f t="shared" si="11"/>
        <v>-9.0946008518939109E-2</v>
      </c>
      <c r="O45" s="137">
        <f>O44/O6</f>
        <v>0.20281234795237932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theme="4" tint="0.39997558519241921"/>
  </sheetPr>
  <dimension ref="B2:AF75"/>
  <sheetViews>
    <sheetView showGridLines="0" tabSelected="1" zoomScale="85" zoomScaleNormal="85" workbookViewId="0">
      <pane xSplit="2" ySplit="4" topLeftCell="C5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ColWidth="9.1328125" defaultRowHeight="14.25" outlineLevelRow="1" x14ac:dyDescent="0.4"/>
  <cols>
    <col min="1" max="1" width="8" style="31" customWidth="1"/>
    <col min="2" max="2" width="50.86328125" style="30" bestFit="1" customWidth="1"/>
    <col min="3" max="7" width="10" style="31" bestFit="1" customWidth="1"/>
    <col min="8" max="8" width="11.86328125" style="31" bestFit="1" customWidth="1"/>
    <col min="9" max="14" width="10" style="31" bestFit="1" customWidth="1"/>
    <col min="15" max="15" width="11.1328125" style="32" bestFit="1" customWidth="1"/>
    <col min="16" max="16" width="15.19921875" style="67" bestFit="1" customWidth="1"/>
    <col min="17" max="30" width="9.1328125" style="31"/>
    <col min="31" max="31" width="11.33203125" style="31" bestFit="1" customWidth="1"/>
    <col min="32" max="16384" width="9.1328125" style="31"/>
  </cols>
  <sheetData>
    <row r="2" spans="2:32" ht="14.65" x14ac:dyDescent="0.35">
      <c r="B2" s="40" t="s">
        <v>140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2:32" x14ac:dyDescent="0.4"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</row>
    <row r="4" spans="2:32" x14ac:dyDescent="0.4">
      <c r="B4" s="3"/>
      <c r="C4" s="4" t="s">
        <v>100</v>
      </c>
      <c r="D4" s="4" t="s">
        <v>101</v>
      </c>
      <c r="E4" s="4" t="s">
        <v>102</v>
      </c>
      <c r="F4" s="4" t="s">
        <v>103</v>
      </c>
      <c r="G4" s="4" t="s">
        <v>104</v>
      </c>
      <c r="H4" s="4" t="s">
        <v>105</v>
      </c>
      <c r="I4" s="4" t="s">
        <v>106</v>
      </c>
      <c r="J4" s="4" t="s">
        <v>107</v>
      </c>
      <c r="K4" s="4" t="s">
        <v>108</v>
      </c>
      <c r="L4" s="4" t="s">
        <v>109</v>
      </c>
      <c r="M4" s="4" t="s">
        <v>110</v>
      </c>
      <c r="N4" s="4" t="s">
        <v>111</v>
      </c>
      <c r="O4" s="4" t="s">
        <v>97</v>
      </c>
    </row>
    <row r="5" spans="2:32" x14ac:dyDescent="0.4"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5"/>
    </row>
    <row r="6" spans="2:32" x14ac:dyDescent="0.4">
      <c r="B6" s="23" t="s">
        <v>135</v>
      </c>
      <c r="C6" s="41">
        <v>65256.370190345078</v>
      </c>
      <c r="D6" s="41">
        <v>74081.599844921919</v>
      </c>
      <c r="E6" s="41">
        <v>71792.806910879415</v>
      </c>
      <c r="F6" s="41">
        <v>72395.764419329222</v>
      </c>
      <c r="G6" s="41">
        <v>76395.94607024049</v>
      </c>
      <c r="H6" s="41">
        <v>65717.131896899911</v>
      </c>
      <c r="I6" s="41">
        <v>68751.988370408973</v>
      </c>
      <c r="J6" s="41">
        <v>66928.839721247219</v>
      </c>
      <c r="K6" s="41">
        <v>71141.146382347724</v>
      </c>
      <c r="L6" s="41">
        <v>73373.440509239736</v>
      </c>
      <c r="M6" s="41">
        <v>64954.363066299353</v>
      </c>
      <c r="N6" s="41">
        <v>72980.605652853221</v>
      </c>
      <c r="O6" s="64">
        <v>843770.00303501228</v>
      </c>
    </row>
    <row r="7" spans="2:32" x14ac:dyDescent="0.4">
      <c r="B7" s="9" t="s">
        <v>114</v>
      </c>
      <c r="C7" s="122">
        <v>21832.986309037398</v>
      </c>
      <c r="D7" s="122">
        <v>24785.66537562443</v>
      </c>
      <c r="E7" s="122">
        <v>24019.898222970805</v>
      </c>
      <c r="F7" s="122">
        <v>24221.631218362938</v>
      </c>
      <c r="G7" s="122">
        <v>25559.981956586034</v>
      </c>
      <c r="H7" s="122">
        <v>21987.144500821527</v>
      </c>
      <c r="I7" s="122">
        <v>23002.523990099653</v>
      </c>
      <c r="J7" s="122">
        <v>22392.548605621745</v>
      </c>
      <c r="K7" s="122">
        <v>23801.870536844963</v>
      </c>
      <c r="L7" s="122">
        <v>24548.734742868306</v>
      </c>
      <c r="M7" s="122">
        <v>21731.943033334355</v>
      </c>
      <c r="N7" s="122">
        <v>24417.303006530812</v>
      </c>
      <c r="O7" s="65">
        <v>282302.23149870301</v>
      </c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</row>
    <row r="8" spans="2:32" x14ac:dyDescent="0.4">
      <c r="B8" s="9" t="s">
        <v>115</v>
      </c>
      <c r="C8" s="122">
        <v>16981.211573695749</v>
      </c>
      <c r="D8" s="122">
        <v>19277.739736596784</v>
      </c>
      <c r="E8" s="122">
        <v>18682.143062310632</v>
      </c>
      <c r="F8" s="122">
        <v>18839.046503171179</v>
      </c>
      <c r="G8" s="122">
        <v>19879.985966233588</v>
      </c>
      <c r="H8" s="122">
        <v>17101.112389527858</v>
      </c>
      <c r="I8" s="122">
        <v>17890.851992299737</v>
      </c>
      <c r="J8" s="122">
        <v>17416.426693261361</v>
      </c>
      <c r="K8" s="122">
        <v>18512.565973101642</v>
      </c>
      <c r="L8" s="122">
        <v>19093.460355564242</v>
      </c>
      <c r="M8" s="122">
        <v>16902.622359260058</v>
      </c>
      <c r="N8" s="122">
        <v>18991.235671746192</v>
      </c>
      <c r="O8" s="65">
        <v>219568.40227676905</v>
      </c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</row>
    <row r="9" spans="2:32" x14ac:dyDescent="0.4">
      <c r="B9" s="9" t="s">
        <v>116</v>
      </c>
      <c r="C9" s="122">
        <v>12129.436838354104</v>
      </c>
      <c r="D9" s="122">
        <v>13769.814097569129</v>
      </c>
      <c r="E9" s="122">
        <v>13344.387901650451</v>
      </c>
      <c r="F9" s="122">
        <v>13456.461787979411</v>
      </c>
      <c r="G9" s="122">
        <v>14199.989975881133</v>
      </c>
      <c r="H9" s="122">
        <v>12215.080278234183</v>
      </c>
      <c r="I9" s="122">
        <v>12779.179994499809</v>
      </c>
      <c r="J9" s="122">
        <v>12440.304780900971</v>
      </c>
      <c r="K9" s="122">
        <v>13223.261409358314</v>
      </c>
      <c r="L9" s="122">
        <v>13638.185968260172</v>
      </c>
      <c r="M9" s="122">
        <v>12073.301685185754</v>
      </c>
      <c r="N9" s="122">
        <v>13565.168336961564</v>
      </c>
      <c r="O9" s="65">
        <v>156834.573054835</v>
      </c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</row>
    <row r="10" spans="2:32" x14ac:dyDescent="0.4">
      <c r="B10" s="9" t="s">
        <v>117</v>
      </c>
      <c r="C10" s="122">
        <v>5458.2465772593459</v>
      </c>
      <c r="D10" s="122">
        <v>6196.4163439061076</v>
      </c>
      <c r="E10" s="122">
        <v>6004.9745557427013</v>
      </c>
      <c r="F10" s="122">
        <v>6055.4078045907345</v>
      </c>
      <c r="G10" s="122">
        <v>6389.9954891465086</v>
      </c>
      <c r="H10" s="122">
        <v>5496.7861252053817</v>
      </c>
      <c r="I10" s="122">
        <v>5750.6309975249133</v>
      </c>
      <c r="J10" s="122">
        <v>5598.1371514054363</v>
      </c>
      <c r="K10" s="122">
        <v>5950.4676342112407</v>
      </c>
      <c r="L10" s="122">
        <v>6137.1836857170765</v>
      </c>
      <c r="M10" s="122">
        <v>5432.9857583335888</v>
      </c>
      <c r="N10" s="122">
        <v>6104.325751632703</v>
      </c>
      <c r="O10" s="65">
        <v>70575.557874675753</v>
      </c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</row>
    <row r="11" spans="2:32" x14ac:dyDescent="0.4">
      <c r="B11" s="9" t="s">
        <v>118</v>
      </c>
      <c r="C11" s="122">
        <v>4245.3028934239373</v>
      </c>
      <c r="D11" s="122">
        <v>4819.4349341491961</v>
      </c>
      <c r="E11" s="122">
        <v>4670.5357655776579</v>
      </c>
      <c r="F11" s="122">
        <v>4709.7616257927948</v>
      </c>
      <c r="G11" s="122">
        <v>4969.9964915583969</v>
      </c>
      <c r="H11" s="122">
        <v>4275.2780973819645</v>
      </c>
      <c r="I11" s="122">
        <v>4472.7129980749341</v>
      </c>
      <c r="J11" s="122">
        <v>4354.1066733153402</v>
      </c>
      <c r="K11" s="122">
        <v>4628.1414932754105</v>
      </c>
      <c r="L11" s="122">
        <v>4773.3650888910606</v>
      </c>
      <c r="M11" s="122">
        <v>4225.6555898150145</v>
      </c>
      <c r="N11" s="122">
        <v>4747.8089179365479</v>
      </c>
      <c r="O11" s="65">
        <v>54892.100569192262</v>
      </c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</row>
    <row r="12" spans="2:32" x14ac:dyDescent="0.4">
      <c r="B12" s="9" t="s">
        <v>119</v>
      </c>
      <c r="C12" s="122">
        <v>4609.1859985745614</v>
      </c>
      <c r="D12" s="122">
        <v>5232.5293570762706</v>
      </c>
      <c r="E12" s="122">
        <v>5070.8674026271719</v>
      </c>
      <c r="F12" s="122">
        <v>5113.4554794321784</v>
      </c>
      <c r="G12" s="122">
        <v>5395.9961908348323</v>
      </c>
      <c r="H12" s="122">
        <v>4641.7305057289914</v>
      </c>
      <c r="I12" s="122">
        <v>4856.088397909929</v>
      </c>
      <c r="J12" s="122">
        <v>4727.3158167423699</v>
      </c>
      <c r="K12" s="122">
        <v>5024.8393355561611</v>
      </c>
      <c r="L12" s="122">
        <v>5182.5106679388664</v>
      </c>
      <c r="M12" s="122">
        <v>4587.8546403705877</v>
      </c>
      <c r="N12" s="122">
        <v>5154.7639680453958</v>
      </c>
      <c r="O12" s="65">
        <v>59597.137760837308</v>
      </c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</row>
    <row r="13" spans="2:32" x14ac:dyDescent="0.4">
      <c r="B13" s="9" t="s">
        <v>134</v>
      </c>
      <c r="C13" s="123">
        <v>0</v>
      </c>
      <c r="D13" s="123">
        <v>0</v>
      </c>
      <c r="E13" s="123">
        <v>0</v>
      </c>
      <c r="F13" s="123">
        <v>0</v>
      </c>
      <c r="G13" s="123">
        <v>0</v>
      </c>
      <c r="H13" s="123">
        <v>0</v>
      </c>
      <c r="I13" s="123">
        <v>0</v>
      </c>
      <c r="J13" s="123">
        <v>0</v>
      </c>
      <c r="K13" s="123">
        <v>0</v>
      </c>
      <c r="L13" s="123">
        <v>0</v>
      </c>
      <c r="M13" s="123">
        <v>0</v>
      </c>
      <c r="N13" s="123">
        <v>0</v>
      </c>
      <c r="O13" s="65">
        <v>0</v>
      </c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</row>
    <row r="14" spans="2:32" x14ac:dyDescent="0.4">
      <c r="B14" s="9" t="s">
        <v>51</v>
      </c>
      <c r="C14" s="123">
        <v>0</v>
      </c>
      <c r="D14" s="123">
        <v>0</v>
      </c>
      <c r="E14" s="123">
        <v>0</v>
      </c>
      <c r="F14" s="123">
        <v>0</v>
      </c>
      <c r="G14" s="123">
        <v>0</v>
      </c>
      <c r="H14" s="123">
        <v>0</v>
      </c>
      <c r="I14" s="123">
        <v>0</v>
      </c>
      <c r="J14" s="123">
        <v>0</v>
      </c>
      <c r="K14" s="123">
        <v>0</v>
      </c>
      <c r="L14" s="123">
        <v>0</v>
      </c>
      <c r="M14" s="123">
        <v>0</v>
      </c>
      <c r="N14" s="123">
        <v>0</v>
      </c>
      <c r="O14" s="65">
        <v>0</v>
      </c>
      <c r="S14" s="107"/>
    </row>
    <row r="15" spans="2:32" x14ac:dyDescent="0.4">
      <c r="B15" s="9" t="s">
        <v>52</v>
      </c>
      <c r="C15" s="123">
        <v>0</v>
      </c>
      <c r="D15" s="123">
        <v>0</v>
      </c>
      <c r="E15" s="123">
        <v>0</v>
      </c>
      <c r="F15" s="123">
        <v>0</v>
      </c>
      <c r="G15" s="123">
        <v>0</v>
      </c>
      <c r="H15" s="123">
        <v>0</v>
      </c>
      <c r="I15" s="123">
        <v>0</v>
      </c>
      <c r="J15" s="123">
        <v>0</v>
      </c>
      <c r="K15" s="123">
        <v>0</v>
      </c>
      <c r="L15" s="123">
        <v>0</v>
      </c>
      <c r="M15" s="123">
        <v>0</v>
      </c>
      <c r="N15" s="123">
        <v>0</v>
      </c>
      <c r="O15" s="65">
        <v>0</v>
      </c>
    </row>
    <row r="16" spans="2:32" x14ac:dyDescent="0.4">
      <c r="B16" s="9" t="s">
        <v>53</v>
      </c>
      <c r="C16" s="123">
        <v>0</v>
      </c>
      <c r="D16" s="123">
        <v>0</v>
      </c>
      <c r="E16" s="123">
        <v>0</v>
      </c>
      <c r="F16" s="123">
        <v>0</v>
      </c>
      <c r="G16" s="123">
        <v>0</v>
      </c>
      <c r="H16" s="123">
        <v>0</v>
      </c>
      <c r="I16" s="123">
        <v>0</v>
      </c>
      <c r="J16" s="123">
        <v>0</v>
      </c>
      <c r="K16" s="123">
        <v>0</v>
      </c>
      <c r="L16" s="123">
        <v>0</v>
      </c>
      <c r="M16" s="123">
        <v>0</v>
      </c>
      <c r="N16" s="123">
        <v>0</v>
      </c>
      <c r="O16" s="65">
        <v>0</v>
      </c>
    </row>
    <row r="17" spans="2:16" x14ac:dyDescent="0.4">
      <c r="B17" s="9" t="s">
        <v>54</v>
      </c>
      <c r="C17" s="123">
        <v>0</v>
      </c>
      <c r="D17" s="123">
        <v>0</v>
      </c>
      <c r="E17" s="123">
        <v>0</v>
      </c>
      <c r="F17" s="123">
        <v>0</v>
      </c>
      <c r="G17" s="123">
        <v>0</v>
      </c>
      <c r="H17" s="123">
        <v>0</v>
      </c>
      <c r="I17" s="123">
        <v>0</v>
      </c>
      <c r="J17" s="123">
        <v>0</v>
      </c>
      <c r="K17" s="123">
        <v>0</v>
      </c>
      <c r="L17" s="123">
        <v>0</v>
      </c>
      <c r="M17" s="123">
        <v>0</v>
      </c>
      <c r="N17" s="123">
        <v>0</v>
      </c>
      <c r="O17" s="65">
        <v>0</v>
      </c>
    </row>
    <row r="18" spans="2:16" x14ac:dyDescent="0.4">
      <c r="B18" s="9" t="s">
        <v>55</v>
      </c>
      <c r="C18" s="123">
        <v>0</v>
      </c>
      <c r="D18" s="123">
        <v>0</v>
      </c>
      <c r="E18" s="123">
        <v>0</v>
      </c>
      <c r="F18" s="123">
        <v>0</v>
      </c>
      <c r="G18" s="123">
        <v>0</v>
      </c>
      <c r="H18" s="123">
        <v>0</v>
      </c>
      <c r="I18" s="123">
        <v>0</v>
      </c>
      <c r="J18" s="123">
        <v>0</v>
      </c>
      <c r="K18" s="123">
        <v>0</v>
      </c>
      <c r="L18" s="123">
        <v>0</v>
      </c>
      <c r="M18" s="123">
        <v>0</v>
      </c>
      <c r="N18" s="123">
        <v>0</v>
      </c>
      <c r="O18" s="65">
        <v>0</v>
      </c>
    </row>
    <row r="19" spans="2:16" x14ac:dyDescent="0.4">
      <c r="B19" s="10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66"/>
    </row>
    <row r="20" spans="2:16" hidden="1" outlineLevel="1" x14ac:dyDescent="0.4">
      <c r="B20" s="23" t="s">
        <v>137</v>
      </c>
      <c r="C20" s="41">
        <f>SUM(C21:C32)</f>
        <v>0</v>
      </c>
      <c r="D20" s="41">
        <f t="shared" ref="D20:N20" si="0">SUM(D21:D32)</f>
        <v>0</v>
      </c>
      <c r="E20" s="41">
        <f t="shared" si="0"/>
        <v>0</v>
      </c>
      <c r="F20" s="41">
        <f t="shared" si="0"/>
        <v>0</v>
      </c>
      <c r="G20" s="41">
        <f t="shared" si="0"/>
        <v>0</v>
      </c>
      <c r="H20" s="41">
        <f t="shared" si="0"/>
        <v>0</v>
      </c>
      <c r="I20" s="41">
        <f t="shared" si="0"/>
        <v>0</v>
      </c>
      <c r="J20" s="41">
        <f t="shared" si="0"/>
        <v>0</v>
      </c>
      <c r="K20" s="41">
        <f t="shared" si="0"/>
        <v>0</v>
      </c>
      <c r="L20" s="41">
        <f t="shared" si="0"/>
        <v>0</v>
      </c>
      <c r="M20" s="41">
        <f t="shared" si="0"/>
        <v>0</v>
      </c>
      <c r="N20" s="41">
        <f t="shared" si="0"/>
        <v>0</v>
      </c>
      <c r="O20" s="64">
        <f>SUM(C20:N20)</f>
        <v>0</v>
      </c>
      <c r="P20" s="140"/>
    </row>
    <row r="21" spans="2:16" hidden="1" outlineLevel="1" x14ac:dyDescent="0.4">
      <c r="B21" s="9" t="s">
        <v>114</v>
      </c>
      <c r="C21" s="122">
        <v>0</v>
      </c>
      <c r="D21" s="122">
        <v>0</v>
      </c>
      <c r="E21" s="122">
        <v>0</v>
      </c>
      <c r="F21" s="122">
        <v>0</v>
      </c>
      <c r="G21" s="122">
        <v>0</v>
      </c>
      <c r="H21" s="122">
        <v>0</v>
      </c>
      <c r="I21" s="122">
        <v>0</v>
      </c>
      <c r="J21" s="122">
        <v>0</v>
      </c>
      <c r="K21" s="122">
        <v>0</v>
      </c>
      <c r="L21" s="122">
        <v>0</v>
      </c>
      <c r="M21" s="122">
        <v>0</v>
      </c>
      <c r="N21" s="122">
        <v>0</v>
      </c>
      <c r="O21" s="65">
        <f>SUM(C21:N21)</f>
        <v>0</v>
      </c>
    </row>
    <row r="22" spans="2:16" hidden="1" outlineLevel="1" x14ac:dyDescent="0.4">
      <c r="B22" s="9" t="s">
        <v>115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</v>
      </c>
      <c r="K22" s="122">
        <v>0</v>
      </c>
      <c r="L22" s="122">
        <v>0</v>
      </c>
      <c r="M22" s="122">
        <v>0</v>
      </c>
      <c r="N22" s="122">
        <v>0</v>
      </c>
      <c r="O22" s="65">
        <f t="shared" ref="O22:O32" si="1">SUM(C22:N22)</f>
        <v>0</v>
      </c>
    </row>
    <row r="23" spans="2:16" hidden="1" outlineLevel="1" x14ac:dyDescent="0.4">
      <c r="B23" s="9" t="s">
        <v>116</v>
      </c>
      <c r="C23" s="122">
        <v>0</v>
      </c>
      <c r="D23" s="122">
        <v>0</v>
      </c>
      <c r="E23" s="122">
        <v>0</v>
      </c>
      <c r="F23" s="122">
        <v>0</v>
      </c>
      <c r="G23" s="122">
        <v>0</v>
      </c>
      <c r="H23" s="122">
        <v>0</v>
      </c>
      <c r="I23" s="122">
        <v>0</v>
      </c>
      <c r="J23" s="122">
        <v>0</v>
      </c>
      <c r="K23" s="122">
        <v>0</v>
      </c>
      <c r="L23" s="122">
        <v>0</v>
      </c>
      <c r="M23" s="122">
        <v>0</v>
      </c>
      <c r="N23" s="122">
        <v>0</v>
      </c>
      <c r="O23" s="65">
        <f t="shared" si="1"/>
        <v>0</v>
      </c>
    </row>
    <row r="24" spans="2:16" hidden="1" outlineLevel="1" x14ac:dyDescent="0.4">
      <c r="B24" s="9" t="s">
        <v>117</v>
      </c>
      <c r="C24" s="122">
        <v>0</v>
      </c>
      <c r="D24" s="122">
        <v>0</v>
      </c>
      <c r="E24" s="122">
        <v>0</v>
      </c>
      <c r="F24" s="122">
        <v>0</v>
      </c>
      <c r="G24" s="122">
        <v>0</v>
      </c>
      <c r="H24" s="122">
        <v>0</v>
      </c>
      <c r="I24" s="122">
        <v>0</v>
      </c>
      <c r="J24" s="122">
        <v>0</v>
      </c>
      <c r="K24" s="122">
        <v>0</v>
      </c>
      <c r="L24" s="122">
        <v>0</v>
      </c>
      <c r="M24" s="122">
        <v>0</v>
      </c>
      <c r="N24" s="122">
        <v>0</v>
      </c>
      <c r="O24" s="65">
        <f t="shared" si="1"/>
        <v>0</v>
      </c>
    </row>
    <row r="25" spans="2:16" hidden="1" outlineLevel="1" x14ac:dyDescent="0.4">
      <c r="B25" s="9" t="s">
        <v>118</v>
      </c>
      <c r="C25" s="122">
        <v>0</v>
      </c>
      <c r="D25" s="122">
        <v>0</v>
      </c>
      <c r="E25" s="122">
        <v>0</v>
      </c>
      <c r="F25" s="122">
        <v>0</v>
      </c>
      <c r="G25" s="122">
        <v>0</v>
      </c>
      <c r="H25" s="122">
        <v>0</v>
      </c>
      <c r="I25" s="122">
        <v>0</v>
      </c>
      <c r="J25" s="122">
        <v>0</v>
      </c>
      <c r="K25" s="122">
        <v>0</v>
      </c>
      <c r="L25" s="122">
        <v>0</v>
      </c>
      <c r="M25" s="122">
        <v>0</v>
      </c>
      <c r="N25" s="122">
        <v>0</v>
      </c>
      <c r="O25" s="65">
        <f t="shared" si="1"/>
        <v>0</v>
      </c>
    </row>
    <row r="26" spans="2:16" hidden="1" outlineLevel="1" x14ac:dyDescent="0.4">
      <c r="B26" s="9" t="s">
        <v>119</v>
      </c>
      <c r="C26" s="122">
        <v>0</v>
      </c>
      <c r="D26" s="122">
        <v>0</v>
      </c>
      <c r="E26" s="122">
        <v>0</v>
      </c>
      <c r="F26" s="122">
        <v>0</v>
      </c>
      <c r="G26" s="122">
        <v>0</v>
      </c>
      <c r="H26" s="122">
        <v>0</v>
      </c>
      <c r="I26" s="122">
        <v>0</v>
      </c>
      <c r="J26" s="122">
        <v>0</v>
      </c>
      <c r="K26" s="122">
        <v>0</v>
      </c>
      <c r="L26" s="122">
        <v>0</v>
      </c>
      <c r="M26" s="122">
        <v>0</v>
      </c>
      <c r="N26" s="122">
        <v>0</v>
      </c>
      <c r="O26" s="65">
        <f t="shared" si="1"/>
        <v>0</v>
      </c>
    </row>
    <row r="27" spans="2:16" hidden="1" outlineLevel="1" x14ac:dyDescent="0.4">
      <c r="B27" s="9" t="s">
        <v>134</v>
      </c>
      <c r="C27" s="122">
        <v>0</v>
      </c>
      <c r="D27" s="122">
        <v>0</v>
      </c>
      <c r="E27" s="122">
        <v>0</v>
      </c>
      <c r="F27" s="122">
        <v>0</v>
      </c>
      <c r="G27" s="122">
        <v>0</v>
      </c>
      <c r="H27" s="122">
        <v>0</v>
      </c>
      <c r="I27" s="122">
        <v>0</v>
      </c>
      <c r="J27" s="122">
        <v>0</v>
      </c>
      <c r="K27" s="122">
        <v>0</v>
      </c>
      <c r="L27" s="122">
        <v>0</v>
      </c>
      <c r="M27" s="122">
        <v>0</v>
      </c>
      <c r="N27" s="122">
        <v>0</v>
      </c>
      <c r="O27" s="65">
        <f t="shared" si="1"/>
        <v>0</v>
      </c>
    </row>
    <row r="28" spans="2:16" hidden="1" outlineLevel="1" x14ac:dyDescent="0.4">
      <c r="B28" s="9" t="s">
        <v>51</v>
      </c>
      <c r="C28" s="122">
        <v>0</v>
      </c>
      <c r="D28" s="122">
        <v>0</v>
      </c>
      <c r="E28" s="122">
        <v>0</v>
      </c>
      <c r="F28" s="122">
        <v>0</v>
      </c>
      <c r="G28" s="122">
        <v>0</v>
      </c>
      <c r="H28" s="122">
        <v>0</v>
      </c>
      <c r="I28" s="122">
        <v>0</v>
      </c>
      <c r="J28" s="122">
        <v>0</v>
      </c>
      <c r="K28" s="122">
        <v>0</v>
      </c>
      <c r="L28" s="122">
        <v>0</v>
      </c>
      <c r="M28" s="122">
        <v>0</v>
      </c>
      <c r="N28" s="122">
        <v>0</v>
      </c>
      <c r="O28" s="65">
        <f t="shared" si="1"/>
        <v>0</v>
      </c>
    </row>
    <row r="29" spans="2:16" hidden="1" outlineLevel="1" x14ac:dyDescent="0.4">
      <c r="B29" s="9" t="s">
        <v>52</v>
      </c>
      <c r="C29" s="122">
        <v>0</v>
      </c>
      <c r="D29" s="122">
        <v>0</v>
      </c>
      <c r="E29" s="122">
        <v>0</v>
      </c>
      <c r="F29" s="122">
        <v>0</v>
      </c>
      <c r="G29" s="122">
        <v>0</v>
      </c>
      <c r="H29" s="122">
        <v>0</v>
      </c>
      <c r="I29" s="122">
        <v>0</v>
      </c>
      <c r="J29" s="122">
        <v>0</v>
      </c>
      <c r="K29" s="122">
        <v>0</v>
      </c>
      <c r="L29" s="122">
        <v>0</v>
      </c>
      <c r="M29" s="122">
        <v>0</v>
      </c>
      <c r="N29" s="122">
        <v>0</v>
      </c>
      <c r="O29" s="65">
        <f t="shared" si="1"/>
        <v>0</v>
      </c>
    </row>
    <row r="30" spans="2:16" hidden="1" outlineLevel="1" x14ac:dyDescent="0.4">
      <c r="B30" s="9" t="s">
        <v>53</v>
      </c>
      <c r="C30" s="122">
        <v>0</v>
      </c>
      <c r="D30" s="122">
        <v>0</v>
      </c>
      <c r="E30" s="122">
        <v>0</v>
      </c>
      <c r="F30" s="122">
        <v>0</v>
      </c>
      <c r="G30" s="122">
        <v>0</v>
      </c>
      <c r="H30" s="122">
        <v>0</v>
      </c>
      <c r="I30" s="122">
        <v>0</v>
      </c>
      <c r="J30" s="122">
        <v>0</v>
      </c>
      <c r="K30" s="122">
        <v>0</v>
      </c>
      <c r="L30" s="122">
        <v>0</v>
      </c>
      <c r="M30" s="122">
        <v>0</v>
      </c>
      <c r="N30" s="122">
        <v>0</v>
      </c>
      <c r="O30" s="65">
        <f t="shared" si="1"/>
        <v>0</v>
      </c>
    </row>
    <row r="31" spans="2:16" hidden="1" outlineLevel="1" x14ac:dyDescent="0.4">
      <c r="B31" s="9" t="s">
        <v>54</v>
      </c>
      <c r="C31" s="122">
        <v>0</v>
      </c>
      <c r="D31" s="122">
        <v>0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65">
        <f t="shared" si="1"/>
        <v>0</v>
      </c>
    </row>
    <row r="32" spans="2:16" hidden="1" outlineLevel="1" x14ac:dyDescent="0.4">
      <c r="B32" s="9" t="s">
        <v>55</v>
      </c>
      <c r="C32" s="122">
        <v>0</v>
      </c>
      <c r="D32" s="122">
        <v>0</v>
      </c>
      <c r="E32" s="122">
        <v>0</v>
      </c>
      <c r="F32" s="122">
        <v>0</v>
      </c>
      <c r="G32" s="122">
        <v>0</v>
      </c>
      <c r="H32" s="122">
        <v>0</v>
      </c>
      <c r="I32" s="122">
        <v>0</v>
      </c>
      <c r="J32" s="122">
        <v>0</v>
      </c>
      <c r="K32" s="122">
        <v>0</v>
      </c>
      <c r="L32" s="122">
        <v>0</v>
      </c>
      <c r="M32" s="122">
        <v>0</v>
      </c>
      <c r="N32" s="122">
        <v>0</v>
      </c>
      <c r="O32" s="65">
        <f t="shared" si="1"/>
        <v>0</v>
      </c>
    </row>
    <row r="33" spans="2:16" hidden="1" outlineLevel="1" x14ac:dyDescent="0.4">
      <c r="B33" s="9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9"/>
      <c r="P33" s="141"/>
    </row>
    <row r="34" spans="2:16" hidden="1" outlineLevel="1" x14ac:dyDescent="0.4">
      <c r="B34" s="23" t="s">
        <v>138</v>
      </c>
      <c r="C34" s="41">
        <f>SUM(C35:C46)</f>
        <v>0</v>
      </c>
      <c r="D34" s="41">
        <f t="shared" ref="D34:N34" si="2">SUM(D35:D46)</f>
        <v>0</v>
      </c>
      <c r="E34" s="41">
        <f t="shared" si="2"/>
        <v>0</v>
      </c>
      <c r="F34" s="41">
        <f t="shared" si="2"/>
        <v>0</v>
      </c>
      <c r="G34" s="41">
        <f t="shared" si="2"/>
        <v>0</v>
      </c>
      <c r="H34" s="41">
        <f t="shared" si="2"/>
        <v>0</v>
      </c>
      <c r="I34" s="41">
        <f t="shared" si="2"/>
        <v>0</v>
      </c>
      <c r="J34" s="41">
        <f t="shared" si="2"/>
        <v>0</v>
      </c>
      <c r="K34" s="41">
        <f t="shared" si="2"/>
        <v>0</v>
      </c>
      <c r="L34" s="41">
        <f t="shared" si="2"/>
        <v>0</v>
      </c>
      <c r="M34" s="41">
        <f t="shared" si="2"/>
        <v>0</v>
      </c>
      <c r="N34" s="41">
        <f t="shared" si="2"/>
        <v>0</v>
      </c>
      <c r="O34" s="64">
        <f>SUM(C34:N34)</f>
        <v>0</v>
      </c>
    </row>
    <row r="35" spans="2:16" hidden="1" outlineLevel="1" x14ac:dyDescent="0.4">
      <c r="B35" s="9" t="s">
        <v>114</v>
      </c>
      <c r="C35" s="122">
        <v>0</v>
      </c>
      <c r="D35" s="122">
        <v>0</v>
      </c>
      <c r="E35" s="122">
        <v>0</v>
      </c>
      <c r="F35" s="122">
        <v>0</v>
      </c>
      <c r="G35" s="122">
        <v>0</v>
      </c>
      <c r="H35" s="122">
        <v>0</v>
      </c>
      <c r="I35" s="122">
        <v>0</v>
      </c>
      <c r="J35" s="122">
        <v>0</v>
      </c>
      <c r="K35" s="122">
        <v>0</v>
      </c>
      <c r="L35" s="122">
        <v>0</v>
      </c>
      <c r="M35" s="122">
        <v>0</v>
      </c>
      <c r="N35" s="122">
        <v>0</v>
      </c>
      <c r="O35" s="65">
        <f>SUM(C35:N35)</f>
        <v>0</v>
      </c>
    </row>
    <row r="36" spans="2:16" hidden="1" outlineLevel="1" x14ac:dyDescent="0.4">
      <c r="B36" s="9" t="s">
        <v>115</v>
      </c>
      <c r="C36" s="122">
        <v>0</v>
      </c>
      <c r="D36" s="122">
        <v>0</v>
      </c>
      <c r="E36" s="122">
        <v>0</v>
      </c>
      <c r="F36" s="122">
        <v>0</v>
      </c>
      <c r="G36" s="122">
        <v>0</v>
      </c>
      <c r="H36" s="122">
        <v>0</v>
      </c>
      <c r="I36" s="122">
        <v>0</v>
      </c>
      <c r="J36" s="122">
        <v>0</v>
      </c>
      <c r="K36" s="122">
        <v>0</v>
      </c>
      <c r="L36" s="122">
        <v>0</v>
      </c>
      <c r="M36" s="122">
        <v>0</v>
      </c>
      <c r="N36" s="122">
        <v>0</v>
      </c>
      <c r="O36" s="65">
        <f t="shared" ref="O36:O46" si="3">SUM(C36:N36)</f>
        <v>0</v>
      </c>
    </row>
    <row r="37" spans="2:16" hidden="1" outlineLevel="1" x14ac:dyDescent="0.4">
      <c r="B37" s="9" t="s">
        <v>116</v>
      </c>
      <c r="C37" s="122">
        <v>0</v>
      </c>
      <c r="D37" s="122">
        <v>0</v>
      </c>
      <c r="E37" s="122">
        <v>0</v>
      </c>
      <c r="F37" s="122">
        <v>0</v>
      </c>
      <c r="G37" s="122">
        <v>0</v>
      </c>
      <c r="H37" s="122">
        <v>0</v>
      </c>
      <c r="I37" s="122">
        <v>0</v>
      </c>
      <c r="J37" s="122">
        <v>0</v>
      </c>
      <c r="K37" s="122">
        <v>0</v>
      </c>
      <c r="L37" s="122">
        <v>0</v>
      </c>
      <c r="M37" s="122">
        <v>0</v>
      </c>
      <c r="N37" s="122">
        <v>0</v>
      </c>
      <c r="O37" s="65">
        <f t="shared" si="3"/>
        <v>0</v>
      </c>
    </row>
    <row r="38" spans="2:16" hidden="1" outlineLevel="1" x14ac:dyDescent="0.4">
      <c r="B38" s="9" t="s">
        <v>117</v>
      </c>
      <c r="C38" s="122">
        <v>0</v>
      </c>
      <c r="D38" s="122">
        <v>0</v>
      </c>
      <c r="E38" s="122">
        <v>0</v>
      </c>
      <c r="F38" s="122">
        <v>0</v>
      </c>
      <c r="G38" s="122">
        <v>0</v>
      </c>
      <c r="H38" s="122">
        <v>0</v>
      </c>
      <c r="I38" s="122">
        <v>0</v>
      </c>
      <c r="J38" s="122">
        <v>0</v>
      </c>
      <c r="K38" s="122">
        <v>0</v>
      </c>
      <c r="L38" s="122">
        <v>0</v>
      </c>
      <c r="M38" s="122">
        <v>0</v>
      </c>
      <c r="N38" s="122">
        <v>0</v>
      </c>
      <c r="O38" s="65">
        <f t="shared" si="3"/>
        <v>0</v>
      </c>
    </row>
    <row r="39" spans="2:16" hidden="1" outlineLevel="1" x14ac:dyDescent="0.4">
      <c r="B39" s="9" t="s">
        <v>118</v>
      </c>
      <c r="C39" s="122">
        <v>0</v>
      </c>
      <c r="D39" s="122">
        <v>0</v>
      </c>
      <c r="E39" s="122">
        <v>0</v>
      </c>
      <c r="F39" s="122">
        <v>0</v>
      </c>
      <c r="G39" s="122">
        <v>0</v>
      </c>
      <c r="H39" s="122">
        <v>0</v>
      </c>
      <c r="I39" s="122">
        <v>0</v>
      </c>
      <c r="J39" s="122">
        <v>0</v>
      </c>
      <c r="K39" s="122">
        <v>0</v>
      </c>
      <c r="L39" s="122">
        <v>0</v>
      </c>
      <c r="M39" s="122">
        <v>0</v>
      </c>
      <c r="N39" s="122">
        <v>0</v>
      </c>
      <c r="O39" s="65">
        <f t="shared" si="3"/>
        <v>0</v>
      </c>
    </row>
    <row r="40" spans="2:16" hidden="1" outlineLevel="1" x14ac:dyDescent="0.4">
      <c r="B40" s="9" t="s">
        <v>119</v>
      </c>
      <c r="C40" s="122">
        <v>0</v>
      </c>
      <c r="D40" s="122">
        <v>0</v>
      </c>
      <c r="E40" s="122">
        <v>0</v>
      </c>
      <c r="F40" s="122">
        <v>0</v>
      </c>
      <c r="G40" s="122">
        <v>0</v>
      </c>
      <c r="H40" s="122">
        <v>0</v>
      </c>
      <c r="I40" s="122">
        <v>0</v>
      </c>
      <c r="J40" s="122">
        <v>0</v>
      </c>
      <c r="K40" s="122">
        <v>0</v>
      </c>
      <c r="L40" s="122">
        <v>0</v>
      </c>
      <c r="M40" s="122">
        <v>0</v>
      </c>
      <c r="N40" s="122">
        <v>0</v>
      </c>
      <c r="O40" s="65">
        <f t="shared" si="3"/>
        <v>0</v>
      </c>
    </row>
    <row r="41" spans="2:16" hidden="1" outlineLevel="1" x14ac:dyDescent="0.4">
      <c r="B41" s="9" t="s">
        <v>134</v>
      </c>
      <c r="C41" s="122">
        <v>0</v>
      </c>
      <c r="D41" s="122">
        <v>0</v>
      </c>
      <c r="E41" s="122">
        <v>0</v>
      </c>
      <c r="F41" s="122">
        <v>0</v>
      </c>
      <c r="G41" s="122">
        <v>0</v>
      </c>
      <c r="H41" s="122">
        <v>0</v>
      </c>
      <c r="I41" s="122">
        <v>0</v>
      </c>
      <c r="J41" s="122">
        <v>0</v>
      </c>
      <c r="K41" s="122">
        <v>0</v>
      </c>
      <c r="L41" s="122">
        <v>0</v>
      </c>
      <c r="M41" s="122">
        <v>0</v>
      </c>
      <c r="N41" s="122">
        <v>0</v>
      </c>
      <c r="O41" s="65">
        <f t="shared" si="3"/>
        <v>0</v>
      </c>
    </row>
    <row r="42" spans="2:16" hidden="1" outlineLevel="1" x14ac:dyDescent="0.4">
      <c r="B42" s="9" t="s">
        <v>51</v>
      </c>
      <c r="C42" s="122">
        <v>0</v>
      </c>
      <c r="D42" s="122">
        <v>0</v>
      </c>
      <c r="E42" s="122">
        <v>0</v>
      </c>
      <c r="F42" s="122">
        <v>0</v>
      </c>
      <c r="G42" s="122">
        <v>0</v>
      </c>
      <c r="H42" s="122">
        <v>0</v>
      </c>
      <c r="I42" s="122">
        <v>0</v>
      </c>
      <c r="J42" s="122">
        <v>0</v>
      </c>
      <c r="K42" s="122">
        <v>0</v>
      </c>
      <c r="L42" s="122">
        <v>0</v>
      </c>
      <c r="M42" s="122">
        <v>0</v>
      </c>
      <c r="N42" s="122">
        <v>0</v>
      </c>
      <c r="O42" s="65">
        <f t="shared" si="3"/>
        <v>0</v>
      </c>
    </row>
    <row r="43" spans="2:16" hidden="1" outlineLevel="1" x14ac:dyDescent="0.4">
      <c r="B43" s="9" t="s">
        <v>52</v>
      </c>
      <c r="C43" s="122">
        <v>0</v>
      </c>
      <c r="D43" s="122">
        <v>0</v>
      </c>
      <c r="E43" s="122">
        <v>0</v>
      </c>
      <c r="F43" s="122">
        <v>0</v>
      </c>
      <c r="G43" s="122">
        <v>0</v>
      </c>
      <c r="H43" s="122">
        <v>0</v>
      </c>
      <c r="I43" s="122">
        <v>0</v>
      </c>
      <c r="J43" s="122">
        <v>0</v>
      </c>
      <c r="K43" s="122">
        <v>0</v>
      </c>
      <c r="L43" s="122">
        <v>0</v>
      </c>
      <c r="M43" s="122">
        <v>0</v>
      </c>
      <c r="N43" s="122">
        <v>0</v>
      </c>
      <c r="O43" s="65">
        <f t="shared" si="3"/>
        <v>0</v>
      </c>
    </row>
    <row r="44" spans="2:16" hidden="1" outlineLevel="1" x14ac:dyDescent="0.4">
      <c r="B44" s="9" t="s">
        <v>53</v>
      </c>
      <c r="C44" s="122">
        <v>0</v>
      </c>
      <c r="D44" s="122">
        <v>0</v>
      </c>
      <c r="E44" s="122">
        <v>0</v>
      </c>
      <c r="F44" s="122">
        <v>0</v>
      </c>
      <c r="G44" s="122">
        <v>0</v>
      </c>
      <c r="H44" s="122">
        <v>0</v>
      </c>
      <c r="I44" s="122">
        <v>0</v>
      </c>
      <c r="J44" s="122">
        <v>0</v>
      </c>
      <c r="K44" s="122">
        <v>0</v>
      </c>
      <c r="L44" s="122">
        <v>0</v>
      </c>
      <c r="M44" s="122">
        <v>0</v>
      </c>
      <c r="N44" s="122">
        <v>0</v>
      </c>
      <c r="O44" s="65">
        <f t="shared" si="3"/>
        <v>0</v>
      </c>
    </row>
    <row r="45" spans="2:16" hidden="1" outlineLevel="1" x14ac:dyDescent="0.4">
      <c r="B45" s="9" t="s">
        <v>54</v>
      </c>
      <c r="C45" s="122">
        <v>0</v>
      </c>
      <c r="D45" s="122">
        <v>0</v>
      </c>
      <c r="E45" s="122">
        <v>0</v>
      </c>
      <c r="F45" s="122">
        <v>0</v>
      </c>
      <c r="G45" s="122">
        <v>0</v>
      </c>
      <c r="H45" s="122">
        <v>0</v>
      </c>
      <c r="I45" s="122">
        <v>0</v>
      </c>
      <c r="J45" s="122">
        <v>0</v>
      </c>
      <c r="K45" s="122">
        <v>0</v>
      </c>
      <c r="L45" s="122">
        <v>0</v>
      </c>
      <c r="M45" s="122">
        <v>0</v>
      </c>
      <c r="N45" s="122">
        <v>0</v>
      </c>
      <c r="O45" s="65">
        <f t="shared" si="3"/>
        <v>0</v>
      </c>
    </row>
    <row r="46" spans="2:16" hidden="1" outlineLevel="1" x14ac:dyDescent="0.4">
      <c r="B46" s="9" t="s">
        <v>55</v>
      </c>
      <c r="C46" s="122">
        <v>0</v>
      </c>
      <c r="D46" s="122">
        <v>0</v>
      </c>
      <c r="E46" s="122">
        <v>0</v>
      </c>
      <c r="F46" s="122">
        <v>0</v>
      </c>
      <c r="G46" s="122">
        <v>0</v>
      </c>
      <c r="H46" s="122">
        <v>0</v>
      </c>
      <c r="I46" s="122">
        <v>0</v>
      </c>
      <c r="J46" s="122">
        <v>0</v>
      </c>
      <c r="K46" s="122">
        <v>0</v>
      </c>
      <c r="L46" s="122">
        <v>0</v>
      </c>
      <c r="M46" s="122">
        <v>0</v>
      </c>
      <c r="N46" s="122">
        <v>0</v>
      </c>
      <c r="O46" s="65">
        <f t="shared" si="3"/>
        <v>0</v>
      </c>
    </row>
    <row r="47" spans="2:16" collapsed="1" x14ac:dyDescent="0.4"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</row>
    <row r="48" spans="2:16" x14ac:dyDescent="0.4">
      <c r="B48" s="23" t="s">
        <v>136</v>
      </c>
      <c r="C48" s="108" t="s">
        <v>121</v>
      </c>
      <c r="D48" s="108" t="s">
        <v>122</v>
      </c>
      <c r="E48" s="108" t="s">
        <v>123</v>
      </c>
      <c r="F48" s="109" t="s">
        <v>124</v>
      </c>
      <c r="G48" s="109" t="s">
        <v>125</v>
      </c>
      <c r="H48" s="109" t="s">
        <v>127</v>
      </c>
      <c r="I48" s="109" t="s">
        <v>97</v>
      </c>
      <c r="J48" s="36"/>
      <c r="N48" s="36"/>
    </row>
    <row r="49" spans="2:16" x14ac:dyDescent="0.4">
      <c r="B49" s="9" t="s">
        <v>114</v>
      </c>
      <c r="C49" s="124">
        <v>0.39927274114215033</v>
      </c>
      <c r="D49" s="124">
        <v>0.315</v>
      </c>
      <c r="E49" s="124">
        <v>0.18025138035956953</v>
      </c>
      <c r="F49" s="124">
        <v>6.5915520543169945E-2</v>
      </c>
      <c r="G49" s="124">
        <v>3.9536363009070125E-2</v>
      </c>
      <c r="H49" s="124">
        <v>0</v>
      </c>
      <c r="I49" s="124">
        <f>SUM(C49:H49)</f>
        <v>0.99997600505396</v>
      </c>
      <c r="J49" s="36"/>
      <c r="K49" s="113"/>
      <c r="L49" s="113"/>
      <c r="M49" s="113"/>
      <c r="N49" s="114"/>
      <c r="O49" s="118"/>
      <c r="P49" s="115"/>
    </row>
    <row r="50" spans="2:16" x14ac:dyDescent="0.4">
      <c r="B50" s="9" t="s">
        <v>115</v>
      </c>
      <c r="C50" s="124">
        <v>0.33977839933652176</v>
      </c>
      <c r="D50" s="124">
        <v>0.48142003595772098</v>
      </c>
      <c r="E50" s="124">
        <v>0.11600000000000001</v>
      </c>
      <c r="F50" s="124">
        <v>6.3E-2</v>
      </c>
      <c r="G50" s="124">
        <v>1.6617258354566233E-4</v>
      </c>
      <c r="H50" s="124">
        <v>0</v>
      </c>
      <c r="I50" s="124">
        <f t="shared" ref="I50:I60" si="4">SUM(C50:H50)</f>
        <v>1.0003646078777884</v>
      </c>
      <c r="J50" s="36"/>
      <c r="K50" s="113"/>
      <c r="L50" s="113"/>
      <c r="M50" s="113"/>
      <c r="N50" s="114"/>
      <c r="O50" s="118"/>
      <c r="P50" s="115"/>
    </row>
    <row r="51" spans="2:16" x14ac:dyDescent="0.4">
      <c r="B51" s="9" t="s">
        <v>116</v>
      </c>
      <c r="C51" s="124">
        <v>0.32923444156890108</v>
      </c>
      <c r="D51" s="124">
        <v>0.35391408389992718</v>
      </c>
      <c r="E51" s="124">
        <v>0.19230943175527113</v>
      </c>
      <c r="F51" s="124">
        <v>5.7717001083575539E-2</v>
      </c>
      <c r="G51" s="124">
        <v>6.7000000000000004E-2</v>
      </c>
      <c r="H51" s="124">
        <v>0</v>
      </c>
      <c r="I51" s="124">
        <f t="shared" si="4"/>
        <v>1.0001749583076751</v>
      </c>
      <c r="J51" s="36"/>
      <c r="K51" s="113"/>
      <c r="L51" s="113"/>
      <c r="M51" s="113"/>
      <c r="N51" s="114"/>
      <c r="O51" s="118"/>
      <c r="P51" s="115"/>
    </row>
    <row r="52" spans="2:16" x14ac:dyDescent="0.4">
      <c r="B52" s="9" t="s">
        <v>117</v>
      </c>
      <c r="C52" s="124">
        <v>0.34100000000000003</v>
      </c>
      <c r="D52" s="124">
        <v>0.44057246056978006</v>
      </c>
      <c r="E52" s="124">
        <v>0.12108785370617942</v>
      </c>
      <c r="F52" s="124">
        <v>5.811300210903983E-2</v>
      </c>
      <c r="G52" s="124">
        <v>3.9249574808923091E-2</v>
      </c>
      <c r="H52" s="124">
        <v>0</v>
      </c>
      <c r="I52" s="124">
        <f t="shared" si="4"/>
        <v>1.0000228911939224</v>
      </c>
      <c r="J52" s="36"/>
      <c r="K52" s="113"/>
      <c r="L52" s="113"/>
      <c r="M52" s="113"/>
      <c r="N52" s="114"/>
      <c r="O52" s="118"/>
      <c r="P52" s="115"/>
    </row>
    <row r="53" spans="2:16" x14ac:dyDescent="0.4">
      <c r="B53" s="9" t="s">
        <v>118</v>
      </c>
      <c r="C53" s="124">
        <v>0.3075069169062804</v>
      </c>
      <c r="D53" s="124">
        <v>0.46300000000000002</v>
      </c>
      <c r="E53" s="124">
        <v>0.1434517150439481</v>
      </c>
      <c r="F53" s="124">
        <v>2.4980670344599179E-2</v>
      </c>
      <c r="G53" s="124">
        <v>6.0835471388244591E-2</v>
      </c>
      <c r="H53" s="124">
        <v>0</v>
      </c>
      <c r="I53" s="124">
        <f t="shared" si="4"/>
        <v>0.99977477368307222</v>
      </c>
      <c r="J53" s="36"/>
      <c r="K53" s="113"/>
      <c r="L53" s="113"/>
      <c r="M53" s="113"/>
      <c r="N53" s="114"/>
      <c r="O53" s="118"/>
      <c r="P53" s="115"/>
    </row>
    <row r="54" spans="2:16" x14ac:dyDescent="0.4">
      <c r="B54" s="9" t="s">
        <v>119</v>
      </c>
      <c r="C54" s="124">
        <v>0.36327929436535628</v>
      </c>
      <c r="D54" s="124">
        <v>0.33808213407882781</v>
      </c>
      <c r="E54" s="124">
        <v>0.16332547103900694</v>
      </c>
      <c r="F54" s="124">
        <v>0.04</v>
      </c>
      <c r="G54" s="124">
        <v>9.5000000000000001E-2</v>
      </c>
      <c r="H54" s="124">
        <v>0</v>
      </c>
      <c r="I54" s="124">
        <f t="shared" si="4"/>
        <v>0.999686899483191</v>
      </c>
      <c r="J54" s="36"/>
      <c r="K54" s="113"/>
      <c r="L54" s="113"/>
      <c r="M54" s="113"/>
      <c r="N54" s="114"/>
      <c r="O54" s="118"/>
      <c r="P54" s="115"/>
    </row>
    <row r="55" spans="2:16" x14ac:dyDescent="0.4">
      <c r="B55" s="9" t="s">
        <v>120</v>
      </c>
      <c r="C55" s="124">
        <v>0.37500861219894327</v>
      </c>
      <c r="D55" s="124">
        <v>0.31500994848649833</v>
      </c>
      <c r="E55" s="124">
        <v>0.14200693428789449</v>
      </c>
      <c r="F55" s="124">
        <v>0.05</v>
      </c>
      <c r="G55" s="124">
        <v>0.11799999999999999</v>
      </c>
      <c r="H55" s="124">
        <v>0</v>
      </c>
      <c r="I55" s="124">
        <f t="shared" si="4"/>
        <v>1.000025494973336</v>
      </c>
      <c r="J55" s="36"/>
      <c r="K55" s="113"/>
      <c r="L55" s="113"/>
      <c r="M55" s="113"/>
      <c r="N55" s="114"/>
      <c r="O55" s="118"/>
      <c r="P55" s="115"/>
    </row>
    <row r="56" spans="2:16" x14ac:dyDescent="0.4">
      <c r="B56" s="9" t="s">
        <v>51</v>
      </c>
      <c r="C56" s="124">
        <v>0</v>
      </c>
      <c r="D56" s="124">
        <v>0</v>
      </c>
      <c r="E56" s="124">
        <v>0</v>
      </c>
      <c r="F56" s="124">
        <v>0</v>
      </c>
      <c r="G56" s="124">
        <v>0</v>
      </c>
      <c r="H56" s="124">
        <v>0</v>
      </c>
      <c r="I56" s="124">
        <f t="shared" si="4"/>
        <v>0</v>
      </c>
      <c r="J56" s="36"/>
      <c r="K56" s="113"/>
      <c r="L56" s="113"/>
      <c r="M56" s="113"/>
      <c r="N56" s="116"/>
      <c r="O56" s="117"/>
      <c r="P56" s="115"/>
    </row>
    <row r="57" spans="2:16" x14ac:dyDescent="0.4">
      <c r="B57" s="9" t="s">
        <v>52</v>
      </c>
      <c r="C57" s="124">
        <v>0</v>
      </c>
      <c r="D57" s="124">
        <v>0</v>
      </c>
      <c r="E57" s="124">
        <v>0</v>
      </c>
      <c r="F57" s="124">
        <v>0</v>
      </c>
      <c r="G57" s="124">
        <v>0</v>
      </c>
      <c r="H57" s="124">
        <v>0</v>
      </c>
      <c r="I57" s="124">
        <f t="shared" si="4"/>
        <v>0</v>
      </c>
      <c r="J57" s="36"/>
      <c r="K57" s="113"/>
      <c r="L57" s="113"/>
      <c r="M57" s="113"/>
      <c r="N57" s="113"/>
      <c r="O57" s="113"/>
      <c r="P57" s="115"/>
    </row>
    <row r="58" spans="2:16" x14ac:dyDescent="0.4">
      <c r="B58" s="9" t="s">
        <v>53</v>
      </c>
      <c r="C58" s="124">
        <v>0</v>
      </c>
      <c r="D58" s="124">
        <v>0</v>
      </c>
      <c r="E58" s="124">
        <v>0</v>
      </c>
      <c r="F58" s="124">
        <v>0</v>
      </c>
      <c r="G58" s="124">
        <v>0</v>
      </c>
      <c r="H58" s="124">
        <v>0</v>
      </c>
      <c r="I58" s="124">
        <f t="shared" si="4"/>
        <v>0</v>
      </c>
      <c r="J58" s="36"/>
      <c r="N58" s="36"/>
    </row>
    <row r="59" spans="2:16" x14ac:dyDescent="0.4">
      <c r="B59" s="9" t="s">
        <v>54</v>
      </c>
      <c r="C59" s="124">
        <v>0</v>
      </c>
      <c r="D59" s="124">
        <v>0</v>
      </c>
      <c r="E59" s="124">
        <v>0</v>
      </c>
      <c r="F59" s="124">
        <v>0</v>
      </c>
      <c r="G59" s="124">
        <v>0</v>
      </c>
      <c r="H59" s="124">
        <v>0</v>
      </c>
      <c r="I59" s="124">
        <f t="shared" si="4"/>
        <v>0</v>
      </c>
      <c r="J59" s="36"/>
      <c r="N59" s="36"/>
    </row>
    <row r="60" spans="2:16" x14ac:dyDescent="0.4">
      <c r="B60" s="9" t="s">
        <v>55</v>
      </c>
      <c r="C60" s="124">
        <v>0</v>
      </c>
      <c r="D60" s="124">
        <v>0</v>
      </c>
      <c r="E60" s="124">
        <v>0</v>
      </c>
      <c r="F60" s="124">
        <v>0</v>
      </c>
      <c r="G60" s="124">
        <v>0</v>
      </c>
      <c r="H60" s="124">
        <v>0</v>
      </c>
      <c r="I60" s="124">
        <f t="shared" si="4"/>
        <v>0</v>
      </c>
      <c r="J60" s="36"/>
      <c r="N60" s="36"/>
    </row>
    <row r="61" spans="2:16" x14ac:dyDescent="0.4">
      <c r="B61" s="10"/>
      <c r="C61" s="16"/>
      <c r="D61" s="16"/>
      <c r="E61" s="16"/>
      <c r="F61" s="16"/>
      <c r="G61" s="16"/>
      <c r="H61" s="16"/>
      <c r="I61" s="16"/>
      <c r="J61" s="36"/>
      <c r="N61" s="36"/>
    </row>
    <row r="62" spans="2:16" x14ac:dyDescent="0.4">
      <c r="B62" s="110"/>
      <c r="C62" s="119"/>
      <c r="D62" s="119"/>
      <c r="E62" s="119"/>
      <c r="F62" s="119"/>
      <c r="G62" s="119"/>
      <c r="H62" s="112"/>
      <c r="I62" s="120"/>
      <c r="J62" s="36"/>
      <c r="N62" s="36"/>
    </row>
    <row r="63" spans="2:16" x14ac:dyDescent="0.4">
      <c r="B63" s="110"/>
      <c r="C63" s="111"/>
      <c r="D63" s="111"/>
      <c r="E63" s="111"/>
      <c r="F63" s="111"/>
      <c r="G63" s="111"/>
      <c r="H63" s="111"/>
      <c r="I63" s="112"/>
      <c r="J63" s="36"/>
      <c r="N63" s="36"/>
    </row>
    <row r="64" spans="2:16" x14ac:dyDescent="0.4">
      <c r="B64" s="110"/>
      <c r="C64" s="111"/>
      <c r="D64" s="111"/>
      <c r="E64" s="111"/>
      <c r="F64" s="111"/>
      <c r="G64" s="111"/>
      <c r="H64" s="111"/>
      <c r="I64" s="111"/>
      <c r="J64" s="36"/>
      <c r="N64" s="36"/>
    </row>
    <row r="65" spans="2:15" x14ac:dyDescent="0.4">
      <c r="B65" s="24"/>
      <c r="C65"/>
      <c r="D65"/>
      <c r="E65"/>
      <c r="F65"/>
      <c r="G65"/>
      <c r="H65"/>
      <c r="I65"/>
      <c r="J65"/>
      <c r="K65"/>
      <c r="L65"/>
      <c r="M65"/>
      <c r="N65"/>
      <c r="O65" s="35"/>
    </row>
    <row r="66" spans="2:15" x14ac:dyDescent="0.4">
      <c r="B66" s="24"/>
      <c r="C66"/>
      <c r="D66"/>
      <c r="E66"/>
      <c r="F66"/>
      <c r="G66"/>
      <c r="H66"/>
      <c r="I66"/>
      <c r="J66"/>
      <c r="K66"/>
      <c r="L66"/>
      <c r="M66"/>
      <c r="N66"/>
      <c r="O66" s="35"/>
    </row>
    <row r="67" spans="2:15" x14ac:dyDescent="0.4">
      <c r="B67" s="24"/>
      <c r="C67"/>
      <c r="D67"/>
      <c r="E67"/>
      <c r="F67"/>
      <c r="G67"/>
      <c r="H67"/>
      <c r="I67"/>
      <c r="J67"/>
      <c r="K67"/>
      <c r="L67"/>
      <c r="M67"/>
      <c r="N67"/>
      <c r="O67" s="35"/>
    </row>
    <row r="68" spans="2:15" x14ac:dyDescent="0.4">
      <c r="B68" s="24"/>
      <c r="C68"/>
      <c r="D68"/>
      <c r="E68"/>
      <c r="F68"/>
      <c r="G68"/>
      <c r="H68"/>
      <c r="I68"/>
      <c r="J68"/>
      <c r="K68"/>
      <c r="L68"/>
      <c r="M68"/>
      <c r="N68"/>
      <c r="O68" s="35"/>
    </row>
    <row r="69" spans="2:15" x14ac:dyDescent="0.4">
      <c r="B69" s="24"/>
      <c r="C69"/>
      <c r="D69"/>
      <c r="E69"/>
      <c r="F69"/>
      <c r="G69"/>
      <c r="H69"/>
      <c r="I69"/>
      <c r="J69"/>
      <c r="K69"/>
      <c r="L69"/>
      <c r="M69"/>
      <c r="N69"/>
      <c r="O69" s="35"/>
    </row>
    <row r="70" spans="2:15" x14ac:dyDescent="0.4">
      <c r="B70" s="24"/>
      <c r="C70"/>
      <c r="D70"/>
      <c r="E70"/>
      <c r="F70"/>
      <c r="G70"/>
      <c r="H70"/>
      <c r="I70"/>
      <c r="J70"/>
      <c r="K70"/>
      <c r="L70"/>
      <c r="M70"/>
      <c r="N70"/>
      <c r="O70" s="35"/>
    </row>
    <row r="71" spans="2:15" x14ac:dyDescent="0.4">
      <c r="B71" s="24"/>
      <c r="C71"/>
      <c r="D71"/>
      <c r="E71"/>
      <c r="F71"/>
      <c r="G71"/>
      <c r="H71"/>
      <c r="I71"/>
      <c r="J71"/>
      <c r="K71"/>
      <c r="L71"/>
      <c r="M71"/>
      <c r="N71"/>
      <c r="O71" s="35"/>
    </row>
    <row r="72" spans="2:15" x14ac:dyDescent="0.4">
      <c r="B72" s="24"/>
      <c r="C72"/>
      <c r="D72"/>
      <c r="E72"/>
      <c r="F72"/>
      <c r="G72"/>
      <c r="H72"/>
      <c r="I72"/>
      <c r="J72"/>
      <c r="K72"/>
      <c r="L72"/>
      <c r="M72"/>
      <c r="N72"/>
      <c r="O72" s="35"/>
    </row>
    <row r="73" spans="2:15" x14ac:dyDescent="0.4">
      <c r="B73" s="24"/>
      <c r="C73"/>
      <c r="D73"/>
      <c r="E73"/>
      <c r="F73"/>
      <c r="G73"/>
      <c r="H73"/>
      <c r="I73"/>
      <c r="J73"/>
      <c r="K73"/>
      <c r="L73"/>
      <c r="M73"/>
      <c r="N73"/>
      <c r="O73" s="35"/>
    </row>
    <row r="74" spans="2:15" x14ac:dyDescent="0.4">
      <c r="B74" s="24"/>
      <c r="C74"/>
      <c r="D74"/>
      <c r="E74"/>
      <c r="F74"/>
      <c r="G74"/>
      <c r="H74"/>
      <c r="I74"/>
      <c r="J74"/>
      <c r="K74"/>
      <c r="L74"/>
      <c r="M74"/>
      <c r="N74"/>
      <c r="O74" s="35"/>
    </row>
    <row r="75" spans="2:15" x14ac:dyDescent="0.4">
      <c r="B75" s="24"/>
      <c r="C75"/>
      <c r="D75"/>
      <c r="E75"/>
      <c r="F75"/>
      <c r="G75"/>
      <c r="H75"/>
      <c r="I75"/>
      <c r="J75"/>
      <c r="K75"/>
      <c r="L75"/>
      <c r="M75"/>
      <c r="N75"/>
      <c r="O75" s="35"/>
    </row>
  </sheetData>
  <sheetProtection formatColumns="0" formatRows="0" selectLockedCells="1"/>
  <protectedRanges>
    <protectedRange sqref="J48:J53 C48:H48" name="edit"/>
  </protectedRanges>
  <dataConsolidate/>
  <phoneticPr fontId="2" type="noConversion"/>
  <pageMargins left="0.75" right="0.75" top="1" bottom="1" header="0.5" footer="0.5"/>
  <pageSetup paperSize="9" scale="6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963E-DE5D-4FF0-BEC3-1EFDA83D8F81}">
  <sheetPr>
    <tabColor theme="4" tint="0.39997558519241921"/>
  </sheetPr>
  <dimension ref="B2:D16"/>
  <sheetViews>
    <sheetView showGridLines="0" zoomScale="130" zoomScaleNormal="130" workbookViewId="0">
      <selection activeCell="B16" sqref="B16"/>
    </sheetView>
  </sheetViews>
  <sheetFormatPr defaultRowHeight="12.75" x14ac:dyDescent="0.35"/>
  <cols>
    <col min="2" max="2" width="42.53125" customWidth="1"/>
    <col min="3" max="3" width="12.46484375" customWidth="1"/>
    <col min="4" max="4" width="17.53125" bestFit="1" customWidth="1"/>
  </cols>
  <sheetData>
    <row r="2" spans="2:4" ht="14.65" x14ac:dyDescent="0.35">
      <c r="B2" s="40" t="s">
        <v>139</v>
      </c>
      <c r="C2" s="40"/>
      <c r="D2" s="40"/>
    </row>
    <row r="4" spans="2:4" ht="14.25" x14ac:dyDescent="0.35">
      <c r="B4" s="76" t="s">
        <v>78</v>
      </c>
      <c r="C4" s="77" t="s">
        <v>113</v>
      </c>
      <c r="D4" s="78" t="s">
        <v>80</v>
      </c>
    </row>
    <row r="5" spans="2:4" ht="14.25" x14ac:dyDescent="0.4">
      <c r="B5" s="125" t="s">
        <v>81</v>
      </c>
      <c r="C5" s="126">
        <v>1</v>
      </c>
      <c r="D5" s="127">
        <v>3000</v>
      </c>
    </row>
    <row r="6" spans="2:4" ht="14.25" x14ac:dyDescent="0.4">
      <c r="B6" s="125" t="s">
        <v>82</v>
      </c>
      <c r="C6" s="126">
        <v>2</v>
      </c>
      <c r="D6" s="127">
        <v>1500</v>
      </c>
    </row>
    <row r="7" spans="2:4" ht="14.25" x14ac:dyDescent="0.4">
      <c r="B7" s="125" t="s">
        <v>83</v>
      </c>
      <c r="C7" s="126">
        <v>1</v>
      </c>
      <c r="D7" s="127">
        <v>1300</v>
      </c>
    </row>
    <row r="8" spans="2:4" ht="14.25" x14ac:dyDescent="0.4">
      <c r="B8" s="125" t="s">
        <v>84</v>
      </c>
      <c r="C8" s="126">
        <v>0</v>
      </c>
      <c r="D8" s="127">
        <v>0</v>
      </c>
    </row>
    <row r="9" spans="2:4" ht="14.25" x14ac:dyDescent="0.4">
      <c r="B9" s="125" t="s">
        <v>86</v>
      </c>
      <c r="C9" s="126">
        <v>0</v>
      </c>
      <c r="D9" s="127">
        <v>0</v>
      </c>
    </row>
    <row r="10" spans="2:4" ht="14.25" x14ac:dyDescent="0.4">
      <c r="B10" s="125" t="s">
        <v>85</v>
      </c>
      <c r="C10" s="126">
        <v>1</v>
      </c>
      <c r="D10" s="127">
        <v>900</v>
      </c>
    </row>
    <row r="11" spans="2:4" ht="14.25" x14ac:dyDescent="0.4">
      <c r="B11" s="79"/>
      <c r="C11" s="80"/>
      <c r="D11" s="81"/>
    </row>
    <row r="12" spans="2:4" ht="28.5" x14ac:dyDescent="0.35">
      <c r="B12" s="76" t="s">
        <v>79</v>
      </c>
      <c r="C12" s="77" t="s">
        <v>113</v>
      </c>
      <c r="D12" s="82" t="s">
        <v>77</v>
      </c>
    </row>
    <row r="13" spans="2:4" ht="14.25" x14ac:dyDescent="0.4">
      <c r="B13" s="125" t="s">
        <v>99</v>
      </c>
      <c r="C13" s="126">
        <v>1</v>
      </c>
      <c r="D13" s="127">
        <v>1500</v>
      </c>
    </row>
    <row r="14" spans="2:4" ht="14.25" x14ac:dyDescent="0.4">
      <c r="B14" s="125" t="s">
        <v>92</v>
      </c>
      <c r="C14" s="126">
        <v>3</v>
      </c>
      <c r="D14" s="127">
        <v>1200</v>
      </c>
    </row>
    <row r="15" spans="2:4" ht="14.25" x14ac:dyDescent="0.4">
      <c r="B15" s="125" t="s">
        <v>93</v>
      </c>
      <c r="C15" s="126">
        <v>0</v>
      </c>
      <c r="D15" s="127">
        <v>0</v>
      </c>
    </row>
    <row r="16" spans="2:4" ht="14.25" x14ac:dyDescent="0.4">
      <c r="B16" s="17"/>
      <c r="C16" s="18"/>
      <c r="D16" s="18"/>
    </row>
  </sheetData>
  <protectedRanges>
    <protectedRange sqref="B7:B15 C13:C15 C11 C5:D10 D11:D15" name="Range1_3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Chart Helpers</vt:lpstr>
      <vt:lpstr>Pieņēmumi</vt:lpstr>
      <vt:lpstr>PZA</vt:lpstr>
      <vt:lpstr>Pārdošanas dati 2022</vt:lpstr>
      <vt:lpstr>Personāla dati 2023</vt:lpstr>
      <vt:lpstr>'Pārdošanas dati 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CFOTemplates.com</dc:creator>
  <cp:lastModifiedBy>Maksims</cp:lastModifiedBy>
  <cp:lastPrinted>2021-02-21T11:45:04Z</cp:lastPrinted>
  <dcterms:created xsi:type="dcterms:W3CDTF">2009-06-15T13:00:25Z</dcterms:created>
  <dcterms:modified xsi:type="dcterms:W3CDTF">2022-12-13T12:05:28Z</dcterms:modified>
</cp:coreProperties>
</file>