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gneg/Desktop/hyperion/"/>
    </mc:Choice>
  </mc:AlternateContent>
  <xr:revisionPtr revIDLastSave="0" documentId="13_ncr:1_{CBD8730E-663F-B248-8294-0C8264AF5596}" xr6:coauthVersionLast="43" xr6:coauthVersionMax="43" xr10:uidLastSave="{00000000-0000-0000-0000-000000000000}"/>
  <bookViews>
    <workbookView xWindow="24600" yWindow="460" windowWidth="24840" windowHeight="21280" tabRatio="500" activeTab="1" xr2:uid="{00000000-000D-0000-FFFF-FFFF00000000}"/>
  </bookViews>
  <sheets>
    <sheet name="Sheet1" sheetId="1" state="hidden" r:id="rId1"/>
    <sheet name="Hyperion" sheetId="2" r:id="rId2"/>
    <sheet name="Sources" sheetId="4" r:id="rId3"/>
    <sheet name="Resolu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5" i="2" l="1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H62" i="2"/>
  <c r="O75" i="2"/>
  <c r="H75" i="2"/>
  <c r="L75" i="2" s="1"/>
  <c r="O74" i="2"/>
  <c r="H74" i="2"/>
  <c r="L74" i="2" s="1"/>
  <c r="O73" i="2"/>
  <c r="H73" i="2"/>
  <c r="L73" i="2" s="1"/>
  <c r="O72" i="2"/>
  <c r="H72" i="2"/>
  <c r="L72" i="2" s="1"/>
  <c r="O71" i="2"/>
  <c r="H71" i="2"/>
  <c r="L71" i="2" s="1"/>
  <c r="O70" i="2"/>
  <c r="H70" i="2"/>
  <c r="L70" i="2" s="1"/>
  <c r="O69" i="2"/>
  <c r="H69" i="2"/>
  <c r="L69" i="2" s="1"/>
  <c r="O68" i="2"/>
  <c r="H68" i="2"/>
  <c r="L68" i="2" s="1"/>
  <c r="O67" i="2"/>
  <c r="H67" i="2"/>
  <c r="L67" i="2" s="1"/>
  <c r="O66" i="2"/>
  <c r="H66" i="2"/>
  <c r="L66" i="2" s="1"/>
  <c r="O65" i="2"/>
  <c r="H65" i="2"/>
  <c r="L65" i="2" s="1"/>
  <c r="O64" i="2"/>
  <c r="H64" i="2"/>
  <c r="L64" i="2" s="1"/>
  <c r="O63" i="2"/>
  <c r="H63" i="2"/>
  <c r="L63" i="2" s="1"/>
  <c r="O62" i="2"/>
  <c r="L62" i="2"/>
  <c r="M75" i="2" l="1"/>
  <c r="M68" i="2"/>
  <c r="M69" i="2"/>
  <c r="M70" i="2"/>
  <c r="M71" i="2"/>
  <c r="M72" i="2"/>
  <c r="M73" i="2"/>
  <c r="M74" i="2"/>
  <c r="J62" i="2"/>
  <c r="Q62" i="2" s="1"/>
  <c r="N62" i="2"/>
  <c r="J63" i="2"/>
  <c r="Q63" i="2" s="1"/>
  <c r="N63" i="2"/>
  <c r="J64" i="2"/>
  <c r="Q64" i="2" s="1"/>
  <c r="N64" i="2"/>
  <c r="J65" i="2"/>
  <c r="Q65" i="2" s="1"/>
  <c r="N65" i="2"/>
  <c r="J66" i="2"/>
  <c r="Q66" i="2" s="1"/>
  <c r="N66" i="2"/>
  <c r="J67" i="2"/>
  <c r="Q67" i="2" s="1"/>
  <c r="N67" i="2"/>
  <c r="J68" i="2"/>
  <c r="Q68" i="2" s="1"/>
  <c r="N68" i="2"/>
  <c r="J69" i="2"/>
  <c r="Q69" i="2" s="1"/>
  <c r="N69" i="2"/>
  <c r="J70" i="2"/>
  <c r="Q70" i="2" s="1"/>
  <c r="N70" i="2"/>
  <c r="J71" i="2"/>
  <c r="Q71" i="2" s="1"/>
  <c r="N71" i="2"/>
  <c r="J72" i="2"/>
  <c r="Q72" i="2" s="1"/>
  <c r="N72" i="2"/>
  <c r="J73" i="2"/>
  <c r="Q73" i="2" s="1"/>
  <c r="N73" i="2"/>
  <c r="J74" i="2"/>
  <c r="Q74" i="2" s="1"/>
  <c r="N74" i="2"/>
  <c r="J75" i="2"/>
  <c r="Q75" i="2" s="1"/>
  <c r="N75" i="2"/>
  <c r="M62" i="2"/>
  <c r="M63" i="2"/>
  <c r="M64" i="2"/>
  <c r="M66" i="2"/>
  <c r="K62" i="2"/>
  <c r="K63" i="2"/>
  <c r="K64" i="2"/>
  <c r="K65" i="2"/>
  <c r="K71" i="2"/>
  <c r="M65" i="2"/>
  <c r="M67" i="2"/>
  <c r="K66" i="2"/>
  <c r="K67" i="2"/>
  <c r="K68" i="2"/>
  <c r="K69" i="2"/>
  <c r="K70" i="2"/>
  <c r="K72" i="2"/>
  <c r="K73" i="2"/>
  <c r="K74" i="2"/>
  <c r="K75" i="2"/>
  <c r="H18" i="2"/>
  <c r="M18" i="2" s="1"/>
  <c r="H17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4" i="2"/>
  <c r="H11" i="2"/>
  <c r="O7" i="2"/>
  <c r="O8" i="2"/>
  <c r="O9" i="2"/>
  <c r="O10" i="2"/>
  <c r="O11" i="2"/>
  <c r="O12" i="2"/>
  <c r="O14" i="2"/>
  <c r="O15" i="2"/>
  <c r="O16" i="2"/>
  <c r="O17" i="2"/>
  <c r="O18" i="2"/>
  <c r="O19" i="2"/>
  <c r="O20" i="2"/>
  <c r="E37" i="2"/>
  <c r="E36" i="2"/>
  <c r="F36" i="2" s="1"/>
  <c r="E35" i="2"/>
  <c r="E34" i="2"/>
  <c r="E33" i="2"/>
  <c r="E32" i="2"/>
  <c r="F32" i="2" s="1"/>
  <c r="E31" i="2"/>
  <c r="E30" i="2"/>
  <c r="F30" i="2" s="1"/>
  <c r="E29" i="2"/>
  <c r="E28" i="2"/>
  <c r="F28" i="2" s="1"/>
  <c r="E27" i="2"/>
  <c r="E26" i="2"/>
  <c r="E25" i="2"/>
  <c r="E24" i="2"/>
  <c r="F24" i="2" s="1"/>
  <c r="H20" i="2"/>
  <c r="K20" i="2" s="1"/>
  <c r="H19" i="2"/>
  <c r="N19" i="2" s="1"/>
  <c r="L17" i="2"/>
  <c r="H16" i="2"/>
  <c r="K16" i="2" s="1"/>
  <c r="H15" i="2"/>
  <c r="N15" i="2" s="1"/>
  <c r="H14" i="2"/>
  <c r="M14" i="2" s="1"/>
  <c r="H13" i="2"/>
  <c r="L13" i="2" s="1"/>
  <c r="H12" i="2"/>
  <c r="K12" i="2" s="1"/>
  <c r="N11" i="2"/>
  <c r="H10" i="2"/>
  <c r="M10" i="2" s="1"/>
  <c r="H9" i="2"/>
  <c r="L9" i="2" s="1"/>
  <c r="H8" i="2"/>
  <c r="K8" i="2" s="1"/>
  <c r="H7" i="2"/>
  <c r="N7" i="2" s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J13" i="1"/>
  <c r="H13" i="1"/>
  <c r="L13" i="1" s="1"/>
  <c r="E30" i="1"/>
  <c r="F30" i="1" s="1"/>
  <c r="E31" i="1"/>
  <c r="E37" i="1"/>
  <c r="F37" i="1" s="1"/>
  <c r="E36" i="1"/>
  <c r="F36" i="1" s="1"/>
  <c r="E35" i="1"/>
  <c r="F35" i="1" s="1"/>
  <c r="E34" i="1"/>
  <c r="E33" i="1"/>
  <c r="F33" i="1" s="1"/>
  <c r="E32" i="1"/>
  <c r="F32" i="1" s="1"/>
  <c r="E29" i="1"/>
  <c r="F29" i="1" s="1"/>
  <c r="E28" i="1"/>
  <c r="F28" i="1" s="1"/>
  <c r="E27" i="1"/>
  <c r="E26" i="1"/>
  <c r="F26" i="1" s="1"/>
  <c r="E25" i="1"/>
  <c r="F25" i="1" s="1"/>
  <c r="E24" i="1"/>
  <c r="H20" i="1"/>
  <c r="N20" i="1"/>
  <c r="M20" i="1"/>
  <c r="L20" i="1"/>
  <c r="K20" i="1"/>
  <c r="J20" i="1"/>
  <c r="H19" i="1"/>
  <c r="M19" i="1" s="1"/>
  <c r="H18" i="1"/>
  <c r="N18" i="1"/>
  <c r="M18" i="1"/>
  <c r="L18" i="1"/>
  <c r="K18" i="1"/>
  <c r="J18" i="1"/>
  <c r="H17" i="1"/>
  <c r="M17" i="1" s="1"/>
  <c r="H16" i="1"/>
  <c r="N16" i="1"/>
  <c r="M16" i="1"/>
  <c r="L16" i="1"/>
  <c r="K16" i="1"/>
  <c r="J16" i="1"/>
  <c r="H14" i="1"/>
  <c r="K14" i="1" s="1"/>
  <c r="H15" i="1"/>
  <c r="N15" i="1"/>
  <c r="M15" i="1"/>
  <c r="L15" i="1"/>
  <c r="K15" i="1"/>
  <c r="J15" i="1"/>
  <c r="H12" i="1"/>
  <c r="M12" i="1" s="1"/>
  <c r="H11" i="1"/>
  <c r="N11" i="1"/>
  <c r="M11" i="1"/>
  <c r="L11" i="1"/>
  <c r="K11" i="1"/>
  <c r="J11" i="1"/>
  <c r="H10" i="1"/>
  <c r="M10" i="1" s="1"/>
  <c r="H9" i="1"/>
  <c r="N9" i="1"/>
  <c r="M9" i="1"/>
  <c r="L9" i="1"/>
  <c r="K9" i="1"/>
  <c r="J9" i="1"/>
  <c r="H8" i="1"/>
  <c r="M8" i="1" s="1"/>
  <c r="H7" i="1"/>
  <c r="N7" i="1"/>
  <c r="M7" i="1"/>
  <c r="L7" i="1"/>
  <c r="K7" i="1"/>
  <c r="J7" i="1"/>
  <c r="F34" i="2" l="1"/>
  <c r="F26" i="2"/>
  <c r="F27" i="2"/>
  <c r="F31" i="2"/>
  <c r="F35" i="2"/>
  <c r="F25" i="2"/>
  <c r="F29" i="2"/>
  <c r="F33" i="2"/>
  <c r="F37" i="2"/>
  <c r="K11" i="2"/>
  <c r="K7" i="2"/>
  <c r="L7" i="2"/>
  <c r="J10" i="2"/>
  <c r="Q10" i="2" s="1"/>
  <c r="L11" i="2"/>
  <c r="L20" i="2"/>
  <c r="L19" i="2"/>
  <c r="K19" i="2"/>
  <c r="N18" i="2"/>
  <c r="J18" i="2"/>
  <c r="Q18" i="2" s="1"/>
  <c r="K18" i="2"/>
  <c r="L18" i="2"/>
  <c r="L16" i="2"/>
  <c r="K15" i="2"/>
  <c r="L15" i="2"/>
  <c r="L12" i="2"/>
  <c r="K10" i="2"/>
  <c r="L10" i="2"/>
  <c r="N10" i="2"/>
  <c r="L8" i="2"/>
  <c r="K14" i="2"/>
  <c r="L14" i="2"/>
  <c r="N14" i="2"/>
  <c r="J14" i="2"/>
  <c r="Q14" i="2" s="1"/>
  <c r="O13" i="2"/>
  <c r="M9" i="2"/>
  <c r="J9" i="2"/>
  <c r="Q9" i="2" s="1"/>
  <c r="J13" i="2"/>
  <c r="J17" i="2"/>
  <c r="Q17" i="2" s="1"/>
  <c r="N17" i="2"/>
  <c r="M20" i="2"/>
  <c r="M7" i="2"/>
  <c r="J8" i="2"/>
  <c r="Q8" i="2" s="1"/>
  <c r="N8" i="2"/>
  <c r="K9" i="2"/>
  <c r="M11" i="2"/>
  <c r="J12" i="2"/>
  <c r="Q12" i="2" s="1"/>
  <c r="N12" i="2"/>
  <c r="K13" i="2"/>
  <c r="M15" i="2"/>
  <c r="J16" i="2"/>
  <c r="Q16" i="2" s="1"/>
  <c r="N16" i="2"/>
  <c r="K17" i="2"/>
  <c r="M19" i="2"/>
  <c r="J20" i="2"/>
  <c r="Q20" i="2" s="1"/>
  <c r="N20" i="2"/>
  <c r="M13" i="2"/>
  <c r="M17" i="2"/>
  <c r="M8" i="2"/>
  <c r="N9" i="2"/>
  <c r="M12" i="2"/>
  <c r="N13" i="2"/>
  <c r="M16" i="2"/>
  <c r="J7" i="2"/>
  <c r="Q7" i="2" s="1"/>
  <c r="J11" i="2"/>
  <c r="Q11" i="2" s="1"/>
  <c r="J15" i="2"/>
  <c r="Q15" i="2" s="1"/>
  <c r="J19" i="2"/>
  <c r="Q19" i="2" s="1"/>
  <c r="K10" i="1"/>
  <c r="M14" i="1"/>
  <c r="L10" i="1"/>
  <c r="L12" i="1"/>
  <c r="L19" i="1"/>
  <c r="F24" i="1"/>
  <c r="F34" i="1"/>
  <c r="J8" i="1"/>
  <c r="N8" i="1"/>
  <c r="J10" i="1"/>
  <c r="N10" i="1"/>
  <c r="J12" i="1"/>
  <c r="N12" i="1"/>
  <c r="N14" i="1"/>
  <c r="J14" i="1"/>
  <c r="J17" i="1"/>
  <c r="N17" i="1"/>
  <c r="J19" i="1"/>
  <c r="N19" i="1"/>
  <c r="M13" i="1"/>
  <c r="N13" i="1"/>
  <c r="K8" i="1"/>
  <c r="L17" i="1"/>
  <c r="K13" i="1"/>
  <c r="K12" i="1"/>
  <c r="K17" i="1"/>
  <c r="K19" i="1"/>
  <c r="F31" i="1"/>
  <c r="F27" i="1"/>
  <c r="L8" i="1"/>
  <c r="L14" i="1"/>
  <c r="Q13" i="2" l="1"/>
</calcChain>
</file>

<file path=xl/sharedStrings.xml><?xml version="1.0" encoding="utf-8"?>
<sst xmlns="http://schemas.openxmlformats.org/spreadsheetml/2006/main" count="141" uniqueCount="61">
  <si>
    <t>Raw</t>
  </si>
  <si>
    <t>fe intensity</t>
  </si>
  <si>
    <t>se intensity</t>
  </si>
  <si>
    <t>de intensity</t>
  </si>
  <si>
    <t>511 intensity</t>
  </si>
  <si>
    <t>compt. Intensity</t>
  </si>
  <si>
    <t>Total counts</t>
  </si>
  <si>
    <t>Raw counts</t>
  </si>
  <si>
    <t>Energy</t>
  </si>
  <si>
    <t>FWHM(keV)</t>
  </si>
  <si>
    <t>Egam(keV)</t>
  </si>
  <si>
    <t>Rel FWHM</t>
  </si>
  <si>
    <t>fe</t>
  </si>
  <si>
    <t>se</t>
  </si>
  <si>
    <t>de</t>
  </si>
  <si>
    <t>ann</t>
  </si>
  <si>
    <t>compt</t>
  </si>
  <si>
    <t>Incedent counts =</t>
  </si>
  <si>
    <t>tot efficiency</t>
  </si>
  <si>
    <t>s100</t>
  </si>
  <si>
    <t>s200</t>
  </si>
  <si>
    <t>s400</t>
  </si>
  <si>
    <t>s600</t>
  </si>
  <si>
    <t>s800</t>
  </si>
  <si>
    <t>s1000</t>
  </si>
  <si>
    <t>s1500</t>
  </si>
  <si>
    <t>s2000</t>
  </si>
  <si>
    <t>s3000</t>
  </si>
  <si>
    <t>s4000</t>
  </si>
  <si>
    <t>s6000</t>
  </si>
  <si>
    <t>s8000</t>
  </si>
  <si>
    <t>s10000</t>
  </si>
  <si>
    <t>normalization</t>
  </si>
  <si>
    <t>s1332</t>
  </si>
  <si>
    <t>CLOVER, new response functions 21 april 2015 including anticompton (this was wrong in previous simulations and sorting of data)</t>
  </si>
  <si>
    <t>photo eff</t>
  </si>
  <si>
    <t>Clover</t>
  </si>
  <si>
    <t>Intercept</t>
  </si>
  <si>
    <t>Slope</t>
  </si>
  <si>
    <t>STDV(keV)</t>
  </si>
  <si>
    <t>Source</t>
  </si>
  <si>
    <t>Energy (keV)</t>
  </si>
  <si>
    <t>Intensity</t>
  </si>
  <si>
    <t>Efficiency</t>
  </si>
  <si>
    <t>133Ba</t>
  </si>
  <si>
    <t>60Co</t>
  </si>
  <si>
    <t>22Na</t>
  </si>
  <si>
    <t>137Cs</t>
  </si>
  <si>
    <t>54Mn</t>
  </si>
  <si>
    <t>152Eu</t>
  </si>
  <si>
    <t>CLOVER, new response functions 03 july 2019 including anticompton</t>
  </si>
  <si>
    <t>MAKING resp.dat from these data:</t>
  </si>
  <si>
    <t># Next: Numer of Lines </t>
  </si>
  <si>
    <t xml:space="preserve"># Hyperon 2019 Clover Ge, from Craig Reingold, Department of physics, University of Notre Dame, USA </t>
  </si>
  <si>
    <t>#Eg</t>
  </si>
  <si>
    <t>FWHM_rel</t>
  </si>
  <si>
    <t>Eff_tot</t>
  </si>
  <si>
    <t>FE</t>
  </si>
  <si>
    <t>SE</t>
  </si>
  <si>
    <t>DE</t>
  </si>
  <si>
    <t>c511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</si>
</sst>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E+00"/>
    <numFmt numFmtId="166" formatCode="0.000E+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ourier"/>
      <family val="1"/>
    </font>
    <font>
      <sz val="12"/>
      <color theme="1"/>
      <name val="Courier"/>
      <family val="1"/>
    </font>
    <font>
      <sz val="12"/>
      <name val="Courier"/>
      <family val="1"/>
    </font>
    <font>
      <sz val="12"/>
      <color rgb="FF000000"/>
      <name val="Courier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6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11" fontId="0" fillId="0" borderId="0" xfId="0" applyNumberFormat="1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164" fontId="0" fillId="0" borderId="0" xfId="0" applyNumberFormat="1"/>
    <xf numFmtId="164" fontId="4" fillId="0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Fill="1" applyAlignment="1">
      <alignment horizontal="right"/>
    </xf>
    <xf numFmtId="0" fontId="11" fillId="0" borderId="0" xfId="0" applyFont="1" applyAlignment="1">
      <alignment horizontal="right"/>
    </xf>
    <xf numFmtId="0" fontId="6" fillId="0" borderId="0" xfId="0" applyFont="1"/>
    <xf numFmtId="166" fontId="9" fillId="0" borderId="0" xfId="0" applyNumberFormat="1" applyFont="1" applyAlignment="1">
      <alignment horizontal="right"/>
    </xf>
    <xf numFmtId="166" fontId="9" fillId="0" borderId="0" xfId="0" applyNumberFormat="1" applyFont="1" applyFill="1" applyAlignment="1">
      <alignment horizontal="right"/>
    </xf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Sheet1!$J$7:$J$20</c:f>
              <c:numCache>
                <c:formatCode>0.00E+00</c:formatCode>
                <c:ptCount val="14"/>
                <c:pt idx="0">
                  <c:v>0.62527488982749846</c:v>
                </c:pt>
                <c:pt idx="1">
                  <c:v>0.75028539319196763</c:v>
                </c:pt>
                <c:pt idx="2">
                  <c:v>0.41089060927946086</c:v>
                </c:pt>
                <c:pt idx="3">
                  <c:v>0.32141255118725492</c:v>
                </c:pt>
                <c:pt idx="4">
                  <c:v>0.27453461572891869</c:v>
                </c:pt>
                <c:pt idx="5">
                  <c:v>0.24218217551867877</c:v>
                </c:pt>
                <c:pt idx="6">
                  <c:v>0.20985924034256684</c:v>
                </c:pt>
                <c:pt idx="7">
                  <c:v>0.19579380423175724</c:v>
                </c:pt>
                <c:pt idx="8">
                  <c:v>0.16322159946298379</c:v>
                </c:pt>
                <c:pt idx="9">
                  <c:v>0.11745176607709196</c:v>
                </c:pt>
                <c:pt idx="10">
                  <c:v>9.1628025265542964E-2</c:v>
                </c:pt>
                <c:pt idx="11">
                  <c:v>5.3400422761221054E-2</c:v>
                </c:pt>
                <c:pt idx="12">
                  <c:v>3.4286604930295825E-2</c:v>
                </c:pt>
                <c:pt idx="13">
                  <c:v>2.33230887608517E-2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D-E94C-A2E5-E3F328CD4BC7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Sheet1!$K$7:$K$20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2.026507904362112E-3</c:v>
                </c:pt>
                <c:pt idx="8">
                  <c:v>8.7740128148123316E-3</c:v>
                </c:pt>
                <c:pt idx="9">
                  <c:v>2.1879176358329276E-2</c:v>
                </c:pt>
                <c:pt idx="10">
                  <c:v>3.2170334020094074E-2</c:v>
                </c:pt>
                <c:pt idx="11">
                  <c:v>4.2779329870290601E-2</c:v>
                </c:pt>
                <c:pt idx="12">
                  <c:v>4.5263906446350609E-2</c:v>
                </c:pt>
                <c:pt idx="13">
                  <c:v>3.2748232357720071E-2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D-E94C-A2E5-E3F328CD4BC7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Sheet1!$L$7:$L$20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4.8463091386909242E-3</c:v>
                </c:pt>
                <c:pt idx="9">
                  <c:v>1.2078257713630901E-2</c:v>
                </c:pt>
                <c:pt idx="10">
                  <c:v>1.6942525123750631E-2</c:v>
                </c:pt>
                <c:pt idx="11">
                  <c:v>1.9624546978687596E-2</c:v>
                </c:pt>
                <c:pt idx="12">
                  <c:v>1.7553726903321923E-2</c:v>
                </c:pt>
                <c:pt idx="13">
                  <c:v>1.5352311634897539E-2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D-E94C-A2E5-E3F328CD4BC7}"/>
            </c:ext>
          </c:extLst>
        </c:ser>
        <c:ser>
          <c:idx val="3"/>
          <c:order val="3"/>
          <c:marker>
            <c:symbol val="none"/>
          </c:marker>
          <c:val>
            <c:numRef>
              <c:f>Sheet1!$M$7:$M$20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3.852881705493901E-3</c:v>
                </c:pt>
                <c:pt idx="8">
                  <c:v>7.0601758341167021E-3</c:v>
                </c:pt>
                <c:pt idx="9">
                  <c:v>1.8145826791119736E-2</c:v>
                </c:pt>
                <c:pt idx="10">
                  <c:v>2.7393822440350876E-2</c:v>
                </c:pt>
                <c:pt idx="11">
                  <c:v>3.5712558683641094E-2</c:v>
                </c:pt>
                <c:pt idx="12">
                  <c:v>4.0651181083565475E-2</c:v>
                </c:pt>
                <c:pt idx="13">
                  <c:v>4.1594230727761694E-2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D-E94C-A2E5-E3F328CD4BC7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Sheet1!$N$7:$N$20</c:f>
              <c:numCache>
                <c:formatCode>0.00E+00</c:formatCode>
                <c:ptCount val="14"/>
                <c:pt idx="0">
                  <c:v>0.37472511017250149</c:v>
                </c:pt>
                <c:pt idx="1">
                  <c:v>0.24971460680803242</c:v>
                </c:pt>
                <c:pt idx="2">
                  <c:v>0.58910939072053903</c:v>
                </c:pt>
                <c:pt idx="3">
                  <c:v>0.67858744881274513</c:v>
                </c:pt>
                <c:pt idx="4">
                  <c:v>0.72546538427108143</c:v>
                </c:pt>
                <c:pt idx="5">
                  <c:v>0.75781782448132118</c:v>
                </c:pt>
                <c:pt idx="6">
                  <c:v>0.79014075965743313</c:v>
                </c:pt>
                <c:pt idx="7">
                  <c:v>0.7983268061583868</c:v>
                </c:pt>
                <c:pt idx="8">
                  <c:v>0.8160979027493962</c:v>
                </c:pt>
                <c:pt idx="9">
                  <c:v>0.83044497305982823</c:v>
                </c:pt>
                <c:pt idx="10">
                  <c:v>0.83186529315026159</c:v>
                </c:pt>
                <c:pt idx="11">
                  <c:v>0.84848314170615968</c:v>
                </c:pt>
                <c:pt idx="12">
                  <c:v>0.86224458063646625</c:v>
                </c:pt>
                <c:pt idx="13">
                  <c:v>0.886982136518769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D-E94C-A2E5-E3F328CD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12856"/>
        <c:axId val="2080223768"/>
      </c:lineChart>
      <c:catAx>
        <c:axId val="20802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23768"/>
        <c:crosses val="autoZero"/>
        <c:auto val="1"/>
        <c:lblAlgn val="ctr"/>
        <c:lblOffset val="100"/>
        <c:noMultiLvlLbl val="0"/>
      </c:catAx>
      <c:valAx>
        <c:axId val="2080223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021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Hyperion!$J$7:$J$20</c:f>
              <c:numCache>
                <c:formatCode>0.00E+00</c:formatCode>
                <c:ptCount val="14"/>
                <c:pt idx="0">
                  <c:v>0.7990994215332563</c:v>
                </c:pt>
                <c:pt idx="1">
                  <c:v>0.7327640759655657</c:v>
                </c:pt>
                <c:pt idx="2">
                  <c:v>0.61832802230631345</c:v>
                </c:pt>
                <c:pt idx="3">
                  <c:v>0.53763906422335839</c:v>
                </c:pt>
                <c:pt idx="4">
                  <c:v>0.48052387849609335</c:v>
                </c:pt>
                <c:pt idx="5">
                  <c:v>0.43687045459308782</c:v>
                </c:pt>
                <c:pt idx="6">
                  <c:v>0.38296518596229506</c:v>
                </c:pt>
                <c:pt idx="7">
                  <c:v>0.36089400608522781</c:v>
                </c:pt>
                <c:pt idx="8">
                  <c:v>0.31039551232082685</c:v>
                </c:pt>
                <c:pt idx="9">
                  <c:v>0.24393532087869238</c:v>
                </c:pt>
                <c:pt idx="10">
                  <c:v>0.19975270273367821</c:v>
                </c:pt>
                <c:pt idx="11">
                  <c:v>0.14299811686204078</c:v>
                </c:pt>
                <c:pt idx="12">
                  <c:v>0.10189754047069577</c:v>
                </c:pt>
                <c:pt idx="13">
                  <c:v>7.4526846356317178E-2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114C-9639-37FE3A121C83}"/>
            </c:ext>
          </c:extLst>
        </c:ser>
        <c:ser>
          <c:idx val="1"/>
          <c:order val="1"/>
          <c:marker>
            <c:symbol val="none"/>
          </c:marker>
          <c:val>
            <c:numRef>
              <c:f>Hyperion!$K$7:$K$20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6.1436626365952193E-4</c:v>
                </c:pt>
                <c:pt idx="7">
                  <c:v>1.8548914902482944E-3</c:v>
                </c:pt>
                <c:pt idx="8">
                  <c:v>6.9667963678286121E-3</c:v>
                </c:pt>
                <c:pt idx="9">
                  <c:v>2.0331382789496217E-2</c:v>
                </c:pt>
                <c:pt idx="10">
                  <c:v>3.2255717413214362E-2</c:v>
                </c:pt>
                <c:pt idx="11">
                  <c:v>4.5116805299036292E-2</c:v>
                </c:pt>
                <c:pt idx="12">
                  <c:v>4.6807403635333415E-2</c:v>
                </c:pt>
                <c:pt idx="13">
                  <c:v>4.2407722636550557E-2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114C-9639-37FE3A121C83}"/>
            </c:ext>
          </c:extLst>
        </c:ser>
        <c:ser>
          <c:idx val="2"/>
          <c:order val="2"/>
          <c:marker>
            <c:symbol val="none"/>
          </c:marker>
          <c:val>
            <c:numRef>
              <c:f>Hyperion!$L$7:$L$20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1.5719957493763993E-4</c:v>
                </c:pt>
                <c:pt idx="8">
                  <c:v>1.192045049774879E-3</c:v>
                </c:pt>
                <c:pt idx="9">
                  <c:v>3.1751677352993626E-3</c:v>
                </c:pt>
                <c:pt idx="10">
                  <c:v>4.8224314054722767E-3</c:v>
                </c:pt>
                <c:pt idx="11">
                  <c:v>6.518029166596803E-3</c:v>
                </c:pt>
                <c:pt idx="12">
                  <c:v>6.3208107233307075E-3</c:v>
                </c:pt>
                <c:pt idx="13">
                  <c:v>5.6293127092651371E-3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A-114C-9639-37FE3A121C83}"/>
            </c:ext>
          </c:extLst>
        </c:ser>
        <c:ser>
          <c:idx val="3"/>
          <c:order val="3"/>
          <c:marker>
            <c:symbol val="none"/>
          </c:marker>
          <c:val>
            <c:numRef>
              <c:f>Hyperion!$M$7:$M$20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7.1049224612854752E-4</c:v>
                </c:pt>
                <c:pt idx="7">
                  <c:v>1.6480786410919971E-3</c:v>
                </c:pt>
                <c:pt idx="8">
                  <c:v>5.7290816044194247E-3</c:v>
                </c:pt>
                <c:pt idx="9">
                  <c:v>1.6710081940039714E-2</c:v>
                </c:pt>
                <c:pt idx="10">
                  <c:v>2.5830517731378559E-2</c:v>
                </c:pt>
                <c:pt idx="11">
                  <c:v>3.8270651085594215E-2</c:v>
                </c:pt>
                <c:pt idx="12">
                  <c:v>4.5037810601771082E-2</c:v>
                </c:pt>
                <c:pt idx="13">
                  <c:v>4.8258224665049601E-2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A-114C-9639-37FE3A121C83}"/>
            </c:ext>
          </c:extLst>
        </c:ser>
        <c:ser>
          <c:idx val="4"/>
          <c:order val="4"/>
          <c:marker>
            <c:symbol val="none"/>
          </c:marker>
          <c:val>
            <c:numRef>
              <c:f>Hyperion!$N$7:$N$20</c:f>
              <c:numCache>
                <c:formatCode>0.00E+00</c:formatCode>
                <c:ptCount val="14"/>
                <c:pt idx="0">
                  <c:v>0.20090057846674367</c:v>
                </c:pt>
                <c:pt idx="1">
                  <c:v>0.26723592403443436</c:v>
                </c:pt>
                <c:pt idx="2">
                  <c:v>0.38167197769368649</c:v>
                </c:pt>
                <c:pt idx="3">
                  <c:v>0.46236093577664161</c:v>
                </c:pt>
                <c:pt idx="4">
                  <c:v>0.51947612150390665</c:v>
                </c:pt>
                <c:pt idx="5">
                  <c:v>0.56312954540691218</c:v>
                </c:pt>
                <c:pt idx="6">
                  <c:v>0.61570995552791696</c:v>
                </c:pt>
                <c:pt idx="7">
                  <c:v>0.63544582420849427</c:v>
                </c:pt>
                <c:pt idx="8">
                  <c:v>0.67571656465715024</c:v>
                </c:pt>
                <c:pt idx="9">
                  <c:v>0.71584804665647239</c:v>
                </c:pt>
                <c:pt idx="10">
                  <c:v>0.7373386307162566</c:v>
                </c:pt>
                <c:pt idx="11">
                  <c:v>0.76709639758673187</c:v>
                </c:pt>
                <c:pt idx="12">
                  <c:v>0.79993643456886909</c:v>
                </c:pt>
                <c:pt idx="13">
                  <c:v>0.82917789363281758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A-114C-9639-37FE3A12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12856"/>
        <c:axId val="2080223768"/>
      </c:lineChart>
      <c:catAx>
        <c:axId val="20802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23768"/>
        <c:crosses val="autoZero"/>
        <c:auto val="1"/>
        <c:lblAlgn val="ctr"/>
        <c:lblOffset val="100"/>
        <c:noMultiLvlLbl val="0"/>
      </c:catAx>
      <c:valAx>
        <c:axId val="2080223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021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Integrals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Hyperion!$J$7:$J$20</c:f>
              <c:numCache>
                <c:formatCode>0.00E+00</c:formatCode>
                <c:ptCount val="14"/>
                <c:pt idx="0">
                  <c:v>0.7990994215332563</c:v>
                </c:pt>
                <c:pt idx="1">
                  <c:v>0.7327640759655657</c:v>
                </c:pt>
                <c:pt idx="2">
                  <c:v>0.61832802230631345</c:v>
                </c:pt>
                <c:pt idx="3">
                  <c:v>0.53763906422335839</c:v>
                </c:pt>
                <c:pt idx="4">
                  <c:v>0.48052387849609335</c:v>
                </c:pt>
                <c:pt idx="5">
                  <c:v>0.43687045459308782</c:v>
                </c:pt>
                <c:pt idx="6">
                  <c:v>0.38296518596229506</c:v>
                </c:pt>
                <c:pt idx="7">
                  <c:v>0.36089400608522781</c:v>
                </c:pt>
                <c:pt idx="8">
                  <c:v>0.31039551232082685</c:v>
                </c:pt>
                <c:pt idx="9">
                  <c:v>0.24393532087869238</c:v>
                </c:pt>
                <c:pt idx="10">
                  <c:v>0.19975270273367821</c:v>
                </c:pt>
                <c:pt idx="11">
                  <c:v>0.14299811686204078</c:v>
                </c:pt>
                <c:pt idx="12">
                  <c:v>0.10189754047069577</c:v>
                </c:pt>
                <c:pt idx="13">
                  <c:v>7.4526846356317178E-2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9-644F-A273-9535ABCBBB32}"/>
            </c:ext>
          </c:extLst>
        </c:ser>
        <c:ser>
          <c:idx val="1"/>
          <c:order val="1"/>
          <c:tx>
            <c:v>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Hyperion!$K$7:$K$20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6.1436626365952193E-4</c:v>
                </c:pt>
                <c:pt idx="7">
                  <c:v>1.8548914902482944E-3</c:v>
                </c:pt>
                <c:pt idx="8">
                  <c:v>6.9667963678286121E-3</c:v>
                </c:pt>
                <c:pt idx="9">
                  <c:v>2.0331382789496217E-2</c:v>
                </c:pt>
                <c:pt idx="10">
                  <c:v>3.2255717413214362E-2</c:v>
                </c:pt>
                <c:pt idx="11">
                  <c:v>4.5116805299036292E-2</c:v>
                </c:pt>
                <c:pt idx="12">
                  <c:v>4.6807403635333415E-2</c:v>
                </c:pt>
                <c:pt idx="13">
                  <c:v>4.2407722636550557E-2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9-644F-A273-9535ABCBBB32}"/>
            </c:ext>
          </c:extLst>
        </c:ser>
        <c:ser>
          <c:idx val="2"/>
          <c:order val="2"/>
          <c:tx>
            <c:v>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Hyperion!$L$7:$L$20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1.5719957493763993E-4</c:v>
                </c:pt>
                <c:pt idx="8">
                  <c:v>1.192045049774879E-3</c:v>
                </c:pt>
                <c:pt idx="9">
                  <c:v>3.1751677352993626E-3</c:v>
                </c:pt>
                <c:pt idx="10">
                  <c:v>4.8224314054722767E-3</c:v>
                </c:pt>
                <c:pt idx="11">
                  <c:v>6.518029166596803E-3</c:v>
                </c:pt>
                <c:pt idx="12">
                  <c:v>6.3208107233307075E-3</c:v>
                </c:pt>
                <c:pt idx="13">
                  <c:v>5.6293127092651371E-3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9-644F-A273-9535ABCBBB32}"/>
            </c:ext>
          </c:extLst>
        </c:ser>
        <c:ser>
          <c:idx val="3"/>
          <c:order val="3"/>
          <c:tx>
            <c:v>ann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Hyperion!$M$7:$M$20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7.1049224612854752E-4</c:v>
                </c:pt>
                <c:pt idx="7">
                  <c:v>1.6480786410919971E-3</c:v>
                </c:pt>
                <c:pt idx="8">
                  <c:v>5.7290816044194247E-3</c:v>
                </c:pt>
                <c:pt idx="9">
                  <c:v>1.6710081940039714E-2</c:v>
                </c:pt>
                <c:pt idx="10">
                  <c:v>2.5830517731378559E-2</c:v>
                </c:pt>
                <c:pt idx="11">
                  <c:v>3.8270651085594215E-2</c:v>
                </c:pt>
                <c:pt idx="12">
                  <c:v>4.5037810601771082E-2</c:v>
                </c:pt>
                <c:pt idx="13">
                  <c:v>4.8258224665049601E-2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9-644F-A273-9535ABCBBB32}"/>
            </c:ext>
          </c:extLst>
        </c:ser>
        <c:ser>
          <c:idx val="4"/>
          <c:order val="4"/>
          <c:tx>
            <c:v>compt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Hyperion!$N$7:$N$20</c:f>
              <c:numCache>
                <c:formatCode>0.00E+00</c:formatCode>
                <c:ptCount val="14"/>
                <c:pt idx="0">
                  <c:v>0.20090057846674367</c:v>
                </c:pt>
                <c:pt idx="1">
                  <c:v>0.26723592403443436</c:v>
                </c:pt>
                <c:pt idx="2">
                  <c:v>0.38167197769368649</c:v>
                </c:pt>
                <c:pt idx="3">
                  <c:v>0.46236093577664161</c:v>
                </c:pt>
                <c:pt idx="4">
                  <c:v>0.51947612150390665</c:v>
                </c:pt>
                <c:pt idx="5">
                  <c:v>0.56312954540691218</c:v>
                </c:pt>
                <c:pt idx="6">
                  <c:v>0.61570995552791696</c:v>
                </c:pt>
                <c:pt idx="7">
                  <c:v>0.63544582420849427</c:v>
                </c:pt>
                <c:pt idx="8">
                  <c:v>0.67571656465715024</c:v>
                </c:pt>
                <c:pt idx="9">
                  <c:v>0.71584804665647239</c:v>
                </c:pt>
                <c:pt idx="10">
                  <c:v>0.7373386307162566</c:v>
                </c:pt>
                <c:pt idx="11">
                  <c:v>0.76709639758673187</c:v>
                </c:pt>
                <c:pt idx="12">
                  <c:v>0.79993643456886909</c:v>
                </c:pt>
                <c:pt idx="13">
                  <c:v>0.82917789363281758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9-644F-A273-9535ABCB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56816"/>
        <c:axId val="2146212048"/>
      </c:scatterChart>
      <c:valAx>
        <c:axId val="21460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6212048"/>
        <c:crosses val="autoZero"/>
        <c:crossBetween val="midCat"/>
      </c:valAx>
      <c:valAx>
        <c:axId val="21462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605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Efficeincy</a:t>
            </a:r>
            <a:r>
              <a:rPr lang="en-US" baseline="0"/>
              <a:t> vs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Hyperion!$O$7:$O$20</c:f>
              <c:numCache>
                <c:formatCode>0.00E+00</c:formatCode>
                <c:ptCount val="14"/>
                <c:pt idx="0">
                  <c:v>7.0745660000000002E-2</c:v>
                </c:pt>
                <c:pt idx="1">
                  <c:v>6.8266759999999996E-2</c:v>
                </c:pt>
                <c:pt idx="2">
                  <c:v>5.6235260000000002E-2</c:v>
                </c:pt>
                <c:pt idx="3">
                  <c:v>5.1180219999999998E-2</c:v>
                </c:pt>
                <c:pt idx="4">
                  <c:v>4.9018920000000001E-2</c:v>
                </c:pt>
                <c:pt idx="5">
                  <c:v>4.7712999999999998E-2</c:v>
                </c:pt>
                <c:pt idx="6">
                  <c:v>4.6141519999999998E-2</c:v>
                </c:pt>
                <c:pt idx="7">
                  <c:v>4.5484459999999997E-2</c:v>
                </c:pt>
                <c:pt idx="8">
                  <c:v>4.3648220000000001E-2</c:v>
                </c:pt>
                <c:pt idx="9">
                  <c:v>4.0608159999999997E-2</c:v>
                </c:pt>
                <c:pt idx="10">
                  <c:v>3.8347640000000002E-2</c:v>
                </c:pt>
                <c:pt idx="11">
                  <c:v>3.5902919999999998E-2</c:v>
                </c:pt>
                <c:pt idx="12">
                  <c:v>3.4534460000000003E-2</c:v>
                </c:pt>
                <c:pt idx="13">
                  <c:v>3.3681639999999999E-2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F-FE4A-982D-EF218DC82561}"/>
            </c:ext>
          </c:extLst>
        </c:ser>
        <c:ser>
          <c:idx val="1"/>
          <c:order val="1"/>
          <c:tx>
            <c:v>Photopeak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Hyperion!$S$7:$S$20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Hyperion!$Q$7:$Q$20</c:f>
              <c:numCache>
                <c:formatCode>0.00E+00</c:formatCode>
                <c:ptCount val="14"/>
                <c:pt idx="0">
                  <c:v>5.6532815981988428E-2</c:v>
                </c:pt>
                <c:pt idx="1">
                  <c:v>5.0023429310563042E-2</c:v>
                </c:pt>
                <c:pt idx="2">
                  <c:v>3.4771837099681339E-2</c:v>
                </c:pt>
                <c:pt idx="3">
                  <c:v>2.751648558754561E-2</c:v>
                </c:pt>
                <c:pt idx="4">
                  <c:v>2.3554761558089721E-2</c:v>
                </c:pt>
                <c:pt idx="5">
                  <c:v>2.0844399999999999E-2</c:v>
                </c:pt>
                <c:pt idx="6">
                  <c:v>1.7670595787382955E-2</c:v>
                </c:pt>
                <c:pt idx="7">
                  <c:v>1.6415068984023302E-2</c:v>
                </c:pt>
                <c:pt idx="8">
                  <c:v>1.3548211608792162E-2</c:v>
                </c:pt>
                <c:pt idx="9">
                  <c:v>9.9057645398932803E-3</c:v>
                </c:pt>
                <c:pt idx="10">
                  <c:v>7.660044733458108E-3</c:v>
                </c:pt>
                <c:pt idx="11">
                  <c:v>5.134049949848501E-3</c:v>
                </c:pt>
                <c:pt idx="12">
                  <c:v>3.5189765354836245E-3</c:v>
                </c:pt>
                <c:pt idx="13">
                  <c:v>2.5101864093087867E-3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F-FE4A-982D-EF218DC8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89008"/>
        <c:axId val="21403167"/>
      </c:scatterChart>
      <c:valAx>
        <c:axId val="2146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03167"/>
        <c:crosses val="autoZero"/>
        <c:crossBetween val="midCat"/>
      </c:valAx>
      <c:valAx>
        <c:axId val="214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638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Sources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Sources!$B$2:$B$23</c:f>
              <c:numCache>
                <c:formatCode>General</c:formatCode>
                <c:ptCount val="22"/>
                <c:pt idx="0">
                  <c:v>80.997100000000003</c:v>
                </c:pt>
                <c:pt idx="1">
                  <c:v>276.39800000000002</c:v>
                </c:pt>
                <c:pt idx="2">
                  <c:v>302.85300000000001</c:v>
                </c:pt>
                <c:pt idx="3">
                  <c:v>356.017</c:v>
                </c:pt>
                <c:pt idx="4">
                  <c:v>1173.2370000000001</c:v>
                </c:pt>
                <c:pt idx="5">
                  <c:v>1332.501</c:v>
                </c:pt>
                <c:pt idx="6">
                  <c:v>1274.53</c:v>
                </c:pt>
                <c:pt idx="7">
                  <c:v>661.65700000000004</c:v>
                </c:pt>
                <c:pt idx="8">
                  <c:v>834.84799999999996</c:v>
                </c:pt>
                <c:pt idx="9">
                  <c:v>121.7817</c:v>
                </c:pt>
                <c:pt idx="10">
                  <c:v>244.69749999999999</c:v>
                </c:pt>
                <c:pt idx="11">
                  <c:v>344.27850000000001</c:v>
                </c:pt>
                <c:pt idx="12">
                  <c:v>411.11630000000002</c:v>
                </c:pt>
                <c:pt idx="13">
                  <c:v>443.96499999999997</c:v>
                </c:pt>
                <c:pt idx="14">
                  <c:v>778.904</c:v>
                </c:pt>
                <c:pt idx="15">
                  <c:v>867.37800000000004</c:v>
                </c:pt>
                <c:pt idx="16">
                  <c:v>964.07899999999995</c:v>
                </c:pt>
                <c:pt idx="17">
                  <c:v>1085.8689999999999</c:v>
                </c:pt>
                <c:pt idx="18">
                  <c:v>1112.0740000000001</c:v>
                </c:pt>
                <c:pt idx="19">
                  <c:v>1212.9480000000001</c:v>
                </c:pt>
                <c:pt idx="20">
                  <c:v>1299.1400000000001</c:v>
                </c:pt>
                <c:pt idx="21">
                  <c:v>1408.0060000000001</c:v>
                </c:pt>
              </c:numCache>
            </c:numRef>
          </c:xVal>
          <c:yVal>
            <c:numRef>
              <c:f>Sources!$D$2:$D$23</c:f>
              <c:numCache>
                <c:formatCode>General</c:formatCode>
                <c:ptCount val="22"/>
                <c:pt idx="0">
                  <c:v>5.6561599999999997E-2</c:v>
                </c:pt>
                <c:pt idx="1">
                  <c:v>3.3673599999999998E-2</c:v>
                </c:pt>
                <c:pt idx="2">
                  <c:v>3.2455999999999999E-2</c:v>
                </c:pt>
                <c:pt idx="3">
                  <c:v>2.9780500000000001E-2</c:v>
                </c:pt>
                <c:pt idx="4">
                  <c:v>1.6223100000000001E-2</c:v>
                </c:pt>
                <c:pt idx="5">
                  <c:v>1.4865099999999999E-2</c:v>
                </c:pt>
                <c:pt idx="6">
                  <c:v>2.0421000000000002E-2</c:v>
                </c:pt>
                <c:pt idx="7">
                  <c:v>2.08735E-2</c:v>
                </c:pt>
                <c:pt idx="8">
                  <c:v>5.0957599999999999E-2</c:v>
                </c:pt>
                <c:pt idx="9">
                  <c:v>5.6242199999999999E-2</c:v>
                </c:pt>
                <c:pt idx="10">
                  <c:v>4.0341500000000002E-2</c:v>
                </c:pt>
                <c:pt idx="11">
                  <c:v>3.1405000000000002E-2</c:v>
                </c:pt>
                <c:pt idx="12">
                  <c:v>3.8362300000000002E-2</c:v>
                </c:pt>
                <c:pt idx="13">
                  <c:v>2.9204299999999999E-2</c:v>
                </c:pt>
                <c:pt idx="14">
                  <c:v>1.8437499999999999E-2</c:v>
                </c:pt>
                <c:pt idx="15">
                  <c:v>1.7360500000000001E-2</c:v>
                </c:pt>
                <c:pt idx="16">
                  <c:v>1.7097299999999999E-2</c:v>
                </c:pt>
                <c:pt idx="17">
                  <c:v>2.03127E-2</c:v>
                </c:pt>
                <c:pt idx="18">
                  <c:v>1.6083799999999999E-2</c:v>
                </c:pt>
                <c:pt idx="19">
                  <c:v>1.5449900000000001E-2</c:v>
                </c:pt>
                <c:pt idx="20">
                  <c:v>1.27983E-2</c:v>
                </c:pt>
                <c:pt idx="21">
                  <c:v>1.41751E-2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A-FB47-AB2A-11EE632C35BF}"/>
            </c:ext>
          </c:extLst>
        </c:ser>
        <c:ser>
          <c:idx val="0"/>
          <c:order val="1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Sources!$B$25:$B$38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1332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Sources!$D$25:$D$38</c:f>
              <c:numCache>
                <c:formatCode>General</c:formatCode>
                <c:ptCount val="14"/>
                <c:pt idx="0">
                  <c:v>5.6532815981988428E-2</c:v>
                </c:pt>
                <c:pt idx="1">
                  <c:v>5.0023429310563042E-2</c:v>
                </c:pt>
                <c:pt idx="2">
                  <c:v>3.4771837099681339E-2</c:v>
                </c:pt>
                <c:pt idx="3">
                  <c:v>2.751648558754561E-2</c:v>
                </c:pt>
                <c:pt idx="4">
                  <c:v>2.3554761558089721E-2</c:v>
                </c:pt>
                <c:pt idx="5">
                  <c:v>2.0844399999999999E-2</c:v>
                </c:pt>
                <c:pt idx="6">
                  <c:v>1.7670595787382955E-2</c:v>
                </c:pt>
                <c:pt idx="7">
                  <c:v>1.6415068984023302E-2</c:v>
                </c:pt>
                <c:pt idx="8">
                  <c:v>1.3548211608792162E-2</c:v>
                </c:pt>
                <c:pt idx="9">
                  <c:v>9.9057645398932803E-3</c:v>
                </c:pt>
                <c:pt idx="10">
                  <c:v>7.660044733458108E-3</c:v>
                </c:pt>
                <c:pt idx="11">
                  <c:v>5.134049949848501E-3</c:v>
                </c:pt>
                <c:pt idx="12">
                  <c:v>3.5189765354836245E-3</c:v>
                </c:pt>
                <c:pt idx="13">
                  <c:v>2.5101864093087867E-3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9A-FB47-AB2A-11EE632C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13536"/>
        <c:axId val="2113280496"/>
      </c:scatterChart>
      <c:valAx>
        <c:axId val="208961353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13280496"/>
        <c:crosses val="autoZero"/>
        <c:crossBetween val="midCat"/>
      </c:valAx>
      <c:valAx>
        <c:axId val="21132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9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28</xdr:row>
      <xdr:rowOff>44450</xdr:rowOff>
    </xdr:from>
    <xdr:to>
      <xdr:col>16</xdr:col>
      <xdr:colOff>44450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28</xdr:row>
      <xdr:rowOff>44450</xdr:rowOff>
    </xdr:from>
    <xdr:to>
      <xdr:col>16</xdr:col>
      <xdr:colOff>44450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F71B-A02D-CB40-9D55-7B9EC449B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228599</xdr:colOff>
      <xdr:row>28</xdr:row>
      <xdr:rowOff>8466</xdr:rowOff>
    </xdr:from>
    <xdr:to>
      <xdr:col>23</xdr:col>
      <xdr:colOff>448732</xdr:colOff>
      <xdr:row>54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ACC30A-EE9E-AB48-9618-5AD8EA8B9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29632</xdr:colOff>
      <xdr:row>2</xdr:row>
      <xdr:rowOff>143933</xdr:rowOff>
    </xdr:from>
    <xdr:to>
      <xdr:col>29</xdr:col>
      <xdr:colOff>558800</xdr:colOff>
      <xdr:row>26</xdr:row>
      <xdr:rowOff>67732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144E3F-6E9D-3146-85CF-16E4E9BBF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93133</xdr:rowOff>
    </xdr:from>
    <xdr:to>
      <xdr:col>13</xdr:col>
      <xdr:colOff>270934</xdr:colOff>
      <xdr:row>33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C67AA-9C49-8A45-AC13-D2E8076B9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showRuler="0" workbookViewId="0">
      <selection activeCell="A24" sqref="A24"/>
    </sheetView>
  </sheetViews>
  <sheetFormatPr baseColWidth="10" defaultRowHeight="16" x14ac:dyDescent="0.2"/>
  <cols>
    <col min="3" max="3" width="10.83203125" style="14"/>
    <col min="6" max="6" width="11.83203125" bestFit="1" customWidth="1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5" x14ac:dyDescent="0.2">
      <c r="A1" s="19"/>
      <c r="B1" s="21"/>
      <c r="C1" s="20"/>
      <c r="D1" s="20"/>
    </row>
    <row r="2" spans="1:15" x14ac:dyDescent="0.2">
      <c r="A2" s="30" t="s">
        <v>34</v>
      </c>
      <c r="B2" s="31"/>
      <c r="C2" s="30"/>
      <c r="D2" s="30"/>
      <c r="E2" s="30"/>
      <c r="F2" s="30"/>
      <c r="G2" s="30"/>
      <c r="H2" s="30"/>
      <c r="I2" s="30"/>
      <c r="J2" s="30"/>
      <c r="M2" s="20"/>
    </row>
    <row r="3" spans="1:15" x14ac:dyDescent="0.2">
      <c r="A3" t="s">
        <v>17</v>
      </c>
      <c r="B3" s="14"/>
      <c r="C3">
        <v>5000000</v>
      </c>
    </row>
    <row r="4" spans="1:15" s="1" customFormat="1" x14ac:dyDescent="0.2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7" t="s">
        <v>5</v>
      </c>
      <c r="G4" s="7"/>
      <c r="H4" s="8" t="s">
        <v>6</v>
      </c>
      <c r="I4" s="1" t="s">
        <v>7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18</v>
      </c>
    </row>
    <row r="5" spans="1:15" s="1" customFormat="1" x14ac:dyDescent="0.2">
      <c r="A5" s="2" t="s">
        <v>8</v>
      </c>
      <c r="B5" s="3"/>
      <c r="C5" s="4"/>
      <c r="D5" s="5"/>
      <c r="E5" s="6"/>
      <c r="F5" s="7"/>
      <c r="G5" s="7"/>
      <c r="H5" s="8"/>
    </row>
    <row r="6" spans="1:15" s="1" customFormat="1" x14ac:dyDescent="0.2">
      <c r="A6" s="10"/>
      <c r="B6" s="10"/>
      <c r="C6" s="10"/>
      <c r="D6" s="10"/>
      <c r="E6" s="10"/>
      <c r="F6" s="9"/>
      <c r="G6" s="9"/>
      <c r="H6" s="9"/>
      <c r="I6" s="16"/>
    </row>
    <row r="7" spans="1:15" s="13" customFormat="1" x14ac:dyDescent="0.2">
      <c r="A7" s="11" t="s">
        <v>19</v>
      </c>
      <c r="B7" s="15">
        <v>50525.4</v>
      </c>
      <c r="C7" s="15">
        <v>0</v>
      </c>
      <c r="D7" s="15">
        <v>0</v>
      </c>
      <c r="E7" s="15">
        <v>0</v>
      </c>
      <c r="F7" s="17">
        <v>30279.7</v>
      </c>
      <c r="G7" s="12"/>
      <c r="H7" s="17">
        <f t="shared" ref="H7:H20" si="0">B7+C7+D7+E7+F7</f>
        <v>80805.100000000006</v>
      </c>
      <c r="I7" s="17">
        <v>80617</v>
      </c>
      <c r="J7" s="18">
        <f t="shared" ref="J7:J20" si="1">B7/H7</f>
        <v>0.62527488982749846</v>
      </c>
      <c r="K7" s="18">
        <f t="shared" ref="K7:K20" si="2">C7/H7</f>
        <v>0</v>
      </c>
      <c r="L7" s="18">
        <f t="shared" ref="L7:L20" si="3">D7/H7</f>
        <v>0</v>
      </c>
      <c r="M7" s="18">
        <f t="shared" ref="M7:M20" si="4">E7/H7</f>
        <v>0</v>
      </c>
      <c r="N7" s="18">
        <f t="shared" ref="N7:N16" si="5">F7/H7</f>
        <v>0.37472511017250149</v>
      </c>
      <c r="O7" s="18">
        <f t="shared" ref="O7:O20" si="6">I7/59362</f>
        <v>1.3580573430814327</v>
      </c>
    </row>
    <row r="8" spans="1:15" s="13" customFormat="1" x14ac:dyDescent="0.2">
      <c r="A8" s="11" t="s">
        <v>20</v>
      </c>
      <c r="B8" s="15">
        <v>63423.5</v>
      </c>
      <c r="C8" s="15">
        <v>0</v>
      </c>
      <c r="D8" s="15">
        <v>0</v>
      </c>
      <c r="E8" s="15">
        <v>0</v>
      </c>
      <c r="F8" s="17">
        <v>21109</v>
      </c>
      <c r="G8" s="12"/>
      <c r="H8" s="17">
        <f t="shared" si="0"/>
        <v>84532.5</v>
      </c>
      <c r="I8" s="17">
        <v>84397</v>
      </c>
      <c r="J8" s="18">
        <f t="shared" si="1"/>
        <v>0.75028539319196763</v>
      </c>
      <c r="K8" s="18">
        <f t="shared" si="2"/>
        <v>0</v>
      </c>
      <c r="L8" s="18">
        <f t="shared" si="3"/>
        <v>0</v>
      </c>
      <c r="M8" s="18">
        <f t="shared" si="4"/>
        <v>0</v>
      </c>
      <c r="N8" s="18">
        <f t="shared" si="5"/>
        <v>0.24971460680803242</v>
      </c>
      <c r="O8" s="18">
        <f t="shared" si="6"/>
        <v>1.4217344429096055</v>
      </c>
    </row>
    <row r="9" spans="1:15" s="13" customFormat="1" x14ac:dyDescent="0.2">
      <c r="A9" s="11" t="s">
        <v>21</v>
      </c>
      <c r="B9" s="15">
        <v>30098.6</v>
      </c>
      <c r="C9" s="15">
        <v>0</v>
      </c>
      <c r="D9" s="15">
        <v>0</v>
      </c>
      <c r="E9" s="15">
        <v>0</v>
      </c>
      <c r="F9" s="17">
        <v>43153.5</v>
      </c>
      <c r="G9" s="12"/>
      <c r="H9" s="17">
        <f t="shared" si="0"/>
        <v>73252.100000000006</v>
      </c>
      <c r="I9" s="17">
        <v>73225</v>
      </c>
      <c r="J9" s="18">
        <f t="shared" si="1"/>
        <v>0.41089060927946086</v>
      </c>
      <c r="K9" s="18">
        <f t="shared" si="2"/>
        <v>0</v>
      </c>
      <c r="L9" s="18">
        <f t="shared" si="3"/>
        <v>0</v>
      </c>
      <c r="M9" s="18">
        <f t="shared" si="4"/>
        <v>0</v>
      </c>
      <c r="N9" s="18">
        <f t="shared" si="5"/>
        <v>0.58910939072053903</v>
      </c>
      <c r="O9" s="18">
        <f t="shared" si="6"/>
        <v>1.2335332367507834</v>
      </c>
    </row>
    <row r="10" spans="1:15" s="13" customFormat="1" x14ac:dyDescent="0.2">
      <c r="A10" s="11" t="s">
        <v>22</v>
      </c>
      <c r="B10" s="15">
        <v>22212.5</v>
      </c>
      <c r="C10" s="15">
        <v>0</v>
      </c>
      <c r="D10" s="15">
        <v>0</v>
      </c>
      <c r="E10" s="15">
        <v>0</v>
      </c>
      <c r="F10" s="17">
        <v>46896.5</v>
      </c>
      <c r="G10" s="12"/>
      <c r="H10" s="17">
        <f t="shared" si="0"/>
        <v>69109</v>
      </c>
      <c r="I10" s="17">
        <v>69109</v>
      </c>
      <c r="J10" s="18">
        <f t="shared" si="1"/>
        <v>0.32141255118725492</v>
      </c>
      <c r="K10" s="18">
        <f t="shared" si="2"/>
        <v>0</v>
      </c>
      <c r="L10" s="18">
        <f t="shared" si="3"/>
        <v>0</v>
      </c>
      <c r="M10" s="18">
        <f t="shared" si="4"/>
        <v>0</v>
      </c>
      <c r="N10" s="18">
        <f t="shared" si="5"/>
        <v>0.67858744881274513</v>
      </c>
      <c r="O10" s="18">
        <f t="shared" si="6"/>
        <v>1.1641959502712174</v>
      </c>
    </row>
    <row r="11" spans="1:15" s="13" customFormat="1" x14ac:dyDescent="0.2">
      <c r="A11" s="11" t="s">
        <v>23</v>
      </c>
      <c r="B11" s="15">
        <v>18094</v>
      </c>
      <c r="C11" s="15">
        <v>0</v>
      </c>
      <c r="D11" s="15">
        <v>0</v>
      </c>
      <c r="E11" s="15">
        <v>0</v>
      </c>
      <c r="F11" s="17">
        <v>47813.9</v>
      </c>
      <c r="G11" s="12"/>
      <c r="H11" s="17">
        <f t="shared" si="0"/>
        <v>65907.899999999994</v>
      </c>
      <c r="I11" s="17">
        <v>65706</v>
      </c>
      <c r="J11" s="18">
        <f t="shared" si="1"/>
        <v>0.27453461572891869</v>
      </c>
      <c r="K11" s="18">
        <f t="shared" si="2"/>
        <v>0</v>
      </c>
      <c r="L11" s="18">
        <f t="shared" si="3"/>
        <v>0</v>
      </c>
      <c r="M11" s="18">
        <f t="shared" si="4"/>
        <v>0</v>
      </c>
      <c r="N11" s="18">
        <f t="shared" si="5"/>
        <v>0.72546538427108143</v>
      </c>
      <c r="O11" s="18">
        <f t="shared" si="6"/>
        <v>1.1068697146322564</v>
      </c>
    </row>
    <row r="12" spans="1:15" s="13" customFormat="1" x14ac:dyDescent="0.2">
      <c r="A12" s="11" t="s">
        <v>24</v>
      </c>
      <c r="B12" s="15">
        <v>15280</v>
      </c>
      <c r="C12" s="15">
        <v>0</v>
      </c>
      <c r="D12" s="15">
        <v>0</v>
      </c>
      <c r="E12" s="15">
        <v>0</v>
      </c>
      <c r="F12" s="17">
        <v>47813</v>
      </c>
      <c r="G12" s="12"/>
      <c r="H12" s="17">
        <f t="shared" si="0"/>
        <v>63093</v>
      </c>
      <c r="I12" s="17">
        <v>63085</v>
      </c>
      <c r="J12" s="18">
        <f t="shared" si="1"/>
        <v>0.24218217551867877</v>
      </c>
      <c r="K12" s="18">
        <f t="shared" si="2"/>
        <v>0</v>
      </c>
      <c r="L12" s="18">
        <f t="shared" si="3"/>
        <v>0</v>
      </c>
      <c r="M12" s="18">
        <f t="shared" si="4"/>
        <v>0</v>
      </c>
      <c r="N12" s="18">
        <f t="shared" si="5"/>
        <v>0.75781782448132118</v>
      </c>
      <c r="O12" s="18">
        <f t="shared" si="6"/>
        <v>1.0627168895926686</v>
      </c>
    </row>
    <row r="13" spans="1:15" s="13" customFormat="1" x14ac:dyDescent="0.2">
      <c r="A13" s="11" t="s">
        <v>33</v>
      </c>
      <c r="B13" s="15">
        <v>12458</v>
      </c>
      <c r="C13" s="15">
        <v>0</v>
      </c>
      <c r="D13" s="15">
        <v>0</v>
      </c>
      <c r="E13" s="15">
        <v>0</v>
      </c>
      <c r="F13" s="17">
        <v>46905.599999999999</v>
      </c>
      <c r="G13" s="12"/>
      <c r="H13" s="17">
        <f t="shared" si="0"/>
        <v>59363.6</v>
      </c>
      <c r="I13" s="17">
        <v>59362</v>
      </c>
      <c r="J13" s="18">
        <f t="shared" si="1"/>
        <v>0.20985924034256684</v>
      </c>
      <c r="K13" s="18">
        <f t="shared" si="2"/>
        <v>0</v>
      </c>
      <c r="L13" s="18">
        <f t="shared" si="3"/>
        <v>0</v>
      </c>
      <c r="M13" s="18">
        <f t="shared" si="4"/>
        <v>0</v>
      </c>
      <c r="N13" s="18">
        <f t="shared" si="5"/>
        <v>0.79014075965743313</v>
      </c>
      <c r="O13" s="18">
        <f t="shared" si="6"/>
        <v>1</v>
      </c>
    </row>
    <row r="14" spans="1:15" s="13" customFormat="1" x14ac:dyDescent="0.2">
      <c r="A14" s="11" t="s">
        <v>25</v>
      </c>
      <c r="B14" s="15">
        <v>11413</v>
      </c>
      <c r="C14" s="15">
        <v>118.127</v>
      </c>
      <c r="D14" s="15">
        <v>0</v>
      </c>
      <c r="E14" s="15">
        <v>224.58799999999999</v>
      </c>
      <c r="F14" s="17">
        <v>46535.199999999997</v>
      </c>
      <c r="G14" s="12"/>
      <c r="H14" s="17">
        <f t="shared" si="0"/>
        <v>58290.914999999994</v>
      </c>
      <c r="I14" s="17">
        <v>58382</v>
      </c>
      <c r="J14" s="18">
        <f t="shared" si="1"/>
        <v>0.19579380423175724</v>
      </c>
      <c r="K14" s="18">
        <f t="shared" si="2"/>
        <v>2.026507904362112E-3</v>
      </c>
      <c r="L14" s="18">
        <f t="shared" si="3"/>
        <v>0</v>
      </c>
      <c r="M14" s="18">
        <f t="shared" si="4"/>
        <v>3.852881705493901E-3</v>
      </c>
      <c r="N14" s="18">
        <f t="shared" si="5"/>
        <v>0.7983268061583868</v>
      </c>
      <c r="O14" s="18">
        <f t="shared" si="6"/>
        <v>0.98349112226676993</v>
      </c>
    </row>
    <row r="15" spans="1:15" s="13" customFormat="1" x14ac:dyDescent="0.2">
      <c r="A15" s="11" t="s">
        <v>26</v>
      </c>
      <c r="B15" s="15">
        <v>8893.09</v>
      </c>
      <c r="C15" s="15">
        <v>478.05</v>
      </c>
      <c r="D15" s="15">
        <v>264.05</v>
      </c>
      <c r="E15" s="15">
        <v>384.67200000000003</v>
      </c>
      <c r="F15" s="17">
        <v>44464.9</v>
      </c>
      <c r="G15" s="12"/>
      <c r="H15" s="17">
        <f t="shared" si="0"/>
        <v>54484.762000000002</v>
      </c>
      <c r="I15" s="17">
        <v>54578</v>
      </c>
      <c r="J15" s="18">
        <f t="shared" si="1"/>
        <v>0.16322159946298379</v>
      </c>
      <c r="K15" s="18">
        <f t="shared" si="2"/>
        <v>8.7740128148123316E-3</v>
      </c>
      <c r="L15" s="18">
        <f t="shared" si="3"/>
        <v>4.8463091386909242E-3</v>
      </c>
      <c r="M15" s="18">
        <f t="shared" si="4"/>
        <v>7.0601758341167021E-3</v>
      </c>
      <c r="N15" s="18">
        <f t="shared" si="5"/>
        <v>0.8160979027493962</v>
      </c>
      <c r="O15" s="18">
        <f t="shared" si="6"/>
        <v>0.91940972339206894</v>
      </c>
    </row>
    <row r="16" spans="1:15" s="13" customFormat="1" x14ac:dyDescent="0.2">
      <c r="A16" s="11" t="s">
        <v>27</v>
      </c>
      <c r="B16" s="15">
        <v>6200.86</v>
      </c>
      <c r="C16" s="15">
        <v>1155.1099999999999</v>
      </c>
      <c r="D16" s="15">
        <v>637.67100000000005</v>
      </c>
      <c r="E16" s="15">
        <v>958.00800000000004</v>
      </c>
      <c r="F16" s="17">
        <v>43843.3</v>
      </c>
      <c r="G16" s="12"/>
      <c r="H16" s="17">
        <f t="shared" si="0"/>
        <v>52794.949000000001</v>
      </c>
      <c r="I16" s="17">
        <v>52609</v>
      </c>
      <c r="J16" s="18">
        <f t="shared" si="1"/>
        <v>0.11745176607709196</v>
      </c>
      <c r="K16" s="18">
        <f t="shared" si="2"/>
        <v>2.1879176358329276E-2</v>
      </c>
      <c r="L16" s="18">
        <f t="shared" si="3"/>
        <v>1.2078257713630901E-2</v>
      </c>
      <c r="M16" s="18">
        <f t="shared" si="4"/>
        <v>1.8145826791119736E-2</v>
      </c>
      <c r="N16" s="18">
        <f t="shared" si="5"/>
        <v>0.83044497305982823</v>
      </c>
      <c r="O16" s="18">
        <f t="shared" si="6"/>
        <v>0.88624035578316096</v>
      </c>
    </row>
    <row r="17" spans="1:15" s="13" customFormat="1" x14ac:dyDescent="0.2">
      <c r="A17" s="11" t="s">
        <v>28</v>
      </c>
      <c r="B17" s="15">
        <v>4828.18</v>
      </c>
      <c r="C17" s="15">
        <v>1695.16</v>
      </c>
      <c r="D17" s="15">
        <v>892.75699999999995</v>
      </c>
      <c r="E17" s="15">
        <v>1443.47</v>
      </c>
      <c r="F17" s="17">
        <v>43833.7</v>
      </c>
      <c r="G17" s="12"/>
      <c r="H17" s="17">
        <f t="shared" si="0"/>
        <v>52693.266999999993</v>
      </c>
      <c r="I17" s="17">
        <v>52643</v>
      </c>
      <c r="J17" s="18">
        <f t="shared" si="1"/>
        <v>9.1628025265542964E-2</v>
      </c>
      <c r="K17" s="18">
        <f t="shared" si="2"/>
        <v>3.2170334020094074E-2</v>
      </c>
      <c r="L17" s="18">
        <f t="shared" si="3"/>
        <v>1.6942525123750631E-2</v>
      </c>
      <c r="M17" s="18">
        <f t="shared" si="4"/>
        <v>2.7393822440350876E-2</v>
      </c>
      <c r="N17" s="18">
        <f t="shared" ref="N17:N20" si="7">F17/H17</f>
        <v>0.83186529315026159</v>
      </c>
      <c r="O17" s="18">
        <f t="shared" si="6"/>
        <v>0.88681311276574237</v>
      </c>
    </row>
    <row r="18" spans="1:15" s="13" customFormat="1" x14ac:dyDescent="0.2">
      <c r="A18" s="11" t="s">
        <v>29</v>
      </c>
      <c r="B18" s="15">
        <v>2882.22</v>
      </c>
      <c r="C18" s="15">
        <v>2308.96</v>
      </c>
      <c r="D18" s="15">
        <v>1059.21</v>
      </c>
      <c r="E18" s="15">
        <v>1927.54</v>
      </c>
      <c r="F18" s="17">
        <v>45795.8</v>
      </c>
      <c r="G18" s="12"/>
      <c r="H18" s="17">
        <f t="shared" si="0"/>
        <v>53973.73</v>
      </c>
      <c r="I18" s="17">
        <v>53818</v>
      </c>
      <c r="J18" s="18">
        <f t="shared" si="1"/>
        <v>5.3400422761221054E-2</v>
      </c>
      <c r="K18" s="18">
        <f t="shared" si="2"/>
        <v>4.2779329870290601E-2</v>
      </c>
      <c r="L18" s="18">
        <f t="shared" si="3"/>
        <v>1.9624546978687596E-2</v>
      </c>
      <c r="M18" s="18">
        <f t="shared" si="4"/>
        <v>3.5712558683641094E-2</v>
      </c>
      <c r="N18" s="18">
        <f t="shared" si="7"/>
        <v>0.84848314170615968</v>
      </c>
      <c r="O18" s="18">
        <f t="shared" si="6"/>
        <v>0.90660692025201306</v>
      </c>
    </row>
    <row r="19" spans="1:15" s="13" customFormat="1" x14ac:dyDescent="0.2">
      <c r="A19" s="11" t="s">
        <v>30</v>
      </c>
      <c r="B19" s="15">
        <v>1921.74</v>
      </c>
      <c r="C19" s="15">
        <v>2537.0100000000002</v>
      </c>
      <c r="D19" s="15">
        <v>983.87400000000002</v>
      </c>
      <c r="E19" s="15">
        <v>2278.4699999999998</v>
      </c>
      <c r="F19" s="17">
        <v>48328.2</v>
      </c>
      <c r="G19" s="12"/>
      <c r="H19" s="17">
        <f t="shared" si="0"/>
        <v>56049.293999999994</v>
      </c>
      <c r="I19" s="17">
        <v>56269</v>
      </c>
      <c r="J19" s="18">
        <f t="shared" si="1"/>
        <v>3.4286604930295825E-2</v>
      </c>
      <c r="K19" s="18">
        <f t="shared" si="2"/>
        <v>4.5263906446350609E-2</v>
      </c>
      <c r="L19" s="18">
        <f t="shared" si="3"/>
        <v>1.7553726903321923E-2</v>
      </c>
      <c r="M19" s="18">
        <f t="shared" si="4"/>
        <v>4.0651181083565475E-2</v>
      </c>
      <c r="N19" s="18">
        <f t="shared" si="7"/>
        <v>0.86224458063646625</v>
      </c>
      <c r="O19" s="18">
        <f t="shared" si="6"/>
        <v>0.94789596037869339</v>
      </c>
    </row>
    <row r="20" spans="1:15" s="13" customFormat="1" x14ac:dyDescent="0.2">
      <c r="A20" s="11" t="s">
        <v>31</v>
      </c>
      <c r="B20" s="15">
        <v>1362.79</v>
      </c>
      <c r="C20" s="15">
        <v>1913.51</v>
      </c>
      <c r="D20" s="15">
        <v>897.05</v>
      </c>
      <c r="E20" s="15">
        <v>2430.39</v>
      </c>
      <c r="F20" s="17">
        <v>51827.199999999997</v>
      </c>
      <c r="G20" s="12"/>
      <c r="H20" s="17">
        <f t="shared" si="0"/>
        <v>58430.939999999995</v>
      </c>
      <c r="I20" s="17">
        <v>58420</v>
      </c>
      <c r="J20" s="18">
        <f t="shared" si="1"/>
        <v>2.33230887608517E-2</v>
      </c>
      <c r="K20" s="18">
        <f t="shared" si="2"/>
        <v>3.2748232357720071E-2</v>
      </c>
      <c r="L20" s="18">
        <f t="shared" si="3"/>
        <v>1.5352311634897539E-2</v>
      </c>
      <c r="M20" s="18">
        <f t="shared" si="4"/>
        <v>4.1594230727761694E-2</v>
      </c>
      <c r="N20" s="18">
        <f t="shared" si="7"/>
        <v>0.886982136518769</v>
      </c>
      <c r="O20" s="18">
        <f t="shared" si="6"/>
        <v>0.9841312624237728</v>
      </c>
    </row>
    <row r="23" spans="1:15" s="22" customFormat="1" x14ac:dyDescent="0.2">
      <c r="A23" s="22" t="s">
        <v>10</v>
      </c>
      <c r="B23" s="22" t="s">
        <v>9</v>
      </c>
      <c r="C23" s="23"/>
      <c r="E23" s="22" t="s">
        <v>11</v>
      </c>
    </row>
    <row r="24" spans="1:15" x14ac:dyDescent="0.2">
      <c r="A24" s="24">
        <v>100</v>
      </c>
      <c r="B24">
        <v>2.83</v>
      </c>
      <c r="E24">
        <f t="shared" ref="E24:E37" si="8">B24/A24</f>
        <v>2.8300000000000002E-2</v>
      </c>
      <c r="F24" s="28">
        <f>E24/E30</f>
        <v>7.8385527136618842</v>
      </c>
    </row>
    <row r="25" spans="1:15" x14ac:dyDescent="0.2">
      <c r="A25" s="24">
        <v>200</v>
      </c>
      <c r="B25">
        <v>3.1880000000000002</v>
      </c>
      <c r="E25">
        <f t="shared" si="8"/>
        <v>1.5939999999999999E-2</v>
      </c>
      <c r="F25" s="28">
        <f>E25/E30</f>
        <v>4.4150717404865878</v>
      </c>
    </row>
    <row r="26" spans="1:15" x14ac:dyDescent="0.2">
      <c r="A26" s="24">
        <v>400</v>
      </c>
      <c r="B26">
        <v>3.7330000000000001</v>
      </c>
      <c r="E26">
        <f t="shared" si="8"/>
        <v>9.3325000000000005E-3</v>
      </c>
      <c r="F26" s="28">
        <f>E26/E30</f>
        <v>2.5849220212102311</v>
      </c>
    </row>
    <row r="27" spans="1:15" x14ac:dyDescent="0.2">
      <c r="A27" s="24">
        <v>600</v>
      </c>
      <c r="B27">
        <v>4.0380000000000003</v>
      </c>
      <c r="E27">
        <f t="shared" si="8"/>
        <v>6.7300000000000007E-3</v>
      </c>
      <c r="F27" s="28">
        <f>E27/E30</f>
        <v>1.8640798502807239</v>
      </c>
    </row>
    <row r="28" spans="1:15" x14ac:dyDescent="0.2">
      <c r="A28" s="24">
        <v>800</v>
      </c>
      <c r="B28">
        <v>4.3019999999999996</v>
      </c>
      <c r="E28">
        <f t="shared" si="8"/>
        <v>5.3774999999999995E-3</v>
      </c>
      <c r="F28" s="28">
        <f>E28/E30</f>
        <v>1.4894635059263879</v>
      </c>
    </row>
    <row r="29" spans="1:15" x14ac:dyDescent="0.2">
      <c r="A29" s="24">
        <v>1000</v>
      </c>
      <c r="B29">
        <v>4.57</v>
      </c>
      <c r="E29">
        <f t="shared" si="8"/>
        <v>4.5700000000000003E-3</v>
      </c>
      <c r="F29" s="28">
        <f>E29/E30</f>
        <v>1.2658016219588273</v>
      </c>
    </row>
    <row r="30" spans="1:15" x14ac:dyDescent="0.2">
      <c r="A30" s="24">
        <v>1332</v>
      </c>
      <c r="B30">
        <v>4.8090000000000002</v>
      </c>
      <c r="C30" s="14" t="s">
        <v>32</v>
      </c>
      <c r="E30">
        <f t="shared" si="8"/>
        <v>3.6103603603603604E-3</v>
      </c>
      <c r="F30" s="29">
        <f>E30/E30</f>
        <v>1</v>
      </c>
    </row>
    <row r="31" spans="1:15" s="26" customFormat="1" x14ac:dyDescent="0.2">
      <c r="A31" s="25">
        <v>1500</v>
      </c>
      <c r="B31" s="26">
        <v>4.9000000000000004</v>
      </c>
      <c r="C31" s="27"/>
      <c r="E31" s="20">
        <f t="shared" si="8"/>
        <v>3.2666666666666669E-3</v>
      </c>
      <c r="F31" s="29">
        <f>E31/E30</f>
        <v>0.90480349344978173</v>
      </c>
    </row>
    <row r="32" spans="1:15" x14ac:dyDescent="0.2">
      <c r="A32" s="24">
        <v>2000</v>
      </c>
      <c r="B32">
        <v>5.3390000000000004</v>
      </c>
      <c r="E32">
        <f t="shared" si="8"/>
        <v>2.6695E-3</v>
      </c>
      <c r="F32" s="28">
        <f>E32/E30</f>
        <v>0.73939987523393635</v>
      </c>
    </row>
    <row r="33" spans="1:6" x14ac:dyDescent="0.2">
      <c r="A33" s="24">
        <v>3000</v>
      </c>
      <c r="B33">
        <v>5.3730000000000002</v>
      </c>
      <c r="E33">
        <f t="shared" si="8"/>
        <v>1.7910000000000001E-3</v>
      </c>
      <c r="F33" s="28">
        <f>E33/E30</f>
        <v>0.49607236431690582</v>
      </c>
    </row>
    <row r="34" spans="1:6" x14ac:dyDescent="0.2">
      <c r="A34" s="24">
        <v>4000</v>
      </c>
      <c r="B34">
        <v>6.0389999999999997</v>
      </c>
      <c r="E34">
        <f t="shared" si="8"/>
        <v>1.50975E-3</v>
      </c>
      <c r="F34" s="28">
        <f>E34/E30</f>
        <v>0.41817155333749217</v>
      </c>
    </row>
    <row r="35" spans="1:6" x14ac:dyDescent="0.2">
      <c r="A35" s="24">
        <v>6000</v>
      </c>
      <c r="B35">
        <v>6.1130000000000004</v>
      </c>
      <c r="E35">
        <f t="shared" si="8"/>
        <v>1.0188333333333334E-3</v>
      </c>
      <c r="F35" s="28">
        <f>E35/E30</f>
        <v>0.28219713038053651</v>
      </c>
    </row>
    <row r="36" spans="1:6" x14ac:dyDescent="0.2">
      <c r="A36" s="24">
        <v>8000</v>
      </c>
      <c r="B36">
        <v>6.734</v>
      </c>
      <c r="E36">
        <f t="shared" si="8"/>
        <v>8.4175000000000005E-4</v>
      </c>
      <c r="F36" s="28">
        <f>E36/E30</f>
        <v>0.23314847161572053</v>
      </c>
    </row>
    <row r="37" spans="1:6" x14ac:dyDescent="0.2">
      <c r="A37" s="24">
        <v>10000</v>
      </c>
      <c r="B37">
        <v>6.9180000000000001</v>
      </c>
      <c r="E37">
        <f t="shared" si="8"/>
        <v>6.9180000000000001E-4</v>
      </c>
      <c r="F37" s="28">
        <f>E37/E30</f>
        <v>0.19161522145976295</v>
      </c>
    </row>
    <row r="38" spans="1:6" x14ac:dyDescent="0.2">
      <c r="C38"/>
    </row>
    <row r="39" spans="1:6" x14ac:dyDescent="0.2">
      <c r="C39"/>
    </row>
    <row r="40" spans="1:6" x14ac:dyDescent="0.2">
      <c r="C40"/>
    </row>
    <row r="41" spans="1:6" x14ac:dyDescent="0.2">
      <c r="C41"/>
    </row>
    <row r="42" spans="1:6" x14ac:dyDescent="0.2">
      <c r="C42"/>
    </row>
    <row r="43" spans="1:6" x14ac:dyDescent="0.2">
      <c r="C43"/>
    </row>
    <row r="44" spans="1:6" x14ac:dyDescent="0.2">
      <c r="C44"/>
    </row>
    <row r="45" spans="1:6" x14ac:dyDescent="0.2">
      <c r="C45"/>
    </row>
    <row r="46" spans="1:6" x14ac:dyDescent="0.2">
      <c r="C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8B6B-05A3-9746-92A3-920BB2A58134}">
  <dimension ref="A1:S140"/>
  <sheetViews>
    <sheetView tabSelected="1" showRuler="0" topLeftCell="A62" zoomScaleNormal="100" workbookViewId="0">
      <selection activeCell="B82" sqref="B82:H95"/>
    </sheetView>
  </sheetViews>
  <sheetFormatPr baseColWidth="10" defaultRowHeight="16" x14ac:dyDescent="0.2"/>
  <cols>
    <col min="3" max="3" width="10.83203125" style="14"/>
    <col min="4" max="5" width="11.6640625" bestFit="1" customWidth="1"/>
    <col min="6" max="6" width="12" bestFit="1" customWidth="1"/>
    <col min="7" max="7" width="11.6640625" bestFit="1" customWidth="1"/>
    <col min="8" max="8" width="11.83203125" bestFit="1" customWidth="1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9" x14ac:dyDescent="0.2">
      <c r="A1" s="19"/>
      <c r="B1" s="21"/>
      <c r="C1" s="20"/>
      <c r="D1" s="20"/>
    </row>
    <row r="2" spans="1:19" x14ac:dyDescent="0.2">
      <c r="A2" s="30" t="s">
        <v>50</v>
      </c>
      <c r="B2" s="31"/>
      <c r="C2" s="30"/>
      <c r="D2" s="30"/>
      <c r="E2" s="30"/>
      <c r="F2" s="30"/>
      <c r="G2" s="30"/>
      <c r="H2" s="30"/>
      <c r="I2" s="30"/>
      <c r="J2" s="30"/>
      <c r="M2" s="20"/>
    </row>
    <row r="3" spans="1:19" x14ac:dyDescent="0.2">
      <c r="A3" t="s">
        <v>17</v>
      </c>
      <c r="B3" s="14"/>
      <c r="C3">
        <v>50000000</v>
      </c>
    </row>
    <row r="4" spans="1:19" s="1" customFormat="1" x14ac:dyDescent="0.2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7" t="s">
        <v>5</v>
      </c>
      <c r="G4" s="7"/>
      <c r="H4" s="8" t="s">
        <v>6</v>
      </c>
      <c r="I4" s="1" t="s">
        <v>7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18</v>
      </c>
      <c r="Q4" s="1" t="s">
        <v>35</v>
      </c>
      <c r="S4" s="1" t="s">
        <v>8</v>
      </c>
    </row>
    <row r="5" spans="1:19" s="1" customFormat="1" x14ac:dyDescent="0.2">
      <c r="A5" s="2" t="s">
        <v>8</v>
      </c>
      <c r="B5" s="3"/>
      <c r="C5" s="4"/>
      <c r="D5" s="5"/>
      <c r="E5" s="6"/>
      <c r="F5" s="7"/>
      <c r="G5" s="7"/>
      <c r="H5" s="8"/>
    </row>
    <row r="6" spans="1:19" s="1" customFormat="1" x14ac:dyDescent="0.2">
      <c r="A6" s="10"/>
      <c r="B6" s="10"/>
      <c r="C6" s="10"/>
      <c r="D6" s="10"/>
      <c r="E6" s="10"/>
      <c r="F6" s="9"/>
      <c r="G6" s="9"/>
      <c r="H6" s="9"/>
      <c r="I6" s="16"/>
    </row>
    <row r="7" spans="1:19" s="13" customFormat="1" x14ac:dyDescent="0.2">
      <c r="A7" s="11" t="s">
        <v>19</v>
      </c>
      <c r="B7" s="15">
        <v>2826640</v>
      </c>
      <c r="C7" s="15">
        <v>0</v>
      </c>
      <c r="D7" s="15">
        <v>0</v>
      </c>
      <c r="E7" s="15">
        <v>0</v>
      </c>
      <c r="F7" s="17">
        <v>710642</v>
      </c>
      <c r="G7" s="12"/>
      <c r="H7" s="17">
        <f t="shared" ref="H7:H20" si="0">B7+C7+D7+E7+F7</f>
        <v>3537282</v>
      </c>
      <c r="I7" s="17">
        <v>3537283</v>
      </c>
      <c r="J7" s="18">
        <f t="shared" ref="J7:J20" si="1">B7/H7</f>
        <v>0.7990994215332563</v>
      </c>
      <c r="K7" s="18">
        <f t="shared" ref="K7:K20" si="2">C7/H7</f>
        <v>0</v>
      </c>
      <c r="L7" s="18">
        <f t="shared" ref="L7:L20" si="3">D7/H7</f>
        <v>0</v>
      </c>
      <c r="M7" s="18">
        <f t="shared" ref="M7:M20" si="4">E7/H7</f>
        <v>0</v>
      </c>
      <c r="N7" s="18">
        <f t="shared" ref="N7:N20" si="5">F7/H7</f>
        <v>0.20090057846674367</v>
      </c>
      <c r="O7" s="18">
        <f t="shared" ref="O7:O12" si="6">I7/$C$3</f>
        <v>7.0745660000000002E-2</v>
      </c>
      <c r="Q7" s="18">
        <f t="shared" ref="Q7:Q12" si="7">$J7*$O7</f>
        <v>5.6532815981988428E-2</v>
      </c>
      <c r="S7" s="13">
        <v>100</v>
      </c>
    </row>
    <row r="8" spans="1:19" s="13" customFormat="1" x14ac:dyDescent="0.2">
      <c r="A8" s="11" t="s">
        <v>20</v>
      </c>
      <c r="B8" s="15">
        <v>2501170</v>
      </c>
      <c r="C8" s="15">
        <v>0</v>
      </c>
      <c r="D8" s="15">
        <v>0</v>
      </c>
      <c r="E8" s="15">
        <v>0</v>
      </c>
      <c r="F8" s="17">
        <v>912166</v>
      </c>
      <c r="G8" s="12"/>
      <c r="H8" s="17">
        <f t="shared" si="0"/>
        <v>3413336</v>
      </c>
      <c r="I8" s="17">
        <v>3413338</v>
      </c>
      <c r="J8" s="18">
        <f t="shared" si="1"/>
        <v>0.7327640759655657</v>
      </c>
      <c r="K8" s="18">
        <f t="shared" si="2"/>
        <v>0</v>
      </c>
      <c r="L8" s="18">
        <f t="shared" si="3"/>
        <v>0</v>
      </c>
      <c r="M8" s="18">
        <f t="shared" si="4"/>
        <v>0</v>
      </c>
      <c r="N8" s="18">
        <f t="shared" si="5"/>
        <v>0.26723592403443436</v>
      </c>
      <c r="O8" s="18">
        <f t="shared" si="6"/>
        <v>6.8266759999999996E-2</v>
      </c>
      <c r="Q8" s="18">
        <f t="shared" si="7"/>
        <v>5.0023429310563042E-2</v>
      </c>
      <c r="S8" s="13">
        <v>200</v>
      </c>
    </row>
    <row r="9" spans="1:19" s="13" customFormat="1" x14ac:dyDescent="0.2">
      <c r="A9" s="11" t="s">
        <v>21</v>
      </c>
      <c r="B9" s="15">
        <v>1738590</v>
      </c>
      <c r="C9" s="15">
        <v>0</v>
      </c>
      <c r="D9" s="15">
        <v>0</v>
      </c>
      <c r="E9" s="15">
        <v>0</v>
      </c>
      <c r="F9" s="17">
        <v>1073170</v>
      </c>
      <c r="G9" s="12"/>
      <c r="H9" s="17">
        <f t="shared" si="0"/>
        <v>2811760</v>
      </c>
      <c r="I9" s="17">
        <v>2811763</v>
      </c>
      <c r="J9" s="18">
        <f t="shared" si="1"/>
        <v>0.61832802230631345</v>
      </c>
      <c r="K9" s="18">
        <f t="shared" si="2"/>
        <v>0</v>
      </c>
      <c r="L9" s="18">
        <f t="shared" si="3"/>
        <v>0</v>
      </c>
      <c r="M9" s="18">
        <f t="shared" si="4"/>
        <v>0</v>
      </c>
      <c r="N9" s="18">
        <f t="shared" si="5"/>
        <v>0.38167197769368649</v>
      </c>
      <c r="O9" s="18">
        <f t="shared" si="6"/>
        <v>5.6235260000000002E-2</v>
      </c>
      <c r="Q9" s="18">
        <f t="shared" si="7"/>
        <v>3.4771837099681339E-2</v>
      </c>
      <c r="S9" s="13">
        <v>400</v>
      </c>
    </row>
    <row r="10" spans="1:19" s="13" customFormat="1" x14ac:dyDescent="0.2">
      <c r="A10" s="11" t="s">
        <v>22</v>
      </c>
      <c r="B10" s="15">
        <v>1378330</v>
      </c>
      <c r="C10" s="15">
        <v>0</v>
      </c>
      <c r="D10" s="15">
        <v>0</v>
      </c>
      <c r="E10" s="15">
        <v>0</v>
      </c>
      <c r="F10" s="17">
        <v>1185341.6000000001</v>
      </c>
      <c r="G10" s="12"/>
      <c r="H10" s="17">
        <f t="shared" si="0"/>
        <v>2563671.6</v>
      </c>
      <c r="I10" s="17">
        <v>2559011</v>
      </c>
      <c r="J10" s="18">
        <f t="shared" si="1"/>
        <v>0.53763906422335839</v>
      </c>
      <c r="K10" s="18">
        <f t="shared" si="2"/>
        <v>0</v>
      </c>
      <c r="L10" s="18">
        <f t="shared" si="3"/>
        <v>0</v>
      </c>
      <c r="M10" s="18">
        <f t="shared" si="4"/>
        <v>0</v>
      </c>
      <c r="N10" s="18">
        <f t="shared" si="5"/>
        <v>0.46236093577664161</v>
      </c>
      <c r="O10" s="18">
        <f t="shared" si="6"/>
        <v>5.1180219999999998E-2</v>
      </c>
      <c r="Q10" s="18">
        <f t="shared" si="7"/>
        <v>2.751648558754561E-2</v>
      </c>
      <c r="S10" s="13">
        <v>600</v>
      </c>
    </row>
    <row r="11" spans="1:19" s="13" customFormat="1" x14ac:dyDescent="0.2">
      <c r="A11" s="11" t="s">
        <v>23</v>
      </c>
      <c r="B11" s="15">
        <v>1177740</v>
      </c>
      <c r="C11" s="15">
        <v>0</v>
      </c>
      <c r="D11" s="15">
        <v>0</v>
      </c>
      <c r="E11" s="15">
        <v>0</v>
      </c>
      <c r="F11" s="17">
        <v>1273210</v>
      </c>
      <c r="G11" s="12"/>
      <c r="H11" s="17">
        <f t="shared" si="0"/>
        <v>2450950</v>
      </c>
      <c r="I11" s="17">
        <v>2450946</v>
      </c>
      <c r="J11" s="18">
        <f t="shared" si="1"/>
        <v>0.48052387849609335</v>
      </c>
      <c r="K11" s="18">
        <f t="shared" si="2"/>
        <v>0</v>
      </c>
      <c r="L11" s="18">
        <f t="shared" si="3"/>
        <v>0</v>
      </c>
      <c r="M11" s="18">
        <f t="shared" si="4"/>
        <v>0</v>
      </c>
      <c r="N11" s="18">
        <f t="shared" si="5"/>
        <v>0.51947612150390665</v>
      </c>
      <c r="O11" s="18">
        <f t="shared" si="6"/>
        <v>4.9018920000000001E-2</v>
      </c>
      <c r="Q11" s="18">
        <f t="shared" si="7"/>
        <v>2.3554761558089721E-2</v>
      </c>
      <c r="S11" s="13">
        <v>800</v>
      </c>
    </row>
    <row r="12" spans="1:19" s="13" customFormat="1" x14ac:dyDescent="0.2">
      <c r="A12" s="11" t="s">
        <v>24</v>
      </c>
      <c r="B12" s="15">
        <v>1042220</v>
      </c>
      <c r="C12" s="15">
        <v>0</v>
      </c>
      <c r="D12" s="15">
        <v>0</v>
      </c>
      <c r="E12" s="15">
        <v>0</v>
      </c>
      <c r="F12" s="17">
        <v>1343430</v>
      </c>
      <c r="G12" s="12"/>
      <c r="H12" s="17">
        <f t="shared" si="0"/>
        <v>2385650</v>
      </c>
      <c r="I12" s="17">
        <v>2385650</v>
      </c>
      <c r="J12" s="18">
        <f t="shared" si="1"/>
        <v>0.43687045459308782</v>
      </c>
      <c r="K12" s="18">
        <f t="shared" si="2"/>
        <v>0</v>
      </c>
      <c r="L12" s="18">
        <f t="shared" si="3"/>
        <v>0</v>
      </c>
      <c r="M12" s="18">
        <f t="shared" si="4"/>
        <v>0</v>
      </c>
      <c r="N12" s="18">
        <f t="shared" si="5"/>
        <v>0.56312954540691218</v>
      </c>
      <c r="O12" s="18">
        <f t="shared" si="6"/>
        <v>4.7712999999999998E-2</v>
      </c>
      <c r="Q12" s="18">
        <f t="shared" si="7"/>
        <v>2.0844399999999999E-2</v>
      </c>
      <c r="S12" s="13">
        <v>1000</v>
      </c>
    </row>
    <row r="13" spans="1:19" s="13" customFormat="1" x14ac:dyDescent="0.2">
      <c r="A13" s="11" t="s">
        <v>33</v>
      </c>
      <c r="B13" s="15">
        <v>883530</v>
      </c>
      <c r="C13" s="15">
        <v>1417.39</v>
      </c>
      <c r="D13" s="15">
        <v>0</v>
      </c>
      <c r="E13" s="15">
        <v>1639.16</v>
      </c>
      <c r="F13" s="17">
        <v>1420490</v>
      </c>
      <c r="G13" s="12"/>
      <c r="H13" s="17">
        <f t="shared" si="0"/>
        <v>2307076.5499999998</v>
      </c>
      <c r="I13" s="17">
        <v>2307076</v>
      </c>
      <c r="J13" s="18">
        <f t="shared" si="1"/>
        <v>0.38296518596229506</v>
      </c>
      <c r="K13" s="18">
        <f t="shared" si="2"/>
        <v>6.1436626365952193E-4</v>
      </c>
      <c r="L13" s="18">
        <f t="shared" si="3"/>
        <v>0</v>
      </c>
      <c r="M13" s="18">
        <f t="shared" si="4"/>
        <v>7.1049224612854752E-4</v>
      </c>
      <c r="N13" s="18">
        <f t="shared" si="5"/>
        <v>0.61570995552791696</v>
      </c>
      <c r="O13" s="18">
        <f>I13/$C$3</f>
        <v>4.6141519999999998E-2</v>
      </c>
      <c r="Q13" s="18">
        <f>$J13*$O13</f>
        <v>1.7670595787382955E-2</v>
      </c>
      <c r="S13" s="13">
        <v>1332</v>
      </c>
    </row>
    <row r="14" spans="1:19" s="13" customFormat="1" x14ac:dyDescent="0.2">
      <c r="A14" s="11" t="s">
        <v>25</v>
      </c>
      <c r="B14" s="15">
        <v>820756</v>
      </c>
      <c r="C14" s="15">
        <v>4218.45</v>
      </c>
      <c r="D14" s="15">
        <v>357.50799999999998</v>
      </c>
      <c r="E14" s="15">
        <v>3748.11</v>
      </c>
      <c r="F14" s="17">
        <v>1445150</v>
      </c>
      <c r="G14" s="12"/>
      <c r="H14" s="17">
        <f t="shared" si="0"/>
        <v>2274230.068</v>
      </c>
      <c r="I14" s="17">
        <v>2274223</v>
      </c>
      <c r="J14" s="18">
        <f t="shared" si="1"/>
        <v>0.36089400608522781</v>
      </c>
      <c r="K14" s="18">
        <f t="shared" si="2"/>
        <v>1.8548914902482944E-3</v>
      </c>
      <c r="L14" s="18">
        <f t="shared" si="3"/>
        <v>1.5719957493763993E-4</v>
      </c>
      <c r="M14" s="18">
        <f t="shared" si="4"/>
        <v>1.6480786410919971E-3</v>
      </c>
      <c r="N14" s="18">
        <f t="shared" si="5"/>
        <v>0.63544582420849427</v>
      </c>
      <c r="O14" s="18">
        <f t="shared" ref="O14:O20" si="8">I14/$C$3</f>
        <v>4.5484459999999997E-2</v>
      </c>
      <c r="Q14" s="18">
        <f t="shared" ref="Q14:Q20" si="9">$J14*$O14</f>
        <v>1.6415068984023302E-2</v>
      </c>
      <c r="S14" s="13">
        <v>1500</v>
      </c>
    </row>
    <row r="15" spans="1:19" s="13" customFormat="1" x14ac:dyDescent="0.2">
      <c r="A15" s="11" t="s">
        <v>26</v>
      </c>
      <c r="B15" s="15">
        <v>677410</v>
      </c>
      <c r="C15" s="15">
        <v>15204.4</v>
      </c>
      <c r="D15" s="15">
        <v>2601.5300000000002</v>
      </c>
      <c r="E15" s="15">
        <v>12503.2</v>
      </c>
      <c r="F15" s="17">
        <v>1474690</v>
      </c>
      <c r="G15" s="12"/>
      <c r="H15" s="17">
        <f t="shared" si="0"/>
        <v>2182409.13</v>
      </c>
      <c r="I15" s="17">
        <v>2182411</v>
      </c>
      <c r="J15" s="18">
        <f t="shared" si="1"/>
        <v>0.31039551232082685</v>
      </c>
      <c r="K15" s="18">
        <f t="shared" si="2"/>
        <v>6.9667963678286121E-3</v>
      </c>
      <c r="L15" s="18">
        <f t="shared" si="3"/>
        <v>1.192045049774879E-3</v>
      </c>
      <c r="M15" s="18">
        <f t="shared" si="4"/>
        <v>5.7290816044194247E-3</v>
      </c>
      <c r="N15" s="18">
        <f t="shared" si="5"/>
        <v>0.67571656465715024</v>
      </c>
      <c r="O15" s="18">
        <f t="shared" si="8"/>
        <v>4.3648220000000001E-2</v>
      </c>
      <c r="Q15" s="18">
        <f t="shared" si="9"/>
        <v>1.3548211608792162E-2</v>
      </c>
      <c r="S15" s="13">
        <v>2000</v>
      </c>
    </row>
    <row r="16" spans="1:19" s="13" customFormat="1" x14ac:dyDescent="0.2">
      <c r="A16" s="11" t="s">
        <v>27</v>
      </c>
      <c r="B16" s="15">
        <v>495287</v>
      </c>
      <c r="C16" s="15">
        <v>41280.9</v>
      </c>
      <c r="D16" s="15">
        <v>6446.87</v>
      </c>
      <c r="E16" s="15">
        <v>33928.199999999997</v>
      </c>
      <c r="F16" s="17">
        <v>1453460</v>
      </c>
      <c r="G16" s="12"/>
      <c r="H16" s="17">
        <f t="shared" si="0"/>
        <v>2030402.97</v>
      </c>
      <c r="I16" s="17">
        <v>2030408</v>
      </c>
      <c r="J16" s="18">
        <f t="shared" si="1"/>
        <v>0.24393532087869238</v>
      </c>
      <c r="K16" s="18">
        <f t="shared" si="2"/>
        <v>2.0331382789496217E-2</v>
      </c>
      <c r="L16" s="18">
        <f t="shared" si="3"/>
        <v>3.1751677352993626E-3</v>
      </c>
      <c r="M16" s="18">
        <f t="shared" si="4"/>
        <v>1.6710081940039714E-2</v>
      </c>
      <c r="N16" s="18">
        <f t="shared" si="5"/>
        <v>0.71584804665647239</v>
      </c>
      <c r="O16" s="18">
        <f t="shared" si="8"/>
        <v>4.0608159999999997E-2</v>
      </c>
      <c r="Q16" s="18">
        <f t="shared" si="9"/>
        <v>9.9057645398932803E-3</v>
      </c>
      <c r="S16" s="13">
        <v>3000</v>
      </c>
    </row>
    <row r="17" spans="1:19" s="13" customFormat="1" x14ac:dyDescent="0.2">
      <c r="A17" s="11" t="s">
        <v>28</v>
      </c>
      <c r="B17" s="15">
        <v>384048</v>
      </c>
      <c r="C17" s="15">
        <v>62015.4</v>
      </c>
      <c r="D17" s="15">
        <v>9271.69</v>
      </c>
      <c r="E17" s="15">
        <v>49662.2</v>
      </c>
      <c r="F17" s="17">
        <v>1417620</v>
      </c>
      <c r="G17" s="17"/>
      <c r="H17" s="17">
        <f t="shared" si="0"/>
        <v>1922617.29</v>
      </c>
      <c r="I17" s="17">
        <v>1917382</v>
      </c>
      <c r="J17" s="18">
        <f t="shared" si="1"/>
        <v>0.19975270273367821</v>
      </c>
      <c r="K17" s="18">
        <f t="shared" si="2"/>
        <v>3.2255717413214362E-2</v>
      </c>
      <c r="L17" s="18">
        <f t="shared" si="3"/>
        <v>4.8224314054722767E-3</v>
      </c>
      <c r="M17" s="18">
        <f t="shared" si="4"/>
        <v>2.5830517731378559E-2</v>
      </c>
      <c r="N17" s="18">
        <f t="shared" si="5"/>
        <v>0.7373386307162566</v>
      </c>
      <c r="O17" s="18">
        <f t="shared" si="8"/>
        <v>3.8347640000000002E-2</v>
      </c>
      <c r="Q17" s="18">
        <f t="shared" si="9"/>
        <v>7.660044733458108E-3</v>
      </c>
      <c r="S17" s="13">
        <v>4000</v>
      </c>
    </row>
    <row r="18" spans="1:19" s="13" customFormat="1" x14ac:dyDescent="0.2">
      <c r="A18" s="11" t="s">
        <v>29</v>
      </c>
      <c r="B18" s="15">
        <v>257560</v>
      </c>
      <c r="C18" s="15">
        <v>81261.8</v>
      </c>
      <c r="D18" s="15">
        <v>11739.9</v>
      </c>
      <c r="E18" s="15">
        <v>68930.899999999994</v>
      </c>
      <c r="F18" s="17">
        <v>1381650</v>
      </c>
      <c r="G18" s="12"/>
      <c r="H18" s="17">
        <f t="shared" si="0"/>
        <v>1801142.6</v>
      </c>
      <c r="I18" s="17">
        <v>1795146</v>
      </c>
      <c r="J18" s="18">
        <f t="shared" si="1"/>
        <v>0.14299811686204078</v>
      </c>
      <c r="K18" s="18">
        <f t="shared" si="2"/>
        <v>4.5116805299036292E-2</v>
      </c>
      <c r="L18" s="18">
        <f t="shared" si="3"/>
        <v>6.518029166596803E-3</v>
      </c>
      <c r="M18" s="18">
        <f t="shared" si="4"/>
        <v>3.8270651085594215E-2</v>
      </c>
      <c r="N18" s="18">
        <f t="shared" si="5"/>
        <v>0.76709639758673187</v>
      </c>
      <c r="O18" s="18">
        <f t="shared" si="8"/>
        <v>3.5902919999999998E-2</v>
      </c>
      <c r="Q18" s="18">
        <f t="shared" si="9"/>
        <v>5.134049949848501E-3</v>
      </c>
      <c r="S18" s="13">
        <v>6000</v>
      </c>
    </row>
    <row r="19" spans="1:19" s="13" customFormat="1" x14ac:dyDescent="0.2">
      <c r="A19" s="11" t="s">
        <v>30</v>
      </c>
      <c r="B19" s="15">
        <v>175949</v>
      </c>
      <c r="C19" s="15">
        <v>80823.5</v>
      </c>
      <c r="D19" s="15">
        <v>10914.3</v>
      </c>
      <c r="E19" s="15">
        <v>77767.899999999994</v>
      </c>
      <c r="F19" s="17">
        <v>1381270</v>
      </c>
      <c r="G19" s="12"/>
      <c r="H19" s="17">
        <f t="shared" si="0"/>
        <v>1726724.7</v>
      </c>
      <c r="I19" s="17">
        <v>1726723</v>
      </c>
      <c r="J19" s="18">
        <f t="shared" si="1"/>
        <v>0.10189754047069577</v>
      </c>
      <c r="K19" s="18">
        <f t="shared" si="2"/>
        <v>4.6807403635333415E-2</v>
      </c>
      <c r="L19" s="18">
        <f t="shared" si="3"/>
        <v>6.3208107233307075E-3</v>
      </c>
      <c r="M19" s="18">
        <f t="shared" si="4"/>
        <v>4.5037810601771082E-2</v>
      </c>
      <c r="N19" s="18">
        <f t="shared" si="5"/>
        <v>0.79993643456886909</v>
      </c>
      <c r="O19" s="18">
        <f t="shared" si="8"/>
        <v>3.4534460000000003E-2</v>
      </c>
      <c r="Q19" s="18">
        <f t="shared" si="9"/>
        <v>3.5189765354836245E-3</v>
      </c>
      <c r="S19" s="13">
        <v>8000</v>
      </c>
    </row>
    <row r="20" spans="1:19" s="13" customFormat="1" x14ac:dyDescent="0.2">
      <c r="A20" s="11" t="s">
        <v>31</v>
      </c>
      <c r="B20" s="15">
        <v>125509</v>
      </c>
      <c r="C20" s="15">
        <v>71417.899999999994</v>
      </c>
      <c r="D20" s="15">
        <v>9480.2000000000007</v>
      </c>
      <c r="E20" s="15">
        <v>81270.600000000006</v>
      </c>
      <c r="F20" s="17">
        <v>1396400</v>
      </c>
      <c r="G20" s="12"/>
      <c r="H20" s="17">
        <f t="shared" si="0"/>
        <v>1684077.7</v>
      </c>
      <c r="I20" s="17">
        <v>1684082</v>
      </c>
      <c r="J20" s="18">
        <f t="shared" si="1"/>
        <v>7.4526846356317178E-2</v>
      </c>
      <c r="K20" s="18">
        <f t="shared" si="2"/>
        <v>4.2407722636550557E-2</v>
      </c>
      <c r="L20" s="18">
        <f t="shared" si="3"/>
        <v>5.6293127092651371E-3</v>
      </c>
      <c r="M20" s="18">
        <f t="shared" si="4"/>
        <v>4.8258224665049601E-2</v>
      </c>
      <c r="N20" s="18">
        <f t="shared" si="5"/>
        <v>0.82917789363281758</v>
      </c>
      <c r="O20" s="18">
        <f t="shared" si="8"/>
        <v>3.3681639999999999E-2</v>
      </c>
      <c r="Q20" s="18">
        <f t="shared" si="9"/>
        <v>2.5101864093087867E-3</v>
      </c>
      <c r="S20" s="13">
        <v>10000</v>
      </c>
    </row>
    <row r="23" spans="1:19" s="22" customFormat="1" x14ac:dyDescent="0.2">
      <c r="A23" s="22" t="s">
        <v>10</v>
      </c>
      <c r="B23" s="22" t="s">
        <v>9</v>
      </c>
      <c r="C23" s="23" t="s">
        <v>39</v>
      </c>
      <c r="E23" s="22" t="s">
        <v>11</v>
      </c>
    </row>
    <row r="24" spans="1:19" x14ac:dyDescent="0.2">
      <c r="A24" s="24">
        <v>100</v>
      </c>
      <c r="B24">
        <v>5.26708</v>
      </c>
      <c r="C24" s="14">
        <f>$B24/2.355</f>
        <v>2.2365520169851378</v>
      </c>
      <c r="E24">
        <f t="shared" ref="E24:E37" si="10">B24/A24</f>
        <v>5.2670799999999997E-2</v>
      </c>
      <c r="F24" s="28">
        <f>E24/E30</f>
        <v>9.3010452911784078</v>
      </c>
    </row>
    <row r="25" spans="1:19" x14ac:dyDescent="0.2">
      <c r="A25" s="24">
        <v>200</v>
      </c>
      <c r="B25">
        <v>5.4134900000000004</v>
      </c>
      <c r="C25" s="14">
        <f t="shared" ref="C25:C37" si="11">$B25/2.355</f>
        <v>2.2987218683651807</v>
      </c>
      <c r="E25">
        <f t="shared" si="10"/>
        <v>2.7067450000000003E-2</v>
      </c>
      <c r="F25" s="28">
        <f>E25/E30</f>
        <v>4.7797940864142383</v>
      </c>
    </row>
    <row r="26" spans="1:19" x14ac:dyDescent="0.2">
      <c r="A26" s="24">
        <v>400</v>
      </c>
      <c r="B26">
        <v>5.7767299999999997</v>
      </c>
      <c r="C26" s="14">
        <f t="shared" si="11"/>
        <v>2.4529639065817408</v>
      </c>
      <c r="E26">
        <f t="shared" si="10"/>
        <v>1.4441824999999998E-2</v>
      </c>
      <c r="F26" s="28">
        <f>E26/E30</f>
        <v>2.5502568484297297</v>
      </c>
    </row>
    <row r="27" spans="1:19" x14ac:dyDescent="0.2">
      <c r="A27" s="24">
        <v>600</v>
      </c>
      <c r="B27">
        <v>6.1453100000000003</v>
      </c>
      <c r="C27" s="14">
        <f t="shared" si="11"/>
        <v>2.6094734607218686</v>
      </c>
      <c r="E27">
        <f t="shared" si="10"/>
        <v>1.0242183333333333E-2</v>
      </c>
      <c r="F27" s="28">
        <f>E27/E30</f>
        <v>1.8086494046774679</v>
      </c>
    </row>
    <row r="28" spans="1:19" x14ac:dyDescent="0.2">
      <c r="A28" s="24">
        <v>800</v>
      </c>
      <c r="B28">
        <v>6.5259799999999997</v>
      </c>
      <c r="C28" s="14">
        <f t="shared" si="11"/>
        <v>2.7711167728237789</v>
      </c>
      <c r="E28">
        <f t="shared" si="10"/>
        <v>8.1574749999999991E-3</v>
      </c>
      <c r="F28" s="28">
        <f>E28/E30</f>
        <v>1.4405143729857071</v>
      </c>
    </row>
    <row r="29" spans="1:19" x14ac:dyDescent="0.2">
      <c r="A29" s="24">
        <v>1000</v>
      </c>
      <c r="B29">
        <v>6.9029999999999996</v>
      </c>
      <c r="C29" s="14">
        <f t="shared" si="11"/>
        <v>2.9312101910828026</v>
      </c>
      <c r="E29">
        <f t="shared" si="10"/>
        <v>6.9029999999999994E-3</v>
      </c>
      <c r="F29" s="28">
        <f>E29/E30</f>
        <v>1.2189888067962618</v>
      </c>
    </row>
    <row r="30" spans="1:19" x14ac:dyDescent="0.2">
      <c r="A30" s="24">
        <v>1332</v>
      </c>
      <c r="B30">
        <v>7.5429700000000004</v>
      </c>
      <c r="C30" s="14">
        <f t="shared" si="11"/>
        <v>3.2029596602972403</v>
      </c>
      <c r="E30">
        <f t="shared" si="10"/>
        <v>5.6628903903903904E-3</v>
      </c>
      <c r="F30" s="29">
        <f>E30/E30</f>
        <v>1</v>
      </c>
    </row>
    <row r="31" spans="1:19" s="26" customFormat="1" x14ac:dyDescent="0.2">
      <c r="A31" s="25">
        <v>1500</v>
      </c>
      <c r="B31" s="26">
        <v>7.8531500000000003</v>
      </c>
      <c r="C31" s="14">
        <f t="shared" si="11"/>
        <v>3.334670912951168</v>
      </c>
      <c r="E31" s="20">
        <f t="shared" si="10"/>
        <v>5.2354333333333334E-3</v>
      </c>
      <c r="F31" s="29">
        <f>E31/E30</f>
        <v>0.92451609909624455</v>
      </c>
    </row>
    <row r="32" spans="1:19" x14ac:dyDescent="0.2">
      <c r="A32" s="24">
        <v>2000</v>
      </c>
      <c r="B32">
        <v>8.8121799999999997</v>
      </c>
      <c r="C32" s="14">
        <f t="shared" si="11"/>
        <v>3.7419023354564755</v>
      </c>
      <c r="E32">
        <f t="shared" si="10"/>
        <v>4.4060899999999997E-3</v>
      </c>
      <c r="F32" s="28">
        <f>E32/E30</f>
        <v>0.77806379715151985</v>
      </c>
    </row>
    <row r="33" spans="1:6" x14ac:dyDescent="0.2">
      <c r="A33" s="24">
        <v>3000</v>
      </c>
      <c r="B33">
        <v>10.6663</v>
      </c>
      <c r="C33" s="14">
        <f t="shared" si="11"/>
        <v>4.5292144373673038</v>
      </c>
      <c r="E33">
        <f t="shared" si="10"/>
        <v>3.5554333333333334E-3</v>
      </c>
      <c r="F33" s="28">
        <f>E33/E30</f>
        <v>0.6278478106104094</v>
      </c>
    </row>
    <row r="34" spans="1:6" x14ac:dyDescent="0.2">
      <c r="A34" s="24">
        <v>4000</v>
      </c>
      <c r="B34">
        <v>12.4412</v>
      </c>
      <c r="C34" s="14">
        <f t="shared" si="11"/>
        <v>5.2828874734607218</v>
      </c>
      <c r="E34">
        <f t="shared" si="10"/>
        <v>3.1102999999999999E-3</v>
      </c>
      <c r="F34" s="28">
        <f>E34/E30</f>
        <v>0.54924248671279352</v>
      </c>
    </row>
    <row r="35" spans="1:6" x14ac:dyDescent="0.2">
      <c r="A35" s="24">
        <v>6000</v>
      </c>
      <c r="B35">
        <v>15.7317</v>
      </c>
      <c r="C35" s="14">
        <f t="shared" si="11"/>
        <v>6.6801273885350323</v>
      </c>
      <c r="E35">
        <f t="shared" si="10"/>
        <v>2.6219500000000001E-3</v>
      </c>
      <c r="F35" s="28">
        <f>E35/E30</f>
        <v>0.46300560654490208</v>
      </c>
    </row>
    <row r="36" spans="1:6" x14ac:dyDescent="0.2">
      <c r="A36" s="24">
        <v>8000</v>
      </c>
      <c r="B36">
        <v>18.9619</v>
      </c>
      <c r="C36" s="14">
        <f t="shared" si="11"/>
        <v>8.0517622080679399</v>
      </c>
      <c r="E36">
        <f t="shared" si="10"/>
        <v>2.3702375E-3</v>
      </c>
      <c r="F36" s="28">
        <f>E36/E30</f>
        <v>0.41855613239877659</v>
      </c>
    </row>
    <row r="37" spans="1:6" x14ac:dyDescent="0.2">
      <c r="A37" s="24">
        <v>10000</v>
      </c>
      <c r="B37">
        <v>22.019200000000001</v>
      </c>
      <c r="C37" s="14">
        <f t="shared" si="11"/>
        <v>9.3499787685774951</v>
      </c>
      <c r="E37">
        <f t="shared" si="10"/>
        <v>2.20192E-3</v>
      </c>
      <c r="F37" s="28">
        <f>E37/E30</f>
        <v>0.38883323677543463</v>
      </c>
    </row>
    <row r="38" spans="1:6" x14ac:dyDescent="0.2">
      <c r="C38"/>
    </row>
    <row r="39" spans="1:6" x14ac:dyDescent="0.2">
      <c r="C39"/>
    </row>
    <row r="40" spans="1:6" x14ac:dyDescent="0.2">
      <c r="C40"/>
    </row>
    <row r="41" spans="1:6" x14ac:dyDescent="0.2">
      <c r="C41"/>
    </row>
    <row r="42" spans="1:6" x14ac:dyDescent="0.2">
      <c r="C42"/>
    </row>
    <row r="43" spans="1:6" x14ac:dyDescent="0.2">
      <c r="C43"/>
    </row>
    <row r="44" spans="1:6" x14ac:dyDescent="0.2">
      <c r="C44"/>
    </row>
    <row r="45" spans="1:6" x14ac:dyDescent="0.2">
      <c r="C45"/>
    </row>
    <row r="46" spans="1:6" x14ac:dyDescent="0.2">
      <c r="C46"/>
    </row>
    <row r="57" spans="1:17" x14ac:dyDescent="0.2">
      <c r="A57" s="44" t="s">
        <v>51</v>
      </c>
    </row>
    <row r="59" spans="1:17" x14ac:dyDescent="0.2">
      <c r="A59" s="2" t="s">
        <v>0</v>
      </c>
      <c r="B59" s="3" t="s">
        <v>1</v>
      </c>
      <c r="C59" s="4" t="s">
        <v>2</v>
      </c>
      <c r="D59" s="5" t="s">
        <v>3</v>
      </c>
      <c r="E59" s="6" t="s">
        <v>4</v>
      </c>
      <c r="F59" s="7" t="s">
        <v>5</v>
      </c>
      <c r="G59" s="7"/>
      <c r="H59" s="8" t="s">
        <v>6</v>
      </c>
      <c r="I59" s="1" t="s">
        <v>7</v>
      </c>
      <c r="J59" s="1" t="s">
        <v>12</v>
      </c>
      <c r="K59" s="1" t="s">
        <v>13</v>
      </c>
      <c r="L59" s="1" t="s">
        <v>14</v>
      </c>
      <c r="M59" s="1" t="s">
        <v>15</v>
      </c>
      <c r="N59" s="1" t="s">
        <v>16</v>
      </c>
      <c r="O59" s="1" t="s">
        <v>18</v>
      </c>
      <c r="P59" s="1"/>
      <c r="Q59" s="1" t="s">
        <v>35</v>
      </c>
    </row>
    <row r="60" spans="1:17" x14ac:dyDescent="0.2">
      <c r="A60" s="2" t="s">
        <v>8</v>
      </c>
      <c r="B60" s="3"/>
      <c r="C60" s="4"/>
      <c r="D60" s="5"/>
      <c r="E60" s="6"/>
      <c r="F60" s="7"/>
      <c r="G60" s="7"/>
      <c r="H60" s="8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0"/>
      <c r="B61" s="10"/>
      <c r="C61" s="10"/>
      <c r="D61" s="10"/>
      <c r="E61" s="10"/>
      <c r="F61" s="9"/>
      <c r="G61" s="9"/>
      <c r="H61" s="9"/>
      <c r="I61" s="16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1" t="s">
        <v>19</v>
      </c>
      <c r="B62" s="15">
        <v>2826640</v>
      </c>
      <c r="C62" s="15">
        <v>0</v>
      </c>
      <c r="D62" s="15">
        <v>0</v>
      </c>
      <c r="E62" s="15">
        <v>0</v>
      </c>
      <c r="F62" s="17">
        <v>710642</v>
      </c>
      <c r="G62" s="12"/>
      <c r="H62" s="17">
        <f>B62+C62+D62+E62+F62</f>
        <v>3537282</v>
      </c>
      <c r="I62" s="17">
        <v>3537283</v>
      </c>
      <c r="J62" s="18">
        <f t="shared" ref="J62:J75" si="12">B62/H62</f>
        <v>0.7990994215332563</v>
      </c>
      <c r="K62" s="18">
        <f t="shared" ref="K62:K75" si="13">C62/H62</f>
        <v>0</v>
      </c>
      <c r="L62" s="18">
        <f t="shared" ref="L62:L75" si="14">D62/H62</f>
        <v>0</v>
      </c>
      <c r="M62" s="18">
        <f t="shared" ref="M62:M75" si="15">E62/H62</f>
        <v>0</v>
      </c>
      <c r="N62" s="18">
        <f t="shared" ref="N62:N75" si="16">F62/H62</f>
        <v>0.20090057846674367</v>
      </c>
      <c r="O62" s="18">
        <f t="shared" ref="O62:O67" si="17">I62/$C$3</f>
        <v>7.0745660000000002E-2</v>
      </c>
      <c r="P62" s="13"/>
      <c r="Q62" s="18">
        <f t="shared" ref="Q62:Q67" si="18">$J62*$O62</f>
        <v>5.6532815981988428E-2</v>
      </c>
    </row>
    <row r="63" spans="1:17" x14ac:dyDescent="0.2">
      <c r="A63" s="11" t="s">
        <v>20</v>
      </c>
      <c r="B63" s="15">
        <v>2501170</v>
      </c>
      <c r="C63" s="15">
        <v>0</v>
      </c>
      <c r="D63" s="15">
        <v>0</v>
      </c>
      <c r="E63" s="15">
        <v>0</v>
      </c>
      <c r="F63" s="17">
        <v>912166</v>
      </c>
      <c r="G63" s="12"/>
      <c r="H63" s="17">
        <f t="shared" ref="H63:H75" si="19">B63+C63+D63+E63+F63</f>
        <v>3413336</v>
      </c>
      <c r="I63" s="17">
        <v>3413338</v>
      </c>
      <c r="J63" s="18">
        <f t="shared" si="12"/>
        <v>0.7327640759655657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6"/>
        <v>0.26723592403443436</v>
      </c>
      <c r="O63" s="18">
        <f t="shared" si="17"/>
        <v>6.8266759999999996E-2</v>
      </c>
      <c r="P63" s="13"/>
      <c r="Q63" s="18">
        <f t="shared" si="18"/>
        <v>5.0023429310563042E-2</v>
      </c>
    </row>
    <row r="64" spans="1:17" x14ac:dyDescent="0.2">
      <c r="A64" s="11" t="s">
        <v>21</v>
      </c>
      <c r="B64" s="15">
        <v>1738590</v>
      </c>
      <c r="C64" s="15">
        <v>0</v>
      </c>
      <c r="D64" s="15">
        <v>0</v>
      </c>
      <c r="E64" s="15">
        <v>0</v>
      </c>
      <c r="F64" s="17">
        <v>1073170</v>
      </c>
      <c r="G64" s="12"/>
      <c r="H64" s="17">
        <f t="shared" si="19"/>
        <v>2811760</v>
      </c>
      <c r="I64" s="17">
        <v>2811763</v>
      </c>
      <c r="J64" s="18">
        <f t="shared" si="12"/>
        <v>0.61832802230631345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6"/>
        <v>0.38167197769368649</v>
      </c>
      <c r="O64" s="18">
        <f t="shared" si="17"/>
        <v>5.6235260000000002E-2</v>
      </c>
      <c r="P64" s="13"/>
      <c r="Q64" s="18">
        <f t="shared" si="18"/>
        <v>3.4771837099681339E-2</v>
      </c>
    </row>
    <row r="65" spans="1:17" x14ac:dyDescent="0.2">
      <c r="A65" s="11" t="s">
        <v>22</v>
      </c>
      <c r="B65" s="15">
        <v>1378330</v>
      </c>
      <c r="C65" s="15">
        <v>0</v>
      </c>
      <c r="D65" s="15">
        <v>0</v>
      </c>
      <c r="E65" s="15">
        <v>0</v>
      </c>
      <c r="F65" s="17">
        <v>1185341.6000000001</v>
      </c>
      <c r="G65" s="12"/>
      <c r="H65" s="17">
        <f t="shared" si="19"/>
        <v>2563671.6</v>
      </c>
      <c r="I65" s="17">
        <v>2559011</v>
      </c>
      <c r="J65" s="18">
        <f t="shared" si="12"/>
        <v>0.53763906422335839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6"/>
        <v>0.46236093577664161</v>
      </c>
      <c r="O65" s="18">
        <f t="shared" si="17"/>
        <v>5.1180219999999998E-2</v>
      </c>
      <c r="P65" s="13"/>
      <c r="Q65" s="18">
        <f t="shared" si="18"/>
        <v>2.751648558754561E-2</v>
      </c>
    </row>
    <row r="66" spans="1:17" x14ac:dyDescent="0.2">
      <c r="A66" s="11" t="s">
        <v>23</v>
      </c>
      <c r="B66" s="15">
        <v>1177740</v>
      </c>
      <c r="C66" s="15">
        <v>0</v>
      </c>
      <c r="D66" s="15">
        <v>0</v>
      </c>
      <c r="E66" s="15">
        <v>0</v>
      </c>
      <c r="F66" s="17">
        <v>1273210</v>
      </c>
      <c r="G66" s="12"/>
      <c r="H66" s="17">
        <f t="shared" si="19"/>
        <v>2450950</v>
      </c>
      <c r="I66" s="17">
        <v>2450946</v>
      </c>
      <c r="J66" s="18">
        <f t="shared" si="12"/>
        <v>0.48052387849609335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6"/>
        <v>0.51947612150390665</v>
      </c>
      <c r="O66" s="18">
        <f t="shared" si="17"/>
        <v>4.9018920000000001E-2</v>
      </c>
      <c r="P66" s="13"/>
      <c r="Q66" s="18">
        <f t="shared" si="18"/>
        <v>2.3554761558089721E-2</v>
      </c>
    </row>
    <row r="67" spans="1:17" x14ac:dyDescent="0.2">
      <c r="A67" s="11" t="s">
        <v>24</v>
      </c>
      <c r="B67" s="15">
        <v>1042220</v>
      </c>
      <c r="C67" s="15">
        <v>0</v>
      </c>
      <c r="D67" s="15">
        <v>0</v>
      </c>
      <c r="E67" s="15">
        <v>0</v>
      </c>
      <c r="F67" s="17">
        <v>1343430</v>
      </c>
      <c r="G67" s="12"/>
      <c r="H67" s="17">
        <f t="shared" si="19"/>
        <v>2385650</v>
      </c>
      <c r="I67" s="17">
        <v>2385650</v>
      </c>
      <c r="J67" s="18">
        <f t="shared" si="12"/>
        <v>0.43687045459308782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6"/>
        <v>0.56312954540691218</v>
      </c>
      <c r="O67" s="18">
        <f t="shared" si="17"/>
        <v>4.7712999999999998E-2</v>
      </c>
      <c r="P67" s="13"/>
      <c r="Q67" s="18">
        <f t="shared" si="18"/>
        <v>2.0844399999999999E-2</v>
      </c>
    </row>
    <row r="68" spans="1:17" x14ac:dyDescent="0.2">
      <c r="A68" s="11" t="s">
        <v>33</v>
      </c>
      <c r="B68" s="15">
        <v>883530</v>
      </c>
      <c r="C68" s="15">
        <v>1417.39</v>
      </c>
      <c r="D68" s="15">
        <v>0</v>
      </c>
      <c r="E68" s="15">
        <v>1639.16</v>
      </c>
      <c r="F68" s="17">
        <v>1420490</v>
      </c>
      <c r="G68" s="12"/>
      <c r="H68" s="39">
        <f t="shared" si="19"/>
        <v>2307076.5499999998</v>
      </c>
      <c r="I68" s="17">
        <v>2307076</v>
      </c>
      <c r="J68" s="18">
        <f t="shared" si="12"/>
        <v>0.38296518596229506</v>
      </c>
      <c r="K68" s="18">
        <f t="shared" si="13"/>
        <v>6.1436626365952193E-4</v>
      </c>
      <c r="L68" s="18">
        <f t="shared" si="14"/>
        <v>0</v>
      </c>
      <c r="M68" s="18">
        <f t="shared" si="15"/>
        <v>7.1049224612854752E-4</v>
      </c>
      <c r="N68" s="18">
        <f t="shared" si="16"/>
        <v>0.61570995552791696</v>
      </c>
      <c r="O68" s="18">
        <f>I68/$C$3</f>
        <v>4.6141519999999998E-2</v>
      </c>
      <c r="P68" s="13"/>
      <c r="Q68" s="18">
        <f>$J68*$O68</f>
        <v>1.7670595787382955E-2</v>
      </c>
    </row>
    <row r="69" spans="1:17" x14ac:dyDescent="0.2">
      <c r="A69" s="11" t="s">
        <v>25</v>
      </c>
      <c r="B69" s="15">
        <v>820756</v>
      </c>
      <c r="C69" s="15">
        <v>4218.45</v>
      </c>
      <c r="D69" s="15">
        <v>357.50799999999998</v>
      </c>
      <c r="E69" s="15">
        <v>3748.11</v>
      </c>
      <c r="F69" s="17">
        <v>1445150</v>
      </c>
      <c r="G69" s="12"/>
      <c r="H69" s="17">
        <f t="shared" si="19"/>
        <v>2274230.068</v>
      </c>
      <c r="I69" s="17">
        <v>2274223</v>
      </c>
      <c r="J69" s="18">
        <f t="shared" si="12"/>
        <v>0.36089400608522781</v>
      </c>
      <c r="K69" s="18">
        <f t="shared" si="13"/>
        <v>1.8548914902482944E-3</v>
      </c>
      <c r="L69" s="18">
        <f t="shared" si="14"/>
        <v>1.5719957493763993E-4</v>
      </c>
      <c r="M69" s="18">
        <f t="shared" si="15"/>
        <v>1.6480786410919971E-3</v>
      </c>
      <c r="N69" s="18">
        <f t="shared" si="16"/>
        <v>0.63544582420849427</v>
      </c>
      <c r="O69" s="18">
        <f t="shared" ref="O69:O75" si="20">I69/$C$3</f>
        <v>4.5484459999999997E-2</v>
      </c>
      <c r="P69" s="13"/>
      <c r="Q69" s="18">
        <f t="shared" ref="Q69:Q75" si="21">$J69*$O69</f>
        <v>1.6415068984023302E-2</v>
      </c>
    </row>
    <row r="70" spans="1:17" x14ac:dyDescent="0.2">
      <c r="A70" s="11" t="s">
        <v>26</v>
      </c>
      <c r="B70" s="15">
        <v>677410</v>
      </c>
      <c r="C70" s="15">
        <v>15204.4</v>
      </c>
      <c r="D70" s="15">
        <v>2601.5300000000002</v>
      </c>
      <c r="E70" s="15">
        <v>12503.2</v>
      </c>
      <c r="F70" s="17">
        <v>1474690</v>
      </c>
      <c r="G70" s="12"/>
      <c r="H70" s="17">
        <f t="shared" si="19"/>
        <v>2182409.13</v>
      </c>
      <c r="I70" s="17">
        <v>2182411</v>
      </c>
      <c r="J70" s="18">
        <f t="shared" si="12"/>
        <v>0.31039551232082685</v>
      </c>
      <c r="K70" s="18">
        <f t="shared" si="13"/>
        <v>6.9667963678286121E-3</v>
      </c>
      <c r="L70" s="18">
        <f t="shared" si="14"/>
        <v>1.192045049774879E-3</v>
      </c>
      <c r="M70" s="18">
        <f t="shared" si="15"/>
        <v>5.7290816044194247E-3</v>
      </c>
      <c r="N70" s="18">
        <f t="shared" si="16"/>
        <v>0.67571656465715024</v>
      </c>
      <c r="O70" s="18">
        <f t="shared" si="20"/>
        <v>4.3648220000000001E-2</v>
      </c>
      <c r="P70" s="13"/>
      <c r="Q70" s="18">
        <f t="shared" si="21"/>
        <v>1.3548211608792162E-2</v>
      </c>
    </row>
    <row r="71" spans="1:17" x14ac:dyDescent="0.2">
      <c r="A71" s="11" t="s">
        <v>27</v>
      </c>
      <c r="B71" s="15">
        <v>495287</v>
      </c>
      <c r="C71" s="15">
        <v>41280.9</v>
      </c>
      <c r="D71" s="15">
        <v>6446.87</v>
      </c>
      <c r="E71" s="15">
        <v>33928.199999999997</v>
      </c>
      <c r="F71" s="17">
        <v>1453460</v>
      </c>
      <c r="G71" s="12"/>
      <c r="H71" s="17">
        <f t="shared" si="19"/>
        <v>2030402.97</v>
      </c>
      <c r="I71" s="17">
        <v>2030408</v>
      </c>
      <c r="J71" s="18">
        <f t="shared" si="12"/>
        <v>0.24393532087869238</v>
      </c>
      <c r="K71" s="18">
        <f t="shared" si="13"/>
        <v>2.0331382789496217E-2</v>
      </c>
      <c r="L71" s="18">
        <f t="shared" si="14"/>
        <v>3.1751677352993626E-3</v>
      </c>
      <c r="M71" s="18">
        <f t="shared" si="15"/>
        <v>1.6710081940039714E-2</v>
      </c>
      <c r="N71" s="18">
        <f t="shared" si="16"/>
        <v>0.71584804665647239</v>
      </c>
      <c r="O71" s="18">
        <f t="shared" si="20"/>
        <v>4.0608159999999997E-2</v>
      </c>
      <c r="P71" s="13"/>
      <c r="Q71" s="18">
        <f t="shared" si="21"/>
        <v>9.9057645398932803E-3</v>
      </c>
    </row>
    <row r="72" spans="1:17" x14ac:dyDescent="0.2">
      <c r="A72" s="11" t="s">
        <v>28</v>
      </c>
      <c r="B72" s="15">
        <v>384048</v>
      </c>
      <c r="C72" s="15">
        <v>62015.4</v>
      </c>
      <c r="D72" s="15">
        <v>9271.69</v>
      </c>
      <c r="E72" s="15">
        <v>49662.2</v>
      </c>
      <c r="F72" s="17">
        <v>1417620</v>
      </c>
      <c r="G72" s="17"/>
      <c r="H72" s="17">
        <f t="shared" si="19"/>
        <v>1922617.29</v>
      </c>
      <c r="I72" s="17">
        <v>1917382</v>
      </c>
      <c r="J72" s="18">
        <f t="shared" si="12"/>
        <v>0.19975270273367821</v>
      </c>
      <c r="K72" s="18">
        <f t="shared" si="13"/>
        <v>3.2255717413214362E-2</v>
      </c>
      <c r="L72" s="18">
        <f t="shared" si="14"/>
        <v>4.8224314054722767E-3</v>
      </c>
      <c r="M72" s="18">
        <f t="shared" si="15"/>
        <v>2.5830517731378559E-2</v>
      </c>
      <c r="N72" s="18">
        <f t="shared" si="16"/>
        <v>0.7373386307162566</v>
      </c>
      <c r="O72" s="18">
        <f t="shared" si="20"/>
        <v>3.8347640000000002E-2</v>
      </c>
      <c r="P72" s="13"/>
      <c r="Q72" s="18">
        <f t="shared" si="21"/>
        <v>7.660044733458108E-3</v>
      </c>
    </row>
    <row r="73" spans="1:17" x14ac:dyDescent="0.2">
      <c r="A73" s="11" t="s">
        <v>29</v>
      </c>
      <c r="B73" s="15">
        <v>257560</v>
      </c>
      <c r="C73" s="15">
        <v>81261.8</v>
      </c>
      <c r="D73" s="15">
        <v>11739.9</v>
      </c>
      <c r="E73" s="15">
        <v>68930.899999999994</v>
      </c>
      <c r="F73" s="17">
        <v>1381650</v>
      </c>
      <c r="G73" s="12"/>
      <c r="H73" s="17">
        <f t="shared" si="19"/>
        <v>1801142.6</v>
      </c>
      <c r="I73" s="17">
        <v>1795146</v>
      </c>
      <c r="J73" s="18">
        <f t="shared" si="12"/>
        <v>0.14299811686204078</v>
      </c>
      <c r="K73" s="18">
        <f t="shared" si="13"/>
        <v>4.5116805299036292E-2</v>
      </c>
      <c r="L73" s="18">
        <f t="shared" si="14"/>
        <v>6.518029166596803E-3</v>
      </c>
      <c r="M73" s="18">
        <f t="shared" si="15"/>
        <v>3.8270651085594215E-2</v>
      </c>
      <c r="N73" s="18">
        <f t="shared" si="16"/>
        <v>0.76709639758673187</v>
      </c>
      <c r="O73" s="18">
        <f t="shared" si="20"/>
        <v>3.5902919999999998E-2</v>
      </c>
      <c r="P73" s="13"/>
      <c r="Q73" s="18">
        <f t="shared" si="21"/>
        <v>5.134049949848501E-3</v>
      </c>
    </row>
    <row r="74" spans="1:17" x14ac:dyDescent="0.2">
      <c r="A74" s="11" t="s">
        <v>30</v>
      </c>
      <c r="B74" s="15">
        <v>175949</v>
      </c>
      <c r="C74" s="15">
        <v>80823.5</v>
      </c>
      <c r="D74" s="15">
        <v>10914.3</v>
      </c>
      <c r="E74" s="15">
        <v>77767.899999999994</v>
      </c>
      <c r="F74" s="17">
        <v>1381270</v>
      </c>
      <c r="G74" s="12"/>
      <c r="H74" s="17">
        <f t="shared" si="19"/>
        <v>1726724.7</v>
      </c>
      <c r="I74" s="17">
        <v>1726723</v>
      </c>
      <c r="J74" s="18">
        <f t="shared" si="12"/>
        <v>0.10189754047069577</v>
      </c>
      <c r="K74" s="18">
        <f t="shared" si="13"/>
        <v>4.6807403635333415E-2</v>
      </c>
      <c r="L74" s="18">
        <f t="shared" si="14"/>
        <v>6.3208107233307075E-3</v>
      </c>
      <c r="M74" s="18">
        <f t="shared" si="15"/>
        <v>4.5037810601771082E-2</v>
      </c>
      <c r="N74" s="18">
        <f t="shared" si="16"/>
        <v>0.79993643456886909</v>
      </c>
      <c r="O74" s="18">
        <f t="shared" si="20"/>
        <v>3.4534460000000003E-2</v>
      </c>
      <c r="P74" s="13"/>
      <c r="Q74" s="18">
        <f t="shared" si="21"/>
        <v>3.5189765354836245E-3</v>
      </c>
    </row>
    <row r="75" spans="1:17" x14ac:dyDescent="0.2">
      <c r="A75" s="11" t="s">
        <v>31</v>
      </c>
      <c r="B75" s="15">
        <v>125509</v>
      </c>
      <c r="C75" s="15">
        <v>71417.899999999994</v>
      </c>
      <c r="D75" s="15">
        <v>9480.2000000000007</v>
      </c>
      <c r="E75" s="15">
        <v>81270.600000000006</v>
      </c>
      <c r="F75" s="17">
        <v>1396400</v>
      </c>
      <c r="G75" s="12"/>
      <c r="H75" s="17">
        <f t="shared" si="19"/>
        <v>1684077.7</v>
      </c>
      <c r="I75" s="17">
        <v>1684082</v>
      </c>
      <c r="J75" s="18">
        <f t="shared" si="12"/>
        <v>7.4526846356317178E-2</v>
      </c>
      <c r="K75" s="18">
        <f t="shared" si="13"/>
        <v>4.2407722636550557E-2</v>
      </c>
      <c r="L75" s="18">
        <f t="shared" si="14"/>
        <v>5.6293127092651371E-3</v>
      </c>
      <c r="M75" s="18">
        <f t="shared" si="15"/>
        <v>4.8258224665049601E-2</v>
      </c>
      <c r="N75" s="18">
        <f t="shared" si="16"/>
        <v>0.82917789363281758</v>
      </c>
      <c r="O75" s="18">
        <f t="shared" si="20"/>
        <v>3.3681639999999999E-2</v>
      </c>
      <c r="P75" s="13"/>
      <c r="Q75" s="18">
        <f t="shared" si="21"/>
        <v>2.5101864093087867E-3</v>
      </c>
    </row>
    <row r="78" spans="1:17" s="36" customFormat="1" ht="18" x14ac:dyDescent="0.2">
      <c r="B78" s="34" t="s">
        <v>53</v>
      </c>
      <c r="C78" s="37"/>
    </row>
    <row r="79" spans="1:17" s="36" customFormat="1" ht="18" x14ac:dyDescent="0.2">
      <c r="B79" s="34" t="s">
        <v>52</v>
      </c>
      <c r="C79" s="37"/>
    </row>
    <row r="80" spans="1:17" s="36" customFormat="1" ht="18" x14ac:dyDescent="0.2">
      <c r="B80" s="38">
        <v>14</v>
      </c>
      <c r="C80" s="37"/>
    </row>
    <row r="81" spans="1:8" s="33" customFormat="1" ht="18" x14ac:dyDescent="0.2">
      <c r="B81" s="34" t="s">
        <v>54</v>
      </c>
      <c r="C81" s="35" t="s">
        <v>55</v>
      </c>
      <c r="D81" s="33" t="s">
        <v>56</v>
      </c>
      <c r="E81" s="33" t="s">
        <v>57</v>
      </c>
      <c r="F81" s="33" t="s">
        <v>58</v>
      </c>
      <c r="G81" s="33" t="s">
        <v>59</v>
      </c>
      <c r="H81" s="33" t="s">
        <v>60</v>
      </c>
    </row>
    <row r="82" spans="1:8" s="36" customFormat="1" x14ac:dyDescent="0.2">
      <c r="A82" s="40"/>
      <c r="B82" s="43">
        <v>100</v>
      </c>
      <c r="C82" s="41">
        <v>9.3010452911784078</v>
      </c>
      <c r="D82" s="45">
        <f t="shared" ref="D82:D95" si="22">H62/2307080</f>
        <v>1.5332290167657818</v>
      </c>
      <c r="E82" s="46">
        <v>2826640</v>
      </c>
      <c r="F82" s="46">
        <v>0</v>
      </c>
      <c r="G82" s="46">
        <v>0</v>
      </c>
      <c r="H82" s="46">
        <v>0</v>
      </c>
    </row>
    <row r="83" spans="1:8" s="36" customFormat="1" x14ac:dyDescent="0.2">
      <c r="A83" s="40"/>
      <c r="B83" s="43">
        <v>200</v>
      </c>
      <c r="C83" s="41">
        <v>4.7797940864142383</v>
      </c>
      <c r="D83" s="45">
        <f t="shared" si="22"/>
        <v>1.4795048286145258</v>
      </c>
      <c r="E83" s="46">
        <v>2501170</v>
      </c>
      <c r="F83" s="46">
        <v>0</v>
      </c>
      <c r="G83" s="46">
        <v>0</v>
      </c>
      <c r="H83" s="46">
        <v>0</v>
      </c>
    </row>
    <row r="84" spans="1:8" s="36" customFormat="1" x14ac:dyDescent="0.2">
      <c r="A84" s="40"/>
      <c r="B84" s="43">
        <v>400</v>
      </c>
      <c r="C84" s="41">
        <v>2.5502568484297297</v>
      </c>
      <c r="D84" s="45">
        <f t="shared" si="22"/>
        <v>1.2187527090521351</v>
      </c>
      <c r="E84" s="46">
        <v>1738590</v>
      </c>
      <c r="F84" s="46">
        <v>0</v>
      </c>
      <c r="G84" s="46">
        <v>0</v>
      </c>
      <c r="H84" s="46">
        <v>0</v>
      </c>
    </row>
    <row r="85" spans="1:8" s="36" customFormat="1" x14ac:dyDescent="0.2">
      <c r="A85" s="40"/>
      <c r="B85" s="43">
        <v>600</v>
      </c>
      <c r="C85" s="41">
        <v>1.8086494046774679</v>
      </c>
      <c r="D85" s="45">
        <f t="shared" si="22"/>
        <v>1.1112192034953274</v>
      </c>
      <c r="E85" s="46">
        <v>1378330</v>
      </c>
      <c r="F85" s="46">
        <v>0</v>
      </c>
      <c r="G85" s="46">
        <v>0</v>
      </c>
      <c r="H85" s="46">
        <v>0</v>
      </c>
    </row>
    <row r="86" spans="1:8" s="36" customFormat="1" x14ac:dyDescent="0.2">
      <c r="A86" s="40"/>
      <c r="B86" s="43">
        <v>800</v>
      </c>
      <c r="C86" s="41">
        <v>1.4405143729857071</v>
      </c>
      <c r="D86" s="45">
        <f t="shared" si="22"/>
        <v>1.0623602129098253</v>
      </c>
      <c r="E86" s="46">
        <v>1177740</v>
      </c>
      <c r="F86" s="46">
        <v>0</v>
      </c>
      <c r="G86" s="46">
        <v>0</v>
      </c>
      <c r="H86" s="46">
        <v>0</v>
      </c>
    </row>
    <row r="87" spans="1:8" s="36" customFormat="1" x14ac:dyDescent="0.2">
      <c r="A87" s="40"/>
      <c r="B87" s="43">
        <v>1000</v>
      </c>
      <c r="C87" s="41">
        <v>1.2189888067962618</v>
      </c>
      <c r="D87" s="45">
        <f t="shared" si="22"/>
        <v>1.0340560362016056</v>
      </c>
      <c r="E87" s="46">
        <v>1042220</v>
      </c>
      <c r="F87" s="46">
        <v>0</v>
      </c>
      <c r="G87" s="46">
        <v>0</v>
      </c>
      <c r="H87" s="46">
        <v>0</v>
      </c>
    </row>
    <row r="88" spans="1:8" s="36" customFormat="1" x14ac:dyDescent="0.2">
      <c r="A88" s="40"/>
      <c r="B88" s="43">
        <v>1332</v>
      </c>
      <c r="C88" s="42">
        <v>1</v>
      </c>
      <c r="D88" s="45">
        <f t="shared" si="22"/>
        <v>0.99999850460322126</v>
      </c>
      <c r="E88" s="46">
        <v>883530</v>
      </c>
      <c r="F88" s="46">
        <v>1417.39</v>
      </c>
      <c r="G88" s="46">
        <v>0</v>
      </c>
      <c r="H88" s="46">
        <v>1639.16</v>
      </c>
    </row>
    <row r="89" spans="1:8" s="36" customFormat="1" x14ac:dyDescent="0.2">
      <c r="A89" s="40"/>
      <c r="B89" s="43">
        <v>1500</v>
      </c>
      <c r="C89" s="42">
        <v>0.92451609909624455</v>
      </c>
      <c r="D89" s="45">
        <f t="shared" si="22"/>
        <v>0.98576125145205196</v>
      </c>
      <c r="E89" s="46">
        <v>820756</v>
      </c>
      <c r="F89" s="46">
        <v>4218.45</v>
      </c>
      <c r="G89" s="46">
        <v>357.50799999999998</v>
      </c>
      <c r="H89" s="46">
        <v>3748.11</v>
      </c>
    </row>
    <row r="90" spans="1:8" s="36" customFormat="1" x14ac:dyDescent="0.2">
      <c r="A90" s="40"/>
      <c r="B90" s="43">
        <v>2000</v>
      </c>
      <c r="C90" s="41">
        <v>0.77806379715151985</v>
      </c>
      <c r="D90" s="45">
        <f t="shared" si="22"/>
        <v>0.94596161814934887</v>
      </c>
      <c r="E90" s="46">
        <v>677410</v>
      </c>
      <c r="F90" s="46">
        <v>15204.4</v>
      </c>
      <c r="G90" s="46">
        <v>2601.5300000000002</v>
      </c>
      <c r="H90" s="46">
        <v>12503.2</v>
      </c>
    </row>
    <row r="91" spans="1:8" s="36" customFormat="1" x14ac:dyDescent="0.2">
      <c r="A91" s="40"/>
      <c r="B91" s="43">
        <v>3000</v>
      </c>
      <c r="C91" s="41">
        <v>0.6278478106104094</v>
      </c>
      <c r="D91" s="45">
        <f t="shared" si="22"/>
        <v>0.88007480018031448</v>
      </c>
      <c r="E91" s="46">
        <v>495287</v>
      </c>
      <c r="F91" s="46">
        <v>41280.9</v>
      </c>
      <c r="G91" s="46">
        <v>6446.87</v>
      </c>
      <c r="H91" s="46">
        <v>33928.199999999997</v>
      </c>
    </row>
    <row r="92" spans="1:8" s="36" customFormat="1" x14ac:dyDescent="0.2">
      <c r="A92" s="40"/>
      <c r="B92" s="43">
        <v>4000</v>
      </c>
      <c r="C92" s="41">
        <v>0.54924248671279352</v>
      </c>
      <c r="D92" s="45">
        <f t="shared" si="22"/>
        <v>0.83335527593321435</v>
      </c>
      <c r="E92" s="46">
        <v>384048</v>
      </c>
      <c r="F92" s="46">
        <v>62015.4</v>
      </c>
      <c r="G92" s="46">
        <v>9271.69</v>
      </c>
      <c r="H92" s="46">
        <v>49662.2</v>
      </c>
    </row>
    <row r="93" spans="1:8" s="36" customFormat="1" x14ac:dyDescent="0.2">
      <c r="A93" s="40"/>
      <c r="B93" s="43">
        <v>6000</v>
      </c>
      <c r="C93" s="41">
        <v>0.46300560654490208</v>
      </c>
      <c r="D93" s="45">
        <f t="shared" si="22"/>
        <v>0.78070227300310358</v>
      </c>
      <c r="E93" s="46">
        <v>257560</v>
      </c>
      <c r="F93" s="46">
        <v>81261.8</v>
      </c>
      <c r="G93" s="46">
        <v>11739.9</v>
      </c>
      <c r="H93" s="46">
        <v>68930.899999999994</v>
      </c>
    </row>
    <row r="94" spans="1:8" s="36" customFormat="1" x14ac:dyDescent="0.2">
      <c r="A94" s="40"/>
      <c r="B94" s="43">
        <v>8000</v>
      </c>
      <c r="C94" s="41">
        <v>0.41855613239877659</v>
      </c>
      <c r="D94" s="45">
        <f t="shared" si="22"/>
        <v>0.74844595766076594</v>
      </c>
      <c r="E94" s="46">
        <v>175949</v>
      </c>
      <c r="F94" s="46">
        <v>80823.5</v>
      </c>
      <c r="G94" s="46">
        <v>10914.3</v>
      </c>
      <c r="H94" s="46">
        <v>77767.899999999994</v>
      </c>
    </row>
    <row r="95" spans="1:8" s="36" customFormat="1" x14ac:dyDescent="0.2">
      <c r="A95" s="40"/>
      <c r="B95" s="43">
        <v>10000</v>
      </c>
      <c r="C95" s="41">
        <v>0.38883323677543463</v>
      </c>
      <c r="D95" s="45">
        <f t="shared" si="22"/>
        <v>0.72996068623541444</v>
      </c>
      <c r="E95" s="46">
        <v>125509</v>
      </c>
      <c r="F95" s="46">
        <v>71417.899999999994</v>
      </c>
      <c r="G95" s="46">
        <v>9480.2000000000007</v>
      </c>
      <c r="H95" s="46">
        <v>81270.600000000006</v>
      </c>
    </row>
    <row r="96" spans="1:8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0B14-92F9-844B-A93C-C46650A5281C}">
  <dimension ref="A1:D38"/>
  <sheetViews>
    <sheetView topLeftCell="A3" zoomScale="150" zoomScaleNormal="150" workbookViewId="0">
      <selection activeCell="D38" sqref="D38"/>
    </sheetView>
  </sheetViews>
  <sheetFormatPr baseColWidth="10" defaultRowHeight="16" x14ac:dyDescent="0.2"/>
  <sheetData>
    <row r="1" spans="1:4" x14ac:dyDescent="0.2">
      <c r="A1" s="32" t="s">
        <v>40</v>
      </c>
      <c r="B1" s="32" t="s">
        <v>41</v>
      </c>
      <c r="C1" s="32" t="s">
        <v>42</v>
      </c>
      <c r="D1" s="32" t="s">
        <v>43</v>
      </c>
    </row>
    <row r="2" spans="1:4" x14ac:dyDescent="0.2">
      <c r="A2" s="32" t="s">
        <v>44</v>
      </c>
      <c r="B2" s="32">
        <v>80.997100000000003</v>
      </c>
      <c r="C2" s="32">
        <v>34.06</v>
      </c>
      <c r="D2" s="32">
        <v>5.6561599999999997E-2</v>
      </c>
    </row>
    <row r="3" spans="1:4" x14ac:dyDescent="0.2">
      <c r="A3" s="32" t="s">
        <v>44</v>
      </c>
      <c r="B3" s="32">
        <v>276.39800000000002</v>
      </c>
      <c r="C3" s="32">
        <v>7.1639999999999997</v>
      </c>
      <c r="D3" s="32">
        <v>3.3673599999999998E-2</v>
      </c>
    </row>
    <row r="4" spans="1:4" x14ac:dyDescent="0.2">
      <c r="A4" s="32" t="s">
        <v>44</v>
      </c>
      <c r="B4" s="32">
        <v>302.85300000000001</v>
      </c>
      <c r="C4" s="32">
        <v>18.329999999999998</v>
      </c>
      <c r="D4" s="32">
        <v>3.2455999999999999E-2</v>
      </c>
    </row>
    <row r="5" spans="1:4" x14ac:dyDescent="0.2">
      <c r="A5" s="32" t="s">
        <v>44</v>
      </c>
      <c r="B5" s="32">
        <v>356.017</v>
      </c>
      <c r="C5" s="32">
        <v>62.05</v>
      </c>
      <c r="D5" s="32">
        <v>2.9780500000000001E-2</v>
      </c>
    </row>
    <row r="6" spans="1:4" x14ac:dyDescent="0.2">
      <c r="A6" s="32" t="s">
        <v>45</v>
      </c>
      <c r="B6" s="32">
        <v>1173.2370000000001</v>
      </c>
      <c r="C6" s="32">
        <v>99.973600000000005</v>
      </c>
      <c r="D6" s="32">
        <v>1.6223100000000001E-2</v>
      </c>
    </row>
    <row r="7" spans="1:4" x14ac:dyDescent="0.2">
      <c r="A7" s="32" t="s">
        <v>45</v>
      </c>
      <c r="B7" s="32">
        <v>1332.501</v>
      </c>
      <c r="C7" s="32">
        <v>99.985600000000005</v>
      </c>
      <c r="D7" s="32">
        <v>1.4865099999999999E-2</v>
      </c>
    </row>
    <row r="8" spans="1:4" x14ac:dyDescent="0.2">
      <c r="A8" s="32" t="s">
        <v>46</v>
      </c>
      <c r="B8" s="32">
        <v>1274.53</v>
      </c>
      <c r="C8" s="32">
        <v>99.944000000000003</v>
      </c>
      <c r="D8" s="32">
        <v>2.0421000000000002E-2</v>
      </c>
    </row>
    <row r="9" spans="1:4" x14ac:dyDescent="0.2">
      <c r="A9" s="32" t="s">
        <v>47</v>
      </c>
      <c r="B9" s="32">
        <v>661.65700000000004</v>
      </c>
      <c r="C9" s="32">
        <v>85.1</v>
      </c>
      <c r="D9" s="32">
        <v>2.08735E-2</v>
      </c>
    </row>
    <row r="10" spans="1:4" x14ac:dyDescent="0.2">
      <c r="A10" s="32" t="s">
        <v>48</v>
      </c>
      <c r="B10" s="32">
        <v>834.84799999999996</v>
      </c>
      <c r="C10" s="32">
        <v>99.975999999999999</v>
      </c>
      <c r="D10" s="32">
        <v>5.0957599999999999E-2</v>
      </c>
    </row>
    <row r="11" spans="1:4" x14ac:dyDescent="0.2">
      <c r="A11" s="32" t="s">
        <v>49</v>
      </c>
      <c r="B11" s="32">
        <v>121.7817</v>
      </c>
      <c r="C11" s="32">
        <v>28.58</v>
      </c>
      <c r="D11" s="32">
        <v>5.6242199999999999E-2</v>
      </c>
    </row>
    <row r="12" spans="1:4" x14ac:dyDescent="0.2">
      <c r="A12" s="32" t="s">
        <v>49</v>
      </c>
      <c r="B12" s="32">
        <v>244.69749999999999</v>
      </c>
      <c r="C12" s="32">
        <v>7.5830000000000002</v>
      </c>
      <c r="D12" s="32">
        <v>4.0341500000000002E-2</v>
      </c>
    </row>
    <row r="13" spans="1:4" x14ac:dyDescent="0.2">
      <c r="A13" s="32" t="s">
        <v>49</v>
      </c>
      <c r="B13" s="32">
        <v>344.27850000000001</v>
      </c>
      <c r="C13" s="32">
        <v>26.5</v>
      </c>
      <c r="D13" s="32">
        <v>3.1405000000000002E-2</v>
      </c>
    </row>
    <row r="14" spans="1:4" x14ac:dyDescent="0.2">
      <c r="A14" s="32" t="s">
        <v>49</v>
      </c>
      <c r="B14" s="32">
        <v>411.11630000000002</v>
      </c>
      <c r="C14" s="32">
        <v>2.234</v>
      </c>
      <c r="D14" s="32">
        <v>3.8362300000000002E-2</v>
      </c>
    </row>
    <row r="15" spans="1:4" x14ac:dyDescent="0.2">
      <c r="A15" s="32" t="s">
        <v>49</v>
      </c>
      <c r="B15" s="32">
        <v>443.96499999999997</v>
      </c>
      <c r="C15" s="32">
        <v>2.8210000000000002</v>
      </c>
      <c r="D15" s="32">
        <v>2.9204299999999999E-2</v>
      </c>
    </row>
    <row r="16" spans="1:4" x14ac:dyDescent="0.2">
      <c r="A16" s="32" t="s">
        <v>49</v>
      </c>
      <c r="B16" s="32">
        <v>778.904</v>
      </c>
      <c r="C16" s="32">
        <v>12.942</v>
      </c>
      <c r="D16" s="32">
        <v>1.8437499999999999E-2</v>
      </c>
    </row>
    <row r="17" spans="1:4" x14ac:dyDescent="0.2">
      <c r="A17" s="32" t="s">
        <v>49</v>
      </c>
      <c r="B17" s="32">
        <v>867.37800000000004</v>
      </c>
      <c r="C17" s="32">
        <v>4.2450000000000001</v>
      </c>
      <c r="D17" s="32">
        <v>1.7360500000000001E-2</v>
      </c>
    </row>
    <row r="18" spans="1:4" x14ac:dyDescent="0.2">
      <c r="A18" s="32" t="s">
        <v>49</v>
      </c>
      <c r="B18" s="32">
        <v>964.07899999999995</v>
      </c>
      <c r="C18" s="32">
        <v>14.605</v>
      </c>
      <c r="D18" s="32">
        <v>1.7097299999999999E-2</v>
      </c>
    </row>
    <row r="19" spans="1:4" x14ac:dyDescent="0.2">
      <c r="A19" s="32" t="s">
        <v>49</v>
      </c>
      <c r="B19" s="32">
        <v>1085.8689999999999</v>
      </c>
      <c r="C19" s="32">
        <v>10.207000000000001</v>
      </c>
      <c r="D19" s="32">
        <v>2.03127E-2</v>
      </c>
    </row>
    <row r="20" spans="1:4" x14ac:dyDescent="0.2">
      <c r="A20" s="32" t="s">
        <v>49</v>
      </c>
      <c r="B20" s="32">
        <v>1112.0740000000001</v>
      </c>
      <c r="C20" s="32">
        <v>13.644</v>
      </c>
      <c r="D20" s="32">
        <v>1.6083799999999999E-2</v>
      </c>
    </row>
    <row r="21" spans="1:4" x14ac:dyDescent="0.2">
      <c r="A21" s="32" t="s">
        <v>49</v>
      </c>
      <c r="B21" s="32">
        <v>1212.9480000000001</v>
      </c>
      <c r="C21" s="32">
        <v>1.4219999999999999</v>
      </c>
      <c r="D21" s="32">
        <v>1.5449900000000001E-2</v>
      </c>
    </row>
    <row r="22" spans="1:4" x14ac:dyDescent="0.2">
      <c r="A22" s="32" t="s">
        <v>49</v>
      </c>
      <c r="B22" s="32">
        <v>1299.1400000000001</v>
      </c>
      <c r="C22" s="32">
        <v>1.623</v>
      </c>
      <c r="D22" s="32">
        <v>1.27983E-2</v>
      </c>
    </row>
    <row r="23" spans="1:4" x14ac:dyDescent="0.2">
      <c r="A23" s="32" t="s">
        <v>49</v>
      </c>
      <c r="B23" s="32">
        <v>1408.0060000000001</v>
      </c>
      <c r="C23" s="32">
        <v>21.004999999999999</v>
      </c>
      <c r="D23" s="32">
        <v>1.41751E-2</v>
      </c>
    </row>
    <row r="25" spans="1:4" x14ac:dyDescent="0.2">
      <c r="B25" s="13">
        <v>100</v>
      </c>
      <c r="D25">
        <v>5.6532815981988428E-2</v>
      </c>
    </row>
    <row r="26" spans="1:4" x14ac:dyDescent="0.2">
      <c r="B26" s="13">
        <v>200</v>
      </c>
      <c r="D26">
        <v>5.0023429310563042E-2</v>
      </c>
    </row>
    <row r="27" spans="1:4" x14ac:dyDescent="0.2">
      <c r="B27" s="13">
        <v>400</v>
      </c>
      <c r="D27">
        <v>3.4771837099681339E-2</v>
      </c>
    </row>
    <row r="28" spans="1:4" x14ac:dyDescent="0.2">
      <c r="B28" s="13">
        <v>600</v>
      </c>
      <c r="D28">
        <v>2.751648558754561E-2</v>
      </c>
    </row>
    <row r="29" spans="1:4" x14ac:dyDescent="0.2">
      <c r="B29" s="13">
        <v>800</v>
      </c>
      <c r="D29">
        <v>2.3554761558089721E-2</v>
      </c>
    </row>
    <row r="30" spans="1:4" x14ac:dyDescent="0.2">
      <c r="B30" s="13">
        <v>1000</v>
      </c>
      <c r="D30">
        <v>2.0844399999999999E-2</v>
      </c>
    </row>
    <row r="31" spans="1:4" x14ac:dyDescent="0.2">
      <c r="B31" s="13">
        <v>1332</v>
      </c>
      <c r="D31">
        <v>1.7670595787382955E-2</v>
      </c>
    </row>
    <row r="32" spans="1:4" x14ac:dyDescent="0.2">
      <c r="B32" s="13">
        <v>1500</v>
      </c>
      <c r="D32">
        <v>1.6415068984023302E-2</v>
      </c>
    </row>
    <row r="33" spans="2:4" x14ac:dyDescent="0.2">
      <c r="B33" s="13">
        <v>2000</v>
      </c>
      <c r="D33">
        <v>1.3548211608792162E-2</v>
      </c>
    </row>
    <row r="34" spans="2:4" x14ac:dyDescent="0.2">
      <c r="B34" s="13">
        <v>3000</v>
      </c>
      <c r="D34">
        <v>9.9057645398932803E-3</v>
      </c>
    </row>
    <row r="35" spans="2:4" x14ac:dyDescent="0.2">
      <c r="B35" s="13">
        <v>4000</v>
      </c>
      <c r="D35">
        <v>7.660044733458108E-3</v>
      </c>
    </row>
    <row r="36" spans="2:4" x14ac:dyDescent="0.2">
      <c r="B36" s="13">
        <v>6000</v>
      </c>
      <c r="D36">
        <v>5.134049949848501E-3</v>
      </c>
    </row>
    <row r="37" spans="2:4" x14ac:dyDescent="0.2">
      <c r="B37" s="13">
        <v>8000</v>
      </c>
      <c r="D37">
        <v>3.5189765354836245E-3</v>
      </c>
    </row>
    <row r="38" spans="2:4" x14ac:dyDescent="0.2">
      <c r="B38" s="13">
        <v>10000</v>
      </c>
      <c r="D38">
        <v>2.5101864093087867E-3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FC2B-EFB3-9141-8220-F7B5B5D829A3}">
  <dimension ref="A1:C15"/>
  <sheetViews>
    <sheetView zoomScale="150" zoomScaleNormal="150"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36</v>
      </c>
      <c r="B1" t="s">
        <v>37</v>
      </c>
      <c r="C1" t="s">
        <v>38</v>
      </c>
    </row>
    <row r="2" spans="1:3" x14ac:dyDescent="0.2">
      <c r="A2">
        <v>0</v>
      </c>
      <c r="B2">
        <v>1.8888100000000001</v>
      </c>
      <c r="C2">
        <v>1.08158E-3</v>
      </c>
    </row>
    <row r="3" spans="1:3" x14ac:dyDescent="0.2">
      <c r="A3">
        <v>1</v>
      </c>
      <c r="B3">
        <v>1.9230799999999999</v>
      </c>
      <c r="C3">
        <v>9.0493699999999997E-4</v>
      </c>
    </row>
    <row r="4" spans="1:3" x14ac:dyDescent="0.2">
      <c r="A4">
        <v>2</v>
      </c>
      <c r="B4">
        <v>2.55484</v>
      </c>
      <c r="C4">
        <v>3.0136399999999998E-4</v>
      </c>
    </row>
    <row r="5" spans="1:3" x14ac:dyDescent="0.2">
      <c r="A5">
        <v>3</v>
      </c>
      <c r="B5">
        <v>2.42239</v>
      </c>
      <c r="C5">
        <v>6.0560799999999999E-4</v>
      </c>
    </row>
    <row r="6" spans="1:3" x14ac:dyDescent="0.2">
      <c r="A6">
        <v>4</v>
      </c>
      <c r="B6">
        <v>2.2274699999999998</v>
      </c>
      <c r="C6">
        <v>7.5822800000000001E-4</v>
      </c>
    </row>
    <row r="7" spans="1:3" x14ac:dyDescent="0.2">
      <c r="A7">
        <v>5</v>
      </c>
      <c r="B7">
        <v>2.3495200000000001</v>
      </c>
      <c r="C7">
        <v>6.9174500000000001E-4</v>
      </c>
    </row>
    <row r="8" spans="1:3" x14ac:dyDescent="0.2">
      <c r="A8">
        <v>6</v>
      </c>
    </row>
    <row r="9" spans="1:3" x14ac:dyDescent="0.2">
      <c r="A9">
        <v>7</v>
      </c>
      <c r="B9">
        <v>2.3495200000000001</v>
      </c>
      <c r="C9">
        <v>5.7765699999999998E-4</v>
      </c>
    </row>
    <row r="10" spans="1:3" x14ac:dyDescent="0.2">
      <c r="A10">
        <v>8</v>
      </c>
      <c r="B10">
        <v>1.79189</v>
      </c>
      <c r="C10">
        <v>5.6507300000000003E-4</v>
      </c>
    </row>
    <row r="11" spans="1:3" x14ac:dyDescent="0.2">
      <c r="A11">
        <v>9</v>
      </c>
    </row>
    <row r="12" spans="1:3" x14ac:dyDescent="0.2">
      <c r="A12">
        <v>10</v>
      </c>
    </row>
    <row r="13" spans="1:3" x14ac:dyDescent="0.2">
      <c r="A13">
        <v>11</v>
      </c>
      <c r="B13">
        <v>0.92547199999999996</v>
      </c>
      <c r="C13">
        <v>1.7892400000000001E-3</v>
      </c>
    </row>
    <row r="14" spans="1:3" x14ac:dyDescent="0.2">
      <c r="A14">
        <v>12</v>
      </c>
    </row>
    <row r="15" spans="1:3" x14ac:dyDescent="0.2">
      <c r="A1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Hyperion</vt:lpstr>
      <vt:lpstr>Sources</vt:lpstr>
      <vt:lpstr>Resolution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Microsoft Office User</cp:lastModifiedBy>
  <dcterms:created xsi:type="dcterms:W3CDTF">2012-11-23T10:23:16Z</dcterms:created>
  <dcterms:modified xsi:type="dcterms:W3CDTF">2019-10-01T08:24:11Z</dcterms:modified>
</cp:coreProperties>
</file>