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Applications/mama/resp/gretina2018/"/>
    </mc:Choice>
  </mc:AlternateContent>
  <xr:revisionPtr revIDLastSave="0" documentId="13_ncr:1_{B1DB257D-1466-544B-9AC4-7BA8592DF4FD}" xr6:coauthVersionLast="36" xr6:coauthVersionMax="36" xr10:uidLastSave="{00000000-0000-0000-0000-000000000000}"/>
  <bookViews>
    <workbookView xWindow="17760" yWindow="460" windowWidth="22620" windowHeight="1682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9" i="1" l="1"/>
  <c r="Q17" i="1"/>
  <c r="Q16" i="1"/>
  <c r="Q15" i="1"/>
  <c r="Q14" i="1"/>
  <c r="Q13" i="1"/>
  <c r="Q12" i="1"/>
  <c r="Q11" i="1"/>
  <c r="Q10" i="1"/>
  <c r="Q9" i="1"/>
  <c r="Q8" i="1"/>
  <c r="Q7" i="1"/>
  <c r="C3" i="1" l="1"/>
  <c r="O19" i="1"/>
  <c r="O18" i="1"/>
  <c r="Q18" i="1" s="1"/>
  <c r="O17" i="1"/>
  <c r="O16" i="1"/>
  <c r="O15" i="1"/>
  <c r="O14" i="1"/>
  <c r="O13" i="1"/>
  <c r="O12" i="1"/>
  <c r="O11" i="1"/>
  <c r="O10" i="1"/>
  <c r="O9" i="1"/>
  <c r="O8" i="1"/>
  <c r="O7" i="1"/>
  <c r="H13" i="1"/>
  <c r="L13" i="1" s="1"/>
  <c r="F32" i="1"/>
  <c r="F36" i="1"/>
  <c r="E30" i="1"/>
  <c r="F30" i="1" s="1"/>
  <c r="E31" i="1"/>
  <c r="F31" i="1" s="1"/>
  <c r="E36" i="1"/>
  <c r="E35" i="1"/>
  <c r="F35" i="1" s="1"/>
  <c r="E34" i="1"/>
  <c r="F34" i="1" s="1"/>
  <c r="E33" i="1"/>
  <c r="F33" i="1" s="1"/>
  <c r="E32" i="1"/>
  <c r="E29" i="1"/>
  <c r="F29" i="1" s="1"/>
  <c r="E28" i="1"/>
  <c r="F28" i="1" s="1"/>
  <c r="E27" i="1"/>
  <c r="E26" i="1"/>
  <c r="F26" i="1" s="1"/>
  <c r="E25" i="1"/>
  <c r="F25" i="1" s="1"/>
  <c r="E24" i="1"/>
  <c r="F24" i="1" s="1"/>
  <c r="H19" i="1"/>
  <c r="M19" i="1" s="1"/>
  <c r="H18" i="1"/>
  <c r="N18" i="1" s="1"/>
  <c r="H17" i="1"/>
  <c r="M17" i="1" s="1"/>
  <c r="H16" i="1"/>
  <c r="N16" i="1" s="1"/>
  <c r="H14" i="1"/>
  <c r="K14" i="1" s="1"/>
  <c r="H15" i="1"/>
  <c r="N15" i="1" s="1"/>
  <c r="H12" i="1"/>
  <c r="M12" i="1" s="1"/>
  <c r="H11" i="1"/>
  <c r="N11" i="1" s="1"/>
  <c r="H10" i="1"/>
  <c r="M10" i="1" s="1"/>
  <c r="H9" i="1"/>
  <c r="N9" i="1" s="1"/>
  <c r="L9" i="1"/>
  <c r="H8" i="1"/>
  <c r="M8" i="1" s="1"/>
  <c r="H7" i="1"/>
  <c r="N7" i="1" s="1"/>
  <c r="J19" i="1" l="1"/>
  <c r="N19" i="1"/>
  <c r="M18" i="1"/>
  <c r="K18" i="1"/>
  <c r="L18" i="1"/>
  <c r="N17" i="1"/>
  <c r="J17" i="1"/>
  <c r="K17" i="1"/>
  <c r="M16" i="1"/>
  <c r="K16" i="1"/>
  <c r="L16" i="1"/>
  <c r="K15" i="1"/>
  <c r="L15" i="1"/>
  <c r="M15" i="1"/>
  <c r="J14" i="1"/>
  <c r="N14" i="1"/>
  <c r="K11" i="1"/>
  <c r="M11" i="1"/>
  <c r="L11" i="1"/>
  <c r="N10" i="1"/>
  <c r="J10" i="1"/>
  <c r="K8" i="1"/>
  <c r="M9" i="1"/>
  <c r="K9" i="1"/>
  <c r="N8" i="1"/>
  <c r="J8" i="1"/>
  <c r="J12" i="1"/>
  <c r="N12" i="1"/>
  <c r="L7" i="1"/>
  <c r="K7" i="1"/>
  <c r="M7" i="1"/>
  <c r="M13" i="1"/>
  <c r="K12" i="1"/>
  <c r="K19" i="1"/>
  <c r="F27" i="1"/>
  <c r="J13" i="1"/>
  <c r="N13" i="1"/>
  <c r="K10" i="1"/>
  <c r="M14" i="1"/>
  <c r="J7" i="1"/>
  <c r="L8" i="1"/>
  <c r="J9" i="1"/>
  <c r="L10" i="1"/>
  <c r="J11" i="1"/>
  <c r="L12" i="1"/>
  <c r="J15" i="1"/>
  <c r="L14" i="1"/>
  <c r="J16" i="1"/>
  <c r="L17" i="1"/>
  <c r="J18" i="1"/>
  <c r="L19" i="1"/>
  <c r="K13" i="1"/>
</calcChain>
</file>

<file path=xl/sharedStrings.xml><?xml version="1.0" encoding="utf-8"?>
<sst xmlns="http://schemas.openxmlformats.org/spreadsheetml/2006/main" count="35" uniqueCount="34">
  <si>
    <t>Raw</t>
  </si>
  <si>
    <t>fe intensity</t>
  </si>
  <si>
    <t>se intensity</t>
  </si>
  <si>
    <t>de intensity</t>
  </si>
  <si>
    <t>511 intensity</t>
  </si>
  <si>
    <t>compt. Intensity</t>
  </si>
  <si>
    <t>Total counts</t>
  </si>
  <si>
    <t>Raw counts</t>
  </si>
  <si>
    <t>Energy</t>
  </si>
  <si>
    <t>FWHM(keV)</t>
  </si>
  <si>
    <t>Egam(keV)</t>
  </si>
  <si>
    <t>Rel FWHM</t>
  </si>
  <si>
    <t>fe</t>
  </si>
  <si>
    <t>se</t>
  </si>
  <si>
    <t>de</t>
  </si>
  <si>
    <t>ann</t>
  </si>
  <si>
    <t>compt</t>
  </si>
  <si>
    <t>tot efficiency</t>
  </si>
  <si>
    <t>s100</t>
  </si>
  <si>
    <t>s200</t>
  </si>
  <si>
    <t>s400</t>
  </si>
  <si>
    <t>s600</t>
  </si>
  <si>
    <t>s800</t>
  </si>
  <si>
    <t>s1000</t>
  </si>
  <si>
    <t>s1500</t>
  </si>
  <si>
    <t>s2000</t>
  </si>
  <si>
    <t>s3000</t>
  </si>
  <si>
    <t>s4000</t>
  </si>
  <si>
    <t>s6000</t>
  </si>
  <si>
    <t>s8000</t>
  </si>
  <si>
    <t>normalization</t>
  </si>
  <si>
    <t>s1332</t>
  </si>
  <si>
    <t>GRETINA, From Remco, added 3 and 3 spectra, 32000000 into quad gretina, on 0-8 MeV in steps of 10 keV</t>
  </si>
  <si>
    <t>Incedent counts (per 30 keV)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</si>
</sst>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5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11" fontId="0" fillId="0" borderId="0" xfId="0" applyNumberFormat="1" applyFont="1" applyFill="1" applyAlignment="1">
      <alignment horizontal="center"/>
    </xf>
    <xf numFmtId="11" fontId="1" fillId="0" borderId="0" xfId="0" applyNumberFormat="1" applyFont="1" applyFill="1" applyAlignment="1">
      <alignment horizontal="left"/>
    </xf>
    <xf numFmtId="11" fontId="0" fillId="0" borderId="0" xfId="0" applyNumberFormat="1" applyFont="1" applyFill="1" applyAlignment="1">
      <alignment horizontal="left"/>
    </xf>
    <xf numFmtId="11" fontId="0" fillId="0" borderId="0" xfId="0" applyNumberFormat="1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164" fontId="0" fillId="0" borderId="0" xfId="0" applyNumberFormat="1"/>
    <xf numFmtId="164" fontId="4" fillId="0" borderId="0" xfId="0" applyNumberFormat="1" applyFont="1" applyFill="1"/>
    <xf numFmtId="0" fontId="0" fillId="7" borderId="0" xfId="0" applyFill="1"/>
    <xf numFmtId="0" fontId="0" fillId="7" borderId="0" xfId="0" applyFill="1" applyAlignment="1">
      <alignment horizontal="center"/>
    </xf>
    <xf numFmtId="11" fontId="5" fillId="0" borderId="0" xfId="0" applyNumberFormat="1" applyFont="1"/>
    <xf numFmtId="11" fontId="0" fillId="0" borderId="0" xfId="0" applyNumberFormat="1" applyFont="1" applyFill="1" applyAlignment="1">
      <alignment horizontal="right"/>
    </xf>
    <xf numFmtId="11" fontId="6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left"/>
    </xf>
  </cellXfs>
  <cellStyles count="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Sheet1!$J$7:$J$20</c:f>
              <c:numCache>
                <c:formatCode>0.00E+00</c:formatCode>
                <c:ptCount val="14"/>
                <c:pt idx="0">
                  <c:v>0.90169765079525188</c:v>
                </c:pt>
                <c:pt idx="1">
                  <c:v>0.70340907491074356</c:v>
                </c:pt>
                <c:pt idx="2">
                  <c:v>0.44523801338467178</c:v>
                </c:pt>
                <c:pt idx="3">
                  <c:v>0.36494385196694679</c:v>
                </c:pt>
                <c:pt idx="4">
                  <c:v>0.29281122482255623</c:v>
                </c:pt>
                <c:pt idx="5">
                  <c:v>0.26165063221427959</c:v>
                </c:pt>
                <c:pt idx="6">
                  <c:v>0.23540352983862098</c:v>
                </c:pt>
                <c:pt idx="7">
                  <c:v>0.2243559965449913</c:v>
                </c:pt>
                <c:pt idx="8">
                  <c:v>0.18202385525273537</c:v>
                </c:pt>
                <c:pt idx="9">
                  <c:v>0.13035337464539112</c:v>
                </c:pt>
                <c:pt idx="10">
                  <c:v>9.944547202954819E-2</c:v>
                </c:pt>
                <c:pt idx="11">
                  <c:v>6.6087212186694042E-2</c:v>
                </c:pt>
                <c:pt idx="12">
                  <c:v>4.3557680816549135E-2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A-4542-A6E4-7A022F968AA5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Sheet1!$K$7:$K$20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1.2554261686067204E-2</c:v>
                </c:pt>
                <c:pt idx="9">
                  <c:v>2.8666328553328076E-2</c:v>
                </c:pt>
                <c:pt idx="10">
                  <c:v>4.1258082211656361E-2</c:v>
                </c:pt>
                <c:pt idx="11">
                  <c:v>4.3709324354592544E-2</c:v>
                </c:pt>
                <c:pt idx="12">
                  <c:v>4.7330590804339941E-2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A-4542-A6E4-7A022F968AA5}"/>
            </c:ext>
          </c:extLst>
        </c:ser>
        <c:ser>
          <c:idx val="2"/>
          <c:order val="2"/>
          <c:marker>
            <c:symbol val="none"/>
          </c:marker>
          <c:val>
            <c:numRef>
              <c:f>Sheet1!$L$7:$L$20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3.5829691599176474E-3</c:v>
                </c:pt>
                <c:pt idx="10">
                  <c:v>8.2969575215856399E-3</c:v>
                </c:pt>
                <c:pt idx="11">
                  <c:v>1.9354215345046413E-2</c:v>
                </c:pt>
                <c:pt idx="12">
                  <c:v>1.6632082832577617E-2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A-4542-A6E4-7A022F968AA5}"/>
            </c:ext>
          </c:extLst>
        </c:ser>
        <c:ser>
          <c:idx val="3"/>
          <c:order val="3"/>
          <c:marker>
            <c:symbol val="none"/>
          </c:marker>
          <c:val>
            <c:numRef>
              <c:f>Sheet1!$M$7:$M$20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7.0645304085348252E-3</c:v>
                </c:pt>
                <c:pt idx="9">
                  <c:v>8.0955168485869877E-3</c:v>
                </c:pt>
                <c:pt idx="10">
                  <c:v>1.6076369622580855E-2</c:v>
                </c:pt>
                <c:pt idx="11">
                  <c:v>2.4674700895994731E-2</c:v>
                </c:pt>
                <c:pt idx="12">
                  <c:v>2.7364826813456131E-2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4A-4542-A6E4-7A022F968AA5}"/>
            </c:ext>
          </c:extLst>
        </c:ser>
        <c:ser>
          <c:idx val="4"/>
          <c:order val="4"/>
          <c:marker>
            <c:symbol val="none"/>
          </c:marker>
          <c:val>
            <c:numRef>
              <c:f>Sheet1!$N$7:$N$20</c:f>
              <c:numCache>
                <c:formatCode>0.00E+00</c:formatCode>
                <c:ptCount val="14"/>
                <c:pt idx="0">
                  <c:v>9.8302349204748063E-2</c:v>
                </c:pt>
                <c:pt idx="1">
                  <c:v>0.2965909250892565</c:v>
                </c:pt>
                <c:pt idx="2">
                  <c:v>0.55476198661532816</c:v>
                </c:pt>
                <c:pt idx="3">
                  <c:v>0.63505614803305321</c:v>
                </c:pt>
                <c:pt idx="4">
                  <c:v>0.70718877517744372</c:v>
                </c:pt>
                <c:pt idx="5">
                  <c:v>0.73834936778572047</c:v>
                </c:pt>
                <c:pt idx="6">
                  <c:v>0.76459647016137899</c:v>
                </c:pt>
                <c:pt idx="7">
                  <c:v>0.77564400345500872</c:v>
                </c:pt>
                <c:pt idx="8">
                  <c:v>0.79835735265266261</c:v>
                </c:pt>
                <c:pt idx="9">
                  <c:v>0.8293018107927761</c:v>
                </c:pt>
                <c:pt idx="10">
                  <c:v>0.83492311861462898</c:v>
                </c:pt>
                <c:pt idx="11">
                  <c:v>0.84617454721767227</c:v>
                </c:pt>
                <c:pt idx="12">
                  <c:v>0.86511481873307716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4A-4542-A6E4-7A022F968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152200"/>
        <c:axId val="2068155256"/>
      </c:lineChart>
      <c:catAx>
        <c:axId val="206815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155256"/>
        <c:crosses val="autoZero"/>
        <c:auto val="1"/>
        <c:lblAlgn val="ctr"/>
        <c:lblOffset val="100"/>
        <c:noMultiLvlLbl val="0"/>
      </c:catAx>
      <c:valAx>
        <c:axId val="20681552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6815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28</xdr:row>
      <xdr:rowOff>44450</xdr:rowOff>
    </xdr:from>
    <xdr:to>
      <xdr:col>16</xdr:col>
      <xdr:colOff>44450</xdr:colOff>
      <xdr:row>54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abSelected="1" showRuler="0" topLeftCell="A3" workbookViewId="0">
      <selection activeCell="E18" sqref="E18"/>
    </sheetView>
  </sheetViews>
  <sheetFormatPr baseColWidth="10" defaultRowHeight="16" x14ac:dyDescent="0.2"/>
  <cols>
    <col min="3" max="3" width="10.83203125" style="14"/>
    <col min="6" max="6" width="11.83203125" bestFit="1" customWidth="1"/>
    <col min="13" max="13" width="8.6640625" customWidth="1"/>
    <col min="14" max="15" width="9" customWidth="1"/>
    <col min="16" max="16" width="8.5" customWidth="1"/>
    <col min="17" max="17" width="8.83203125" customWidth="1"/>
  </cols>
  <sheetData>
    <row r="1" spans="1:17" x14ac:dyDescent="0.2">
      <c r="A1" s="19"/>
      <c r="B1" s="21"/>
      <c r="C1" s="20"/>
      <c r="D1" s="20"/>
    </row>
    <row r="2" spans="1:17" x14ac:dyDescent="0.2">
      <c r="A2" s="30" t="s">
        <v>32</v>
      </c>
      <c r="B2" s="31"/>
      <c r="C2" s="30"/>
      <c r="D2" s="30"/>
      <c r="E2" s="30"/>
      <c r="F2" s="30"/>
      <c r="G2" s="30"/>
      <c r="H2" s="30"/>
      <c r="I2" s="30"/>
      <c r="J2" s="30"/>
      <c r="M2" s="20"/>
    </row>
    <row r="3" spans="1:17" x14ac:dyDescent="0.2">
      <c r="A3" t="s">
        <v>33</v>
      </c>
      <c r="B3" s="14"/>
      <c r="C3">
        <f>(32000000/800)*3</f>
        <v>120000</v>
      </c>
    </row>
    <row r="4" spans="1:17" s="1" customFormat="1" x14ac:dyDescent="0.2">
      <c r="A4" s="2" t="s">
        <v>0</v>
      </c>
      <c r="B4" s="3" t="s">
        <v>1</v>
      </c>
      <c r="C4" s="4" t="s">
        <v>2</v>
      </c>
      <c r="D4" s="5" t="s">
        <v>3</v>
      </c>
      <c r="E4" s="6" t="s">
        <v>4</v>
      </c>
      <c r="F4" s="7" t="s">
        <v>5</v>
      </c>
      <c r="G4" s="7"/>
      <c r="H4" s="8" t="s">
        <v>6</v>
      </c>
      <c r="I4" s="1" t="s">
        <v>7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Q4" s="1" t="s">
        <v>17</v>
      </c>
    </row>
    <row r="5" spans="1:17" s="1" customFormat="1" x14ac:dyDescent="0.2">
      <c r="A5" s="2" t="s">
        <v>8</v>
      </c>
      <c r="B5" s="3"/>
      <c r="C5" s="4"/>
      <c r="D5" s="5"/>
      <c r="E5" s="6"/>
      <c r="F5" s="7"/>
      <c r="G5" s="7"/>
      <c r="H5" s="8"/>
    </row>
    <row r="6" spans="1:17" s="1" customFormat="1" x14ac:dyDescent="0.2">
      <c r="A6" s="10"/>
      <c r="B6" s="10"/>
      <c r="C6" s="10"/>
      <c r="D6" s="10"/>
      <c r="E6" s="10"/>
      <c r="F6" s="9"/>
      <c r="G6" s="9"/>
      <c r="H6" s="9"/>
      <c r="I6" s="16"/>
    </row>
    <row r="7" spans="1:17" s="13" customFormat="1" x14ac:dyDescent="0.2">
      <c r="A7" s="11" t="s">
        <v>18</v>
      </c>
      <c r="B7" s="32">
        <v>2931.97</v>
      </c>
      <c r="C7" s="15">
        <v>0</v>
      </c>
      <c r="D7" s="15">
        <v>0</v>
      </c>
      <c r="E7" s="15">
        <v>0</v>
      </c>
      <c r="F7" s="32">
        <v>319.64100000000002</v>
      </c>
      <c r="G7" s="12"/>
      <c r="H7" s="17">
        <f t="shared" ref="H7:H19" si="0">B7+C7+D7+E7+F7</f>
        <v>3251.6109999999999</v>
      </c>
      <c r="I7" s="32">
        <v>3254</v>
      </c>
      <c r="J7" s="18">
        <f t="shared" ref="J7:J19" si="1">B7/H7</f>
        <v>0.90169765079525188</v>
      </c>
      <c r="K7" s="18">
        <f t="shared" ref="K7:K19" si="2">C7/H7</f>
        <v>0</v>
      </c>
      <c r="L7" s="18">
        <f t="shared" ref="L7:L19" si="3">D7/H7</f>
        <v>0</v>
      </c>
      <c r="M7" s="18">
        <f t="shared" ref="M7:M19" si="4">E7/H7</f>
        <v>0</v>
      </c>
      <c r="N7" s="18">
        <f t="shared" ref="N7:N16" si="5">F7/H7</f>
        <v>9.8302349204748063E-2</v>
      </c>
      <c r="O7" s="18">
        <f t="shared" ref="O7:O19" si="6">I7/(40000*3)</f>
        <v>2.7116666666666667E-2</v>
      </c>
      <c r="Q7" s="18">
        <f t="shared" ref="Q7:Q19" si="7">O7/0.02834</f>
        <v>0.95683368619148434</v>
      </c>
    </row>
    <row r="8" spans="1:17" s="13" customFormat="1" x14ac:dyDescent="0.2">
      <c r="A8" s="11" t="s">
        <v>19</v>
      </c>
      <c r="B8" s="32">
        <v>2348.27</v>
      </c>
      <c r="C8" s="15">
        <v>0</v>
      </c>
      <c r="D8" s="15">
        <v>0</v>
      </c>
      <c r="E8" s="15">
        <v>0</v>
      </c>
      <c r="F8" s="32">
        <v>990.14300000000003</v>
      </c>
      <c r="G8" s="12"/>
      <c r="H8" s="17">
        <f t="shared" si="0"/>
        <v>3338.413</v>
      </c>
      <c r="I8" s="32">
        <v>3332</v>
      </c>
      <c r="J8" s="18">
        <f t="shared" si="1"/>
        <v>0.70340907491074356</v>
      </c>
      <c r="K8" s="18">
        <f t="shared" si="2"/>
        <v>0</v>
      </c>
      <c r="L8" s="18">
        <f t="shared" si="3"/>
        <v>0</v>
      </c>
      <c r="M8" s="18">
        <f t="shared" si="4"/>
        <v>0</v>
      </c>
      <c r="N8" s="18">
        <f t="shared" si="5"/>
        <v>0.2965909250892565</v>
      </c>
      <c r="O8" s="18">
        <f t="shared" si="6"/>
        <v>2.7766666666666665E-2</v>
      </c>
      <c r="Q8" s="18">
        <f t="shared" si="7"/>
        <v>0.97976946600799808</v>
      </c>
    </row>
    <row r="9" spans="1:17" s="13" customFormat="1" x14ac:dyDescent="0.2">
      <c r="A9" s="11" t="s">
        <v>20</v>
      </c>
      <c r="B9" s="32">
        <v>1554.13</v>
      </c>
      <c r="C9" s="15">
        <v>0</v>
      </c>
      <c r="D9" s="15">
        <v>0</v>
      </c>
      <c r="E9" s="15">
        <v>0</v>
      </c>
      <c r="F9" s="32">
        <v>1936.43</v>
      </c>
      <c r="G9" s="12"/>
      <c r="H9" s="17">
        <f t="shared" si="0"/>
        <v>3490.5600000000004</v>
      </c>
      <c r="I9" s="32">
        <v>3490</v>
      </c>
      <c r="J9" s="18">
        <f t="shared" si="1"/>
        <v>0.44523801338467178</v>
      </c>
      <c r="K9" s="18">
        <f t="shared" si="2"/>
        <v>0</v>
      </c>
      <c r="L9" s="18">
        <f t="shared" si="3"/>
        <v>0</v>
      </c>
      <c r="M9" s="18">
        <f t="shared" si="4"/>
        <v>0</v>
      </c>
      <c r="N9" s="18">
        <f t="shared" si="5"/>
        <v>0.55476198661532816</v>
      </c>
      <c r="O9" s="18">
        <f t="shared" si="6"/>
        <v>2.9083333333333333E-2</v>
      </c>
      <c r="Q9" s="18">
        <f t="shared" si="7"/>
        <v>1.0262291225593978</v>
      </c>
    </row>
    <row r="10" spans="1:17" s="13" customFormat="1" x14ac:dyDescent="0.2">
      <c r="A10" s="11" t="s">
        <v>21</v>
      </c>
      <c r="B10" s="32">
        <v>1291.81</v>
      </c>
      <c r="C10" s="15">
        <v>0</v>
      </c>
      <c r="D10" s="15">
        <v>0</v>
      </c>
      <c r="E10" s="15">
        <v>0</v>
      </c>
      <c r="F10" s="32">
        <v>2247.94</v>
      </c>
      <c r="G10" s="12"/>
      <c r="H10" s="17">
        <f t="shared" si="0"/>
        <v>3539.75</v>
      </c>
      <c r="I10" s="32">
        <v>3539</v>
      </c>
      <c r="J10" s="18">
        <f t="shared" si="1"/>
        <v>0.36494385196694679</v>
      </c>
      <c r="K10" s="18">
        <f t="shared" si="2"/>
        <v>0</v>
      </c>
      <c r="L10" s="18">
        <f t="shared" si="3"/>
        <v>0</v>
      </c>
      <c r="M10" s="18">
        <f t="shared" si="4"/>
        <v>0</v>
      </c>
      <c r="N10" s="18">
        <f t="shared" si="5"/>
        <v>0.63505614803305321</v>
      </c>
      <c r="O10" s="18">
        <f t="shared" si="6"/>
        <v>2.9491666666666666E-2</v>
      </c>
      <c r="Q10" s="18">
        <f t="shared" si="7"/>
        <v>1.0406374970595154</v>
      </c>
    </row>
    <row r="11" spans="1:17" s="13" customFormat="1" x14ac:dyDescent="0.2">
      <c r="A11" s="11" t="s">
        <v>22</v>
      </c>
      <c r="B11" s="32">
        <v>1032.5899999999999</v>
      </c>
      <c r="C11" s="15">
        <v>0</v>
      </c>
      <c r="D11" s="15">
        <v>0</v>
      </c>
      <c r="E11" s="15">
        <v>0</v>
      </c>
      <c r="F11" s="32">
        <v>2493.88</v>
      </c>
      <c r="G11" s="12"/>
      <c r="H11" s="17">
        <f t="shared" si="0"/>
        <v>3526.4700000000003</v>
      </c>
      <c r="I11" s="32">
        <v>3525</v>
      </c>
      <c r="J11" s="18">
        <f t="shared" si="1"/>
        <v>0.29281122482255623</v>
      </c>
      <c r="K11" s="18">
        <f t="shared" si="2"/>
        <v>0</v>
      </c>
      <c r="L11" s="18">
        <f t="shared" si="3"/>
        <v>0</v>
      </c>
      <c r="M11" s="18">
        <f t="shared" si="4"/>
        <v>0</v>
      </c>
      <c r="N11" s="18">
        <f t="shared" si="5"/>
        <v>0.70718877517744372</v>
      </c>
      <c r="O11" s="18">
        <f t="shared" si="6"/>
        <v>2.9374999999999998E-2</v>
      </c>
      <c r="Q11" s="18">
        <f t="shared" si="7"/>
        <v>1.0365208186309103</v>
      </c>
    </row>
    <row r="12" spans="1:17" s="13" customFormat="1" x14ac:dyDescent="0.2">
      <c r="A12" s="11" t="s">
        <v>23</v>
      </c>
      <c r="B12" s="32">
        <v>881.79899999999998</v>
      </c>
      <c r="C12" s="15">
        <v>0</v>
      </c>
      <c r="D12" s="15">
        <v>0</v>
      </c>
      <c r="E12" s="15">
        <v>0</v>
      </c>
      <c r="F12" s="33">
        <v>2488.34</v>
      </c>
      <c r="G12" s="12"/>
      <c r="H12" s="17">
        <f t="shared" si="0"/>
        <v>3370.1390000000001</v>
      </c>
      <c r="I12" s="34">
        <v>3370</v>
      </c>
      <c r="J12" s="18">
        <f t="shared" si="1"/>
        <v>0.26165063221427959</v>
      </c>
      <c r="K12" s="18">
        <f t="shared" si="2"/>
        <v>0</v>
      </c>
      <c r="L12" s="18">
        <f t="shared" si="3"/>
        <v>0</v>
      </c>
      <c r="M12" s="18">
        <f t="shared" si="4"/>
        <v>0</v>
      </c>
      <c r="N12" s="18">
        <f t="shared" si="5"/>
        <v>0.73834936778572047</v>
      </c>
      <c r="O12" s="18">
        <f t="shared" si="6"/>
        <v>2.8083333333333332E-2</v>
      </c>
      <c r="Q12" s="18">
        <f t="shared" si="7"/>
        <v>0.99094330745706882</v>
      </c>
    </row>
    <row r="13" spans="1:17" s="13" customFormat="1" x14ac:dyDescent="0.2">
      <c r="A13" s="11" t="s">
        <v>31</v>
      </c>
      <c r="B13" s="32">
        <v>800.62199999999996</v>
      </c>
      <c r="C13" s="15">
        <v>0</v>
      </c>
      <c r="D13" s="15">
        <v>0</v>
      </c>
      <c r="E13" s="15">
        <v>0</v>
      </c>
      <c r="F13" s="32">
        <v>2600.44</v>
      </c>
      <c r="G13" s="12"/>
      <c r="H13" s="17">
        <f t="shared" si="0"/>
        <v>3401.0619999999999</v>
      </c>
      <c r="I13" s="32">
        <v>3401</v>
      </c>
      <c r="J13" s="18">
        <f t="shared" si="1"/>
        <v>0.23540352983862098</v>
      </c>
      <c r="K13" s="18">
        <f t="shared" si="2"/>
        <v>0</v>
      </c>
      <c r="L13" s="18">
        <f t="shared" si="3"/>
        <v>0</v>
      </c>
      <c r="M13" s="18">
        <f t="shared" si="4"/>
        <v>0</v>
      </c>
      <c r="N13" s="18">
        <f t="shared" si="5"/>
        <v>0.76459647016137899</v>
      </c>
      <c r="O13" s="35">
        <f t="shared" si="6"/>
        <v>2.8341666666666668E-2</v>
      </c>
      <c r="Q13" s="18">
        <f t="shared" si="7"/>
        <v>1.0000588096918372</v>
      </c>
    </row>
    <row r="14" spans="1:17" s="13" customFormat="1" x14ac:dyDescent="0.2">
      <c r="A14" s="11" t="s">
        <v>24</v>
      </c>
      <c r="B14" s="32">
        <v>741.83399999999995</v>
      </c>
      <c r="C14" s="15">
        <v>0</v>
      </c>
      <c r="D14" s="15">
        <v>0</v>
      </c>
      <c r="E14" s="15">
        <v>0</v>
      </c>
      <c r="F14" s="32">
        <v>2564.67</v>
      </c>
      <c r="G14" s="12"/>
      <c r="H14" s="17">
        <f t="shared" si="0"/>
        <v>3306.5039999999999</v>
      </c>
      <c r="I14" s="32">
        <v>3307</v>
      </c>
      <c r="J14" s="18">
        <f t="shared" si="1"/>
        <v>0.2243559965449913</v>
      </c>
      <c r="K14" s="18">
        <f t="shared" si="2"/>
        <v>0</v>
      </c>
      <c r="L14" s="18">
        <f t="shared" si="3"/>
        <v>0</v>
      </c>
      <c r="M14" s="18">
        <f t="shared" si="4"/>
        <v>0</v>
      </c>
      <c r="N14" s="18">
        <f t="shared" si="5"/>
        <v>0.77564400345500872</v>
      </c>
      <c r="O14" s="18">
        <f t="shared" si="6"/>
        <v>2.7558333333333334E-2</v>
      </c>
      <c r="Q14" s="18">
        <f t="shared" si="7"/>
        <v>0.97241825452834629</v>
      </c>
    </row>
    <row r="15" spans="1:17" s="13" customFormat="1" x14ac:dyDescent="0.2">
      <c r="A15" s="11" t="s">
        <v>25</v>
      </c>
      <c r="B15" s="32">
        <v>606.31500000000005</v>
      </c>
      <c r="C15" s="32">
        <v>41.817799999999998</v>
      </c>
      <c r="D15" s="15">
        <v>0</v>
      </c>
      <c r="E15" s="32">
        <v>23.531700000000001</v>
      </c>
      <c r="F15" s="32">
        <v>2659.3</v>
      </c>
      <c r="G15" s="12"/>
      <c r="H15" s="17">
        <f t="shared" si="0"/>
        <v>3330.9645</v>
      </c>
      <c r="I15" s="32">
        <v>3313</v>
      </c>
      <c r="J15" s="18">
        <f t="shared" si="1"/>
        <v>0.18202385525273537</v>
      </c>
      <c r="K15" s="18">
        <f t="shared" si="2"/>
        <v>1.2554261686067204E-2</v>
      </c>
      <c r="L15" s="18">
        <f t="shared" si="3"/>
        <v>0</v>
      </c>
      <c r="M15" s="18">
        <f t="shared" si="4"/>
        <v>7.0645304085348252E-3</v>
      </c>
      <c r="N15" s="18">
        <f t="shared" si="5"/>
        <v>0.79835735265266261</v>
      </c>
      <c r="O15" s="18">
        <f t="shared" si="6"/>
        <v>2.7608333333333332E-2</v>
      </c>
      <c r="Q15" s="18">
        <f t="shared" si="7"/>
        <v>0.9741825452834626</v>
      </c>
    </row>
    <row r="16" spans="1:17" s="13" customFormat="1" x14ac:dyDescent="0.2">
      <c r="A16" s="11" t="s">
        <v>26</v>
      </c>
      <c r="B16" s="32">
        <v>410</v>
      </c>
      <c r="C16" s="32">
        <v>90.164100000000005</v>
      </c>
      <c r="D16" s="32">
        <v>11.269500000000001</v>
      </c>
      <c r="E16" s="32">
        <v>25.462800000000001</v>
      </c>
      <c r="F16" s="32">
        <v>2608.4</v>
      </c>
      <c r="G16" s="12"/>
      <c r="H16" s="17">
        <f t="shared" si="0"/>
        <v>3145.2964000000002</v>
      </c>
      <c r="I16" s="32">
        <v>3153</v>
      </c>
      <c r="J16" s="18">
        <f t="shared" si="1"/>
        <v>0.13035337464539112</v>
      </c>
      <c r="K16" s="18">
        <f t="shared" si="2"/>
        <v>2.8666328553328076E-2</v>
      </c>
      <c r="L16" s="18">
        <f t="shared" si="3"/>
        <v>3.5829691599176474E-3</v>
      </c>
      <c r="M16" s="18">
        <f t="shared" si="4"/>
        <v>8.0955168485869877E-3</v>
      </c>
      <c r="N16" s="18">
        <f t="shared" si="5"/>
        <v>0.8293018107927761</v>
      </c>
      <c r="O16" s="18">
        <f t="shared" si="6"/>
        <v>2.6275E-2</v>
      </c>
      <c r="Q16" s="18">
        <f t="shared" si="7"/>
        <v>0.92713479181369085</v>
      </c>
    </row>
    <row r="17" spans="1:17" s="13" customFormat="1" x14ac:dyDescent="0.2">
      <c r="A17" s="11" t="s">
        <v>27</v>
      </c>
      <c r="B17" s="32">
        <v>302.67200000000003</v>
      </c>
      <c r="C17" s="32">
        <v>125.57299999999999</v>
      </c>
      <c r="D17" s="32">
        <v>25.252600000000001</v>
      </c>
      <c r="E17" s="32">
        <v>48.93</v>
      </c>
      <c r="F17" s="32">
        <v>2541.17</v>
      </c>
      <c r="G17" s="12"/>
      <c r="H17" s="17">
        <f t="shared" si="0"/>
        <v>3043.5976000000001</v>
      </c>
      <c r="I17" s="32">
        <v>3049</v>
      </c>
      <c r="J17" s="18">
        <f t="shared" si="1"/>
        <v>9.944547202954819E-2</v>
      </c>
      <c r="K17" s="18">
        <f t="shared" si="2"/>
        <v>4.1258082211656361E-2</v>
      </c>
      <c r="L17" s="18">
        <f t="shared" si="3"/>
        <v>8.2969575215856399E-3</v>
      </c>
      <c r="M17" s="18">
        <f t="shared" si="4"/>
        <v>1.6076369622580855E-2</v>
      </c>
      <c r="N17" s="18">
        <f t="shared" ref="N17:N19" si="8">F17/H17</f>
        <v>0.83492311861462898</v>
      </c>
      <c r="O17" s="18">
        <f t="shared" si="6"/>
        <v>2.5408333333333335E-2</v>
      </c>
      <c r="Q17" s="18">
        <f t="shared" si="7"/>
        <v>0.8965537520583392</v>
      </c>
    </row>
    <row r="18" spans="1:17" s="13" customFormat="1" x14ac:dyDescent="0.2">
      <c r="A18" s="11" t="s">
        <v>28</v>
      </c>
      <c r="B18" s="32">
        <v>214.97499999999999</v>
      </c>
      <c r="C18" s="32">
        <v>142.18199999999999</v>
      </c>
      <c r="D18" s="32">
        <v>62.957299999999996</v>
      </c>
      <c r="E18" s="32">
        <v>80.264300000000006</v>
      </c>
      <c r="F18" s="32">
        <v>2752.52</v>
      </c>
      <c r="G18" s="12"/>
      <c r="H18" s="17">
        <f t="shared" si="0"/>
        <v>3252.8986</v>
      </c>
      <c r="I18" s="32">
        <v>3235</v>
      </c>
      <c r="J18" s="18">
        <f t="shared" si="1"/>
        <v>6.6087212186694042E-2</v>
      </c>
      <c r="K18" s="18">
        <f t="shared" si="2"/>
        <v>4.3709324354592544E-2</v>
      </c>
      <c r="L18" s="18">
        <f t="shared" si="3"/>
        <v>1.9354215345046413E-2</v>
      </c>
      <c r="M18" s="18">
        <f t="shared" si="4"/>
        <v>2.4674700895994731E-2</v>
      </c>
      <c r="N18" s="18">
        <f t="shared" si="8"/>
        <v>0.84617454721767227</v>
      </c>
      <c r="O18" s="18">
        <f t="shared" si="6"/>
        <v>2.6958333333333334E-2</v>
      </c>
      <c r="Q18" s="18">
        <f t="shared" si="7"/>
        <v>0.95124676546694897</v>
      </c>
    </row>
    <row r="19" spans="1:17" s="13" customFormat="1" x14ac:dyDescent="0.2">
      <c r="A19" s="11" t="s">
        <v>29</v>
      </c>
      <c r="B19" s="32">
        <v>154.57400000000001</v>
      </c>
      <c r="C19" s="32">
        <v>167.96299999999999</v>
      </c>
      <c r="D19" s="32">
        <v>59.022599999999997</v>
      </c>
      <c r="E19" s="32">
        <v>97.110100000000003</v>
      </c>
      <c r="F19" s="32">
        <v>3070.05</v>
      </c>
      <c r="G19" s="12"/>
      <c r="H19" s="17">
        <f t="shared" si="0"/>
        <v>3548.7197000000001</v>
      </c>
      <c r="I19" s="32">
        <v>3559</v>
      </c>
      <c r="J19" s="18">
        <f t="shared" si="1"/>
        <v>4.3557680816549135E-2</v>
      </c>
      <c r="K19" s="18">
        <f t="shared" si="2"/>
        <v>4.7330590804339941E-2</v>
      </c>
      <c r="L19" s="18">
        <f t="shared" si="3"/>
        <v>1.6632082832577617E-2</v>
      </c>
      <c r="M19" s="18">
        <f t="shared" si="4"/>
        <v>2.7364826813456131E-2</v>
      </c>
      <c r="N19" s="18">
        <f t="shared" si="8"/>
        <v>0.86511481873307716</v>
      </c>
      <c r="O19" s="18">
        <f t="shared" si="6"/>
        <v>2.9658333333333332E-2</v>
      </c>
      <c r="Q19" s="18">
        <f t="shared" si="7"/>
        <v>1.0465184662432367</v>
      </c>
    </row>
    <row r="20" spans="1:17" s="13" customFormat="1" x14ac:dyDescent="0.2">
      <c r="A20" s="11"/>
      <c r="B20" s="15"/>
      <c r="C20" s="15"/>
      <c r="D20" s="15"/>
      <c r="E20" s="15"/>
      <c r="F20" s="17"/>
      <c r="G20" s="12"/>
      <c r="H20" s="17"/>
      <c r="I20" s="17"/>
      <c r="J20" s="18"/>
      <c r="K20" s="18"/>
      <c r="L20" s="18"/>
      <c r="M20" s="18"/>
      <c r="N20" s="18"/>
      <c r="O20" s="18"/>
    </row>
    <row r="23" spans="1:17" s="22" customFormat="1" x14ac:dyDescent="0.2">
      <c r="A23" s="22" t="s">
        <v>10</v>
      </c>
      <c r="B23" s="22" t="s">
        <v>9</v>
      </c>
      <c r="C23" s="23"/>
      <c r="E23" s="22" t="s">
        <v>11</v>
      </c>
    </row>
    <row r="24" spans="1:17" x14ac:dyDescent="0.2">
      <c r="A24" s="24">
        <v>100</v>
      </c>
      <c r="B24">
        <v>2.83</v>
      </c>
      <c r="E24">
        <f t="shared" ref="E24:E36" si="9">B24/A24</f>
        <v>2.8300000000000002E-2</v>
      </c>
      <c r="F24" s="28">
        <f>E24/E30</f>
        <v>7.8385527136618842</v>
      </c>
    </row>
    <row r="25" spans="1:17" x14ac:dyDescent="0.2">
      <c r="A25" s="24">
        <v>200</v>
      </c>
      <c r="B25">
        <v>3.1880000000000002</v>
      </c>
      <c r="E25">
        <f t="shared" si="9"/>
        <v>1.5939999999999999E-2</v>
      </c>
      <c r="F25" s="28">
        <f>E25/E30</f>
        <v>4.4150717404865878</v>
      </c>
    </row>
    <row r="26" spans="1:17" x14ac:dyDescent="0.2">
      <c r="A26" s="24">
        <v>400</v>
      </c>
      <c r="B26">
        <v>3.7330000000000001</v>
      </c>
      <c r="E26">
        <f t="shared" si="9"/>
        <v>9.3325000000000005E-3</v>
      </c>
      <c r="F26" s="28">
        <f>E26/E30</f>
        <v>2.5849220212102311</v>
      </c>
    </row>
    <row r="27" spans="1:17" x14ac:dyDescent="0.2">
      <c r="A27" s="24">
        <v>600</v>
      </c>
      <c r="B27">
        <v>4.0380000000000003</v>
      </c>
      <c r="E27">
        <f t="shared" si="9"/>
        <v>6.7300000000000007E-3</v>
      </c>
      <c r="F27" s="28">
        <f>E27/E30</f>
        <v>1.8640798502807239</v>
      </c>
    </row>
    <row r="28" spans="1:17" x14ac:dyDescent="0.2">
      <c r="A28" s="24">
        <v>800</v>
      </c>
      <c r="B28">
        <v>4.3019999999999996</v>
      </c>
      <c r="E28">
        <f t="shared" si="9"/>
        <v>5.3774999999999995E-3</v>
      </c>
      <c r="F28" s="28">
        <f>E28/E30</f>
        <v>1.4894635059263879</v>
      </c>
    </row>
    <row r="29" spans="1:17" x14ac:dyDescent="0.2">
      <c r="A29" s="24">
        <v>1000</v>
      </c>
      <c r="B29">
        <v>4.57</v>
      </c>
      <c r="E29">
        <f t="shared" si="9"/>
        <v>4.5700000000000003E-3</v>
      </c>
      <c r="F29" s="28">
        <f>E29/E30</f>
        <v>1.2658016219588273</v>
      </c>
    </row>
    <row r="30" spans="1:17" x14ac:dyDescent="0.2">
      <c r="A30" s="24">
        <v>1332</v>
      </c>
      <c r="B30">
        <v>4.8090000000000002</v>
      </c>
      <c r="C30" s="14" t="s">
        <v>30</v>
      </c>
      <c r="E30">
        <f t="shared" si="9"/>
        <v>3.6103603603603604E-3</v>
      </c>
      <c r="F30" s="29">
        <f>E30/E30</f>
        <v>1</v>
      </c>
    </row>
    <row r="31" spans="1:17" s="26" customFormat="1" x14ac:dyDescent="0.2">
      <c r="A31" s="25">
        <v>1500</v>
      </c>
      <c r="B31" s="26">
        <v>4.9000000000000004</v>
      </c>
      <c r="C31" s="27"/>
      <c r="E31" s="20">
        <f t="shared" si="9"/>
        <v>3.2666666666666669E-3</v>
      </c>
      <c r="F31" s="29">
        <f>E31/E30</f>
        <v>0.90480349344978173</v>
      </c>
    </row>
    <row r="32" spans="1:17" x14ac:dyDescent="0.2">
      <c r="A32" s="24">
        <v>2000</v>
      </c>
      <c r="B32">
        <v>5.3390000000000004</v>
      </c>
      <c r="E32">
        <f t="shared" si="9"/>
        <v>2.6695E-3</v>
      </c>
      <c r="F32" s="28">
        <f>E32/E30</f>
        <v>0.73939987523393635</v>
      </c>
    </row>
    <row r="33" spans="1:6" x14ac:dyDescent="0.2">
      <c r="A33" s="24">
        <v>3000</v>
      </c>
      <c r="B33">
        <v>5.3730000000000002</v>
      </c>
      <c r="E33">
        <f t="shared" si="9"/>
        <v>1.7910000000000001E-3</v>
      </c>
      <c r="F33" s="28">
        <f>E33/E30</f>
        <v>0.49607236431690582</v>
      </c>
    </row>
    <row r="34" spans="1:6" x14ac:dyDescent="0.2">
      <c r="A34" s="24">
        <v>4000</v>
      </c>
      <c r="B34">
        <v>6.0389999999999997</v>
      </c>
      <c r="E34">
        <f t="shared" si="9"/>
        <v>1.50975E-3</v>
      </c>
      <c r="F34" s="28">
        <f>E34/E30</f>
        <v>0.41817155333749217</v>
      </c>
    </row>
    <row r="35" spans="1:6" x14ac:dyDescent="0.2">
      <c r="A35" s="24">
        <v>6000</v>
      </c>
      <c r="B35">
        <v>6.1130000000000004</v>
      </c>
      <c r="E35">
        <f t="shared" si="9"/>
        <v>1.0188333333333334E-3</v>
      </c>
      <c r="F35" s="28">
        <f>E35/E30</f>
        <v>0.28219713038053651</v>
      </c>
    </row>
    <row r="36" spans="1:6" x14ac:dyDescent="0.2">
      <c r="A36" s="24">
        <v>8000</v>
      </c>
      <c r="B36">
        <v>6.734</v>
      </c>
      <c r="E36">
        <f t="shared" si="9"/>
        <v>8.4175000000000005E-4</v>
      </c>
      <c r="F36" s="28">
        <f>E36/E30</f>
        <v>0.23314847161572053</v>
      </c>
    </row>
    <row r="37" spans="1:6" x14ac:dyDescent="0.2">
      <c r="A37" s="24"/>
      <c r="F37" s="28"/>
    </row>
    <row r="38" spans="1:6" x14ac:dyDescent="0.2">
      <c r="C38"/>
    </row>
    <row r="39" spans="1:6" x14ac:dyDescent="0.2">
      <c r="C39"/>
    </row>
    <row r="40" spans="1:6" x14ac:dyDescent="0.2">
      <c r="C40"/>
    </row>
    <row r="41" spans="1:6" x14ac:dyDescent="0.2">
      <c r="C41"/>
    </row>
    <row r="42" spans="1:6" x14ac:dyDescent="0.2">
      <c r="C42"/>
    </row>
    <row r="43" spans="1:6" x14ac:dyDescent="0.2">
      <c r="C43"/>
    </row>
    <row r="44" spans="1:6" x14ac:dyDescent="0.2">
      <c r="C44"/>
    </row>
    <row r="45" spans="1:6" x14ac:dyDescent="0.2">
      <c r="C45"/>
    </row>
    <row r="46" spans="1:6" x14ac:dyDescent="0.2">
      <c r="C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 ved UiO</dc:creator>
  <cp:lastModifiedBy>Microsoft Office User</cp:lastModifiedBy>
  <dcterms:created xsi:type="dcterms:W3CDTF">2012-11-23T10:23:16Z</dcterms:created>
  <dcterms:modified xsi:type="dcterms:W3CDTF">2018-09-27T11:41:46Z</dcterms:modified>
</cp:coreProperties>
</file>