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JB\Downloads\"/>
    </mc:Choice>
  </mc:AlternateContent>
  <xr:revisionPtr revIDLastSave="0" documentId="13_ncr:1_{BCAD8D56-D214-4123-AC34-75EC1D16C7E3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RA_2018" sheetId="2" r:id="rId1"/>
    <sheet name="Map" sheetId="3" r:id="rId2"/>
    <sheet name="vassområde_link" sheetId="4" r:id="rId3"/>
    <sheet name="riv_additions" sheetId="5" r:id="rId4"/>
  </sheets>
  <definedNames>
    <definedName name="_xlnm._FilterDatabase" localSheetId="0" hidden="1">RA_2018!$B$1:$BS$29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2" l="1"/>
  <c r="U28" i="2"/>
  <c r="T29" i="2"/>
  <c r="U29" i="2"/>
  <c r="U27" i="2"/>
  <c r="T27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4" i="2"/>
  <c r="U4" i="2"/>
  <c r="T3" i="2"/>
  <c r="U3" i="2"/>
  <c r="U2" i="2"/>
  <c r="T2" i="2"/>
  <c r="H3" i="5"/>
  <c r="H4" i="5"/>
  <c r="H5" i="5"/>
  <c r="H6" i="5"/>
  <c r="H2" i="5"/>
  <c r="K3" i="5"/>
  <c r="I3" i="5" s="1"/>
  <c r="K4" i="5"/>
  <c r="I4" i="5" s="1"/>
  <c r="K5" i="5"/>
  <c r="I5" i="5" s="1"/>
  <c r="K6" i="5"/>
  <c r="I6" i="5" s="1"/>
  <c r="K2" i="5"/>
  <c r="I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tc={4733D947-1C91-4ACE-ACAA-989510DE5CF5}</author>
    <author>tc={B2187F2F-2B93-4338-B957-F94089EC064D}</author>
    <author>tc={1E958609-6ABD-46EE-AD32-F7899BAB1B8A}</author>
    <author>tc={EEA4ED78-6A9E-425C-84E1-EFB8ED470A74}</author>
    <author>tc={7B70B50F-BD83-4A28-B304-5CABC01088FA}</author>
    <author>tc={120B4AEA-2FE8-4611-8312-31EF64030F22}</author>
    <author>tc={A80B8509-FFDE-4CD3-98DF-D56764E01D9C}</author>
    <author>tc={B599A4E5-F235-41CD-9E1C-FF47A9535511}</author>
    <author>tc={6DCD0B81-7185-486B-A28B-7A6304B40A53}</author>
    <author>tc={CD7808E5-6157-486C-9939-98483460A91C}</author>
    <author>tc={0763FB8A-1CA2-4B36-8B69-FB50E02F14B4}</author>
    <author>tc={3ABB9DDD-947E-4B31-9532-34D7A27848E4}</author>
    <author>tc={87DAF365-CA12-4AED-9183-8C80BD1F40D9}</author>
    <author>tc={0FC8B3E4-CDED-42B7-B8D9-E7F37202CE8C}</author>
    <author>tc={AFC0BBD6-1AD9-4EE8-848D-4CE264175D4F}</author>
    <author>tc={12FF0C2A-8E0A-439A-ADD3-B9E54C0FD6C3}</author>
    <author>tc={95C85DDA-89B2-4FB3-85CA-D2C3699F3D6E}</author>
    <author>tc={43F78BA7-77CF-4528-8F1B-8AB7E7DF3EBF}</author>
    <author>tc={3EFED1C3-342B-40B0-9DED-D4A31969C044}</author>
    <author>tc={5E0E4474-B77D-451E-A47D-A61AE4C88D78}</author>
    <author>tc={2EA71C65-33FB-4D0D-A3BF-B203631081A3}</author>
    <author>tc={7E3055B8-479E-4C0D-9C4B-5E3638F5227F}</author>
    <author>tc={BB8FEC3A-41B8-4094-B57E-2BBDCA9B1D5F}</author>
    <author>tc={6A755EFE-B0F2-4A6A-93F9-E009A810D046}</author>
    <author>tc={BEE077F4-0328-4D52-9519-2C2F64FDECF1}</author>
    <author>tc={009F739E-574C-47DF-A697-C6A9438C5352}</author>
    <author>tc={8889A981-B3F9-4552-B1B6-506B9D536E14}</author>
    <author>tc={BFF7AA6F-8E42-44EA-8C83-254F558141DF}</author>
    <author>tc={EEE12169-F44F-443B-9EDC-E7CD040980FC}</author>
    <author>tc={42114285-F967-4AEB-87AA-0A7CA85CEF49}</author>
    <author>tc={CFDE8E29-D3A1-4CED-B68E-D5B0440C3476}</author>
    <author>tc={A444E897-DF3D-49B3-8E6D-6BE4BACDE718}</author>
    <author>tc={E4AA38C1-C3D0-4C10-91E0-E0C677FB133B}</author>
    <author>tc={24E45FC0-D83D-48ED-B5DF-B7C5BFDB9C41}</author>
    <author>tc={FFD70FC7-EA5E-40CB-8FF3-26A89063E32C}</author>
    <author>tc={2B450C2F-2C11-4DFE-A549-40CA387A915B}</author>
    <author>tc={35FDF80F-F6F1-4709-8821-CDBB376678A2}</author>
    <author>tc={CDD57D85-AF7A-4385-9C5F-10B110B48285}</author>
    <author>tc={985788F7-F521-46D8-8C28-81327DC75E6D}</author>
    <author>tc={CA2F0EAE-6FA9-4FFA-98F8-21E8104C13F8}</author>
    <author>tc={BD7E3F47-5324-454F-B136-C9518F01C7B9}</author>
    <author>tc={41DF72BD-2FAE-4F09-85E3-C188AF59FD11}</author>
    <author>tc={36E779C7-754B-495D-BE47-4CC6BA1D1EFF}</author>
    <author>tc={494C7F57-3DF5-40E7-ACFE-247EC575E8FD}</author>
    <author>tc={B8355A59-62CC-45A7-B233-45F07ABAE1CB}</author>
    <author>tc={856DA319-40FE-4DEB-AB44-8E12BCC2931B}</author>
    <author>tc={BD86FF0E-9F38-44C1-BFAB-36CD3FF9D0A1}</author>
    <author>tc={8CD5A72E-19D1-4E0C-8803-330D9678CCC5}</author>
    <author>tc={2A425EB0-666A-4C1B-8E06-066C610967C3}</author>
    <author>tc={D09DD132-A38E-4035-97C6-56E82A3B350A}</author>
    <author>tc={8ACBC7A0-C692-406F-A7F3-40323B664B9A}</author>
    <author>tc={6BA63DF3-CBD2-4849-A535-DD4673CDB079}</author>
    <author>tc={C66BCC76-4351-47EA-81EF-14E361C5E254}</author>
    <author>tc={3A9D9197-F937-448F-BD42-EFCCB7ACAFCE}</author>
    <author>tc={2461AAD8-0867-43DC-8635-8678C4A62FF9}</author>
    <author>tc={D047A8A4-1A0B-44EB-B9DF-85C7DD0D15AB}</author>
  </authors>
  <commentList>
    <comment ref="M1" authorId="0" shapeId="0" xr:uid="{4733D947-1C91-4ACE-ACAA-989510DE5CF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23 unique IDs
Reply:
    Correct.  And the isource numbers are the same in both MARTINI800 and OF800.</t>
      </text>
    </comment>
    <comment ref="BJ1" authorId="1" shapeId="0" xr:uid="{B2187F2F-2B93-4338-B957-F94089EC06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This is tonnes silicon per year, not tonnes silicate.</t>
      </text>
    </comment>
    <comment ref="BN2" authorId="2" shapeId="0" xr:uid="{1E958609-6ABD-46EE-AD32-F7899BAB1B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Released in the river</t>
      </text>
    </comment>
    <comment ref="E3" authorId="3" shapeId="0" xr:uid="{EEA4ED78-6A9E-425C-84E1-EFB8ED470A74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closing down this year and the wastewater will be tranferred to Remmendalen RA</t>
      </text>
    </comment>
    <comment ref="V3" authorId="4" shapeId="0" xr:uid="{7B70B50F-BD83-4A28-B304-5CABC01088FA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 to 0.84 tonN/yr to agree with Norske utslipp (https://www.norskeutslipp.no/no/Diverse/Virksomhet/?CompanyID=11079).  Changed from previous value 39.1 tonN/yr (=100*TP_ton_yr) after JSA checked against TEOTIL estimates.</t>
      </text>
    </comment>
    <comment ref="BN4" authorId="5" shapeId="0" xr:uid="{120B4AEA-2FE8-4611-8312-31EF64030F2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Overløp at 25 m in Bjerkeng et al. (2011)</t>
      </text>
    </comment>
    <comment ref="O5" authorId="6" shapeId="0" xr:uid="{A80B8509-FFDE-4CD3-98DF-D56764E01D9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report: Bruksplan Horten Indre Havn, 2013, p22</t>
      </text>
    </comment>
    <comment ref="P5" authorId="7" shapeId="0" xr:uid="{B599A4E5-F235-41CD-9E1C-FF47A953551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5" authorId="8" shapeId="0" xr:uid="{6DCD0B81-7185-486B-A28B-7A6304B40A53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Horten kommune</t>
      </text>
    </comment>
    <comment ref="P6" authorId="9" shapeId="0" xr:uid="{CD7808E5-6157-486C-9939-98483460A91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6" authorId="10" shapeId="0" xr:uid="{0763FB8A-1CA2-4B36-8B69-FB50E02F14B4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Frogn kommune</t>
      </text>
    </comment>
    <comment ref="O7" authorId="11" shapeId="0" xr:uid="{3ABB9DDD-947E-4B31-9532-34D7A27848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7" authorId="12" shapeId="0" xr:uid="{87DAF365-CA12-4AED-9183-8C80BD1F40D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7" authorId="13" shapeId="0" xr:uid="{0FC8B3E4-CDED-42B7-B8D9-E7F37202CE8C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O8" authorId="14" shapeId="0" xr:uid="{AFC0BBD6-1AD9-4EE8-848D-4CE264175D4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8" authorId="15" shapeId="0" xr:uid="{12FF0C2A-8E0A-439A-ADD3-B9E54C0FD6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O9" authorId="16" shapeId="0" xr:uid="{95C85DDA-89B2-4FB3-85CA-D2C3699F3D6E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9" authorId="17" shapeId="0" xr:uid="{43F78BA7-77CF-4528-8F1B-8AB7E7DF3E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9" authorId="18" shapeId="0" xr:uid="{3EFED1C3-342B-40B0-9DED-D4A31969C044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Bamble kommune</t>
      </text>
    </comment>
    <comment ref="P10" authorId="19" shapeId="0" xr:uid="{5E0E4474-B77D-451E-A47D-A61AE4C88D7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0" authorId="20" shapeId="0" xr:uid="{2EA71C65-33FB-4D0D-A3BF-B203631081A3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P11" authorId="21" shapeId="0" xr:uid="{7E3055B8-479E-4C0D-9C4B-5E3638F5227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since outlet at 20m</t>
      </text>
    </comment>
    <comment ref="BN11" authorId="22" shapeId="0" xr:uid="{BB8FEC3A-41B8-4094-B57E-2BBDCA9B1D5F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 in the permit that the release is at "deep water"</t>
      </text>
    </comment>
    <comment ref="O12" authorId="23" shapeId="0" xr:uid="{6A755EFE-B0F2-4A6A-93F9-E009A810D046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12" authorId="24" shapeId="0" xr:uid="{BEE077F4-0328-4D52-9519-2C2F64FDECF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2" authorId="25" shapeId="0" xr:uid="{009F739E-574C-47DF-A697-C6A9438C5352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MOVAR</t>
      </text>
    </comment>
    <comment ref="P13" authorId="26" shapeId="0" xr:uid="{8889A981-B3F9-4552-B1B6-506B9D536E1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3" authorId="27" shapeId="0" xr:uid="{BFF7AA6F-8E42-44EA-8C83-254F558141D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NIVA report 6529-2013.
Release just outside river mouth in Frierfjorden</t>
      </text>
    </comment>
    <comment ref="O14" authorId="28" shapeId="0" xr:uid="{EEE12169-F44F-443B-9EDC-E7CD040980F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14" authorId="29" shapeId="0" xr:uid="{42114285-F967-4AEB-87AA-0A7CA85CEF4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4" authorId="30" shapeId="0" xr:uid="{CFDE8E29-D3A1-4CED-B68E-D5B0440C3476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Porsgrunn kommune</t>
      </text>
    </comment>
    <comment ref="O15" authorId="31" shapeId="0" xr:uid="{A444E897-DF3D-49B3-8E6D-6BE4BACDE71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15" authorId="32" shapeId="0" xr:uid="{E4AA38C1-C3D0-4C10-91E0-E0C677FB133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O16" authorId="33" shapeId="0" xr:uid="{24E45FC0-D83D-48ED-B5DF-B7C5BFDB9C4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Default, model bathymetry ~40m</t>
      </text>
    </comment>
    <comment ref="P16" authorId="34" shapeId="0" xr:uid="{FFD70FC7-EA5E-40CB-8FF3-26A89063E32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6" authorId="35" shapeId="0" xr:uid="{2B450C2F-2C11-4DFE-A549-40CA387A915B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Lier kommune</t>
      </text>
    </comment>
    <comment ref="BN17" authorId="36" shapeId="0" xr:uid="{35FDF80F-F6F1-4709-8821-CDBB376678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Released in the river</t>
      </text>
    </comment>
    <comment ref="P18" authorId="37" shapeId="0" xr:uid="{CDD57D85-AF7A-4385-9C5F-10B110B48285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18" authorId="38" shapeId="0" xr:uid="{985788F7-F521-46D8-8C28-81327DC75E6D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down to 140 m in start of 2021</t>
      </text>
    </comment>
    <comment ref="O19" authorId="39" shapeId="0" xr:uid="{CA2F0EAE-6FA9-4FFA-98F8-21E8104C13F8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19" authorId="40" shapeId="0" xr:uid="{BD7E3F47-5324-454F-B136-C9518F01C7B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E20" authorId="41" shapeId="0" xr:uid="{41DF72BD-2FAE-4F09-85E3-C188AF59FD1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new plant (2019?)</t>
      </text>
    </comment>
    <comment ref="K20" authorId="42" shapeId="0" xr:uid="{36E779C7-754B-495D-BE47-4CC6BA1D1EFF}">
      <text>
        <t>[Threaded comment]
Your version of Excel allows you to read this threaded comment; however, any edits to it will get removed if the file is opened in a newer version of Excel. Learn more: https://go.microsoft.com/fwlink/?linkid=870924
Comment:
    Phil's value was 6 (Enningdalsalv in Sweden). Switched to 7 (right next to it - Tista), as I'm dropping Swedish data</t>
      </text>
    </comment>
    <comment ref="BN20" authorId="43" shapeId="0" xr:uid="{494C7F57-3DF5-40E7-ACFE-247EC575E8FD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Halden kommune</t>
      </text>
    </comment>
    <comment ref="O21" authorId="44" shapeId="0" xr:uid="{B8355A59-62CC-45A7-B233-45F07ABAE1C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21" authorId="45" shapeId="0" xr:uid="{856DA319-40FE-4DEB-AB44-8E12BCC29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22" authorId="46" shapeId="0" xr:uid="{BD86FF0E-9F38-44C1-BFAB-36CD3FF9D0A1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22" authorId="47" shapeId="0" xr:uid="{8CD5A72E-19D1-4E0C-8803-330D9678CCC5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asked Sandefjord kommune</t>
      </text>
    </comment>
    <comment ref="P23" authorId="48" shapeId="0" xr:uid="{2A425EB0-666A-4C1B-8E06-066C610967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23" authorId="49" shapeId="0" xr:uid="{D09DD132-A38E-4035-97C6-56E82A3B350A}">
      <text>
        <t>[Threaded comment]
Your version of Excel allows you to read this threaded comment; however, any edits to it will get removed if the file is opened in a newer version of Excel. Learn more: https://go.microsoft.com/fwlink/?linkid=870924
Comment:
    I'm guessing, but I know it is submerged.
Reply:
    Had a look at the map and it looks like the pipe ends at 35 m</t>
      </text>
    </comment>
    <comment ref="P24" authorId="50" shapeId="0" xr:uid="{8ACBC7A0-C692-406F-A7F3-40323B664B9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24" authorId="51" shapeId="0" xr:uid="{6BA63DF3-CBD2-4849-A535-DD4673CDB079}">
      <text>
        <t>[Threaded comment]
Your version of Excel allows you to read this threaded comment; however, any edits to it will get removed if the file is opened in a newer version of Excel. Learn more: https://go.microsoft.com/fwlink/?linkid=870924
Comment:
    Minimum 30m is a demand in the permit (norskeutslipp.no)</t>
      </text>
    </comment>
    <comment ref="P27" authorId="52" shapeId="0" xr:uid="{C66BCC76-4351-47EA-81EF-14E361C5E254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BN28" authorId="53" shapeId="0" xr:uid="{3A9D9197-F937-448F-BD42-EFCCB7ACAFCE}">
      <text>
        <t>[Threaded comment]
Your version of Excel allows you to read this threaded comment; however, any edits to it will get removed if the file is opened in a newer version of Excel. Learn more: https://go.microsoft.com/fwlink/?linkid=870924
Comment:
    Øra is a shallow area just east of the eastern outlet of Glomma</t>
      </text>
    </comment>
    <comment ref="O29" authorId="54" shapeId="0" xr:uid="{2461AAD8-0867-43DC-8635-8678C4A62F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  <comment ref="P29" authorId="55" shapeId="0" xr:uid="{D047A8A4-1A0B-44EB-B9DF-85C7DD0D15AB}">
      <text>
        <t>[Threaded comment]
Your version of Excel allows you to read this threaded comment; however, any edits to it will get removed if the file is opened in a newer version of Excel. Learn more: https://go.microsoft.com/fwlink/?linkid=870924
Comment:
    Default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tc={52BFE808-291F-4216-99CB-87CD6301E870}</author>
  </authors>
  <commentList>
    <comment ref="E2" authorId="0" shapeId="0" xr:uid="{52BFE808-291F-4216-99CB-87CD6301E8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by LJB from 6 to 7 to be in Norway</t>
      </text>
    </comment>
  </commentList>
</comments>
</file>

<file path=xl/sharedStrings.xml><?xml version="1.0" encoding="utf-8"?>
<sst xmlns="http://schemas.openxmlformats.org/spreadsheetml/2006/main" count="363" uniqueCount="224">
  <si>
    <t>Drammenselva</t>
  </si>
  <si>
    <t>Navn</t>
  </si>
  <si>
    <t>Kortnavn</t>
  </si>
  <si>
    <t>Kommune</t>
  </si>
  <si>
    <t>Resipient</t>
  </si>
  <si>
    <t>Martini river ID</t>
  </si>
  <si>
    <t>Q_L_s</t>
  </si>
  <si>
    <t>Remmendalen RA</t>
  </si>
  <si>
    <t>REM</t>
  </si>
  <si>
    <t>Halden</t>
  </si>
  <si>
    <t>Iddefjorden</t>
  </si>
  <si>
    <t>Bakke</t>
  </si>
  <si>
    <t>BAK</t>
  </si>
  <si>
    <t>Øra RA</t>
  </si>
  <si>
    <t>ØRA</t>
  </si>
  <si>
    <t>Fredrikstad</t>
  </si>
  <si>
    <t>Øra/Glomma</t>
  </si>
  <si>
    <t>Alvein RA</t>
  </si>
  <si>
    <t>ALV</t>
  </si>
  <si>
    <t>Sarpsborg</t>
  </si>
  <si>
    <t>Glomma</t>
  </si>
  <si>
    <t>Hestevold RA</t>
  </si>
  <si>
    <t>HES</t>
  </si>
  <si>
    <t>Råde</t>
  </si>
  <si>
    <t>Krokstadfjorden</t>
  </si>
  <si>
    <t>Fuglevik RA</t>
  </si>
  <si>
    <t>FUG</t>
  </si>
  <si>
    <t>Rygge</t>
  </si>
  <si>
    <t>OF, sør for Jeløya</t>
  </si>
  <si>
    <t>Kambo RA</t>
  </si>
  <si>
    <t>KAM</t>
  </si>
  <si>
    <t>Moss</t>
  </si>
  <si>
    <t>Mossesundet</t>
  </si>
  <si>
    <t>Frogn RA</t>
  </si>
  <si>
    <t>FRO</t>
  </si>
  <si>
    <t>Frogn</t>
  </si>
  <si>
    <t>Drøbaksundet</t>
  </si>
  <si>
    <t>NFR</t>
  </si>
  <si>
    <t>Ås</t>
  </si>
  <si>
    <t>Bunnefjorden</t>
  </si>
  <si>
    <t>Bekkelaget RA</t>
  </si>
  <si>
    <t>BRA</t>
  </si>
  <si>
    <t>Oslo</t>
  </si>
  <si>
    <t>Bekkelagsbassenget</t>
  </si>
  <si>
    <t>VEAS</t>
  </si>
  <si>
    <t>Asker</t>
  </si>
  <si>
    <t>Vestfjorden</t>
  </si>
  <si>
    <t>Linnes RA</t>
  </si>
  <si>
    <t>LIN</t>
  </si>
  <si>
    <t>Lier</t>
  </si>
  <si>
    <t>Drammensfjorden</t>
  </si>
  <si>
    <t>Muusøya RA</t>
  </si>
  <si>
    <t>MUS</t>
  </si>
  <si>
    <t>Drammen</t>
  </si>
  <si>
    <t>Solumstrand RA</t>
  </si>
  <si>
    <t>SOL</t>
  </si>
  <si>
    <t>Holmestrand RA</t>
  </si>
  <si>
    <t>HOL</t>
  </si>
  <si>
    <t>Holmestrand</t>
  </si>
  <si>
    <t>Falkensten RA</t>
  </si>
  <si>
    <t>FAL</t>
  </si>
  <si>
    <t>Horten</t>
  </si>
  <si>
    <t>Breiangen</t>
  </si>
  <si>
    <t>Åsgårdstrand RA</t>
  </si>
  <si>
    <t>ÅRA</t>
  </si>
  <si>
    <t>Innsiden av Bastø</t>
  </si>
  <si>
    <t>Tønsberg RA</t>
  </si>
  <si>
    <t>TRA</t>
  </si>
  <si>
    <t>Tønsberg</t>
  </si>
  <si>
    <t>Ved Bolærne</t>
  </si>
  <si>
    <t>Sandefjord RA</t>
  </si>
  <si>
    <t>SFR</t>
  </si>
  <si>
    <t>Sandefjord</t>
  </si>
  <si>
    <t>Sandefjordfjorden</t>
  </si>
  <si>
    <t>Vårnes RA</t>
  </si>
  <si>
    <t>VRA</t>
  </si>
  <si>
    <t>Sandfjord</t>
  </si>
  <si>
    <t>Vestfjorden, Tønsberg</t>
  </si>
  <si>
    <t>Lillevik RA</t>
  </si>
  <si>
    <t>LRA</t>
  </si>
  <si>
    <t>Larvik</t>
  </si>
  <si>
    <t>Larviksfjorden</t>
  </si>
  <si>
    <t>Langangen RA</t>
  </si>
  <si>
    <t>Porsgrunn</t>
  </si>
  <si>
    <t>Håøyfjorden</t>
  </si>
  <si>
    <t>Heistad RA</t>
  </si>
  <si>
    <t>HEI</t>
  </si>
  <si>
    <t>Eidangerfjorden</t>
  </si>
  <si>
    <t>Knarrdalstrand RA</t>
  </si>
  <si>
    <t>KRA</t>
  </si>
  <si>
    <t>Frierfjorden</t>
  </si>
  <si>
    <t>Herre RA</t>
  </si>
  <si>
    <t>HER</t>
  </si>
  <si>
    <t>Bamble</t>
  </si>
  <si>
    <t>Salen RA</t>
  </si>
  <si>
    <t>SAL</t>
  </si>
  <si>
    <t>Langesund</t>
  </si>
  <si>
    <t>Rakkestad RA</t>
  </si>
  <si>
    <t>RAK</t>
  </si>
  <si>
    <t>Langesundbukta</t>
  </si>
  <si>
    <t>Treatment principle</t>
  </si>
  <si>
    <t>Chemical</t>
  </si>
  <si>
    <t>Chemical-biological</t>
  </si>
  <si>
    <t>Biological-post-chemical</t>
  </si>
  <si>
    <t>Outlet depth (m)</t>
  </si>
  <si>
    <t>Outlet longitude</t>
  </si>
  <si>
    <t>Comment</t>
  </si>
  <si>
    <t>300 m from shore</t>
  </si>
  <si>
    <t>Outlet location not resolved</t>
  </si>
  <si>
    <t>Outlet location probably not resolved</t>
  </si>
  <si>
    <t>ANS Depth (m)</t>
  </si>
  <si>
    <t>No nearby MARTINI river</t>
  </si>
  <si>
    <t>Mossesundet not resolved</t>
  </si>
  <si>
    <t>Overflow depth (m)</t>
  </si>
  <si>
    <t>Released in river</t>
  </si>
  <si>
    <t>Location guessed</t>
  </si>
  <si>
    <t>Location guessed, 300m from Holmestrand RA</t>
  </si>
  <si>
    <t>Location guessed, 300m from Solumstrand RA</t>
  </si>
  <si>
    <t>Location guessed, report says released a stretch north of Lovoya and Mellomoya</t>
  </si>
  <si>
    <t>Location guessed, 300m off Åsgårdstrand</t>
  </si>
  <si>
    <t>Location guessed, 300m off Vest Bolærne</t>
  </si>
  <si>
    <t>Location guessed, 300m offshore from Lillevik renseanlegg</t>
  </si>
  <si>
    <t>Location guessed, 300m off Håøya</t>
  </si>
  <si>
    <t>Location guessed, 300m offshore from Heistad renseanlegg</t>
  </si>
  <si>
    <t>Location guessed, 300m offshore in Frierfjord just outside river mouth</t>
  </si>
  <si>
    <t>Location guessed, 300m off Herre/Bamble</t>
  </si>
  <si>
    <t>Location guessed, 300m off end of Langesund (marked Langesundsbukta in Norges Kart)</t>
  </si>
  <si>
    <t>Location guessed, used upper part of Langesund</t>
  </si>
  <si>
    <t>Vassdragsområde</t>
  </si>
  <si>
    <t>iSource</t>
  </si>
  <si>
    <t>VEAS main outlet</t>
  </si>
  <si>
    <t>River_or_internal</t>
  </si>
  <si>
    <t>R</t>
  </si>
  <si>
    <t>I</t>
  </si>
  <si>
    <t>martini_isource</t>
  </si>
  <si>
    <t>NO3N_outlet_ton_yr</t>
  </si>
  <si>
    <t>NH4N_outlet_ton_yr</t>
  </si>
  <si>
    <t>DON_outlet_ton_yr</t>
  </si>
  <si>
    <t>DONlabile_outlet_ton_yr</t>
  </si>
  <si>
    <t>DONsemilabile_outlet_ton_yr</t>
  </si>
  <si>
    <t>DONsemirefractory_outlet_ton_yr</t>
  </si>
  <si>
    <t>PON_outlet_ton_yr</t>
  </si>
  <si>
    <t>NO3N_overflow_ton_yr</t>
  </si>
  <si>
    <t>NH4N_overflow_ton_yr</t>
  </si>
  <si>
    <t>DON_overflow_ton_yr</t>
  </si>
  <si>
    <t>DONlabile_overflow_ton_yr</t>
  </si>
  <si>
    <t>DONsemilabile_overflow_ton_yr</t>
  </si>
  <si>
    <t>DONsemirefractory_overflow_ton_yr</t>
  </si>
  <si>
    <t>PON_overflow_ton_yr</t>
  </si>
  <si>
    <t>PO4P_outlet_ton_yr</t>
  </si>
  <si>
    <t>DOP_outlet_ton_yr</t>
  </si>
  <si>
    <t>DOPlabile_outlet_ton_yr</t>
  </si>
  <si>
    <t>DOPsemilabile_outlet_ton_yr</t>
  </si>
  <si>
    <t>DOPsemirefractory_overflow_ton_yr</t>
  </si>
  <si>
    <t>DOPsemirefractory_outlet_ton_yr</t>
  </si>
  <si>
    <t>POP_outlet_ton_yr</t>
  </si>
  <si>
    <t>PO4P_overflow_ton_yr</t>
  </si>
  <si>
    <t>DOP_overflow_ton_yr</t>
  </si>
  <si>
    <t>DOPlabile_overflow_ton_yr</t>
  </si>
  <si>
    <t>DOPsemilabile_overflow_ton_yr</t>
  </si>
  <si>
    <t>POP_overflow_ton_yr</t>
  </si>
  <si>
    <t>DOC_outlet_ton_yr</t>
  </si>
  <si>
    <t>DOClabile_outlet_ton_yr</t>
  </si>
  <si>
    <t>DOCsemilabile_outlet_ton_yr</t>
  </si>
  <si>
    <t>POC_outlet_ton_yr</t>
  </si>
  <si>
    <t>DOC_overflow_ton_yr</t>
  </si>
  <si>
    <t>DOClabile_overflow_ton_yr</t>
  </si>
  <si>
    <t>DOCsemilabile_overflow_ton_yr</t>
  </si>
  <si>
    <t>POC_overflow_ton_yr</t>
  </si>
  <si>
    <t>DSi_outlet_ton_yr</t>
  </si>
  <si>
    <t>BSi_outlet_ton_yr</t>
  </si>
  <si>
    <t>DSi_overflow_ton_yr</t>
  </si>
  <si>
    <t>BSi_overflow_ton_yr</t>
  </si>
  <si>
    <t>TN_outlet_ton_yr</t>
  </si>
  <si>
    <t>TP_outlet_ton_yr</t>
  </si>
  <si>
    <t>BOF_outlet_ton_yr</t>
  </si>
  <si>
    <t>KOF_outlet_ton_yr</t>
  </si>
  <si>
    <t>But overløp into Lysakerfjord, see Bjerkeng et al. (2011), p77. NOTE: For VEAS we have a better (daily) data source, so we DO NOT use estimates based on annual data.</t>
  </si>
  <si>
    <t>Outlet latitude</t>
  </si>
  <si>
    <t>DIN_outlet_ton_yr</t>
  </si>
  <si>
    <t>TN_total_ton_yr</t>
  </si>
  <si>
    <t>DIN_total_ton_yr</t>
  </si>
  <si>
    <t>model_riv_id</t>
  </si>
  <si>
    <t>TN_total</t>
  </si>
  <si>
    <t>DIN_total</t>
  </si>
  <si>
    <t>VEAS-outlet</t>
  </si>
  <si>
    <t>VEAS-overflow</t>
  </si>
  <si>
    <t>VEAS overflow outlet. TEOTIL probably thinks this is into 009, but OF800 assumes into 007</t>
  </si>
  <si>
    <t>real_river_ID</t>
  </si>
  <si>
    <t>real_river_id</t>
  </si>
  <si>
    <t>Chemical-biological-postfiltration</t>
  </si>
  <si>
    <t>Renseeffekt_N_2018_SSB</t>
  </si>
  <si>
    <t>ANLEGGSNR</t>
  </si>
  <si>
    <t>0101AL02</t>
  </si>
  <si>
    <t>0101AL07</t>
  </si>
  <si>
    <t>0106AL00</t>
  </si>
  <si>
    <t>Alvim RA</t>
  </si>
  <si>
    <t>0105AL00</t>
  </si>
  <si>
    <t>0135AL01</t>
  </si>
  <si>
    <t>0136AL00</t>
  </si>
  <si>
    <t>0104AL01</t>
  </si>
  <si>
    <t>0215AL35</t>
  </si>
  <si>
    <t>0214AL23</t>
  </si>
  <si>
    <t>Nordre Follo RA</t>
  </si>
  <si>
    <t>0301AL01</t>
  </si>
  <si>
    <t>0220AL01</t>
  </si>
  <si>
    <t>0626AL61</t>
  </si>
  <si>
    <t>0602AL45</t>
  </si>
  <si>
    <t>0602AL06</t>
  </si>
  <si>
    <t>0702AL30</t>
  </si>
  <si>
    <t>0701AL01</t>
  </si>
  <si>
    <t>0701AL04</t>
  </si>
  <si>
    <t>0704AL40</t>
  </si>
  <si>
    <t>0706AL15</t>
  </si>
  <si>
    <t>0720AL33</t>
  </si>
  <si>
    <t>0709AL01</t>
  </si>
  <si>
    <t>0805AL18</t>
  </si>
  <si>
    <t>0805AL29</t>
  </si>
  <si>
    <t>0805AL01</t>
  </si>
  <si>
    <t>0814AL38</t>
  </si>
  <si>
    <t>0814AL37</t>
  </si>
  <si>
    <t>0814AL00</t>
  </si>
  <si>
    <t>Over_10000_PE</t>
  </si>
  <si>
    <t>Treatment_principle_teotil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</si>
</sst>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205740</xdr:colOff>
      <xdr:row>40</xdr:row>
      <xdr:rowOff>144746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A858DB-5E73-33A1-C36B-55D7905BA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8740140" cy="709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hilip Wallhead" id="{D94BFD51-EABB-4506-B556-8571A87CB825}" userId="S::philip.wallhead@niva.no::d5b023de-9d2b-4e45-b85f-118d8cc18f94" providerId="AD"/>
  <person displayName="André Staalstrøm" id="{513485A9-9EF5-4129-8276-E32FD4E168E4}" userId="S::Andre.Staalstrom@niva.no::b7166850-1a77-4c64-bed3-290d02ca08c0" providerId="AD"/>
  <person displayName="Leah Jackson-Blake" id="{48EDEB5E-569D-4646-B6F7-C37E2B6ACBDE}" userId="S::leah.jackson-blake@niva.no::a1510098-be9d-4cee-b687-a1ac9a76ff79" providerId="AD"/>
  <person displayName="Christian Vogelsang" id="{6F5901CA-933F-4802-B42F-C972D281E3FC}" userId="S::christian.vogelsang@niva.no::3cde2abb-4306-4e92-bb9d-cbe79e1b94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5-13T09:12:20.17" personId="{48EDEB5E-569D-4646-B6F7-C37E2B6ACBDE}" id="{4733D947-1C91-4ACE-ACAA-989510DE5CF5}">
    <text>Should be 23 unique IDs</text>
  </threadedComment>
  <threadedComment ref="M1" dT="2024-05-13T11:21:33.14" personId="{D94BFD51-EABB-4506-B556-8571A87CB825}" id="{795D7F08-267E-4667-9FE4-3E6B77D3C749}" parentId="{4733D947-1C91-4ACE-ACAA-989510DE5CF5}">
    <text>Correct.  And the isource numbers are the same in both MARTINI800 and OF800.</text>
  </threadedComment>
  <threadedComment ref="BJ1" dT="2024-05-13T13:11:42.46" personId="{D94BFD51-EABB-4506-B556-8571A87CB825}" id="{B2187F2F-2B93-4338-B957-F94089EC064D}">
    <text>NOTE: This is tonnes silicon per year, not tonnes silicate.</text>
  </threadedComment>
  <threadedComment ref="BN2" dT="2021-04-09T12:24:21.49" personId="{513485A9-9EF5-4129-8276-E32FD4E168E4}" id="{1E958609-6ABD-46EE-AD32-F7899BAB1B8A}">
    <text>Released in the river</text>
  </threadedComment>
  <threadedComment ref="E3" dT="2020-06-30T12:39:08.82" personId="{6F5901CA-933F-4802-B42F-C972D281E3FC}" id="{EEA4ED78-6A9E-425C-84E1-EFB8ED470A74}">
    <text>It's closing down this year and the wastewater will be tranferred to Remmendalen RA</text>
  </threadedComment>
  <threadedComment ref="V3" dT="2023-12-04T14:51:31.66" personId="{D94BFD51-EABB-4506-B556-8571A87CB825}" id="{7B70B50F-BD83-4A28-B304-5CABC01088FA}">
    <text>Corrected to 0.84 tonN/yr to agree with Norske utslipp (https://www.norskeutslipp.no/no/Diverse/Virksomhet/?CompanyID=11079).  Changed from previous value 39.1 tonN/yr (=100*TP_ton_yr) after JSA checked against TEOTIL estimates.</text>
    <extLst>
      <x:ext xmlns:xltc2="http://schemas.microsoft.com/office/spreadsheetml/2020/threadedcomments2" uri="{F7C98A9C-CBB3-438F-8F68-D28B6AF4A901}">
        <xltc2:checksum>528016436</xltc2:checksum>
        <xltc2:hyperlink startIndex="56" length="67" url="https://www.norskeutslipp.no/no/Diverse/Virksomhet/?CompanyID=11079"/>
      </x:ext>
    </extLst>
  </threadedComment>
  <threadedComment ref="BN4" dT="2021-09-23T18:52:53.68" personId="{D94BFD51-EABB-4506-B556-8571A87CB825}" id="{120B4AEA-2FE8-4611-8312-31EF64030F22}">
    <text>Overløp at 25 m in Bjerkeng et al. (2011)</text>
  </threadedComment>
  <threadedComment ref="O5" dT="2021-10-17T11:47:34.36" personId="{D94BFD51-EABB-4506-B556-8571A87CB825}" id="{A80B8509-FFDE-4CD3-98DF-D56764E01D9C}">
    <text>From report: Bruksplan Horten Indre Havn, 2013, p22</text>
  </threadedComment>
  <threadedComment ref="P5" dT="2021-10-17T11:47:47.67" personId="{D94BFD51-EABB-4506-B556-8571A87CB825}" id="{B599A4E5-F235-41CD-9E1C-FF47A9535511}">
    <text>Default</text>
  </threadedComment>
  <threadedComment ref="BN5" dT="2021-04-09T13:03:52.80" personId="{513485A9-9EF5-4129-8276-E32FD4E168E4}" id="{6DCD0B81-7185-486B-A28B-7A6304B40A53}">
    <text>Have asked Horten kommune</text>
  </threadedComment>
  <threadedComment ref="P6" dT="2021-10-17T10:54:06.53" personId="{D94BFD51-EABB-4506-B556-8571A87CB825}" id="{CD7808E5-6157-486C-9939-98483460A91C}">
    <text>Default</text>
  </threadedComment>
  <threadedComment ref="BN6" dT="2021-04-09T12:47:44.93" personId="{513485A9-9EF5-4129-8276-E32FD4E168E4}" id="{0763FB8A-1CA2-4B36-8B69-FB50E02F14B4}">
    <text>Have asked Frogn kommune</text>
  </threadedComment>
  <threadedComment ref="O7" dT="2021-10-17T10:55:52.61" personId="{D94BFD51-EABB-4506-B556-8571A87CB825}" id="{3ABB9DDD-947E-4B31-9532-34D7A27848E4}">
    <text>Default</text>
  </threadedComment>
  <threadedComment ref="P7" dT="2021-10-17T10:56:01.81" personId="{D94BFD51-EABB-4506-B556-8571A87CB825}" id="{87DAF365-CA12-4AED-9183-8C80BD1F40D9}">
    <text>Default</text>
  </threadedComment>
  <threadedComment ref="BN7" dT="2021-04-09T12:44:12.27" personId="{513485A9-9EF5-4129-8276-E32FD4E168E4}" id="{0FC8B3E4-CDED-42B7-B8D9-E7F37202CE8C}">
    <text>Have asked MOVAR</text>
  </threadedComment>
  <threadedComment ref="O8" dT="2021-10-17T18:03:00.19" personId="{D94BFD51-EABB-4506-B556-8571A87CB825}" id="{AFC0BBD6-1AD9-4EE8-848D-4CE264175D4F}">
    <text>Default</text>
  </threadedComment>
  <threadedComment ref="P8" dT="2021-10-17T18:03:07.19" personId="{D94BFD51-EABB-4506-B556-8571A87CB825}" id="{12FF0C2A-8E0A-439A-ADD3-B9E54C0FD6C3}">
    <text>Default</text>
  </threadedComment>
  <threadedComment ref="O9" dT="2021-10-17T18:13:25.92" personId="{D94BFD51-EABB-4506-B556-8571A87CB825}" id="{95C85DDA-89B2-4FB3-85CA-D2C3699F3D6E}">
    <text>Default</text>
  </threadedComment>
  <threadedComment ref="P9" dT="2021-10-17T18:13:33.90" personId="{D94BFD51-EABB-4506-B556-8571A87CB825}" id="{43F78BA7-77CF-4528-8F1B-8AB7E7DF3EBF}">
    <text>Default</text>
  </threadedComment>
  <threadedComment ref="BN9" dT="2021-04-09T13:09:51.96" personId="{513485A9-9EF5-4129-8276-E32FD4E168E4}" id="{3EFED1C3-342B-40B0-9DED-D4A31969C044}">
    <text>Have asked Bamble kommune</text>
  </threadedComment>
  <threadedComment ref="P10" dT="2021-10-17T10:56:08.77" personId="{D94BFD51-EABB-4506-B556-8571A87CB825}" id="{5E0E4474-B77D-451E-A47D-A61AE4C88D78}">
    <text>Default</text>
  </threadedComment>
  <threadedComment ref="BN10" dT="2021-04-09T12:43:19.70" personId="{513485A9-9EF5-4129-8276-E32FD4E168E4}" id="{2EA71C65-33FB-4D0D-A3BF-B203631081A3}">
    <text>Have asked MOVAR</text>
  </threadedComment>
  <threadedComment ref="P11" dT="2021-10-17T11:08:36.53" personId="{D94BFD51-EABB-4506-B556-8571A87CB825}" id="{7E3055B8-479E-4C0D-9C4B-5E3638F5227F}">
    <text>Assumed since outlet at 20m</text>
  </threadedComment>
  <threadedComment ref="BN11" dT="2021-04-09T13:00:19.36" personId="{513485A9-9EF5-4129-8276-E32FD4E168E4}" id="{BB8FEC3A-41B8-4094-B57E-2BBDCA9B1D5F}">
    <text>Demand in the permit that the release is at "deep water"</text>
  </threadedComment>
  <threadedComment ref="O12" dT="2021-10-17T10:54:42.42" personId="{D94BFD51-EABB-4506-B556-8571A87CB825}" id="{6A755EFE-B0F2-4A6A-93F9-E009A810D046}">
    <text>Default</text>
  </threadedComment>
  <threadedComment ref="P12" dT="2021-10-17T10:55:03.61" personId="{D94BFD51-EABB-4506-B556-8571A87CB825}" id="{BEE077F4-0328-4D52-9519-2C2F64FDECF1}">
    <text>Default</text>
  </threadedComment>
  <threadedComment ref="BN12" dT="2021-04-09T12:44:57.19" personId="{513485A9-9EF5-4129-8276-E32FD4E168E4}" id="{009F739E-574C-47DF-A697-C6A9438C5352}">
    <text>Have asked MOVAR</text>
  </threadedComment>
  <threadedComment ref="P13" dT="2021-10-17T18:05:55.74" personId="{D94BFD51-EABB-4506-B556-8571A87CB825}" id="{8889A981-B3F9-4552-B1B6-506B9D536E14}">
    <text>Default</text>
  </threadedComment>
  <threadedComment ref="BN13" dT="2021-04-09T12:27:19.27" personId="{513485A9-9EF5-4129-8276-E32FD4E168E4}" id="{BFF7AA6F-8E42-44EA-8C83-254F558141DF}">
    <text>Check NIVA report 6529-2013.
Release just outside river mouth in Frierfjorden</text>
  </threadedComment>
  <threadedComment ref="O14" dT="2021-10-17T17:55:53.71" personId="{D94BFD51-EABB-4506-B556-8571A87CB825}" id="{EEE12169-F44F-443B-9EDC-E7CD040980FC}">
    <text>Default</text>
  </threadedComment>
  <threadedComment ref="P14" dT="2021-10-17T17:56:05.59" personId="{D94BFD51-EABB-4506-B556-8571A87CB825}" id="{42114285-F967-4AEB-87AA-0A7CA85CEF49}">
    <text>Default</text>
  </threadedComment>
  <threadedComment ref="BN14" dT="2021-04-09T13:08:23.89" personId="{513485A9-9EF5-4129-8276-E32FD4E168E4}" id="{CFDE8E29-D3A1-4CED-B68E-D5B0440C3476}">
    <text>Have asked Porsgrunn kommune</text>
  </threadedComment>
  <threadedComment ref="O15" dT="2021-10-17T17:53:29.36" personId="{D94BFD51-EABB-4506-B556-8571A87CB825}" id="{A444E897-DF3D-49B3-8E6D-6BE4BACDE718}">
    <text>Default</text>
  </threadedComment>
  <threadedComment ref="P15" dT="2021-10-17T17:53:40.60" personId="{D94BFD51-EABB-4506-B556-8571A87CB825}" id="{E4AA38C1-C3D0-4C10-91E0-E0C677FB133B}">
    <text>Default</text>
  </threadedComment>
  <threadedComment ref="O16" dT="2021-10-17T10:52:52.31" personId="{D94BFD51-EABB-4506-B556-8571A87CB825}" id="{24E45FC0-D83D-48ED-B5DF-B7C5BFDB9C41}">
    <text>Default, model bathymetry ~40m</text>
  </threadedComment>
  <threadedComment ref="P16" dT="2021-10-17T10:53:04.08" personId="{D94BFD51-EABB-4506-B556-8571A87CB825}" id="{FFD70FC7-EA5E-40CB-8FF3-26A89063E32C}">
    <text>Default</text>
  </threadedComment>
  <threadedComment ref="BN16" dT="2021-04-09T12:50:04.21" personId="{513485A9-9EF5-4129-8276-E32FD4E168E4}" id="{2B450C2F-2C11-4DFE-A549-40CA387A915B}">
    <text>Have asked Lier kommune</text>
  </threadedComment>
  <threadedComment ref="BN17" dT="2021-04-09T12:23:24.91" personId="{513485A9-9EF5-4129-8276-E32FD4E168E4}" id="{35FDF80F-F6F1-4709-8821-CDBB376678A2}">
    <text>Released in the river</text>
  </threadedComment>
  <threadedComment ref="P18" dT="2021-10-17T10:53:43.64" personId="{D94BFD51-EABB-4506-B556-8571A87CB825}" id="{CDD57D85-AF7A-4385-9C5F-10B110B48285}">
    <text>Default</text>
  </threadedComment>
  <threadedComment ref="BN18" dT="2021-04-09T12:23:09.36" personId="{513485A9-9EF5-4129-8276-E32FD4E168E4}" id="{985788F7-F521-46D8-8C28-81327DC75E6D}">
    <text>Moved down to 140 m in start of 2021</text>
  </threadedComment>
  <threadedComment ref="O19" dT="2021-10-17T18:20:11.03" personId="{D94BFD51-EABB-4506-B556-8571A87CB825}" id="{CA2F0EAE-6FA9-4FFA-98F8-21E8104C13F8}">
    <text>Default</text>
  </threadedComment>
  <threadedComment ref="P19" dT="2021-10-17T18:20:22.41" personId="{D94BFD51-EABB-4506-B556-8571A87CB825}" id="{BD7E3F47-5324-454F-B136-C9518F01C7B9}">
    <text>Default</text>
  </threadedComment>
  <threadedComment ref="E20" dT="2020-06-30T12:35:48.60" personId="{6F5901CA-933F-4802-B42F-C972D281E3FC}" id="{41DF72BD-2FAE-4F09-85E3-C188AF59FD11}">
    <text>Very new plant (2019?)</text>
  </threadedComment>
  <threadedComment ref="K20" dT="2024-05-14T09:58:33.58" personId="{48EDEB5E-569D-4646-B6F7-C37E2B6ACBDE}" id="{36E779C7-754B-495D-BE47-4CC6BA1D1EFF}">
    <text>Phil's value was 6 (Enningdalsalv in Sweden). Switched to 7 (right next to it - Tista), as I'm dropping Swedish data</text>
  </threadedComment>
  <threadedComment ref="BN20" dT="2021-04-09T12:40:37.71" personId="{513485A9-9EF5-4129-8276-E32FD4E168E4}" id="{494C7F57-3DF5-40E7-ACFE-247EC575E8FD}">
    <text>Have asked Halden kommune</text>
  </threadedComment>
  <threadedComment ref="O21" dT="2021-10-17T18:19:40.34" personId="{D94BFD51-EABB-4506-B556-8571A87CB825}" id="{B8355A59-62CC-45A7-B233-45F07ABAE1CB}">
    <text>Default</text>
  </threadedComment>
  <threadedComment ref="P21" dT="2021-10-17T18:19:49.93" personId="{D94BFD51-EABB-4506-B556-8571A87CB825}" id="{856DA319-40FE-4DEB-AB44-8E12BCC2931B}">
    <text>Default</text>
  </threadedComment>
  <threadedComment ref="P22" dT="2021-10-17T17:50:43.55" personId="{D94BFD51-EABB-4506-B556-8571A87CB825}" id="{BD86FF0E-9F38-44C1-BFAB-36CD3FF9D0A1}">
    <text>Default</text>
  </threadedComment>
  <threadedComment ref="BN22" dT="2021-04-09T13:06:12.69" personId="{513485A9-9EF5-4129-8276-E32FD4E168E4}" id="{8CD5A72E-19D1-4E0C-8803-330D9678CCC5}">
    <text>Have asked Sandefjord kommune</text>
  </threadedComment>
  <threadedComment ref="P23" dT="2021-10-17T10:56:44.66" personId="{D94BFD51-EABB-4506-B556-8571A87CB825}" id="{2A425EB0-666A-4C1B-8E06-066C610967C3}">
    <text>Default</text>
  </threadedComment>
  <threadedComment ref="BN23" dT="2021-04-09T12:52:51.06" personId="{513485A9-9EF5-4129-8276-E32FD4E168E4}" id="{D09DD132-A38E-4035-97C6-56E82A3B350A}">
    <text>I'm guessing, but I know it is submerged.</text>
  </threadedComment>
  <threadedComment ref="BN23" dT="2021-04-09T12:58:13.32" personId="{513485A9-9EF5-4129-8276-E32FD4E168E4}" id="{27276B4D-C991-402D-A2A1-C09DA68E4E98}" parentId="{D09DD132-A38E-4035-97C6-56E82A3B350A}">
    <text>Had a look at the map and it looks like the pipe ends at 35 m</text>
  </threadedComment>
  <threadedComment ref="P24" dT="2021-10-17T17:49:46.13" personId="{D94BFD51-EABB-4506-B556-8571A87CB825}" id="{8ACBC7A0-C692-406F-A7F3-40323B664B9A}">
    <text>Default</text>
  </threadedComment>
  <threadedComment ref="BN24" dT="2021-04-09T12:32:59.59" personId="{513485A9-9EF5-4129-8276-E32FD4E168E4}" id="{6BA63DF3-CBD2-4849-A535-DD4673CDB079}">
    <text>Minimum 30m is a demand in the permit (norskeutslipp.no)</text>
  </threadedComment>
  <threadedComment ref="P27" dT="2021-10-17T17:51:02.29" personId="{D94BFD51-EABB-4506-B556-8571A87CB825}" id="{C66BCC76-4351-47EA-81EF-14E361C5E254}">
    <text>Default</text>
  </threadedComment>
  <threadedComment ref="BN28" dT="2021-04-09T12:30:28.01" personId="{513485A9-9EF5-4129-8276-E32FD4E168E4}" id="{3A9D9197-F937-448F-BD42-EFCCB7ACAFCE}">
    <text>Øra is a shallow area just east of the eastern outlet of Glomma</text>
  </threadedComment>
  <threadedComment ref="O29" dT="2021-10-17T11:58:17.14" personId="{D94BFD51-EABB-4506-B556-8571A87CB825}" id="{2461AAD8-0867-43DC-8635-8678C4A62FF9}">
    <text>Default</text>
  </threadedComment>
  <threadedComment ref="P29" dT="2021-10-17T11:59:01.14" personId="{D94BFD51-EABB-4506-B556-8571A87CB825}" id="{D047A8A4-1A0B-44EB-B9DF-85C7DD0D15AB}">
    <text>Default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2" dT="2024-05-14T09:59:00.18" personId="{48EDEB5E-569D-4646-B6F7-C37E2B6ACBDE}" id="{52BFE808-291F-4216-99CB-87CD6301E870}">
    <text>Changed by LJB from 6 to 7 to be in Norway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86BD-AF52-44C6-B25A-EE982D10E770}">
  <dimension ref="A1:BO29"/>
  <sheetViews>
    <sheetView topLeftCell="F1" zoomScale="90" zoomScaleNormal="90" workbookViewId="0">
      <selection activeCell="M1" sqref="M1:M1048576"/>
    </sheetView>
  </sheetViews>
  <sheetFormatPr defaultColWidth="8.88671875" defaultRowHeight="14.4" x14ac:dyDescent="0.3"/>
  <cols>
    <col min="1" max="1" width="11.6640625" bestFit="1" customWidth="1"/>
    <col min="2" max="2" width="15.6640625" bestFit="1" customWidth="1"/>
    <col min="3" max="3" width="8.33203125" bestFit="1" customWidth="1"/>
    <col min="4" max="4" width="11.77734375" bestFit="1" customWidth="1"/>
    <col min="5" max="6" width="24.44140625" customWidth="1"/>
    <col min="7" max="7" width="19" bestFit="1" customWidth="1"/>
    <col min="8" max="8" width="22.33203125" bestFit="1" customWidth="1"/>
    <col min="9" max="9" width="14.44140625" bestFit="1" customWidth="1"/>
    <col min="10" max="10" width="16.6640625" bestFit="1" customWidth="1"/>
    <col min="11" max="11" width="14" bestFit="1" customWidth="1"/>
    <col min="12" max="14" width="14" customWidth="1"/>
    <col min="15" max="16" width="12.77734375" customWidth="1"/>
    <col min="17" max="17" width="13.33203125" style="5" customWidth="1"/>
    <col min="18" max="18" width="10.77734375" style="5" customWidth="1"/>
    <col min="19" max="19" width="8.77734375"/>
    <col min="22" max="22" width="9.6640625" bestFit="1" customWidth="1"/>
    <col min="23" max="36" width="9.6640625" customWidth="1"/>
    <col min="37" max="37" width="9.33203125" bestFit="1" customWidth="1"/>
    <col min="38" max="49" width="9.33203125" customWidth="1"/>
    <col min="50" max="50" width="10.6640625" bestFit="1" customWidth="1"/>
    <col min="51" max="51" width="10.5546875" bestFit="1" customWidth="1"/>
    <col min="52" max="65" width="10.5546875" customWidth="1"/>
    <col min="66" max="66" width="9" bestFit="1" customWidth="1"/>
    <col min="67" max="67" width="14.44140625" customWidth="1"/>
  </cols>
  <sheetData>
    <row r="1" spans="1:67" x14ac:dyDescent="0.3">
      <c r="A1" t="s">
        <v>192</v>
      </c>
      <c r="B1" t="s">
        <v>1</v>
      </c>
      <c r="C1" t="s">
        <v>2</v>
      </c>
      <c r="D1" t="s">
        <v>3</v>
      </c>
      <c r="E1" t="s">
        <v>100</v>
      </c>
      <c r="F1" t="s">
        <v>223</v>
      </c>
      <c r="G1" t="s">
        <v>4</v>
      </c>
      <c r="H1" t="s">
        <v>191</v>
      </c>
      <c r="I1" t="s">
        <v>222</v>
      </c>
      <c r="J1" s="7" t="s">
        <v>128</v>
      </c>
      <c r="K1" s="2" t="s">
        <v>5</v>
      </c>
      <c r="L1" s="2" t="s">
        <v>188</v>
      </c>
      <c r="M1" s="2" t="s">
        <v>134</v>
      </c>
      <c r="N1" s="2" t="s">
        <v>131</v>
      </c>
      <c r="O1" s="3" t="s">
        <v>104</v>
      </c>
      <c r="P1" s="3" t="s">
        <v>113</v>
      </c>
      <c r="Q1" s="6" t="s">
        <v>178</v>
      </c>
      <c r="R1" s="6" t="s">
        <v>105</v>
      </c>
      <c r="S1" s="2" t="s">
        <v>6</v>
      </c>
      <c r="T1" s="2" t="s">
        <v>183</v>
      </c>
      <c r="U1" s="2" t="s">
        <v>184</v>
      </c>
      <c r="V1" s="3" t="s">
        <v>173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143</v>
      </c>
      <c r="AF1" s="2" t="s">
        <v>144</v>
      </c>
      <c r="AG1" s="2" t="s">
        <v>145</v>
      </c>
      <c r="AH1" s="2" t="s">
        <v>146</v>
      </c>
      <c r="AI1" s="2" t="s">
        <v>147</v>
      </c>
      <c r="AJ1" s="2" t="s">
        <v>148</v>
      </c>
      <c r="AK1" s="4" t="s">
        <v>174</v>
      </c>
      <c r="AL1" s="1" t="s">
        <v>149</v>
      </c>
      <c r="AM1" s="1" t="s">
        <v>150</v>
      </c>
      <c r="AN1" s="1" t="s">
        <v>151</v>
      </c>
      <c r="AO1" s="1" t="s">
        <v>152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153</v>
      </c>
      <c r="AW1" s="1" t="s">
        <v>160</v>
      </c>
      <c r="AX1" s="3" t="s">
        <v>175</v>
      </c>
      <c r="AY1" s="3" t="s">
        <v>176</v>
      </c>
      <c r="AZ1" s="2" t="s">
        <v>161</v>
      </c>
      <c r="BA1" s="2" t="s">
        <v>162</v>
      </c>
      <c r="BB1" s="2" t="s">
        <v>163</v>
      </c>
      <c r="BC1" s="2" t="s">
        <v>140</v>
      </c>
      <c r="BD1" s="2" t="s">
        <v>164</v>
      </c>
      <c r="BE1" s="2" t="s">
        <v>165</v>
      </c>
      <c r="BF1" s="2" t="s">
        <v>166</v>
      </c>
      <c r="BG1" s="2" t="s">
        <v>167</v>
      </c>
      <c r="BH1" s="2" t="s">
        <v>147</v>
      </c>
      <c r="BI1" s="2" t="s">
        <v>168</v>
      </c>
      <c r="BJ1" s="2" t="s">
        <v>169</v>
      </c>
      <c r="BK1" s="2" t="s">
        <v>170</v>
      </c>
      <c r="BL1" s="2" t="s">
        <v>171</v>
      </c>
      <c r="BM1" s="2" t="s">
        <v>172</v>
      </c>
      <c r="BN1" t="s">
        <v>110</v>
      </c>
      <c r="BO1" s="3" t="s">
        <v>106</v>
      </c>
    </row>
    <row r="2" spans="1:67" x14ac:dyDescent="0.3">
      <c r="A2" t="s">
        <v>197</v>
      </c>
      <c r="B2" t="s">
        <v>196</v>
      </c>
      <c r="C2" t="s">
        <v>18</v>
      </c>
      <c r="D2" t="s">
        <v>19</v>
      </c>
      <c r="E2" t="s">
        <v>101</v>
      </c>
      <c r="F2" t="s">
        <v>101</v>
      </c>
      <c r="G2" t="s">
        <v>20</v>
      </c>
      <c r="H2">
        <v>0.04</v>
      </c>
      <c r="I2">
        <v>1</v>
      </c>
      <c r="J2">
        <v>2</v>
      </c>
      <c r="K2" s="2">
        <v>9</v>
      </c>
      <c r="L2" s="2">
        <v>7</v>
      </c>
      <c r="M2" s="2"/>
      <c r="N2" s="2" t="s">
        <v>132</v>
      </c>
      <c r="O2" s="7">
        <v>0</v>
      </c>
      <c r="P2" s="7"/>
      <c r="Q2" s="6"/>
      <c r="R2" s="6"/>
      <c r="S2" s="2"/>
      <c r="T2" s="2">
        <f>V2+AD2+AE2+AF2+AJ2</f>
        <v>245.43</v>
      </c>
      <c r="U2" s="2">
        <f>W2+X2+AD2+AE2</f>
        <v>220.59539999999998</v>
      </c>
      <c r="V2" s="3">
        <v>243</v>
      </c>
      <c r="W2" s="2">
        <v>7.29</v>
      </c>
      <c r="X2" s="2">
        <v>211.41</v>
      </c>
      <c r="Y2" s="2">
        <v>14.58</v>
      </c>
      <c r="Z2" s="2">
        <v>4.8599999999999994</v>
      </c>
      <c r="AA2" s="2">
        <v>4.8599999999999994</v>
      </c>
      <c r="AB2" s="2">
        <v>4.8599999999999994</v>
      </c>
      <c r="AC2" s="2">
        <v>9.7200000000000006</v>
      </c>
      <c r="AD2" s="2">
        <v>0.36449999999999999</v>
      </c>
      <c r="AE2" s="2">
        <v>1.5309000000000001</v>
      </c>
      <c r="AF2" s="2">
        <v>0.21870000000000001</v>
      </c>
      <c r="AG2" s="2">
        <v>0.14579999999999999</v>
      </c>
      <c r="AH2" s="2">
        <v>3.6449999999999996E-2</v>
      </c>
      <c r="AI2" s="2">
        <v>3.6449999999999996E-2</v>
      </c>
      <c r="AJ2" s="2">
        <v>0.31590000000000001</v>
      </c>
      <c r="AK2" s="4">
        <v>1.93</v>
      </c>
      <c r="AL2" s="1">
        <v>3.8600000000000002E-2</v>
      </c>
      <c r="AM2" s="1">
        <v>3.8600000000000002E-2</v>
      </c>
      <c r="AN2" s="1">
        <v>0</v>
      </c>
      <c r="AO2" s="1">
        <v>0</v>
      </c>
      <c r="AP2" s="1">
        <v>3.8600000000000002E-2</v>
      </c>
      <c r="AQ2" s="1">
        <v>9.7200000000000006</v>
      </c>
      <c r="AR2" s="1">
        <v>8.7815000000000004E-2</v>
      </c>
      <c r="AS2" s="1">
        <v>1.2159E-2</v>
      </c>
      <c r="AT2" s="1">
        <v>8.1059999999999986E-3</v>
      </c>
      <c r="AU2" s="1">
        <v>2.0264999999999997E-3</v>
      </c>
      <c r="AV2" s="1">
        <v>2.0264999999999997E-3</v>
      </c>
      <c r="AW2" s="1">
        <v>0.31590000000000001</v>
      </c>
      <c r="AX2" s="3">
        <v>418.3</v>
      </c>
      <c r="AY2" s="3">
        <v>959.57</v>
      </c>
      <c r="AZ2" s="2">
        <v>237.97336000000001</v>
      </c>
      <c r="BA2" s="2">
        <v>129.673</v>
      </c>
      <c r="BB2" s="2">
        <v>54.150180000000006</v>
      </c>
      <c r="BC2" s="2">
        <v>54.150180000000006</v>
      </c>
      <c r="BD2" s="2">
        <v>59.493339999999989</v>
      </c>
      <c r="BE2" s="2">
        <v>6.7553728000000008</v>
      </c>
      <c r="BF2" s="2">
        <v>6.7553728000000008</v>
      </c>
      <c r="BG2" s="2">
        <v>0</v>
      </c>
      <c r="BH2" s="2">
        <v>0</v>
      </c>
      <c r="BI2" s="2">
        <v>1.6888432</v>
      </c>
      <c r="BJ2" s="2">
        <v>3.9656297832545571</v>
      </c>
      <c r="BK2" s="2">
        <v>0.67415706315327473</v>
      </c>
      <c r="BL2" s="2">
        <v>3.9656297832545571</v>
      </c>
      <c r="BM2" s="2">
        <v>0.67415706315327473</v>
      </c>
      <c r="BN2">
        <v>0</v>
      </c>
      <c r="BO2" t="s">
        <v>114</v>
      </c>
    </row>
    <row r="3" spans="1:67" x14ac:dyDescent="0.3">
      <c r="A3" t="s">
        <v>193</v>
      </c>
      <c r="B3" t="s">
        <v>11</v>
      </c>
      <c r="C3" t="s">
        <v>12</v>
      </c>
      <c r="D3" t="s">
        <v>9</v>
      </c>
      <c r="E3" t="s">
        <v>102</v>
      </c>
      <c r="F3" t="s">
        <v>102</v>
      </c>
      <c r="G3" t="s">
        <v>10</v>
      </c>
      <c r="H3">
        <v>0.25</v>
      </c>
      <c r="I3">
        <v>0</v>
      </c>
      <c r="J3">
        <v>1</v>
      </c>
      <c r="K3" s="2">
        <v>7</v>
      </c>
      <c r="L3" s="2">
        <v>6</v>
      </c>
      <c r="M3" s="2"/>
      <c r="N3" s="2" t="s">
        <v>132</v>
      </c>
      <c r="O3" s="7"/>
      <c r="P3" s="7"/>
      <c r="Q3" s="6"/>
      <c r="R3" s="6"/>
      <c r="S3" s="2"/>
      <c r="T3" s="2">
        <f>V3+AD3+AE3+AF3+AJ3</f>
        <v>0.84839999999999993</v>
      </c>
      <c r="U3" s="2">
        <f>W3+X3+AD3+AE3</f>
        <v>0.73735200000000001</v>
      </c>
      <c r="V3" s="3">
        <v>0.84</v>
      </c>
      <c r="W3" s="2">
        <v>0.11760000000000001</v>
      </c>
      <c r="X3" s="2">
        <v>0.61319999999999997</v>
      </c>
      <c r="Y3" s="2">
        <v>4.2000000000000003E-2</v>
      </c>
      <c r="Z3" s="2">
        <v>1.4E-2</v>
      </c>
      <c r="AA3" s="2">
        <v>1.4E-2</v>
      </c>
      <c r="AB3" s="2">
        <v>1.4E-2</v>
      </c>
      <c r="AC3" s="2">
        <v>6.7199999999999996E-2</v>
      </c>
      <c r="AD3" s="2">
        <v>1.2599999999999998E-3</v>
      </c>
      <c r="AE3" s="2">
        <v>5.2919999999999998E-3</v>
      </c>
      <c r="AF3" s="2">
        <v>7.5599999999999994E-4</v>
      </c>
      <c r="AG3" s="2">
        <v>5.0399999999999989E-4</v>
      </c>
      <c r="AH3" s="2">
        <v>1.2599999999999997E-4</v>
      </c>
      <c r="AI3" s="2">
        <v>1.2599999999999997E-4</v>
      </c>
      <c r="AJ3" s="2">
        <v>1.0919999999999999E-3</v>
      </c>
      <c r="AK3" s="4">
        <v>0.39100000000000001</v>
      </c>
      <c r="AL3" s="1">
        <v>0.17595000000000002</v>
      </c>
      <c r="AM3" s="1">
        <v>7.8200000000000006E-3</v>
      </c>
      <c r="AN3" s="1">
        <v>0</v>
      </c>
      <c r="AO3" s="1">
        <v>0</v>
      </c>
      <c r="AP3" s="1">
        <v>7.8200000000000006E-3</v>
      </c>
      <c r="AQ3" s="1">
        <v>6.7199999999999996E-2</v>
      </c>
      <c r="AR3" s="1">
        <v>1.7790500000000001E-2</v>
      </c>
      <c r="AS3" s="1">
        <v>2.4633000000000003E-3</v>
      </c>
      <c r="AT3" s="1">
        <v>1.6422000000000001E-3</v>
      </c>
      <c r="AU3" s="1">
        <v>4.1055000000000003E-4</v>
      </c>
      <c r="AV3" s="1">
        <v>4.1055000000000003E-4</v>
      </c>
      <c r="AW3" s="1">
        <v>1.0919999999999999E-3</v>
      </c>
      <c r="AX3" s="3">
        <v>10.9</v>
      </c>
      <c r="AY3" s="3">
        <v>29.846</v>
      </c>
      <c r="AZ3" s="2">
        <v>7.4018079999999999</v>
      </c>
      <c r="BA3" s="2">
        <v>3.379</v>
      </c>
      <c r="BB3" s="2">
        <v>2.0114039999999997</v>
      </c>
      <c r="BC3" s="2">
        <v>2.0114039999999997</v>
      </c>
      <c r="BD3" s="2">
        <v>1.8504519999999998</v>
      </c>
      <c r="BE3" s="2">
        <v>0.21011584000000003</v>
      </c>
      <c r="BF3" s="2">
        <v>0.20274</v>
      </c>
      <c r="BG3" s="2">
        <v>5.5318800000000168E-3</v>
      </c>
      <c r="BH3" s="2">
        <v>1.8439600000000056E-3</v>
      </c>
      <c r="BI3" s="2">
        <v>5.2528959999999986E-2</v>
      </c>
      <c r="BJ3" s="2">
        <v>6.0776260493029284</v>
      </c>
      <c r="BK3" s="2">
        <v>1.0331964283814981</v>
      </c>
      <c r="BL3" s="2">
        <v>6.0776260493029284</v>
      </c>
      <c r="BM3" s="2">
        <v>1.0331964283814981</v>
      </c>
      <c r="BO3" t="s">
        <v>109</v>
      </c>
    </row>
    <row r="4" spans="1:67" x14ac:dyDescent="0.3">
      <c r="A4" t="s">
        <v>204</v>
      </c>
      <c r="B4" t="s">
        <v>40</v>
      </c>
      <c r="C4" t="s">
        <v>41</v>
      </c>
      <c r="D4" t="s">
        <v>42</v>
      </c>
      <c r="E4" t="s">
        <v>190</v>
      </c>
      <c r="F4" t="s">
        <v>102</v>
      </c>
      <c r="G4" t="s">
        <v>43</v>
      </c>
      <c r="H4">
        <v>0.75</v>
      </c>
      <c r="I4">
        <v>1</v>
      </c>
      <c r="J4">
        <v>6</v>
      </c>
      <c r="K4" s="2"/>
      <c r="L4" s="2"/>
      <c r="M4" s="2">
        <v>6</v>
      </c>
      <c r="N4" s="2" t="s">
        <v>133</v>
      </c>
      <c r="O4" s="7">
        <v>50</v>
      </c>
      <c r="P4" s="7">
        <v>25</v>
      </c>
      <c r="Q4" s="6">
        <v>59.881999999999998</v>
      </c>
      <c r="R4" s="6">
        <v>10.757</v>
      </c>
      <c r="S4" s="2">
        <v>1500</v>
      </c>
      <c r="T4" s="2">
        <f>V4+AD4+AE4+AF4+AJ4</f>
        <v>394.91</v>
      </c>
      <c r="U4" s="2">
        <f>W4+X4+AD4+AE4</f>
        <v>257.19979999999998</v>
      </c>
      <c r="V4" s="3">
        <v>391</v>
      </c>
      <c r="W4" s="2">
        <v>195.5</v>
      </c>
      <c r="X4" s="2">
        <v>58.65</v>
      </c>
      <c r="Y4" s="2">
        <v>101.66</v>
      </c>
      <c r="Z4" s="2">
        <v>33.886666666666663</v>
      </c>
      <c r="AA4" s="2">
        <v>33.886666666666663</v>
      </c>
      <c r="AB4" s="2">
        <v>33.886666666666663</v>
      </c>
      <c r="AC4" s="2">
        <v>35.19</v>
      </c>
      <c r="AD4" s="2">
        <v>0.58650000000000002</v>
      </c>
      <c r="AE4" s="2">
        <v>2.4633000000000003</v>
      </c>
      <c r="AF4" s="2">
        <v>0.35189999999999999</v>
      </c>
      <c r="AG4" s="2">
        <v>0.23459999999999998</v>
      </c>
      <c r="AH4" s="2">
        <v>5.8649999999999994E-2</v>
      </c>
      <c r="AI4" s="2">
        <v>5.8649999999999994E-2</v>
      </c>
      <c r="AJ4" s="2">
        <v>0.50830000000000009</v>
      </c>
      <c r="AK4" s="4">
        <v>15.6</v>
      </c>
      <c r="AL4" s="1">
        <v>0.93599999999999994</v>
      </c>
      <c r="AM4" s="1">
        <v>0.312</v>
      </c>
      <c r="AN4" s="1">
        <v>0</v>
      </c>
      <c r="AO4" s="1">
        <v>0</v>
      </c>
      <c r="AP4" s="1">
        <v>0.312</v>
      </c>
      <c r="AQ4" s="1">
        <v>35.19</v>
      </c>
      <c r="AR4" s="1">
        <v>0.7098000000000001</v>
      </c>
      <c r="AS4" s="1">
        <v>9.8280000000000006E-2</v>
      </c>
      <c r="AT4" s="1">
        <v>6.5519999999999995E-2</v>
      </c>
      <c r="AU4" s="1">
        <v>1.6379999999999999E-2</v>
      </c>
      <c r="AV4" s="1">
        <v>1.6379999999999999E-2</v>
      </c>
      <c r="AW4" s="1">
        <v>0.50830000000000009</v>
      </c>
      <c r="AX4" s="3">
        <v>148</v>
      </c>
      <c r="AY4" s="3">
        <v>1201</v>
      </c>
      <c r="AZ4" s="2">
        <v>297.84800000000001</v>
      </c>
      <c r="BA4" s="2">
        <v>45.88</v>
      </c>
      <c r="BB4" s="2">
        <v>125.98400000000001</v>
      </c>
      <c r="BC4" s="2">
        <v>125.98400000000001</v>
      </c>
      <c r="BD4" s="2">
        <v>74.461999999999989</v>
      </c>
      <c r="BE4" s="2">
        <v>8.4550400000000003</v>
      </c>
      <c r="BF4" s="2">
        <v>2.7527999999999997</v>
      </c>
      <c r="BG4" s="2">
        <v>4.2766800000000007</v>
      </c>
      <c r="BH4" s="2">
        <v>1.4255600000000002</v>
      </c>
      <c r="BI4" s="2">
        <v>2.1137599999999992</v>
      </c>
      <c r="BJ4" s="2">
        <v>51.628631865525058</v>
      </c>
      <c r="BK4" s="2">
        <v>8.7768674171392593</v>
      </c>
      <c r="BL4" s="2">
        <v>51.628631865525058</v>
      </c>
      <c r="BM4" s="2">
        <v>8.7768674171392593</v>
      </c>
      <c r="BN4">
        <v>50</v>
      </c>
    </row>
    <row r="5" spans="1:67" x14ac:dyDescent="0.3">
      <c r="A5" t="s">
        <v>210</v>
      </c>
      <c r="B5" t="s">
        <v>59</v>
      </c>
      <c r="C5" t="s">
        <v>60</v>
      </c>
      <c r="D5" t="s">
        <v>61</v>
      </c>
      <c r="E5" t="s">
        <v>101</v>
      </c>
      <c r="F5" t="s">
        <v>101</v>
      </c>
      <c r="G5" t="s">
        <v>62</v>
      </c>
      <c r="H5">
        <v>0.11</v>
      </c>
      <c r="I5">
        <v>1</v>
      </c>
      <c r="J5">
        <v>13</v>
      </c>
      <c r="K5" s="2"/>
      <c r="L5" s="2"/>
      <c r="M5" s="2">
        <v>11</v>
      </c>
      <c r="N5" s="2" t="s">
        <v>133</v>
      </c>
      <c r="O5" s="7">
        <v>50</v>
      </c>
      <c r="P5" s="7">
        <v>25</v>
      </c>
      <c r="Q5" s="6">
        <v>59.453000000000003</v>
      </c>
      <c r="R5" s="6">
        <v>10.459</v>
      </c>
      <c r="S5" s="2"/>
      <c r="T5" s="2">
        <f t="shared" ref="T5:T24" si="0">V5+AD5+AE5+AF5+AJ5</f>
        <v>84.254200000000012</v>
      </c>
      <c r="U5" s="2">
        <f t="shared" ref="U5:U24" si="1">W5+X5+AD5+AE5</f>
        <v>75.728676000000007</v>
      </c>
      <c r="V5" s="3">
        <v>83.42</v>
      </c>
      <c r="W5" s="2">
        <v>2.5026000000000002</v>
      </c>
      <c r="X5" s="2">
        <v>72.575400000000002</v>
      </c>
      <c r="Y5" s="2">
        <v>5.0052000000000003</v>
      </c>
      <c r="Z5" s="2">
        <v>1.6684000000000001</v>
      </c>
      <c r="AA5" s="2">
        <v>1.6684000000000001</v>
      </c>
      <c r="AB5" s="2">
        <v>1.6684000000000001</v>
      </c>
      <c r="AC5" s="2">
        <v>3.3368000000000002</v>
      </c>
      <c r="AD5" s="2">
        <v>0.12512999999999999</v>
      </c>
      <c r="AE5" s="2">
        <v>0.52554600000000007</v>
      </c>
      <c r="AF5" s="2">
        <v>7.5078000000000006E-2</v>
      </c>
      <c r="AG5" s="2">
        <v>5.0051999999999999E-2</v>
      </c>
      <c r="AH5" s="2">
        <v>1.2513E-2</v>
      </c>
      <c r="AI5" s="2">
        <v>1.2513E-2</v>
      </c>
      <c r="AJ5" s="2">
        <v>0.10844600000000001</v>
      </c>
      <c r="AK5" s="4">
        <v>1.1299999999999999</v>
      </c>
      <c r="AL5" s="1">
        <v>2.2599999999999999E-2</v>
      </c>
      <c r="AM5" s="1">
        <v>2.2599999999999999E-2</v>
      </c>
      <c r="AN5" s="1">
        <v>0</v>
      </c>
      <c r="AO5" s="1">
        <v>0</v>
      </c>
      <c r="AP5" s="1">
        <v>2.2599999999999999E-2</v>
      </c>
      <c r="AQ5" s="1">
        <v>3.3368000000000002</v>
      </c>
      <c r="AR5" s="1">
        <v>5.1415000000000002E-2</v>
      </c>
      <c r="AS5" s="1">
        <v>7.1190000000000003E-3</v>
      </c>
      <c r="AT5" s="1">
        <v>4.7460000000000002E-3</v>
      </c>
      <c r="AU5" s="1">
        <v>1.1865000000000001E-3</v>
      </c>
      <c r="AV5" s="1">
        <v>1.1865000000000001E-3</v>
      </c>
      <c r="AW5" s="1">
        <v>0.10844600000000001</v>
      </c>
      <c r="AX5" s="3">
        <v>89.37</v>
      </c>
      <c r="AY5" s="3">
        <v>246.43</v>
      </c>
      <c r="AZ5" s="2">
        <v>61.114640000000001</v>
      </c>
      <c r="BA5" s="2">
        <v>27.704700000000003</v>
      </c>
      <c r="BB5" s="2">
        <v>16.704969999999999</v>
      </c>
      <c r="BC5" s="2">
        <v>16.704969999999999</v>
      </c>
      <c r="BD5" s="2">
        <v>15.278659999999995</v>
      </c>
      <c r="BE5" s="2">
        <v>1.7348672000000001</v>
      </c>
      <c r="BF5" s="2">
        <v>1.6622819999999998</v>
      </c>
      <c r="BG5" s="2">
        <v>5.4438900000000179E-2</v>
      </c>
      <c r="BH5" s="2">
        <v>1.814630000000006E-2</v>
      </c>
      <c r="BI5" s="2">
        <v>0.43371680000000001</v>
      </c>
      <c r="BJ5" s="2">
        <v>2.3218454171386784</v>
      </c>
      <c r="BK5" s="2">
        <v>0.39471372091357537</v>
      </c>
      <c r="BL5" s="2">
        <v>2.3218454171386784</v>
      </c>
      <c r="BM5" s="2">
        <v>0.39471372091357537</v>
      </c>
      <c r="BO5" t="s">
        <v>118</v>
      </c>
    </row>
    <row r="6" spans="1:67" x14ac:dyDescent="0.3">
      <c r="A6" t="s">
        <v>201</v>
      </c>
      <c r="B6" t="s">
        <v>33</v>
      </c>
      <c r="C6" t="s">
        <v>34</v>
      </c>
      <c r="D6" t="s">
        <v>35</v>
      </c>
      <c r="E6" t="s">
        <v>101</v>
      </c>
      <c r="F6" t="s">
        <v>101</v>
      </c>
      <c r="G6" t="s">
        <v>36</v>
      </c>
      <c r="H6">
        <v>0.02</v>
      </c>
      <c r="I6">
        <v>1</v>
      </c>
      <c r="J6">
        <v>4</v>
      </c>
      <c r="K6" s="2"/>
      <c r="L6" s="2"/>
      <c r="M6" s="2">
        <v>4</v>
      </c>
      <c r="N6" s="2" t="s">
        <v>133</v>
      </c>
      <c r="O6" s="3">
        <v>50</v>
      </c>
      <c r="P6" s="3">
        <v>25</v>
      </c>
      <c r="Q6" s="6">
        <v>59.636000000000003</v>
      </c>
      <c r="R6" s="6">
        <v>10.638</v>
      </c>
      <c r="S6" s="2"/>
      <c r="T6" s="2">
        <f t="shared" si="0"/>
        <v>56.661000000000008</v>
      </c>
      <c r="U6" s="2">
        <f t="shared" si="1"/>
        <v>50.927580000000006</v>
      </c>
      <c r="V6" s="3">
        <v>56.1</v>
      </c>
      <c r="W6" s="2">
        <v>1.6830000000000001</v>
      </c>
      <c r="X6" s="2">
        <v>48.807000000000002</v>
      </c>
      <c r="Y6" s="2">
        <v>3.3660000000000001</v>
      </c>
      <c r="Z6" s="2">
        <v>1.1219999999999999</v>
      </c>
      <c r="AA6" s="2">
        <v>1.1219999999999999</v>
      </c>
      <c r="AB6" s="2">
        <v>1.1219999999999999</v>
      </c>
      <c r="AC6" s="2">
        <v>2.2440000000000002</v>
      </c>
      <c r="AD6" s="2">
        <v>8.4150000000000003E-2</v>
      </c>
      <c r="AE6" s="2">
        <v>0.35343000000000002</v>
      </c>
      <c r="AF6" s="2">
        <v>5.049E-2</v>
      </c>
      <c r="AG6" s="2">
        <v>3.3659999999999995E-2</v>
      </c>
      <c r="AH6" s="2">
        <v>8.4149999999999989E-3</v>
      </c>
      <c r="AI6" s="2">
        <v>8.4149999999999989E-3</v>
      </c>
      <c r="AJ6" s="2">
        <v>7.2930000000000009E-2</v>
      </c>
      <c r="AK6" s="4">
        <v>0.28999999999999998</v>
      </c>
      <c r="AL6" s="1">
        <v>5.7999999999999996E-3</v>
      </c>
      <c r="AM6" s="1">
        <v>5.7999999999999996E-3</v>
      </c>
      <c r="AN6" s="1">
        <v>0</v>
      </c>
      <c r="AO6" s="1">
        <v>0</v>
      </c>
      <c r="AP6" s="1">
        <v>5.7999999999999996E-3</v>
      </c>
      <c r="AQ6" s="1">
        <v>2.2440000000000002</v>
      </c>
      <c r="AR6" s="1">
        <v>1.3195000000000002E-2</v>
      </c>
      <c r="AS6" s="1">
        <v>1.8270000000000001E-3</v>
      </c>
      <c r="AT6" s="1">
        <v>1.2179999999999999E-3</v>
      </c>
      <c r="AU6" s="1">
        <v>3.0449999999999997E-4</v>
      </c>
      <c r="AV6" s="1">
        <v>3.0449999999999997E-4</v>
      </c>
      <c r="AW6" s="1">
        <v>7.2930000000000009E-2</v>
      </c>
      <c r="AX6" s="3">
        <v>60.3</v>
      </c>
      <c r="AY6" s="3">
        <v>132.9</v>
      </c>
      <c r="AZ6" s="2">
        <v>32.959200000000003</v>
      </c>
      <c r="BA6" s="2">
        <v>18.692999999999998</v>
      </c>
      <c r="BB6" s="2">
        <v>7.1331000000000024</v>
      </c>
      <c r="BC6" s="2">
        <v>7.1331000000000024</v>
      </c>
      <c r="BD6" s="2">
        <v>8.2397999999999954</v>
      </c>
      <c r="BE6" s="2">
        <v>0.93561600000000011</v>
      </c>
      <c r="BF6" s="2">
        <v>0.93561600000000011</v>
      </c>
      <c r="BG6" s="2">
        <v>0</v>
      </c>
      <c r="BH6" s="2">
        <v>0</v>
      </c>
      <c r="BI6" s="2">
        <v>0.233904</v>
      </c>
      <c r="BJ6" s="2">
        <v>0.59587183271700606</v>
      </c>
      <c r="BK6" s="2">
        <v>0.10129821156189105</v>
      </c>
      <c r="BL6" s="2">
        <v>0.59587183271700606</v>
      </c>
      <c r="BM6" s="2">
        <v>0.10129821156189105</v>
      </c>
      <c r="BO6" t="s">
        <v>107</v>
      </c>
    </row>
    <row r="7" spans="1:67" x14ac:dyDescent="0.3">
      <c r="A7" t="s">
        <v>199</v>
      </c>
      <c r="B7" t="s">
        <v>25</v>
      </c>
      <c r="C7" t="s">
        <v>26</v>
      </c>
      <c r="D7" t="s">
        <v>27</v>
      </c>
      <c r="E7" t="s">
        <v>101</v>
      </c>
      <c r="F7" t="s">
        <v>101</v>
      </c>
      <c r="G7" t="s">
        <v>28</v>
      </c>
      <c r="H7">
        <v>0.03</v>
      </c>
      <c r="I7">
        <v>1</v>
      </c>
      <c r="J7">
        <v>3</v>
      </c>
      <c r="K7" s="2"/>
      <c r="L7" s="2"/>
      <c r="M7" s="2">
        <v>2</v>
      </c>
      <c r="N7" s="2" t="s">
        <v>133</v>
      </c>
      <c r="O7" s="7">
        <v>40</v>
      </c>
      <c r="P7" s="7">
        <v>25</v>
      </c>
      <c r="Q7" s="6">
        <v>59.384</v>
      </c>
      <c r="R7" s="6">
        <v>10.647</v>
      </c>
      <c r="S7" s="2"/>
      <c r="T7" s="2">
        <f t="shared" si="0"/>
        <v>182.70900000000003</v>
      </c>
      <c r="U7" s="2">
        <f t="shared" si="1"/>
        <v>164.22102000000001</v>
      </c>
      <c r="V7" s="3">
        <v>180.9</v>
      </c>
      <c r="W7" s="2">
        <v>5.4269999999999996</v>
      </c>
      <c r="X7" s="2">
        <v>157.38300000000001</v>
      </c>
      <c r="Y7" s="2">
        <v>10.853999999999999</v>
      </c>
      <c r="Z7" s="2">
        <v>3.6179999999999994</v>
      </c>
      <c r="AA7" s="2">
        <v>3.6179999999999994</v>
      </c>
      <c r="AB7" s="2">
        <v>3.6179999999999994</v>
      </c>
      <c r="AC7" s="2">
        <v>7.2360000000000007</v>
      </c>
      <c r="AD7" s="2">
        <v>0.27135000000000004</v>
      </c>
      <c r="AE7" s="2">
        <v>1.1396700000000002</v>
      </c>
      <c r="AF7" s="2">
        <v>0.16281000000000001</v>
      </c>
      <c r="AG7" s="2">
        <v>0.10854</v>
      </c>
      <c r="AH7" s="2">
        <v>2.7134999999999999E-2</v>
      </c>
      <c r="AI7" s="2">
        <v>2.7134999999999999E-2</v>
      </c>
      <c r="AJ7" s="2">
        <v>0.23517000000000002</v>
      </c>
      <c r="AK7" s="4">
        <v>2.0299999999999998</v>
      </c>
      <c r="AL7" s="1">
        <v>4.0599999999999997E-2</v>
      </c>
      <c r="AM7" s="1">
        <v>4.0599999999999997E-2</v>
      </c>
      <c r="AN7" s="1">
        <v>0</v>
      </c>
      <c r="AO7" s="1">
        <v>0</v>
      </c>
      <c r="AP7" s="1">
        <v>4.0599999999999997E-2</v>
      </c>
      <c r="AQ7" s="1">
        <v>7.2360000000000007</v>
      </c>
      <c r="AR7" s="1">
        <v>9.2365000000000003E-2</v>
      </c>
      <c r="AS7" s="1">
        <v>1.2789E-2</v>
      </c>
      <c r="AT7" s="1">
        <v>8.5259999999999989E-3</v>
      </c>
      <c r="AU7" s="1">
        <v>2.1314999999999997E-3</v>
      </c>
      <c r="AV7" s="1">
        <v>2.1314999999999997E-3</v>
      </c>
      <c r="AW7" s="1">
        <v>0.23517000000000002</v>
      </c>
      <c r="AX7" s="3">
        <v>376.9</v>
      </c>
      <c r="AY7" s="3">
        <v>685.49</v>
      </c>
      <c r="AZ7" s="2">
        <v>170.00152000000003</v>
      </c>
      <c r="BA7" s="2">
        <v>116.839</v>
      </c>
      <c r="BB7" s="2">
        <v>26.581260000000015</v>
      </c>
      <c r="BC7" s="2">
        <v>26.581260000000015</v>
      </c>
      <c r="BD7" s="2">
        <v>42.500379999999979</v>
      </c>
      <c r="BE7" s="2">
        <v>4.8258496000000015</v>
      </c>
      <c r="BF7" s="2">
        <v>4.8258496000000015</v>
      </c>
      <c r="BG7" s="2">
        <v>0</v>
      </c>
      <c r="BH7" s="2">
        <v>0</v>
      </c>
      <c r="BI7" s="2">
        <v>1.2064623999999995</v>
      </c>
      <c r="BJ7" s="2">
        <v>4.1711028290190422</v>
      </c>
      <c r="BK7" s="2">
        <v>0.70908748093323726</v>
      </c>
      <c r="BL7" s="2">
        <v>4.1711028290190422</v>
      </c>
      <c r="BM7" s="2">
        <v>0.70908748093323726</v>
      </c>
      <c r="BO7" t="s">
        <v>111</v>
      </c>
    </row>
    <row r="8" spans="1:67" x14ac:dyDescent="0.3">
      <c r="A8" t="s">
        <v>217</v>
      </c>
      <c r="B8" t="s">
        <v>85</v>
      </c>
      <c r="C8" t="s">
        <v>86</v>
      </c>
      <c r="D8" t="s">
        <v>83</v>
      </c>
      <c r="E8" t="s">
        <v>101</v>
      </c>
      <c r="F8" t="s">
        <v>101</v>
      </c>
      <c r="G8" t="s">
        <v>87</v>
      </c>
      <c r="H8">
        <v>0.32</v>
      </c>
      <c r="I8">
        <v>1</v>
      </c>
      <c r="J8">
        <v>16</v>
      </c>
      <c r="K8" s="2"/>
      <c r="L8" s="2"/>
      <c r="M8" s="2">
        <v>18</v>
      </c>
      <c r="N8" s="2" t="s">
        <v>133</v>
      </c>
      <c r="O8" s="7">
        <v>40</v>
      </c>
      <c r="P8" s="7">
        <v>25</v>
      </c>
      <c r="Q8" s="6">
        <v>59.08</v>
      </c>
      <c r="R8" s="6">
        <v>9.7050000000000001</v>
      </c>
      <c r="S8" s="2"/>
      <c r="T8" s="2">
        <f t="shared" si="0"/>
        <v>38.458779999999997</v>
      </c>
      <c r="U8" s="2">
        <f t="shared" si="1"/>
        <v>34.567208399999998</v>
      </c>
      <c r="V8" s="3">
        <v>38.078000000000003</v>
      </c>
      <c r="W8" s="2">
        <v>1.1423400000000001</v>
      </c>
      <c r="X8" s="2">
        <v>33.127860000000005</v>
      </c>
      <c r="Y8" s="2">
        <v>2.2846800000000003</v>
      </c>
      <c r="Z8" s="2">
        <v>0.76156000000000001</v>
      </c>
      <c r="AA8" s="2">
        <v>0.76156000000000001</v>
      </c>
      <c r="AB8" s="2">
        <v>0.76156000000000001</v>
      </c>
      <c r="AC8" s="2">
        <v>1.5231200000000003</v>
      </c>
      <c r="AD8" s="2">
        <v>5.7117000000000008E-2</v>
      </c>
      <c r="AE8" s="2">
        <v>0.23989140000000003</v>
      </c>
      <c r="AF8" s="2">
        <v>3.4270200000000008E-2</v>
      </c>
      <c r="AG8" s="2">
        <v>2.2846800000000004E-2</v>
      </c>
      <c r="AH8" s="2">
        <v>5.711700000000001E-3</v>
      </c>
      <c r="AI8" s="2">
        <v>5.711700000000001E-3</v>
      </c>
      <c r="AJ8" s="2">
        <v>4.9501400000000008E-2</v>
      </c>
      <c r="AK8" s="4">
        <v>0.28100000000000003</v>
      </c>
      <c r="AL8" s="1">
        <v>5.6200000000000009E-3</v>
      </c>
      <c r="AM8" s="1">
        <v>5.6200000000000009E-3</v>
      </c>
      <c r="AN8" s="1">
        <v>0</v>
      </c>
      <c r="AO8" s="1">
        <v>0</v>
      </c>
      <c r="AP8" s="1">
        <v>5.6200000000000009E-3</v>
      </c>
      <c r="AQ8" s="1">
        <v>1.5231200000000003</v>
      </c>
      <c r="AR8" s="1">
        <v>1.2785500000000003E-2</v>
      </c>
      <c r="AS8" s="1">
        <v>1.7703000000000003E-3</v>
      </c>
      <c r="AT8" s="1">
        <v>1.1802000000000002E-3</v>
      </c>
      <c r="AU8" s="1">
        <v>2.9505000000000004E-4</v>
      </c>
      <c r="AV8" s="1">
        <v>2.9505000000000004E-4</v>
      </c>
      <c r="AW8" s="1">
        <v>4.9501400000000008E-2</v>
      </c>
      <c r="AX8" s="3">
        <v>40.061999999999998</v>
      </c>
      <c r="AY8" s="3">
        <v>96.07</v>
      </c>
      <c r="AZ8" s="2">
        <v>23.82536</v>
      </c>
      <c r="BA8" s="2">
        <v>12.419219999999999</v>
      </c>
      <c r="BB8" s="2">
        <v>5.7030700000000003</v>
      </c>
      <c r="BC8" s="2">
        <v>5.7030700000000003</v>
      </c>
      <c r="BD8" s="2">
        <v>5.9563399999999973</v>
      </c>
      <c r="BE8" s="2">
        <v>0.67633280000000007</v>
      </c>
      <c r="BF8" s="2">
        <v>0.67633280000000007</v>
      </c>
      <c r="BG8" s="2">
        <v>0</v>
      </c>
      <c r="BH8" s="2">
        <v>0</v>
      </c>
      <c r="BI8" s="2">
        <v>0.16908319999999999</v>
      </c>
      <c r="BJ8" s="2">
        <v>0.5773792585982026</v>
      </c>
      <c r="BK8" s="2">
        <v>9.8154473961694438E-2</v>
      </c>
      <c r="BL8" s="2">
        <v>0.5773792585982026</v>
      </c>
      <c r="BM8" s="2">
        <v>9.8154473961694438E-2</v>
      </c>
      <c r="BO8" t="s">
        <v>123</v>
      </c>
    </row>
    <row r="9" spans="1:67" x14ac:dyDescent="0.3">
      <c r="A9" t="s">
        <v>219</v>
      </c>
      <c r="B9" t="s">
        <v>91</v>
      </c>
      <c r="C9" t="s">
        <v>92</v>
      </c>
      <c r="D9" t="s">
        <v>93</v>
      </c>
      <c r="E9" t="s">
        <v>101</v>
      </c>
      <c r="F9" t="s">
        <v>101</v>
      </c>
      <c r="G9" t="s">
        <v>90</v>
      </c>
      <c r="H9">
        <v>0.2</v>
      </c>
      <c r="I9">
        <v>0</v>
      </c>
      <c r="J9">
        <v>16</v>
      </c>
      <c r="K9" s="2"/>
      <c r="L9" s="2"/>
      <c r="M9" s="2">
        <v>20</v>
      </c>
      <c r="N9" s="2" t="s">
        <v>133</v>
      </c>
      <c r="O9" s="7">
        <v>40</v>
      </c>
      <c r="P9" s="7">
        <v>25</v>
      </c>
      <c r="Q9" s="6">
        <v>59.106999999999999</v>
      </c>
      <c r="R9" s="6">
        <v>9.5730000000000004</v>
      </c>
      <c r="S9" s="2"/>
      <c r="T9" s="2">
        <f t="shared" si="0"/>
        <v>4.6257999999999999</v>
      </c>
      <c r="U9" s="2">
        <f t="shared" si="1"/>
        <v>4.157724</v>
      </c>
      <c r="V9" s="3">
        <v>4.58</v>
      </c>
      <c r="W9" s="2">
        <v>0.13739999999999999</v>
      </c>
      <c r="X9" s="2">
        <v>3.9845999999999999</v>
      </c>
      <c r="Y9" s="2">
        <v>0.27479999999999999</v>
      </c>
      <c r="Z9" s="2">
        <v>9.1599999999999987E-2</v>
      </c>
      <c r="AA9" s="2">
        <v>9.1599999999999987E-2</v>
      </c>
      <c r="AB9" s="2">
        <v>9.1599999999999987E-2</v>
      </c>
      <c r="AC9" s="2">
        <v>0.1832</v>
      </c>
      <c r="AD9" s="2">
        <v>6.8700000000000002E-3</v>
      </c>
      <c r="AE9" s="2">
        <v>2.8854000000000001E-2</v>
      </c>
      <c r="AF9" s="2">
        <v>4.1219999999999998E-3</v>
      </c>
      <c r="AG9" s="2">
        <v>2.7479999999999996E-3</v>
      </c>
      <c r="AH9" s="2">
        <v>6.8699999999999989E-4</v>
      </c>
      <c r="AI9" s="2">
        <v>6.8699999999999989E-4</v>
      </c>
      <c r="AJ9" s="2">
        <v>5.9540000000000001E-3</v>
      </c>
      <c r="AK9" s="4">
        <v>0.104</v>
      </c>
      <c r="AL9" s="1">
        <v>2.0799999999999998E-3</v>
      </c>
      <c r="AM9" s="1">
        <v>2.0799999999999998E-3</v>
      </c>
      <c r="AN9" s="1">
        <v>0</v>
      </c>
      <c r="AO9" s="1">
        <v>0</v>
      </c>
      <c r="AP9" s="1">
        <v>2.0799999999999998E-3</v>
      </c>
      <c r="AQ9" s="1">
        <v>0.1832</v>
      </c>
      <c r="AR9" s="1">
        <v>4.7320000000000001E-3</v>
      </c>
      <c r="AS9" s="1">
        <v>6.5519999999999999E-4</v>
      </c>
      <c r="AT9" s="1">
        <v>4.3679999999999999E-4</v>
      </c>
      <c r="AU9" s="1">
        <v>1.092E-4</v>
      </c>
      <c r="AV9" s="1">
        <v>1.092E-4</v>
      </c>
      <c r="AW9" s="1">
        <v>5.9540000000000001E-3</v>
      </c>
      <c r="AX9" s="3">
        <v>7.1559999999999997</v>
      </c>
      <c r="AY9" s="3">
        <v>15.093999999999999</v>
      </c>
      <c r="AZ9" s="2">
        <v>3.7433119999999995</v>
      </c>
      <c r="BA9" s="2">
        <v>2.2183600000000001</v>
      </c>
      <c r="BB9" s="2">
        <v>0.76247599999999971</v>
      </c>
      <c r="BC9" s="2">
        <v>0.76247599999999971</v>
      </c>
      <c r="BD9" s="2">
        <v>0.93582799999999988</v>
      </c>
      <c r="BE9" s="2">
        <v>0.10626176000000001</v>
      </c>
      <c r="BF9" s="2">
        <v>0.10626176000000001</v>
      </c>
      <c r="BG9" s="2">
        <v>0</v>
      </c>
      <c r="BH9" s="2">
        <v>0</v>
      </c>
      <c r="BI9" s="2">
        <v>2.6565439999999996E-2</v>
      </c>
      <c r="BJ9" s="2">
        <v>0.21369196759506426</v>
      </c>
      <c r="BK9" s="2">
        <v>3.6327634491160929E-2</v>
      </c>
      <c r="BL9" s="2">
        <v>0.21369196759506426</v>
      </c>
      <c r="BM9" s="2">
        <v>3.6327634491160929E-2</v>
      </c>
      <c r="BO9" t="s">
        <v>125</v>
      </c>
    </row>
    <row r="10" spans="1:67" x14ac:dyDescent="0.3">
      <c r="A10" t="s">
        <v>198</v>
      </c>
      <c r="B10" t="s">
        <v>21</v>
      </c>
      <c r="C10" t="s">
        <v>22</v>
      </c>
      <c r="D10" t="s">
        <v>23</v>
      </c>
      <c r="E10" t="s">
        <v>101</v>
      </c>
      <c r="F10" t="s">
        <v>101</v>
      </c>
      <c r="G10" t="s">
        <v>24</v>
      </c>
      <c r="H10">
        <v>0.26</v>
      </c>
      <c r="I10">
        <v>0</v>
      </c>
      <c r="J10">
        <v>3</v>
      </c>
      <c r="K10" s="2"/>
      <c r="L10" s="2"/>
      <c r="M10" s="2">
        <v>1</v>
      </c>
      <c r="N10" s="2" t="s">
        <v>133</v>
      </c>
      <c r="O10" s="7">
        <v>40</v>
      </c>
      <c r="P10" s="7">
        <v>25</v>
      </c>
      <c r="Q10" s="6">
        <v>59.314999999999998</v>
      </c>
      <c r="R10" s="6">
        <v>10.785</v>
      </c>
      <c r="S10" s="2"/>
      <c r="T10" s="2">
        <f t="shared" si="0"/>
        <v>22.118999999999996</v>
      </c>
      <c r="U10" s="2">
        <f t="shared" si="1"/>
        <v>19.880819999999996</v>
      </c>
      <c r="V10" s="3">
        <v>21.9</v>
      </c>
      <c r="W10" s="2">
        <v>0.65699999999999992</v>
      </c>
      <c r="X10" s="2">
        <v>19.052999999999997</v>
      </c>
      <c r="Y10" s="2">
        <v>1.3139999999999998</v>
      </c>
      <c r="Z10" s="2">
        <v>0.43799999999999994</v>
      </c>
      <c r="AA10" s="2">
        <v>0.43799999999999994</v>
      </c>
      <c r="AB10" s="2">
        <v>0.43799999999999994</v>
      </c>
      <c r="AC10" s="2">
        <v>0.876</v>
      </c>
      <c r="AD10" s="2">
        <v>3.2849999999999997E-2</v>
      </c>
      <c r="AE10" s="2">
        <v>0.13797000000000001</v>
      </c>
      <c r="AF10" s="2">
        <v>1.9709999999999998E-2</v>
      </c>
      <c r="AG10" s="2">
        <v>1.3139999999999999E-2</v>
      </c>
      <c r="AH10" s="2">
        <v>3.2849999999999997E-3</v>
      </c>
      <c r="AI10" s="2">
        <v>3.2849999999999997E-3</v>
      </c>
      <c r="AJ10" s="2">
        <v>2.8470000000000002E-2</v>
      </c>
      <c r="AK10" s="4">
        <v>0.22</v>
      </c>
      <c r="AL10" s="1">
        <v>4.4000000000000003E-3</v>
      </c>
      <c r="AM10" s="1">
        <v>4.4000000000000003E-3</v>
      </c>
      <c r="AN10" s="1">
        <v>0</v>
      </c>
      <c r="AO10" s="1">
        <v>0</v>
      </c>
      <c r="AP10" s="1">
        <v>4.4000000000000003E-3</v>
      </c>
      <c r="AQ10" s="1">
        <v>0.876</v>
      </c>
      <c r="AR10" s="1">
        <v>1.0010000000000002E-2</v>
      </c>
      <c r="AS10" s="1">
        <v>1.3860000000000001E-3</v>
      </c>
      <c r="AT10" s="1">
        <v>9.2400000000000002E-4</v>
      </c>
      <c r="AU10" s="1">
        <v>2.31E-4</v>
      </c>
      <c r="AV10" s="1">
        <v>2.31E-4</v>
      </c>
      <c r="AW10" s="1">
        <v>2.8470000000000002E-2</v>
      </c>
      <c r="AX10" s="3">
        <v>29.3</v>
      </c>
      <c r="AY10" s="3">
        <v>67.2</v>
      </c>
      <c r="AZ10" s="2">
        <v>16.665600000000001</v>
      </c>
      <c r="BA10" s="2">
        <v>9.0830000000000002</v>
      </c>
      <c r="BB10" s="2">
        <v>3.7913000000000006</v>
      </c>
      <c r="BC10" s="2">
        <v>3.7913000000000006</v>
      </c>
      <c r="BD10" s="2">
        <v>4.1663999999999994</v>
      </c>
      <c r="BE10" s="2">
        <v>0.47308800000000001</v>
      </c>
      <c r="BF10" s="2">
        <v>0.47308800000000001</v>
      </c>
      <c r="BG10" s="2">
        <v>0</v>
      </c>
      <c r="BH10" s="2">
        <v>0</v>
      </c>
      <c r="BI10" s="2">
        <v>0.11827199999999999</v>
      </c>
      <c r="BJ10" s="2">
        <v>0.45204070068186669</v>
      </c>
      <c r="BK10" s="2">
        <v>7.6846919115917345E-2</v>
      </c>
      <c r="BL10" s="2">
        <v>0.45204070068186669</v>
      </c>
      <c r="BM10" s="2">
        <v>7.6846919115917345E-2</v>
      </c>
      <c r="BO10" t="s">
        <v>111</v>
      </c>
    </row>
    <row r="11" spans="1:67" x14ac:dyDescent="0.3">
      <c r="A11" t="s">
        <v>209</v>
      </c>
      <c r="B11" t="s">
        <v>56</v>
      </c>
      <c r="C11" t="s">
        <v>57</v>
      </c>
      <c r="D11" t="s">
        <v>58</v>
      </c>
      <c r="E11" t="s">
        <v>101</v>
      </c>
      <c r="F11" t="s">
        <v>101</v>
      </c>
      <c r="G11" t="s">
        <v>58</v>
      </c>
      <c r="H11">
        <v>0.08</v>
      </c>
      <c r="I11">
        <v>1</v>
      </c>
      <c r="J11">
        <v>13</v>
      </c>
      <c r="K11" s="2"/>
      <c r="L11" s="2"/>
      <c r="M11" s="2">
        <v>10</v>
      </c>
      <c r="N11" s="2" t="s">
        <v>133</v>
      </c>
      <c r="O11" s="7">
        <v>20</v>
      </c>
      <c r="P11" s="7">
        <v>20</v>
      </c>
      <c r="Q11" s="6">
        <v>59.484999999999999</v>
      </c>
      <c r="R11" s="6">
        <v>10.332000000000001</v>
      </c>
      <c r="S11" s="2"/>
      <c r="T11" s="2">
        <f t="shared" si="0"/>
        <v>53.933999999999997</v>
      </c>
      <c r="U11" s="2">
        <f t="shared" si="1"/>
        <v>48.476519999999994</v>
      </c>
      <c r="V11" s="3">
        <v>53.4</v>
      </c>
      <c r="W11" s="2">
        <v>1.6019999999999999</v>
      </c>
      <c r="X11" s="2">
        <v>46.457999999999998</v>
      </c>
      <c r="Y11" s="2">
        <v>3.2039999999999997</v>
      </c>
      <c r="Z11" s="2">
        <v>1.0679999999999998</v>
      </c>
      <c r="AA11" s="2">
        <v>1.0679999999999998</v>
      </c>
      <c r="AB11" s="2">
        <v>1.0679999999999998</v>
      </c>
      <c r="AC11" s="2">
        <v>2.1360000000000001</v>
      </c>
      <c r="AD11" s="2">
        <v>8.0100000000000005E-2</v>
      </c>
      <c r="AE11" s="2">
        <v>0.33642</v>
      </c>
      <c r="AF11" s="2">
        <v>4.8059999999999999E-2</v>
      </c>
      <c r="AG11" s="2">
        <v>3.2039999999999999E-2</v>
      </c>
      <c r="AH11" s="2">
        <v>8.0099999999999998E-3</v>
      </c>
      <c r="AI11" s="2">
        <v>8.0099999999999998E-3</v>
      </c>
      <c r="AJ11" s="2">
        <v>6.9420000000000009E-2</v>
      </c>
      <c r="AK11" s="4">
        <v>0.73</v>
      </c>
      <c r="AL11" s="1">
        <v>1.46E-2</v>
      </c>
      <c r="AM11" s="1">
        <v>1.46E-2</v>
      </c>
      <c r="AN11" s="1">
        <v>0</v>
      </c>
      <c r="AO11" s="1">
        <v>0</v>
      </c>
      <c r="AP11" s="1">
        <v>1.46E-2</v>
      </c>
      <c r="AQ11" s="1">
        <v>2.1360000000000001</v>
      </c>
      <c r="AR11" s="1">
        <v>3.3215000000000008E-2</v>
      </c>
      <c r="AS11" s="1">
        <v>4.5990000000000007E-3</v>
      </c>
      <c r="AT11" s="1">
        <v>3.0660000000000001E-3</v>
      </c>
      <c r="AU11" s="1">
        <v>7.6650000000000004E-4</v>
      </c>
      <c r="AV11" s="1">
        <v>7.6650000000000004E-4</v>
      </c>
      <c r="AW11" s="1">
        <v>6.9420000000000009E-2</v>
      </c>
      <c r="AX11" s="3">
        <v>54.79</v>
      </c>
      <c r="AY11" s="3">
        <v>159.06</v>
      </c>
      <c r="AZ11" s="2">
        <v>39.44688</v>
      </c>
      <c r="BA11" s="2">
        <v>16.9849</v>
      </c>
      <c r="BB11" s="2">
        <v>11.23099</v>
      </c>
      <c r="BC11" s="2">
        <v>11.23099</v>
      </c>
      <c r="BD11" s="2">
        <v>9.8617199999999983</v>
      </c>
      <c r="BE11" s="2">
        <v>1.1197824000000001</v>
      </c>
      <c r="BF11" s="2">
        <v>1.0190939999999999</v>
      </c>
      <c r="BG11" s="2">
        <v>7.5516300000000092E-2</v>
      </c>
      <c r="BH11" s="2">
        <v>2.5172100000000031E-2</v>
      </c>
      <c r="BI11" s="2">
        <v>0.27994560000000002</v>
      </c>
      <c r="BJ11" s="2">
        <v>1.4999532340807396</v>
      </c>
      <c r="BK11" s="2">
        <v>0.25499204979372575</v>
      </c>
      <c r="BL11" s="2">
        <v>1.4999532340807396</v>
      </c>
      <c r="BM11" s="2">
        <v>0.25499204979372575</v>
      </c>
      <c r="BN11">
        <v>20</v>
      </c>
      <c r="BO11" t="s">
        <v>116</v>
      </c>
    </row>
    <row r="12" spans="1:67" x14ac:dyDescent="0.3">
      <c r="A12" t="s">
        <v>200</v>
      </c>
      <c r="B12" t="s">
        <v>29</v>
      </c>
      <c r="C12" t="s">
        <v>30</v>
      </c>
      <c r="D12" t="s">
        <v>31</v>
      </c>
      <c r="E12" t="s">
        <v>101</v>
      </c>
      <c r="F12" t="s">
        <v>101</v>
      </c>
      <c r="G12" t="s">
        <v>32</v>
      </c>
      <c r="H12">
        <v>0.06</v>
      </c>
      <c r="I12">
        <v>1</v>
      </c>
      <c r="J12">
        <v>3</v>
      </c>
      <c r="K12" s="2"/>
      <c r="L12" s="2"/>
      <c r="M12" s="2">
        <v>3</v>
      </c>
      <c r="N12" s="2" t="s">
        <v>133</v>
      </c>
      <c r="O12" s="7">
        <v>40</v>
      </c>
      <c r="P12" s="7">
        <v>25</v>
      </c>
      <c r="Q12" s="6">
        <v>59.475999999999999</v>
      </c>
      <c r="R12" s="6">
        <v>10.682</v>
      </c>
      <c r="S12" s="2"/>
      <c r="T12" s="2">
        <f t="shared" si="0"/>
        <v>85.244</v>
      </c>
      <c r="U12" s="2">
        <f t="shared" si="1"/>
        <v>76.618320000000011</v>
      </c>
      <c r="V12" s="3">
        <v>84.4</v>
      </c>
      <c r="W12" s="2">
        <v>2.532</v>
      </c>
      <c r="X12" s="2">
        <v>73.428000000000011</v>
      </c>
      <c r="Y12" s="2">
        <v>5.0640000000000001</v>
      </c>
      <c r="Z12" s="2">
        <v>1.6879999999999999</v>
      </c>
      <c r="AA12" s="2">
        <v>1.6879999999999999</v>
      </c>
      <c r="AB12" s="2">
        <v>1.6879999999999999</v>
      </c>
      <c r="AC12" s="2">
        <v>3.3760000000000003</v>
      </c>
      <c r="AD12" s="2">
        <v>0.12660000000000002</v>
      </c>
      <c r="AE12" s="2">
        <v>0.53172000000000008</v>
      </c>
      <c r="AF12" s="2">
        <v>7.596E-2</v>
      </c>
      <c r="AG12" s="2">
        <v>5.0639999999999998E-2</v>
      </c>
      <c r="AH12" s="2">
        <v>1.2659999999999999E-2</v>
      </c>
      <c r="AI12" s="2">
        <v>1.2659999999999999E-2</v>
      </c>
      <c r="AJ12" s="2">
        <v>0.10972000000000001</v>
      </c>
      <c r="AK12" s="4">
        <v>0.64</v>
      </c>
      <c r="AL12" s="1">
        <v>1.2800000000000001E-2</v>
      </c>
      <c r="AM12" s="1">
        <v>1.2800000000000001E-2</v>
      </c>
      <c r="AN12" s="1">
        <v>0</v>
      </c>
      <c r="AO12" s="1">
        <v>0</v>
      </c>
      <c r="AP12" s="1">
        <v>1.2800000000000001E-2</v>
      </c>
      <c r="AQ12" s="1">
        <v>3.3760000000000003</v>
      </c>
      <c r="AR12" s="1">
        <v>2.9120000000000004E-2</v>
      </c>
      <c r="AS12" s="1">
        <v>4.0320000000000009E-3</v>
      </c>
      <c r="AT12" s="1">
        <v>2.6880000000000003E-3</v>
      </c>
      <c r="AU12" s="1">
        <v>6.7200000000000007E-4</v>
      </c>
      <c r="AV12" s="1">
        <v>6.7200000000000007E-4</v>
      </c>
      <c r="AW12" s="1">
        <v>0.10972000000000001</v>
      </c>
      <c r="AX12" s="3">
        <v>100.8</v>
      </c>
      <c r="AY12" s="3">
        <v>231.3</v>
      </c>
      <c r="AZ12" s="2">
        <v>57.362400000000008</v>
      </c>
      <c r="BA12" s="2">
        <v>31.247999999999998</v>
      </c>
      <c r="BB12" s="2">
        <v>13.057200000000005</v>
      </c>
      <c r="BC12" s="2">
        <v>13.057200000000005</v>
      </c>
      <c r="BD12" s="2">
        <v>14.340599999999995</v>
      </c>
      <c r="BE12" s="2">
        <v>1.6283520000000005</v>
      </c>
      <c r="BF12" s="2">
        <v>1.6283520000000005</v>
      </c>
      <c r="BG12" s="2">
        <v>0</v>
      </c>
      <c r="BH12" s="2">
        <v>0</v>
      </c>
      <c r="BI12" s="2">
        <v>0.40708799999999989</v>
      </c>
      <c r="BJ12" s="2">
        <v>1.3150274928927033</v>
      </c>
      <c r="BK12" s="2">
        <v>0.22355467379175956</v>
      </c>
      <c r="BL12" s="2">
        <v>1.3150274928927033</v>
      </c>
      <c r="BM12" s="2">
        <v>0.22355467379175956</v>
      </c>
      <c r="BO12" t="s">
        <v>112</v>
      </c>
    </row>
    <row r="13" spans="1:67" x14ac:dyDescent="0.3">
      <c r="A13" t="s">
        <v>218</v>
      </c>
      <c r="B13" t="s">
        <v>88</v>
      </c>
      <c r="C13" t="s">
        <v>89</v>
      </c>
      <c r="D13" t="s">
        <v>83</v>
      </c>
      <c r="E13" t="s">
        <v>101</v>
      </c>
      <c r="F13" t="s">
        <v>101</v>
      </c>
      <c r="G13" t="s">
        <v>90</v>
      </c>
      <c r="H13">
        <v>0.13</v>
      </c>
      <c r="I13">
        <v>1</v>
      </c>
      <c r="J13">
        <v>16</v>
      </c>
      <c r="K13" s="2"/>
      <c r="L13" s="2"/>
      <c r="M13" s="2">
        <v>19</v>
      </c>
      <c r="N13" s="2" t="s">
        <v>133</v>
      </c>
      <c r="O13" s="7">
        <v>30</v>
      </c>
      <c r="P13" s="7">
        <v>25</v>
      </c>
      <c r="Q13" s="6">
        <v>59.116</v>
      </c>
      <c r="R13" s="6">
        <v>9.6170000000000009</v>
      </c>
      <c r="S13" s="2"/>
      <c r="T13" s="2">
        <f t="shared" si="0"/>
        <v>212.81912</v>
      </c>
      <c r="U13" s="2">
        <f t="shared" si="1"/>
        <v>191.28435359999997</v>
      </c>
      <c r="V13" s="3">
        <v>210.71199999999999</v>
      </c>
      <c r="W13" s="2">
        <v>6.3213599999999994</v>
      </c>
      <c r="X13" s="2">
        <v>183.31943999999999</v>
      </c>
      <c r="Y13" s="2">
        <v>12.642719999999999</v>
      </c>
      <c r="Z13" s="2">
        <v>4.2142399999999993</v>
      </c>
      <c r="AA13" s="2">
        <v>4.2142399999999993</v>
      </c>
      <c r="AB13" s="2">
        <v>4.2142399999999993</v>
      </c>
      <c r="AC13" s="2">
        <v>8.4284800000000004</v>
      </c>
      <c r="AD13" s="2">
        <v>0.31606800000000002</v>
      </c>
      <c r="AE13" s="2">
        <v>1.3274856000000002</v>
      </c>
      <c r="AF13" s="2">
        <v>0.1896408</v>
      </c>
      <c r="AG13" s="2">
        <v>0.12642719999999999</v>
      </c>
      <c r="AH13" s="2">
        <v>3.1606799999999997E-2</v>
      </c>
      <c r="AI13" s="2">
        <v>3.1606799999999997E-2</v>
      </c>
      <c r="AJ13" s="2">
        <v>0.27392560000000005</v>
      </c>
      <c r="AK13" s="4">
        <v>1.619</v>
      </c>
      <c r="AL13" s="1">
        <v>3.2379999999999999E-2</v>
      </c>
      <c r="AM13" s="1">
        <v>3.2379999999999999E-2</v>
      </c>
      <c r="AN13" s="1">
        <v>0</v>
      </c>
      <c r="AO13" s="1">
        <v>0</v>
      </c>
      <c r="AP13" s="1">
        <v>3.2379999999999999E-2</v>
      </c>
      <c r="AQ13" s="1">
        <v>8.4284800000000004</v>
      </c>
      <c r="AR13" s="1">
        <v>7.3664500000000008E-2</v>
      </c>
      <c r="AS13" s="1">
        <v>1.0199700000000001E-2</v>
      </c>
      <c r="AT13" s="1">
        <v>6.7997999999999999E-3</v>
      </c>
      <c r="AU13" s="1">
        <v>1.69995E-3</v>
      </c>
      <c r="AV13" s="1">
        <v>1.69995E-3</v>
      </c>
      <c r="AW13" s="1">
        <v>0.27392560000000005</v>
      </c>
      <c r="AX13" s="3">
        <v>166.31700000000001</v>
      </c>
      <c r="AY13" s="3">
        <v>498.56099999999998</v>
      </c>
      <c r="AZ13" s="2">
        <v>123.643128</v>
      </c>
      <c r="BA13" s="2">
        <v>51.55827</v>
      </c>
      <c r="BB13" s="2">
        <v>36.042428999999998</v>
      </c>
      <c r="BC13" s="2">
        <v>36.042428999999998</v>
      </c>
      <c r="BD13" s="2">
        <v>30.910781999999998</v>
      </c>
      <c r="BE13" s="2">
        <v>3.5098694400000001</v>
      </c>
      <c r="BF13" s="2">
        <v>3.0934962000000001</v>
      </c>
      <c r="BG13" s="2">
        <v>0.31227992999999998</v>
      </c>
      <c r="BH13" s="2">
        <v>0.10409330999999999</v>
      </c>
      <c r="BI13" s="2">
        <v>0.87746735999999981</v>
      </c>
      <c r="BJ13" s="2">
        <v>3.3266086109270097</v>
      </c>
      <c r="BK13" s="2">
        <v>0.56552346385759167</v>
      </c>
      <c r="BL13" s="2">
        <v>3.3266086109270097</v>
      </c>
      <c r="BM13" s="2">
        <v>0.56552346385759167</v>
      </c>
      <c r="BN13">
        <v>30</v>
      </c>
      <c r="BO13" t="s">
        <v>124</v>
      </c>
    </row>
    <row r="14" spans="1:67" x14ac:dyDescent="0.3">
      <c r="A14" t="s">
        <v>216</v>
      </c>
      <c r="B14" t="s">
        <v>82</v>
      </c>
      <c r="C14" t="s">
        <v>79</v>
      </c>
      <c r="D14" t="s">
        <v>83</v>
      </c>
      <c r="E14" t="s">
        <v>101</v>
      </c>
      <c r="F14" t="s">
        <v>101</v>
      </c>
      <c r="G14" t="s">
        <v>84</v>
      </c>
      <c r="H14">
        <v>0.2</v>
      </c>
      <c r="I14">
        <v>0</v>
      </c>
      <c r="J14">
        <v>16</v>
      </c>
      <c r="K14" s="2"/>
      <c r="L14" s="2"/>
      <c r="M14" s="2">
        <v>17</v>
      </c>
      <c r="N14" s="2" t="s">
        <v>133</v>
      </c>
      <c r="O14" s="7">
        <v>40</v>
      </c>
      <c r="P14" s="7">
        <v>25</v>
      </c>
      <c r="Q14" s="6">
        <v>59.023000000000003</v>
      </c>
      <c r="R14" s="6">
        <v>9.8000000000000007</v>
      </c>
      <c r="S14" s="2"/>
      <c r="T14" s="2">
        <f t="shared" si="0"/>
        <v>2.1704899999999996</v>
      </c>
      <c r="U14" s="2">
        <f t="shared" si="1"/>
        <v>1.9508622</v>
      </c>
      <c r="V14" s="3">
        <v>2.149</v>
      </c>
      <c r="W14" s="2">
        <v>6.447E-2</v>
      </c>
      <c r="X14" s="2">
        <v>1.8696299999999999</v>
      </c>
      <c r="Y14" s="2">
        <v>0.12894</v>
      </c>
      <c r="Z14" s="2">
        <v>4.2979999999999997E-2</v>
      </c>
      <c r="AA14" s="2">
        <v>4.2979999999999997E-2</v>
      </c>
      <c r="AB14" s="2">
        <v>4.2979999999999997E-2</v>
      </c>
      <c r="AC14" s="2">
        <v>8.5960000000000009E-2</v>
      </c>
      <c r="AD14" s="2">
        <v>3.2235000000000002E-3</v>
      </c>
      <c r="AE14" s="2">
        <v>1.3538700000000001E-2</v>
      </c>
      <c r="AF14" s="2">
        <v>1.9341000000000002E-3</v>
      </c>
      <c r="AG14" s="2">
        <v>1.2894E-3</v>
      </c>
      <c r="AH14" s="2">
        <v>3.2235E-4</v>
      </c>
      <c r="AI14" s="2">
        <v>3.2235E-4</v>
      </c>
      <c r="AJ14" s="2">
        <v>2.7937000000000005E-3</v>
      </c>
      <c r="AK14" s="4">
        <v>8.9999999999999993E-3</v>
      </c>
      <c r="AL14" s="1">
        <v>1.7999999999999998E-4</v>
      </c>
      <c r="AM14" s="1">
        <v>1.7999999999999998E-4</v>
      </c>
      <c r="AN14" s="1">
        <v>0</v>
      </c>
      <c r="AO14" s="1">
        <v>0</v>
      </c>
      <c r="AP14" s="1">
        <v>1.7999999999999998E-4</v>
      </c>
      <c r="AQ14" s="1">
        <v>8.5960000000000009E-2</v>
      </c>
      <c r="AR14" s="1">
        <v>4.0950000000000003E-4</v>
      </c>
      <c r="AS14" s="1">
        <v>5.6700000000000003E-5</v>
      </c>
      <c r="AT14" s="1">
        <v>3.7799999999999997E-5</v>
      </c>
      <c r="AU14" s="1">
        <v>9.4499999999999993E-6</v>
      </c>
      <c r="AV14" s="1">
        <v>9.4499999999999993E-6</v>
      </c>
      <c r="AW14" s="1">
        <v>2.7937000000000005E-3</v>
      </c>
      <c r="AX14" s="3">
        <v>0.84799999999999998</v>
      </c>
      <c r="AY14" s="3">
        <v>2.456</v>
      </c>
      <c r="AZ14" s="2">
        <v>0.60908800000000007</v>
      </c>
      <c r="BA14" s="2">
        <v>0.26288</v>
      </c>
      <c r="BB14" s="2">
        <v>0.17310400000000004</v>
      </c>
      <c r="BC14" s="2">
        <v>0.17310400000000004</v>
      </c>
      <c r="BD14" s="2">
        <v>0.15227199999999996</v>
      </c>
      <c r="BE14" s="2">
        <v>1.7290239999999998E-2</v>
      </c>
      <c r="BF14" s="2">
        <v>1.5772799999999997E-2</v>
      </c>
      <c r="BG14" s="2">
        <v>1.1380800000000014E-3</v>
      </c>
      <c r="BH14" s="2">
        <v>3.7936000000000046E-4</v>
      </c>
      <c r="BI14" s="2">
        <v>4.3225599999999996E-3</v>
      </c>
      <c r="BJ14" s="2">
        <v>1.8492574118803631E-2</v>
      </c>
      <c r="BK14" s="2">
        <v>3.1437376001966178E-3</v>
      </c>
      <c r="BL14" s="2">
        <v>1.8492574118803631E-2</v>
      </c>
      <c r="BM14" s="2">
        <v>3.1437376001966178E-3</v>
      </c>
      <c r="BO14" t="s">
        <v>122</v>
      </c>
    </row>
    <row r="15" spans="1:67" x14ac:dyDescent="0.3">
      <c r="A15" t="s">
        <v>215</v>
      </c>
      <c r="B15" t="s">
        <v>78</v>
      </c>
      <c r="C15" t="s">
        <v>79</v>
      </c>
      <c r="D15" t="s">
        <v>80</v>
      </c>
      <c r="E15" t="s">
        <v>101</v>
      </c>
      <c r="F15" t="s">
        <v>101</v>
      </c>
      <c r="G15" t="s">
        <v>81</v>
      </c>
      <c r="H15">
        <v>0.2</v>
      </c>
      <c r="I15">
        <v>1</v>
      </c>
      <c r="J15">
        <v>15</v>
      </c>
      <c r="K15" s="2"/>
      <c r="L15" s="2"/>
      <c r="M15" s="2">
        <v>16</v>
      </c>
      <c r="N15" s="2" t="s">
        <v>133</v>
      </c>
      <c r="O15" s="7">
        <v>40</v>
      </c>
      <c r="P15" s="7">
        <v>25</v>
      </c>
      <c r="Q15" s="6">
        <v>59.018999999999998</v>
      </c>
      <c r="R15" s="6">
        <v>10.041</v>
      </c>
      <c r="S15" s="2"/>
      <c r="T15" s="2">
        <f t="shared" si="0"/>
        <v>146.46918999999997</v>
      </c>
      <c r="U15" s="2">
        <f t="shared" si="1"/>
        <v>131.64824819999998</v>
      </c>
      <c r="V15" s="3">
        <v>145.01900000000001</v>
      </c>
      <c r="W15" s="2">
        <v>4.3505700000000003</v>
      </c>
      <c r="X15" s="2">
        <v>126.16653000000001</v>
      </c>
      <c r="Y15" s="2">
        <v>8.7011400000000005</v>
      </c>
      <c r="Z15" s="2">
        <v>2.9003800000000002</v>
      </c>
      <c r="AA15" s="2">
        <v>2.9003800000000002</v>
      </c>
      <c r="AB15" s="2">
        <v>2.9003800000000002</v>
      </c>
      <c r="AC15" s="2">
        <v>5.8007600000000004</v>
      </c>
      <c r="AD15" s="2">
        <v>0.21752850000000001</v>
      </c>
      <c r="AE15" s="2">
        <v>0.91361970000000003</v>
      </c>
      <c r="AF15" s="2">
        <v>0.1305171</v>
      </c>
      <c r="AG15" s="2">
        <v>8.7011399999999989E-2</v>
      </c>
      <c r="AH15" s="2">
        <v>2.1752849999999997E-2</v>
      </c>
      <c r="AI15" s="2">
        <v>2.1752849999999997E-2</v>
      </c>
      <c r="AJ15" s="2">
        <v>0.18852470000000002</v>
      </c>
      <c r="AK15" s="4">
        <v>0.54500000000000004</v>
      </c>
      <c r="AL15" s="1">
        <v>1.0900000000000002E-2</v>
      </c>
      <c r="AM15" s="1">
        <v>1.0900000000000002E-2</v>
      </c>
      <c r="AN15" s="1">
        <v>0</v>
      </c>
      <c r="AO15" s="1">
        <v>0</v>
      </c>
      <c r="AP15" s="1">
        <v>1.0900000000000002E-2</v>
      </c>
      <c r="AQ15" s="1">
        <v>5.8007600000000004</v>
      </c>
      <c r="AR15" s="1">
        <v>2.4797500000000004E-2</v>
      </c>
      <c r="AS15" s="1">
        <v>3.4335000000000004E-3</v>
      </c>
      <c r="AT15" s="1">
        <v>2.2890000000000002E-3</v>
      </c>
      <c r="AU15" s="1">
        <v>5.7225000000000006E-4</v>
      </c>
      <c r="AV15" s="1">
        <v>5.7225000000000006E-4</v>
      </c>
      <c r="AW15" s="1">
        <v>0.18852470000000002</v>
      </c>
      <c r="AX15" s="3">
        <v>159.77500000000001</v>
      </c>
      <c r="AY15" s="3">
        <v>351.39800000000002</v>
      </c>
      <c r="AZ15" s="2">
        <v>87.146704000000014</v>
      </c>
      <c r="BA15" s="2">
        <v>49.530250000000002</v>
      </c>
      <c r="BB15" s="2">
        <v>18.808227000000006</v>
      </c>
      <c r="BC15" s="2">
        <v>18.808227000000006</v>
      </c>
      <c r="BD15" s="2">
        <v>21.786676</v>
      </c>
      <c r="BE15" s="2">
        <v>2.4738419199999999</v>
      </c>
      <c r="BF15" s="2">
        <v>2.4738419199999999</v>
      </c>
      <c r="BG15" s="2">
        <v>0</v>
      </c>
      <c r="BH15" s="2">
        <v>0</v>
      </c>
      <c r="BI15" s="2">
        <v>0.61846047999999998</v>
      </c>
      <c r="BJ15" s="2">
        <v>1.1198280994164425</v>
      </c>
      <c r="BK15" s="2">
        <v>0.19037077690079524</v>
      </c>
      <c r="BL15" s="2">
        <v>1.1198280994164425</v>
      </c>
      <c r="BM15" s="2">
        <v>0.19037077690079524</v>
      </c>
      <c r="BO15" t="s">
        <v>121</v>
      </c>
    </row>
    <row r="16" spans="1:67" x14ac:dyDescent="0.3">
      <c r="A16" t="s">
        <v>206</v>
      </c>
      <c r="B16" t="s">
        <v>47</v>
      </c>
      <c r="C16" t="s">
        <v>48</v>
      </c>
      <c r="D16" t="s">
        <v>49</v>
      </c>
      <c r="E16" t="s">
        <v>101</v>
      </c>
      <c r="F16" t="s">
        <v>101</v>
      </c>
      <c r="G16" t="s">
        <v>50</v>
      </c>
      <c r="H16">
        <v>0.32</v>
      </c>
      <c r="I16">
        <v>1</v>
      </c>
      <c r="J16">
        <v>11</v>
      </c>
      <c r="K16" s="2"/>
      <c r="L16" s="2"/>
      <c r="M16" s="2">
        <v>8</v>
      </c>
      <c r="N16" s="2" t="s">
        <v>133</v>
      </c>
      <c r="O16" s="7">
        <v>40</v>
      </c>
      <c r="P16" s="7">
        <v>25</v>
      </c>
      <c r="Q16" s="6">
        <v>59.743000000000002</v>
      </c>
      <c r="R16" s="6">
        <v>10.278</v>
      </c>
      <c r="S16" s="2"/>
      <c r="T16" s="2">
        <f t="shared" si="0"/>
        <v>94.131999999999991</v>
      </c>
      <c r="U16" s="2">
        <f t="shared" si="1"/>
        <v>84.606960000000001</v>
      </c>
      <c r="V16" s="3">
        <v>93.2</v>
      </c>
      <c r="W16" s="2">
        <v>2.7959999999999998</v>
      </c>
      <c r="X16" s="2">
        <v>81.084000000000003</v>
      </c>
      <c r="Y16" s="2">
        <v>5.5919999999999996</v>
      </c>
      <c r="Z16" s="2">
        <v>1.8639999999999999</v>
      </c>
      <c r="AA16" s="2">
        <v>1.8639999999999999</v>
      </c>
      <c r="AB16" s="2">
        <v>1.8639999999999999</v>
      </c>
      <c r="AC16" s="2">
        <v>3.7280000000000002</v>
      </c>
      <c r="AD16" s="2">
        <v>0.13980000000000001</v>
      </c>
      <c r="AE16" s="2">
        <v>0.58716000000000002</v>
      </c>
      <c r="AF16" s="2">
        <v>8.3879999999999996E-2</v>
      </c>
      <c r="AG16" s="2">
        <v>5.5919999999999997E-2</v>
      </c>
      <c r="AH16" s="2">
        <v>1.3979999999999999E-2</v>
      </c>
      <c r="AI16" s="2">
        <v>1.3979999999999999E-2</v>
      </c>
      <c r="AJ16" s="2">
        <v>0.12116</v>
      </c>
      <c r="AK16" s="4">
        <v>0.54</v>
      </c>
      <c r="AL16" s="1">
        <v>1.0800000000000001E-2</v>
      </c>
      <c r="AM16" s="1">
        <v>1.0800000000000001E-2</v>
      </c>
      <c r="AN16" s="1">
        <v>0</v>
      </c>
      <c r="AO16" s="1">
        <v>0</v>
      </c>
      <c r="AP16" s="1">
        <v>1.0800000000000001E-2</v>
      </c>
      <c r="AQ16" s="1">
        <v>3.7280000000000002</v>
      </c>
      <c r="AR16" s="1">
        <v>2.4570000000000005E-2</v>
      </c>
      <c r="AS16" s="1">
        <v>3.4020000000000005E-3</v>
      </c>
      <c r="AT16" s="1">
        <v>2.2680000000000001E-3</v>
      </c>
      <c r="AU16" s="1">
        <v>5.6700000000000001E-4</v>
      </c>
      <c r="AV16" s="1">
        <v>5.6700000000000001E-4</v>
      </c>
      <c r="AW16" s="1">
        <v>0.12116</v>
      </c>
      <c r="AX16" s="3">
        <v>227.5</v>
      </c>
      <c r="AY16" s="3">
        <v>452.5</v>
      </c>
      <c r="AZ16" s="2">
        <v>112.22000000000001</v>
      </c>
      <c r="BA16" s="2">
        <v>70.525000000000006</v>
      </c>
      <c r="BB16" s="2">
        <v>20.847500000000004</v>
      </c>
      <c r="BC16" s="2">
        <v>20.847500000000004</v>
      </c>
      <c r="BD16" s="2">
        <v>28.054999999999993</v>
      </c>
      <c r="BE16" s="2">
        <v>3.1856000000000004</v>
      </c>
      <c r="BF16" s="2">
        <v>3.1856000000000004</v>
      </c>
      <c r="BG16" s="2">
        <v>0</v>
      </c>
      <c r="BH16" s="2">
        <v>0</v>
      </c>
      <c r="BI16" s="2">
        <v>0.79639999999999977</v>
      </c>
      <c r="BJ16" s="2">
        <v>1.1095544471282182</v>
      </c>
      <c r="BK16" s="2">
        <v>0.18862425601179711</v>
      </c>
      <c r="BL16" s="2">
        <v>1.1095544471282182</v>
      </c>
      <c r="BM16" s="2">
        <v>0.18862425601179711</v>
      </c>
      <c r="BO16" t="s">
        <v>115</v>
      </c>
    </row>
    <row r="17" spans="1:67" x14ac:dyDescent="0.3">
      <c r="A17" t="s">
        <v>207</v>
      </c>
      <c r="B17" t="s">
        <v>51</v>
      </c>
      <c r="C17" t="s">
        <v>52</v>
      </c>
      <c r="D17" t="s">
        <v>53</v>
      </c>
      <c r="E17" t="s">
        <v>101</v>
      </c>
      <c r="F17" t="s">
        <v>101</v>
      </c>
      <c r="G17" t="s">
        <v>0</v>
      </c>
      <c r="H17">
        <v>0.28000000000000003</v>
      </c>
      <c r="I17">
        <v>1</v>
      </c>
      <c r="J17">
        <v>12</v>
      </c>
      <c r="K17" s="2">
        <v>23</v>
      </c>
      <c r="L17" s="2">
        <v>18</v>
      </c>
      <c r="M17" s="2"/>
      <c r="N17" s="2" t="s">
        <v>132</v>
      </c>
      <c r="O17" s="7">
        <v>0</v>
      </c>
      <c r="P17" s="7"/>
      <c r="Q17" s="6"/>
      <c r="R17" s="6"/>
      <c r="S17" s="2">
        <v>130</v>
      </c>
      <c r="T17" s="2">
        <f t="shared" si="0"/>
        <v>64.336999999999989</v>
      </c>
      <c r="U17" s="2">
        <f t="shared" si="1"/>
        <v>57.826860000000011</v>
      </c>
      <c r="V17" s="3">
        <v>63.7</v>
      </c>
      <c r="W17" s="2">
        <v>1.911</v>
      </c>
      <c r="X17" s="2">
        <v>55.419000000000004</v>
      </c>
      <c r="Y17" s="2">
        <v>3.8220000000000001</v>
      </c>
      <c r="Z17" s="2">
        <v>1.274</v>
      </c>
      <c r="AA17" s="2">
        <v>1.274</v>
      </c>
      <c r="AB17" s="2">
        <v>1.274</v>
      </c>
      <c r="AC17" s="2">
        <v>2.548</v>
      </c>
      <c r="AD17" s="2">
        <v>9.5549999999999996E-2</v>
      </c>
      <c r="AE17" s="2">
        <v>0.40131</v>
      </c>
      <c r="AF17" s="2">
        <v>5.7329999999999999E-2</v>
      </c>
      <c r="AG17" s="2">
        <v>3.8219999999999997E-2</v>
      </c>
      <c r="AH17" s="2">
        <v>9.5549999999999993E-3</v>
      </c>
      <c r="AI17" s="2">
        <v>9.5549999999999993E-3</v>
      </c>
      <c r="AJ17" s="2">
        <v>8.2810000000000009E-2</v>
      </c>
      <c r="AK17" s="4">
        <v>0.44</v>
      </c>
      <c r="AL17" s="1">
        <v>8.8000000000000005E-3</v>
      </c>
      <c r="AM17" s="1">
        <v>8.8000000000000005E-3</v>
      </c>
      <c r="AN17" s="1">
        <v>0</v>
      </c>
      <c r="AO17" s="1">
        <v>0</v>
      </c>
      <c r="AP17" s="1">
        <v>8.8000000000000005E-3</v>
      </c>
      <c r="AQ17" s="1">
        <v>2.548</v>
      </c>
      <c r="AR17" s="1">
        <v>2.0020000000000003E-2</v>
      </c>
      <c r="AS17" s="1">
        <v>2.7720000000000002E-3</v>
      </c>
      <c r="AT17" s="1">
        <v>1.848E-3</v>
      </c>
      <c r="AU17" s="1">
        <v>4.6200000000000001E-4</v>
      </c>
      <c r="AV17" s="1">
        <v>4.6200000000000001E-4</v>
      </c>
      <c r="AW17" s="1">
        <v>8.2810000000000009E-2</v>
      </c>
      <c r="AX17" s="3">
        <v>128.19999999999999</v>
      </c>
      <c r="AY17" s="3">
        <v>274.89999999999998</v>
      </c>
      <c r="AZ17" s="2">
        <v>68.175200000000004</v>
      </c>
      <c r="BA17" s="2">
        <v>39.741999999999997</v>
      </c>
      <c r="BB17" s="2">
        <v>14.216600000000003</v>
      </c>
      <c r="BC17" s="2">
        <v>14.216600000000003</v>
      </c>
      <c r="BD17" s="2">
        <v>17.04379999999999</v>
      </c>
      <c r="BE17" s="2">
        <v>1.9352960000000001</v>
      </c>
      <c r="BF17" s="2">
        <v>1.9352960000000001</v>
      </c>
      <c r="BG17" s="2">
        <v>0</v>
      </c>
      <c r="BH17" s="2">
        <v>0</v>
      </c>
      <c r="BI17" s="2">
        <v>0.48382399999999981</v>
      </c>
      <c r="BJ17" s="2">
        <v>0.90408140136373338</v>
      </c>
      <c r="BK17" s="2">
        <v>0.15369383823183469</v>
      </c>
      <c r="BL17" s="2">
        <v>0.90408140136373338</v>
      </c>
      <c r="BM17" s="2">
        <v>0.15369383823183469</v>
      </c>
      <c r="BN17">
        <v>0</v>
      </c>
      <c r="BO17" t="s">
        <v>114</v>
      </c>
    </row>
    <row r="18" spans="1:67" x14ac:dyDescent="0.3">
      <c r="A18" t="s">
        <v>202</v>
      </c>
      <c r="B18" t="s">
        <v>203</v>
      </c>
      <c r="C18" t="s">
        <v>37</v>
      </c>
      <c r="D18" t="s">
        <v>38</v>
      </c>
      <c r="E18" t="s">
        <v>102</v>
      </c>
      <c r="F18" t="s">
        <v>102</v>
      </c>
      <c r="G18" t="s">
        <v>39</v>
      </c>
      <c r="H18">
        <v>0.64</v>
      </c>
      <c r="I18">
        <v>1</v>
      </c>
      <c r="J18">
        <v>5</v>
      </c>
      <c r="K18" s="2"/>
      <c r="L18" s="2"/>
      <c r="M18" s="2">
        <v>5</v>
      </c>
      <c r="N18" s="2" t="s">
        <v>133</v>
      </c>
      <c r="O18" s="7">
        <v>30</v>
      </c>
      <c r="P18" s="7">
        <v>25</v>
      </c>
      <c r="Q18" s="6">
        <v>59.768999999999998</v>
      </c>
      <c r="R18" s="6">
        <v>10.723000000000001</v>
      </c>
      <c r="S18" s="2">
        <v>150</v>
      </c>
      <c r="T18" s="2">
        <f t="shared" si="0"/>
        <v>56.560000000000009</v>
      </c>
      <c r="U18" s="2">
        <f t="shared" si="1"/>
        <v>49.156800000000004</v>
      </c>
      <c r="V18" s="3">
        <v>56</v>
      </c>
      <c r="W18" s="2">
        <v>7.8400000000000007</v>
      </c>
      <c r="X18" s="2">
        <v>40.879999999999995</v>
      </c>
      <c r="Y18" s="2">
        <v>2.8000000000000003</v>
      </c>
      <c r="Z18" s="2">
        <v>0.93333333333333335</v>
      </c>
      <c r="AA18" s="2">
        <v>0.93333333333333335</v>
      </c>
      <c r="AB18" s="2">
        <v>0.93333333333333335</v>
      </c>
      <c r="AC18" s="2">
        <v>4.4800000000000004</v>
      </c>
      <c r="AD18" s="2">
        <v>8.4000000000000005E-2</v>
      </c>
      <c r="AE18" s="2">
        <v>0.35280000000000006</v>
      </c>
      <c r="AF18" s="2">
        <v>5.04E-2</v>
      </c>
      <c r="AG18" s="2">
        <v>3.3599999999999998E-2</v>
      </c>
      <c r="AH18" s="2">
        <v>8.3999999999999995E-3</v>
      </c>
      <c r="AI18" s="2">
        <v>8.3999999999999995E-3</v>
      </c>
      <c r="AJ18" s="2">
        <v>7.2800000000000004E-2</v>
      </c>
      <c r="AK18" s="4">
        <v>1.19</v>
      </c>
      <c r="AL18" s="1">
        <v>0.53549999999999998</v>
      </c>
      <c r="AM18" s="1">
        <v>2.3799999999999998E-2</v>
      </c>
      <c r="AN18" s="1">
        <v>0</v>
      </c>
      <c r="AO18" s="1">
        <v>0</v>
      </c>
      <c r="AP18" s="1">
        <v>2.3799999999999998E-2</v>
      </c>
      <c r="AQ18" s="1">
        <v>4.4800000000000004</v>
      </c>
      <c r="AR18" s="1">
        <v>5.4144999999999999E-2</v>
      </c>
      <c r="AS18" s="1">
        <v>7.4969999999999993E-3</v>
      </c>
      <c r="AT18" s="1">
        <v>4.997999999999999E-3</v>
      </c>
      <c r="AU18" s="1">
        <v>1.2494999999999997E-3</v>
      </c>
      <c r="AV18" s="1">
        <v>1.2494999999999997E-3</v>
      </c>
      <c r="AW18" s="1">
        <v>7.2800000000000004E-2</v>
      </c>
      <c r="AX18" s="3">
        <v>52.4</v>
      </c>
      <c r="AY18" s="3">
        <v>225</v>
      </c>
      <c r="AZ18" s="2">
        <v>55.800000000000004</v>
      </c>
      <c r="BA18" s="2">
        <v>16.244</v>
      </c>
      <c r="BB18" s="2">
        <v>19.778000000000002</v>
      </c>
      <c r="BC18" s="2">
        <v>19.778000000000002</v>
      </c>
      <c r="BD18" s="2">
        <v>13.949999999999996</v>
      </c>
      <c r="BE18" s="2">
        <v>1.5840000000000001</v>
      </c>
      <c r="BF18" s="2">
        <v>0.97463999999999984</v>
      </c>
      <c r="BG18" s="2">
        <v>0.4570200000000002</v>
      </c>
      <c r="BH18" s="2">
        <v>0.15234000000000006</v>
      </c>
      <c r="BI18" s="2">
        <v>0.39599999999999991</v>
      </c>
      <c r="BJ18" s="2">
        <v>18.497122758748038</v>
      </c>
      <c r="BK18" s="2">
        <v>3.1445108689871666</v>
      </c>
      <c r="BL18" s="2">
        <v>18.497122758748038</v>
      </c>
      <c r="BM18" s="2">
        <v>3.1445108689871666</v>
      </c>
      <c r="BN18">
        <v>30</v>
      </c>
    </row>
    <row r="19" spans="1:67" x14ac:dyDescent="0.3">
      <c r="A19" t="s">
        <v>221</v>
      </c>
      <c r="B19" t="s">
        <v>97</v>
      </c>
      <c r="C19" t="s">
        <v>98</v>
      </c>
      <c r="D19" t="s">
        <v>93</v>
      </c>
      <c r="E19" t="s">
        <v>102</v>
      </c>
      <c r="F19" t="s">
        <v>102</v>
      </c>
      <c r="G19" t="s">
        <v>99</v>
      </c>
      <c r="H19">
        <v>0.2</v>
      </c>
      <c r="I19">
        <v>0</v>
      </c>
      <c r="J19">
        <v>17</v>
      </c>
      <c r="K19" s="2"/>
      <c r="L19" s="2"/>
      <c r="M19" s="2">
        <v>22</v>
      </c>
      <c r="N19" s="2" t="s">
        <v>133</v>
      </c>
      <c r="O19" s="7">
        <v>40</v>
      </c>
      <c r="P19" s="7">
        <v>25</v>
      </c>
      <c r="Q19" s="6">
        <v>58.985999999999997</v>
      </c>
      <c r="R19" s="6">
        <v>9.7539999999999996</v>
      </c>
      <c r="S19" s="2"/>
      <c r="T19" s="2">
        <f t="shared" si="0"/>
        <v>4.8479999999999999</v>
      </c>
      <c r="U19" s="2">
        <f t="shared" si="1"/>
        <v>4.2134400000000003</v>
      </c>
      <c r="V19" s="3">
        <v>4.8</v>
      </c>
      <c r="W19" s="2">
        <v>0.67200000000000004</v>
      </c>
      <c r="X19" s="2">
        <v>3.504</v>
      </c>
      <c r="Y19" s="2">
        <v>0.24</v>
      </c>
      <c r="Z19" s="2">
        <v>7.9999999999999988E-2</v>
      </c>
      <c r="AA19" s="2">
        <v>7.9999999999999988E-2</v>
      </c>
      <c r="AB19" s="2">
        <v>7.9999999999999988E-2</v>
      </c>
      <c r="AC19" s="2">
        <v>0.38400000000000001</v>
      </c>
      <c r="AD19" s="2">
        <v>7.1999999999999998E-3</v>
      </c>
      <c r="AE19" s="2">
        <v>3.024E-2</v>
      </c>
      <c r="AF19" s="2">
        <v>4.3200000000000001E-3</v>
      </c>
      <c r="AG19" s="2">
        <v>2.8799999999999997E-3</v>
      </c>
      <c r="AH19" s="2">
        <v>7.1999999999999994E-4</v>
      </c>
      <c r="AI19" s="2">
        <v>7.1999999999999994E-4</v>
      </c>
      <c r="AJ19" s="2">
        <v>6.2400000000000008E-3</v>
      </c>
      <c r="AK19" s="4">
        <v>8.6999999999999994E-2</v>
      </c>
      <c r="AL19" s="1">
        <v>3.9149999999999997E-2</v>
      </c>
      <c r="AM19" s="1">
        <v>1.74E-3</v>
      </c>
      <c r="AN19" s="1">
        <v>0</v>
      </c>
      <c r="AO19" s="1">
        <v>0</v>
      </c>
      <c r="AP19" s="1">
        <v>1.74E-3</v>
      </c>
      <c r="AQ19" s="1">
        <v>0.38400000000000001</v>
      </c>
      <c r="AR19" s="1">
        <v>3.9585000000000002E-3</v>
      </c>
      <c r="AS19" s="1">
        <v>5.4809999999999993E-4</v>
      </c>
      <c r="AT19" s="1">
        <v>3.6539999999999994E-4</v>
      </c>
      <c r="AU19" s="1">
        <v>9.1349999999999984E-5</v>
      </c>
      <c r="AV19" s="1">
        <v>9.1349999999999984E-5</v>
      </c>
      <c r="AW19" s="1">
        <v>6.2400000000000008E-3</v>
      </c>
      <c r="AX19" s="3">
        <v>7.5</v>
      </c>
      <c r="AY19" s="3">
        <v>8</v>
      </c>
      <c r="AZ19" s="2">
        <v>1.984</v>
      </c>
      <c r="BA19" s="2">
        <v>1.984</v>
      </c>
      <c r="BB19" s="2">
        <v>0</v>
      </c>
      <c r="BC19" s="2">
        <v>0</v>
      </c>
      <c r="BD19" s="2">
        <v>0.496</v>
      </c>
      <c r="BE19" s="2">
        <v>5.6320000000000009E-2</v>
      </c>
      <c r="BF19" s="2">
        <v>5.6320000000000009E-2</v>
      </c>
      <c r="BG19" s="2">
        <v>0</v>
      </c>
      <c r="BH19" s="2">
        <v>0</v>
      </c>
      <c r="BI19" s="2">
        <v>1.4079999999999995E-2</v>
      </c>
      <c r="BJ19" s="2">
        <v>1.3523106554714952</v>
      </c>
      <c r="BK19" s="2">
        <v>0.22989281143015419</v>
      </c>
      <c r="BL19" s="2">
        <v>1.3523106554714952</v>
      </c>
      <c r="BM19" s="2">
        <v>0.22989281143015419</v>
      </c>
      <c r="BO19" t="s">
        <v>126</v>
      </c>
    </row>
    <row r="20" spans="1:67" x14ac:dyDescent="0.3">
      <c r="A20" t="s">
        <v>194</v>
      </c>
      <c r="B20" t="s">
        <v>7</v>
      </c>
      <c r="C20" t="s">
        <v>8</v>
      </c>
      <c r="D20" t="s">
        <v>9</v>
      </c>
      <c r="E20" t="s">
        <v>103</v>
      </c>
      <c r="F20" t="s">
        <v>102</v>
      </c>
      <c r="G20" t="s">
        <v>10</v>
      </c>
      <c r="H20">
        <v>0</v>
      </c>
      <c r="I20">
        <v>1</v>
      </c>
      <c r="J20">
        <v>1</v>
      </c>
      <c r="K20" s="2">
        <v>7</v>
      </c>
      <c r="L20" s="2">
        <v>6</v>
      </c>
      <c r="M20" s="2"/>
      <c r="N20" s="2" t="s">
        <v>132</v>
      </c>
      <c r="O20" s="7">
        <v>10</v>
      </c>
      <c r="P20" s="7"/>
      <c r="Q20" s="6"/>
      <c r="R20" s="6"/>
      <c r="S20" s="2">
        <v>75</v>
      </c>
      <c r="T20" s="2">
        <f t="shared" si="0"/>
        <v>115.2713</v>
      </c>
      <c r="U20" s="2">
        <f t="shared" si="1"/>
        <v>103.607214</v>
      </c>
      <c r="V20" s="3">
        <v>114.13</v>
      </c>
      <c r="W20" s="2">
        <v>3.4239000000000002</v>
      </c>
      <c r="X20" s="2">
        <v>99.293099999999995</v>
      </c>
      <c r="Y20" s="2">
        <v>6.8477999999999994</v>
      </c>
      <c r="Z20" s="2">
        <v>2.2825999999999995</v>
      </c>
      <c r="AA20" s="2">
        <v>2.2825999999999995</v>
      </c>
      <c r="AB20" s="2">
        <v>2.2825999999999995</v>
      </c>
      <c r="AC20" s="2">
        <v>4.5651999999999999</v>
      </c>
      <c r="AD20" s="2">
        <v>0.17119499999999999</v>
      </c>
      <c r="AE20" s="2">
        <v>0.71901899999999996</v>
      </c>
      <c r="AF20" s="2">
        <v>0.102717</v>
      </c>
      <c r="AG20" s="2">
        <v>6.8477999999999983E-2</v>
      </c>
      <c r="AH20" s="2">
        <v>1.7119499999999996E-2</v>
      </c>
      <c r="AI20" s="2">
        <v>1.7119499999999996E-2</v>
      </c>
      <c r="AJ20" s="2">
        <v>0.148369</v>
      </c>
      <c r="AK20" s="4">
        <v>0.97</v>
      </c>
      <c r="AL20" s="1">
        <v>1.9400000000000001E-2</v>
      </c>
      <c r="AM20" s="1">
        <v>1.9400000000000001E-2</v>
      </c>
      <c r="AN20" s="1">
        <v>0</v>
      </c>
      <c r="AO20" s="1">
        <v>0</v>
      </c>
      <c r="AP20" s="1">
        <v>1.9400000000000001E-2</v>
      </c>
      <c r="AQ20" s="1">
        <v>4.5651999999999999</v>
      </c>
      <c r="AR20" s="1">
        <v>4.4135000000000001E-2</v>
      </c>
      <c r="AS20" s="1">
        <v>6.1110000000000001E-3</v>
      </c>
      <c r="AT20" s="1">
        <v>4.0739999999999995E-3</v>
      </c>
      <c r="AU20" s="1">
        <v>1.0184999999999999E-3</v>
      </c>
      <c r="AV20" s="1">
        <v>1.0184999999999999E-3</v>
      </c>
      <c r="AW20" s="1">
        <v>0.148369</v>
      </c>
      <c r="AX20" s="3">
        <v>31.4</v>
      </c>
      <c r="AY20" s="3">
        <v>207.68</v>
      </c>
      <c r="AZ20" s="2">
        <v>51.504640000000009</v>
      </c>
      <c r="BA20" s="2">
        <v>9.734</v>
      </c>
      <c r="BB20" s="2">
        <v>20.885320000000004</v>
      </c>
      <c r="BC20" s="2">
        <v>20.885320000000004</v>
      </c>
      <c r="BD20" s="2">
        <v>12.876159999999999</v>
      </c>
      <c r="BE20" s="2">
        <v>1.4620672000000001</v>
      </c>
      <c r="BF20" s="2">
        <v>0.58404</v>
      </c>
      <c r="BG20" s="2">
        <v>0.65852040000000012</v>
      </c>
      <c r="BH20" s="2">
        <v>0.21950680000000003</v>
      </c>
      <c r="BI20" s="2">
        <v>0.36551679999999998</v>
      </c>
      <c r="BJ20" s="2">
        <v>1.9930885439155031</v>
      </c>
      <c r="BK20" s="2">
        <v>0.33882505246563555</v>
      </c>
      <c r="BL20" s="2">
        <v>1.9930885439155031</v>
      </c>
      <c r="BM20" s="2">
        <v>0.33882505246563555</v>
      </c>
      <c r="BO20" t="s">
        <v>108</v>
      </c>
    </row>
    <row r="21" spans="1:67" x14ac:dyDescent="0.3">
      <c r="A21" t="s">
        <v>220</v>
      </c>
      <c r="B21" t="s">
        <v>94</v>
      </c>
      <c r="C21" t="s">
        <v>95</v>
      </c>
      <c r="D21" t="s">
        <v>93</v>
      </c>
      <c r="E21" t="s">
        <v>101</v>
      </c>
      <c r="F21" t="s">
        <v>101</v>
      </c>
      <c r="G21" t="s">
        <v>96</v>
      </c>
      <c r="H21">
        <v>0.1</v>
      </c>
      <c r="I21">
        <v>0</v>
      </c>
      <c r="J21">
        <v>16</v>
      </c>
      <c r="K21" s="2"/>
      <c r="L21" s="2"/>
      <c r="M21" s="2">
        <v>21</v>
      </c>
      <c r="N21" s="2" t="s">
        <v>133</v>
      </c>
      <c r="O21" s="7">
        <v>40</v>
      </c>
      <c r="P21" s="7">
        <v>25</v>
      </c>
      <c r="Q21" s="6">
        <v>59.012</v>
      </c>
      <c r="R21" s="6">
        <v>9.7490000000000006</v>
      </c>
      <c r="S21" s="2"/>
      <c r="T21" s="2">
        <f t="shared" si="0"/>
        <v>43.873390000000001</v>
      </c>
      <c r="U21" s="2">
        <f t="shared" si="1"/>
        <v>39.433924200000007</v>
      </c>
      <c r="V21" s="3">
        <v>43.439</v>
      </c>
      <c r="W21" s="2">
        <v>1.3031699999999999</v>
      </c>
      <c r="X21" s="2">
        <v>37.791930000000001</v>
      </c>
      <c r="Y21" s="2">
        <v>2.6063399999999999</v>
      </c>
      <c r="Z21" s="2">
        <v>0.86877999999999989</v>
      </c>
      <c r="AA21" s="2">
        <v>0.86877999999999989</v>
      </c>
      <c r="AB21" s="2">
        <v>0.86877999999999989</v>
      </c>
      <c r="AC21" s="2">
        <v>1.73756</v>
      </c>
      <c r="AD21" s="2">
        <v>6.5158499999999994E-2</v>
      </c>
      <c r="AE21" s="2">
        <v>0.27366570000000001</v>
      </c>
      <c r="AF21" s="2">
        <v>3.9095100000000001E-2</v>
      </c>
      <c r="AG21" s="2">
        <v>2.60634E-2</v>
      </c>
      <c r="AH21" s="2">
        <v>6.5158500000000001E-3</v>
      </c>
      <c r="AI21" s="2">
        <v>6.5158500000000001E-3</v>
      </c>
      <c r="AJ21" s="2">
        <v>5.6470699999999999E-2</v>
      </c>
      <c r="AK21" s="4">
        <v>0.55000000000000004</v>
      </c>
      <c r="AL21" s="1">
        <v>1.1000000000000001E-2</v>
      </c>
      <c r="AM21" s="1">
        <v>1.1000000000000001E-2</v>
      </c>
      <c r="AN21" s="1">
        <v>0</v>
      </c>
      <c r="AO21" s="1">
        <v>0</v>
      </c>
      <c r="AP21" s="1">
        <v>1.1000000000000001E-2</v>
      </c>
      <c r="AQ21" s="1">
        <v>1.73756</v>
      </c>
      <c r="AR21" s="1">
        <v>2.5025000000000006E-2</v>
      </c>
      <c r="AS21" s="1">
        <v>3.4650000000000006E-3</v>
      </c>
      <c r="AT21" s="1">
        <v>2.3100000000000004E-3</v>
      </c>
      <c r="AU21" s="1">
        <v>5.7750000000000011E-4</v>
      </c>
      <c r="AV21" s="1">
        <v>5.7750000000000011E-4</v>
      </c>
      <c r="AW21" s="1">
        <v>5.6470699999999999E-2</v>
      </c>
      <c r="AX21" s="3">
        <v>46.923999999999999</v>
      </c>
      <c r="AY21" s="3">
        <v>124.536</v>
      </c>
      <c r="AZ21" s="2">
        <v>30.884928000000002</v>
      </c>
      <c r="BA21" s="2">
        <v>14.54644</v>
      </c>
      <c r="BB21" s="2">
        <v>8.1692440000000008</v>
      </c>
      <c r="BC21" s="2">
        <v>8.1692440000000008</v>
      </c>
      <c r="BD21" s="2">
        <v>7.7212320000000005</v>
      </c>
      <c r="BE21" s="2">
        <v>0.8767334400000002</v>
      </c>
      <c r="BF21" s="2">
        <v>0.87278639999999996</v>
      </c>
      <c r="BG21" s="2">
        <v>2.9602800000001761E-3</v>
      </c>
      <c r="BH21" s="2">
        <v>9.867600000000587E-4</v>
      </c>
      <c r="BI21" s="2">
        <v>0.21918335999999994</v>
      </c>
      <c r="BJ21" s="2">
        <v>1.1301017517046668</v>
      </c>
      <c r="BK21" s="2">
        <v>0.19211729778979339</v>
      </c>
      <c r="BL21" s="2">
        <v>1.1301017517046668</v>
      </c>
      <c r="BM21" s="2">
        <v>0.19211729778979339</v>
      </c>
      <c r="BO21" t="s">
        <v>127</v>
      </c>
    </row>
    <row r="22" spans="1:67" x14ac:dyDescent="0.3">
      <c r="A22" t="s">
        <v>213</v>
      </c>
      <c r="B22" t="s">
        <v>70</v>
      </c>
      <c r="C22" t="s">
        <v>71</v>
      </c>
      <c r="D22" t="s">
        <v>72</v>
      </c>
      <c r="E22" t="s">
        <v>101</v>
      </c>
      <c r="F22" t="s">
        <v>101</v>
      </c>
      <c r="G22" t="s">
        <v>73</v>
      </c>
      <c r="H22">
        <v>0.2</v>
      </c>
      <c r="I22">
        <v>1</v>
      </c>
      <c r="J22">
        <v>15</v>
      </c>
      <c r="K22" s="2"/>
      <c r="L22" s="2"/>
      <c r="M22" s="2">
        <v>14</v>
      </c>
      <c r="N22" s="2" t="s">
        <v>133</v>
      </c>
      <c r="O22" s="3">
        <v>45</v>
      </c>
      <c r="P22" s="3">
        <v>25</v>
      </c>
      <c r="Q22" s="6">
        <v>59.08</v>
      </c>
      <c r="R22" s="6">
        <v>10.239000000000001</v>
      </c>
      <c r="S22" s="2"/>
      <c r="T22" s="2">
        <f t="shared" si="0"/>
        <v>203.68669999999997</v>
      </c>
      <c r="U22" s="2">
        <f t="shared" si="1"/>
        <v>183.07602599999998</v>
      </c>
      <c r="V22" s="3">
        <v>201.67</v>
      </c>
      <c r="W22" s="2">
        <v>6.0500999999999996</v>
      </c>
      <c r="X22" s="2">
        <v>175.4529</v>
      </c>
      <c r="Y22" s="2">
        <v>12.100199999999999</v>
      </c>
      <c r="Z22" s="2">
        <v>4.0333999999999994</v>
      </c>
      <c r="AA22" s="2">
        <v>4.0333999999999994</v>
      </c>
      <c r="AB22" s="2">
        <v>4.0333999999999994</v>
      </c>
      <c r="AC22" s="2">
        <v>8.0667999999999989</v>
      </c>
      <c r="AD22" s="2">
        <v>0.30250499999999997</v>
      </c>
      <c r="AE22" s="2">
        <v>1.2705209999999998</v>
      </c>
      <c r="AF22" s="2">
        <v>0.18150299999999997</v>
      </c>
      <c r="AG22" s="2">
        <v>0.12100199999999997</v>
      </c>
      <c r="AH22" s="2">
        <v>3.0250499999999993E-2</v>
      </c>
      <c r="AI22" s="2">
        <v>3.0250499999999993E-2</v>
      </c>
      <c r="AJ22" s="2">
        <v>0.26217099999999999</v>
      </c>
      <c r="AK22" s="4">
        <v>2</v>
      </c>
      <c r="AL22" s="1">
        <v>0.04</v>
      </c>
      <c r="AM22" s="1">
        <v>0.04</v>
      </c>
      <c r="AN22" s="1">
        <v>0</v>
      </c>
      <c r="AO22" s="1">
        <v>0</v>
      </c>
      <c r="AP22" s="1">
        <v>0.04</v>
      </c>
      <c r="AQ22" s="1">
        <v>8.0667999999999989</v>
      </c>
      <c r="AR22" s="1">
        <v>9.1000000000000011E-2</v>
      </c>
      <c r="AS22" s="1">
        <v>1.26E-2</v>
      </c>
      <c r="AT22" s="1">
        <v>8.3999999999999995E-3</v>
      </c>
      <c r="AU22" s="1">
        <v>2.0999999999999999E-3</v>
      </c>
      <c r="AV22" s="1">
        <v>2.0999999999999999E-3</v>
      </c>
      <c r="AW22" s="1">
        <v>0.26217099999999999</v>
      </c>
      <c r="AX22" s="3">
        <v>343.43700000000001</v>
      </c>
      <c r="AY22" s="3">
        <v>780.80100000000004</v>
      </c>
      <c r="AZ22" s="2">
        <v>193.63864800000002</v>
      </c>
      <c r="BA22" s="2">
        <v>106.46547</v>
      </c>
      <c r="BB22" s="2">
        <v>43.586589000000011</v>
      </c>
      <c r="BC22" s="2">
        <v>43.586589000000011</v>
      </c>
      <c r="BD22" s="2">
        <v>48.409661999999997</v>
      </c>
      <c r="BE22" s="2">
        <v>5.4968390400000011</v>
      </c>
      <c r="BF22" s="2">
        <v>5.4968390400000011</v>
      </c>
      <c r="BG22" s="2">
        <v>0</v>
      </c>
      <c r="BH22" s="2">
        <v>0</v>
      </c>
      <c r="BI22" s="2">
        <v>1.3742097599999994</v>
      </c>
      <c r="BJ22" s="2">
        <v>4.1094609152896968</v>
      </c>
      <c r="BK22" s="2">
        <v>0.6986083555992485</v>
      </c>
      <c r="BL22" s="2">
        <v>4.1094609152896968</v>
      </c>
      <c r="BM22" s="2">
        <v>0.6986083555992485</v>
      </c>
    </row>
    <row r="23" spans="1:67" x14ac:dyDescent="0.3">
      <c r="A23" t="s">
        <v>208</v>
      </c>
      <c r="B23" t="s">
        <v>54</v>
      </c>
      <c r="C23" t="s">
        <v>55</v>
      </c>
      <c r="D23" t="s">
        <v>53</v>
      </c>
      <c r="E23" t="s">
        <v>102</v>
      </c>
      <c r="F23" t="s">
        <v>102</v>
      </c>
      <c r="G23" t="s">
        <v>50</v>
      </c>
      <c r="H23">
        <v>0.25</v>
      </c>
      <c r="I23">
        <v>1</v>
      </c>
      <c r="J23">
        <v>12</v>
      </c>
      <c r="K23" s="2"/>
      <c r="L23" s="2"/>
      <c r="M23" s="2">
        <v>9</v>
      </c>
      <c r="N23" s="2" t="s">
        <v>133</v>
      </c>
      <c r="O23" s="7">
        <v>35</v>
      </c>
      <c r="P23" s="7">
        <v>25</v>
      </c>
      <c r="Q23" s="6">
        <v>59.713000000000001</v>
      </c>
      <c r="R23" s="6">
        <v>10.275</v>
      </c>
      <c r="S23" s="2">
        <v>300</v>
      </c>
      <c r="T23" s="2">
        <f t="shared" si="0"/>
        <v>294.81900000000007</v>
      </c>
      <c r="U23" s="2">
        <f t="shared" si="1"/>
        <v>256.22981999999996</v>
      </c>
      <c r="V23" s="3">
        <v>291.89999999999998</v>
      </c>
      <c r="W23" s="2">
        <v>40.866</v>
      </c>
      <c r="X23" s="2">
        <v>213.08699999999999</v>
      </c>
      <c r="Y23" s="2">
        <v>14.594999999999999</v>
      </c>
      <c r="Z23" s="2">
        <v>4.8649999999999993</v>
      </c>
      <c r="AA23" s="2">
        <v>4.8649999999999993</v>
      </c>
      <c r="AB23" s="2">
        <v>4.8649999999999993</v>
      </c>
      <c r="AC23" s="2">
        <v>23.352</v>
      </c>
      <c r="AD23" s="2">
        <v>0.43785000000000002</v>
      </c>
      <c r="AE23" s="2">
        <v>1.83897</v>
      </c>
      <c r="AF23" s="2">
        <v>0.26271</v>
      </c>
      <c r="AG23" s="2">
        <v>0.17513999999999999</v>
      </c>
      <c r="AH23" s="2">
        <v>4.3784999999999998E-2</v>
      </c>
      <c r="AI23" s="2">
        <v>4.3784999999999998E-2</v>
      </c>
      <c r="AJ23" s="2">
        <v>0.37947000000000003</v>
      </c>
      <c r="AK23" s="4">
        <v>1.1399999999999999</v>
      </c>
      <c r="AL23" s="1">
        <v>0.51300000000000001</v>
      </c>
      <c r="AM23" s="1">
        <v>2.2799999999999997E-2</v>
      </c>
      <c r="AN23" s="1">
        <v>0</v>
      </c>
      <c r="AO23" s="1">
        <v>0</v>
      </c>
      <c r="AP23" s="1">
        <v>2.2799999999999997E-2</v>
      </c>
      <c r="AQ23" s="1">
        <v>23.352</v>
      </c>
      <c r="AR23" s="1">
        <v>5.1869999999999999E-2</v>
      </c>
      <c r="AS23" s="1">
        <v>7.1819999999999991E-3</v>
      </c>
      <c r="AT23" s="1">
        <v>4.7879999999999989E-3</v>
      </c>
      <c r="AU23" s="1">
        <v>1.1969999999999997E-3</v>
      </c>
      <c r="AV23" s="1">
        <v>1.1969999999999997E-3</v>
      </c>
      <c r="AW23" s="1">
        <v>0.37947000000000003</v>
      </c>
      <c r="AX23" s="3">
        <v>268.2</v>
      </c>
      <c r="AY23" s="3">
        <v>749.15</v>
      </c>
      <c r="AZ23" s="2">
        <v>185.78919999999999</v>
      </c>
      <c r="BA23" s="2">
        <v>83.141999999999996</v>
      </c>
      <c r="BB23" s="2">
        <v>51.323599999999999</v>
      </c>
      <c r="BC23" s="2">
        <v>51.323599999999999</v>
      </c>
      <c r="BD23" s="2">
        <v>46.447299999999984</v>
      </c>
      <c r="BE23" s="2">
        <v>5.2740160000000005</v>
      </c>
      <c r="BF23" s="2">
        <v>4.9885199999999994</v>
      </c>
      <c r="BG23" s="2">
        <v>0.21412200000000081</v>
      </c>
      <c r="BH23" s="2">
        <v>7.1374000000000271E-2</v>
      </c>
      <c r="BI23" s="2">
        <v>1.3185039999999999</v>
      </c>
      <c r="BJ23" s="2">
        <v>17.719932726867871</v>
      </c>
      <c r="BK23" s="2">
        <v>3.012388563567538</v>
      </c>
      <c r="BL23" s="2">
        <v>17.719932726867871</v>
      </c>
      <c r="BM23" s="2">
        <v>3.012388563567538</v>
      </c>
      <c r="BN23">
        <v>35</v>
      </c>
      <c r="BO23" t="s">
        <v>117</v>
      </c>
    </row>
    <row r="24" spans="1:67" x14ac:dyDescent="0.3">
      <c r="A24" t="s">
        <v>212</v>
      </c>
      <c r="B24" t="s">
        <v>66</v>
      </c>
      <c r="C24" t="s">
        <v>67</v>
      </c>
      <c r="D24" t="s">
        <v>68</v>
      </c>
      <c r="E24" t="s">
        <v>102</v>
      </c>
      <c r="F24" t="s">
        <v>102</v>
      </c>
      <c r="G24" t="s">
        <v>69</v>
      </c>
      <c r="H24">
        <v>0.25</v>
      </c>
      <c r="I24">
        <v>1</v>
      </c>
      <c r="J24">
        <v>14</v>
      </c>
      <c r="K24" s="2"/>
      <c r="L24" s="2"/>
      <c r="M24" s="2">
        <v>13</v>
      </c>
      <c r="N24" s="2" t="s">
        <v>133</v>
      </c>
      <c r="O24" s="7">
        <v>30</v>
      </c>
      <c r="P24" s="7">
        <v>25</v>
      </c>
      <c r="Q24" s="6">
        <v>59.225000000000001</v>
      </c>
      <c r="R24" s="6">
        <v>10.532</v>
      </c>
      <c r="S24" s="2"/>
      <c r="T24" s="2">
        <f t="shared" si="0"/>
        <v>249.00540000000001</v>
      </c>
      <c r="U24" s="2">
        <f t="shared" si="1"/>
        <v>216.412812</v>
      </c>
      <c r="V24" s="3">
        <v>246.54</v>
      </c>
      <c r="W24" s="2">
        <v>34.515599999999999</v>
      </c>
      <c r="X24" s="2">
        <v>179.9742</v>
      </c>
      <c r="Y24" s="2">
        <v>12.327</v>
      </c>
      <c r="Z24" s="2">
        <v>4.109</v>
      </c>
      <c r="AA24" s="2">
        <v>4.109</v>
      </c>
      <c r="AB24" s="2">
        <v>4.109</v>
      </c>
      <c r="AC24" s="2">
        <v>19.723199999999999</v>
      </c>
      <c r="AD24" s="2">
        <v>0.36980999999999997</v>
      </c>
      <c r="AE24" s="2">
        <v>1.553202</v>
      </c>
      <c r="AF24" s="2">
        <v>0.22188599999999997</v>
      </c>
      <c r="AG24" s="2">
        <v>0.14792399999999997</v>
      </c>
      <c r="AH24" s="2">
        <v>3.6980999999999993E-2</v>
      </c>
      <c r="AI24" s="2">
        <v>3.6980999999999993E-2</v>
      </c>
      <c r="AJ24" s="2">
        <v>0.32050200000000001</v>
      </c>
      <c r="AK24" s="4">
        <v>4.319</v>
      </c>
      <c r="AL24" s="1">
        <v>1.9435500000000001</v>
      </c>
      <c r="AM24" s="1">
        <v>8.6379999999999998E-2</v>
      </c>
      <c r="AN24" s="1">
        <v>0</v>
      </c>
      <c r="AO24" s="1">
        <v>0</v>
      </c>
      <c r="AP24" s="1">
        <v>8.6379999999999998E-2</v>
      </c>
      <c r="AQ24" s="1">
        <v>19.723199999999999</v>
      </c>
      <c r="AR24" s="1">
        <v>0.19651450000000004</v>
      </c>
      <c r="AS24" s="1">
        <v>2.7209700000000003E-2</v>
      </c>
      <c r="AT24" s="1">
        <v>1.8139800000000001E-2</v>
      </c>
      <c r="AU24" s="1">
        <v>4.5349500000000003E-3</v>
      </c>
      <c r="AV24" s="1">
        <v>4.5349500000000003E-3</v>
      </c>
      <c r="AW24" s="1">
        <v>0.32050200000000001</v>
      </c>
      <c r="AX24" s="3">
        <v>297.08</v>
      </c>
      <c r="AY24" s="3">
        <v>916.26</v>
      </c>
      <c r="AZ24" s="2">
        <v>227.23248000000001</v>
      </c>
      <c r="BA24" s="2">
        <v>92.094799999999992</v>
      </c>
      <c r="BB24" s="2">
        <v>67.568840000000009</v>
      </c>
      <c r="BC24" s="2">
        <v>67.568840000000009</v>
      </c>
      <c r="BD24" s="2">
        <v>56.808119999999974</v>
      </c>
      <c r="BE24" s="2">
        <v>6.4504703999999995</v>
      </c>
      <c r="BF24" s="2">
        <v>5.5256879999999997</v>
      </c>
      <c r="BG24" s="2">
        <v>0.69358679999999984</v>
      </c>
      <c r="BH24" s="2">
        <v>0.23119559999999995</v>
      </c>
      <c r="BI24" s="2">
        <v>1.6126175999999992</v>
      </c>
      <c r="BJ24" s="2">
        <v>67.133674953809077</v>
      </c>
      <c r="BK24" s="2">
        <v>11.412724742147544</v>
      </c>
      <c r="BL24" s="2">
        <v>67.133674953809077</v>
      </c>
      <c r="BM24" s="2">
        <v>11.412724742147544</v>
      </c>
      <c r="BN24">
        <v>30</v>
      </c>
      <c r="BO24" t="s">
        <v>120</v>
      </c>
    </row>
    <row r="25" spans="1:67" x14ac:dyDescent="0.3">
      <c r="A25" t="s">
        <v>205</v>
      </c>
      <c r="B25" t="s">
        <v>185</v>
      </c>
      <c r="C25" t="s">
        <v>44</v>
      </c>
      <c r="D25" t="s">
        <v>45</v>
      </c>
      <c r="E25" t="s">
        <v>102</v>
      </c>
      <c r="F25" t="s">
        <v>102</v>
      </c>
      <c r="G25" t="s">
        <v>46</v>
      </c>
      <c r="H25">
        <v>0.68</v>
      </c>
      <c r="I25">
        <v>1</v>
      </c>
      <c r="J25">
        <v>9</v>
      </c>
      <c r="K25" s="2"/>
      <c r="L25" s="2"/>
      <c r="M25" s="2">
        <v>7</v>
      </c>
      <c r="N25" s="2" t="s">
        <v>133</v>
      </c>
      <c r="O25" s="7">
        <v>40</v>
      </c>
      <c r="P25" s="7">
        <v>25</v>
      </c>
      <c r="Q25" s="6">
        <v>59.792999999999999</v>
      </c>
      <c r="R25" s="6">
        <v>10.509</v>
      </c>
      <c r="S25" s="2">
        <v>4000</v>
      </c>
      <c r="T25" s="3">
        <v>926.4</v>
      </c>
      <c r="U25" s="3">
        <v>744</v>
      </c>
      <c r="V25" s="3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4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3"/>
      <c r="AY25" s="3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>
        <v>40</v>
      </c>
      <c r="BO25" t="s">
        <v>177</v>
      </c>
    </row>
    <row r="26" spans="1:67" x14ac:dyDescent="0.3">
      <c r="A26" t="s">
        <v>205</v>
      </c>
      <c r="B26" t="s">
        <v>186</v>
      </c>
      <c r="C26" t="s">
        <v>44</v>
      </c>
      <c r="D26" t="s">
        <v>45</v>
      </c>
      <c r="E26" t="s">
        <v>102</v>
      </c>
      <c r="F26" t="s">
        <v>102</v>
      </c>
      <c r="G26" t="s">
        <v>46</v>
      </c>
      <c r="H26">
        <v>0</v>
      </c>
      <c r="I26">
        <v>0</v>
      </c>
      <c r="J26">
        <v>7</v>
      </c>
      <c r="K26" s="2"/>
      <c r="L26" s="2"/>
      <c r="M26" s="2">
        <v>23</v>
      </c>
      <c r="N26" s="2" t="s">
        <v>133</v>
      </c>
      <c r="Q26" s="6"/>
      <c r="R26" s="6"/>
      <c r="S26" s="2"/>
      <c r="T26" s="7">
        <v>7.5</v>
      </c>
      <c r="U26" s="7">
        <v>5.5</v>
      </c>
      <c r="V26" s="3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4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3"/>
      <c r="AY26" s="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</row>
    <row r="27" spans="1:67" x14ac:dyDescent="0.3">
      <c r="A27" t="s">
        <v>214</v>
      </c>
      <c r="B27" t="s">
        <v>74</v>
      </c>
      <c r="C27" t="s">
        <v>75</v>
      </c>
      <c r="D27" t="s">
        <v>76</v>
      </c>
      <c r="E27" t="s">
        <v>101</v>
      </c>
      <c r="F27" t="s">
        <v>101</v>
      </c>
      <c r="G27" t="s">
        <v>77</v>
      </c>
      <c r="H27">
        <v>0.27</v>
      </c>
      <c r="I27">
        <v>1</v>
      </c>
      <c r="J27">
        <v>14</v>
      </c>
      <c r="K27" s="2"/>
      <c r="L27" s="2"/>
      <c r="M27" s="2">
        <v>15</v>
      </c>
      <c r="N27" s="2" t="s">
        <v>133</v>
      </c>
      <c r="O27" s="7">
        <v>41</v>
      </c>
      <c r="P27" s="7">
        <v>25</v>
      </c>
      <c r="Q27" s="6">
        <v>59.198</v>
      </c>
      <c r="R27" s="6">
        <v>10.349</v>
      </c>
      <c r="S27" s="2"/>
      <c r="T27" s="2">
        <f t="shared" ref="T27" si="2">V27+AD27+AE27+AF27+AJ27</f>
        <v>45.031860000000002</v>
      </c>
      <c r="U27" s="2">
        <f t="shared" ref="U27" si="3">W27+X27+AD27+AE27</f>
        <v>40.475170800000001</v>
      </c>
      <c r="V27" s="3">
        <v>44.585999999999999</v>
      </c>
      <c r="W27" s="2">
        <v>1.33758</v>
      </c>
      <c r="X27" s="2">
        <v>38.789819999999999</v>
      </c>
      <c r="Y27" s="2">
        <v>2.67516</v>
      </c>
      <c r="Z27" s="2">
        <v>0.89171999999999996</v>
      </c>
      <c r="AA27" s="2">
        <v>0.89171999999999996</v>
      </c>
      <c r="AB27" s="2">
        <v>0.89171999999999996</v>
      </c>
      <c r="AC27" s="2">
        <v>1.7834399999999999</v>
      </c>
      <c r="AD27" s="2">
        <v>6.6878999999999994E-2</v>
      </c>
      <c r="AE27" s="2">
        <v>0.28089179999999997</v>
      </c>
      <c r="AF27" s="2">
        <v>4.0127399999999994E-2</v>
      </c>
      <c r="AG27" s="2">
        <v>2.6751599999999993E-2</v>
      </c>
      <c r="AH27" s="2">
        <v>6.6878999999999984E-3</v>
      </c>
      <c r="AI27" s="2">
        <v>6.6878999999999984E-3</v>
      </c>
      <c r="AJ27" s="2">
        <v>5.7961800000000001E-2</v>
      </c>
      <c r="AK27" s="4">
        <v>0.56999999999999995</v>
      </c>
      <c r="AL27" s="1">
        <v>1.1399999999999999E-2</v>
      </c>
      <c r="AM27" s="1">
        <v>1.1399999999999999E-2</v>
      </c>
      <c r="AN27" s="1">
        <v>0</v>
      </c>
      <c r="AO27" s="1">
        <v>0</v>
      </c>
      <c r="AP27" s="1">
        <v>1.1399999999999999E-2</v>
      </c>
      <c r="AQ27" s="1">
        <v>1.7834399999999999</v>
      </c>
      <c r="AR27" s="1">
        <v>2.5935E-2</v>
      </c>
      <c r="AS27" s="1">
        <v>3.5909999999999996E-3</v>
      </c>
      <c r="AT27" s="1">
        <v>2.3939999999999994E-3</v>
      </c>
      <c r="AU27" s="1">
        <v>5.9849999999999986E-4</v>
      </c>
      <c r="AV27" s="1">
        <v>5.9849999999999986E-4</v>
      </c>
      <c r="AW27" s="1">
        <v>5.7961800000000001E-2</v>
      </c>
      <c r="AX27" s="3">
        <v>112.72</v>
      </c>
      <c r="AY27" s="3">
        <v>212.5</v>
      </c>
      <c r="AZ27" s="2">
        <v>52.7</v>
      </c>
      <c r="BA27" s="2">
        <v>34.943199999999997</v>
      </c>
      <c r="BB27" s="2">
        <v>8.8784000000000027</v>
      </c>
      <c r="BC27" s="2">
        <v>8.8784000000000027</v>
      </c>
      <c r="BD27" s="2">
        <v>13.174999999999997</v>
      </c>
      <c r="BE27" s="2">
        <v>1.4960000000000002</v>
      </c>
      <c r="BF27" s="2">
        <v>1.4960000000000002</v>
      </c>
      <c r="BG27" s="2">
        <v>0</v>
      </c>
      <c r="BH27" s="2">
        <v>0</v>
      </c>
      <c r="BI27" s="2">
        <v>0.37399999999999989</v>
      </c>
      <c r="BJ27" s="2">
        <v>1.1711963608575635</v>
      </c>
      <c r="BK27" s="2">
        <v>0.19910338134578584</v>
      </c>
      <c r="BL27" s="2">
        <v>1.1711963608575635</v>
      </c>
      <c r="BM27" s="2">
        <v>0.19910338134578584</v>
      </c>
    </row>
    <row r="28" spans="1:67" x14ac:dyDescent="0.3">
      <c r="A28" t="s">
        <v>195</v>
      </c>
      <c r="B28" t="s">
        <v>13</v>
      </c>
      <c r="C28" t="s">
        <v>14</v>
      </c>
      <c r="D28" t="s">
        <v>15</v>
      </c>
      <c r="E28" t="s">
        <v>101</v>
      </c>
      <c r="F28" t="s">
        <v>101</v>
      </c>
      <c r="G28" t="s">
        <v>16</v>
      </c>
      <c r="H28">
        <v>0.2</v>
      </c>
      <c r="I28">
        <v>1</v>
      </c>
      <c r="J28">
        <v>2</v>
      </c>
      <c r="K28" s="2">
        <v>8</v>
      </c>
      <c r="L28" s="2">
        <v>7</v>
      </c>
      <c r="M28" s="2"/>
      <c r="N28" s="2" t="s">
        <v>132</v>
      </c>
      <c r="O28" s="7">
        <v>0</v>
      </c>
      <c r="P28" s="7"/>
      <c r="Q28" s="6"/>
      <c r="R28" s="6"/>
      <c r="S28" s="2"/>
      <c r="T28" s="2">
        <f t="shared" ref="T28:T29" si="4">V28+AD28+AE28+AF28+AJ28</f>
        <v>481.66900000000004</v>
      </c>
      <c r="U28" s="2">
        <f t="shared" ref="U28:U29" si="5">W28+X28+AD28+AE28</f>
        <v>432.92982000000001</v>
      </c>
      <c r="V28" s="3">
        <v>476.9</v>
      </c>
      <c r="W28" s="2">
        <v>14.306999999999999</v>
      </c>
      <c r="X28" s="2">
        <v>414.90299999999996</v>
      </c>
      <c r="Y28" s="2">
        <v>28.613999999999997</v>
      </c>
      <c r="Z28" s="2">
        <v>9.5379999999999985</v>
      </c>
      <c r="AA28" s="2">
        <v>9.5379999999999985</v>
      </c>
      <c r="AB28" s="2">
        <v>9.5379999999999985</v>
      </c>
      <c r="AC28" s="2">
        <v>19.076000000000001</v>
      </c>
      <c r="AD28" s="2">
        <v>0.71535000000000004</v>
      </c>
      <c r="AE28" s="2">
        <v>3.00447</v>
      </c>
      <c r="AF28" s="2">
        <v>0.42920999999999998</v>
      </c>
      <c r="AG28" s="2">
        <v>0.28613999999999995</v>
      </c>
      <c r="AH28" s="2">
        <v>7.1534999999999987E-2</v>
      </c>
      <c r="AI28" s="2">
        <v>7.1534999999999987E-2</v>
      </c>
      <c r="AJ28" s="2">
        <v>0.61997000000000002</v>
      </c>
      <c r="AK28" s="4">
        <v>4.9429999999999996</v>
      </c>
      <c r="AL28" s="1">
        <v>9.885999999999999E-2</v>
      </c>
      <c r="AM28" s="1">
        <v>9.885999999999999E-2</v>
      </c>
      <c r="AN28" s="1">
        <v>0</v>
      </c>
      <c r="AO28" s="1">
        <v>0</v>
      </c>
      <c r="AP28" s="1">
        <v>9.885999999999999E-2</v>
      </c>
      <c r="AQ28" s="1">
        <v>19.076000000000001</v>
      </c>
      <c r="AR28" s="1">
        <v>0.22490650000000001</v>
      </c>
      <c r="AS28" s="1">
        <v>3.1140899999999999E-2</v>
      </c>
      <c r="AT28" s="1">
        <v>2.0760599999999997E-2</v>
      </c>
      <c r="AU28" s="1">
        <v>5.1901499999999993E-3</v>
      </c>
      <c r="AV28" s="1">
        <v>5.1901499999999993E-3</v>
      </c>
      <c r="AW28" s="1">
        <v>0.61997000000000002</v>
      </c>
      <c r="AX28" s="3">
        <v>709.3</v>
      </c>
      <c r="AY28" s="3">
        <v>1712.18</v>
      </c>
      <c r="AZ28" s="2">
        <v>424.62064000000004</v>
      </c>
      <c r="BA28" s="2">
        <v>219.88299999999998</v>
      </c>
      <c r="BB28" s="2">
        <v>102.36882000000003</v>
      </c>
      <c r="BC28" s="2">
        <v>102.36882000000003</v>
      </c>
      <c r="BD28" s="2">
        <v>106.15515999999997</v>
      </c>
      <c r="BE28" s="2">
        <v>12.053747200000002</v>
      </c>
      <c r="BF28" s="2">
        <v>12.053747200000002</v>
      </c>
      <c r="BG28" s="2">
        <v>0</v>
      </c>
      <c r="BH28" s="2">
        <v>0</v>
      </c>
      <c r="BI28" s="2">
        <v>3.0134367999999991</v>
      </c>
      <c r="BJ28" s="2">
        <v>10.156532652138486</v>
      </c>
      <c r="BK28" s="2">
        <v>1.7266105508635428</v>
      </c>
      <c r="BL28" s="2">
        <v>10.156532652138486</v>
      </c>
      <c r="BM28" s="2">
        <v>1.7266105508635428</v>
      </c>
      <c r="BN28">
        <v>0</v>
      </c>
      <c r="BO28" t="s">
        <v>109</v>
      </c>
    </row>
    <row r="29" spans="1:67" x14ac:dyDescent="0.3">
      <c r="A29" t="s">
        <v>211</v>
      </c>
      <c r="B29" t="s">
        <v>63</v>
      </c>
      <c r="C29" t="s">
        <v>64</v>
      </c>
      <c r="D29" t="s">
        <v>61</v>
      </c>
      <c r="E29" t="s">
        <v>101</v>
      </c>
      <c r="F29" t="s">
        <v>101</v>
      </c>
      <c r="G29" t="s">
        <v>65</v>
      </c>
      <c r="H29">
        <v>0.2</v>
      </c>
      <c r="I29">
        <v>0</v>
      </c>
      <c r="J29">
        <v>13</v>
      </c>
      <c r="K29" s="2"/>
      <c r="L29" s="2"/>
      <c r="M29" s="2">
        <v>12</v>
      </c>
      <c r="N29" s="2" t="s">
        <v>133</v>
      </c>
      <c r="O29" s="7">
        <v>40</v>
      </c>
      <c r="P29" s="7">
        <v>25</v>
      </c>
      <c r="Q29" s="6">
        <v>59.348999999999997</v>
      </c>
      <c r="R29" s="6">
        <v>10.478</v>
      </c>
      <c r="S29" s="2"/>
      <c r="T29" s="2">
        <f t="shared" si="4"/>
        <v>11.514000000000001</v>
      </c>
      <c r="U29" s="2">
        <f t="shared" si="5"/>
        <v>10.348920000000001</v>
      </c>
      <c r="V29" s="3">
        <v>11.4</v>
      </c>
      <c r="W29" s="2">
        <v>0.34199999999999997</v>
      </c>
      <c r="X29" s="2">
        <v>9.918000000000001</v>
      </c>
      <c r="Y29" s="2">
        <v>0.68399999999999994</v>
      </c>
      <c r="Z29" s="2">
        <v>0.22799999999999998</v>
      </c>
      <c r="AA29" s="2">
        <v>0.22799999999999998</v>
      </c>
      <c r="AB29" s="2">
        <v>0.22799999999999998</v>
      </c>
      <c r="AC29" s="2">
        <v>0.45600000000000002</v>
      </c>
      <c r="AD29" s="2">
        <v>1.7100000000000001E-2</v>
      </c>
      <c r="AE29" s="2">
        <v>7.1820000000000009E-2</v>
      </c>
      <c r="AF29" s="2">
        <v>1.026E-2</v>
      </c>
      <c r="AG29" s="2">
        <v>6.8399999999999997E-3</v>
      </c>
      <c r="AH29" s="2">
        <v>1.7099999999999999E-3</v>
      </c>
      <c r="AI29" s="2">
        <v>1.7099999999999999E-3</v>
      </c>
      <c r="AJ29" s="2">
        <v>1.4820000000000002E-2</v>
      </c>
      <c r="AK29" s="4">
        <v>0.17</v>
      </c>
      <c r="AL29" s="1">
        <v>3.4000000000000002E-3</v>
      </c>
      <c r="AM29" s="1">
        <v>3.4000000000000002E-3</v>
      </c>
      <c r="AN29" s="1">
        <v>0</v>
      </c>
      <c r="AO29" s="1">
        <v>0</v>
      </c>
      <c r="AP29" s="1">
        <v>3.4000000000000002E-3</v>
      </c>
      <c r="AQ29" s="1">
        <v>0.45600000000000002</v>
      </c>
      <c r="AR29" s="1">
        <v>7.7350000000000023E-3</v>
      </c>
      <c r="AS29" s="1">
        <v>1.0710000000000001E-3</v>
      </c>
      <c r="AT29" s="1">
        <v>7.1400000000000001E-4</v>
      </c>
      <c r="AU29" s="1">
        <v>1.785E-4</v>
      </c>
      <c r="AV29" s="1">
        <v>1.785E-4</v>
      </c>
      <c r="AW29" s="1">
        <v>1.4820000000000002E-2</v>
      </c>
      <c r="AX29" s="3">
        <v>11.35</v>
      </c>
      <c r="AY29" s="3">
        <v>28.6</v>
      </c>
      <c r="AZ29" s="2">
        <v>7.0928000000000004</v>
      </c>
      <c r="BA29" s="2">
        <v>3.5185</v>
      </c>
      <c r="BB29" s="2">
        <v>1.7871500000000002</v>
      </c>
      <c r="BC29" s="2">
        <v>1.7871500000000002</v>
      </c>
      <c r="BD29" s="2">
        <v>1.7731999999999992</v>
      </c>
      <c r="BE29" s="2">
        <v>0.20134400000000002</v>
      </c>
      <c r="BF29" s="2">
        <v>0.20134400000000002</v>
      </c>
      <c r="BG29" s="2">
        <v>0</v>
      </c>
      <c r="BH29" s="2">
        <v>0</v>
      </c>
      <c r="BI29" s="2">
        <v>5.0335999999999992E-2</v>
      </c>
      <c r="BJ29" s="2">
        <v>0.3493041777996243</v>
      </c>
      <c r="BK29" s="2">
        <v>5.9381710225936135E-2</v>
      </c>
      <c r="BL29" s="2">
        <v>0.3493041777996243</v>
      </c>
      <c r="BM29" s="2">
        <v>5.9381710225936135E-2</v>
      </c>
      <c r="BO29" t="s">
        <v>119</v>
      </c>
    </row>
  </sheetData>
  <sortState xmlns:xlrd2="http://schemas.microsoft.com/office/spreadsheetml/2017/richdata2" ref="A2:BO29">
    <sortCondition ref="B1:B29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7A7A-4F59-4AD9-B87E-1EA87DAEB031}">
  <dimension ref="A1"/>
  <sheetViews>
    <sheetView topLeftCell="A4" workbookViewId="0">
      <selection activeCell="Q33" sqref="Q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0D3A-344D-40CD-B35E-575A11876CED}">
  <dimension ref="A1:C28"/>
  <sheetViews>
    <sheetView tabSelected="1" workbookViewId="0">
      <selection activeCell="E13" sqref="E13"/>
    </sheetView>
  </sheetViews>
  <sheetFormatPr defaultRowHeight="14.4" x14ac:dyDescent="0.3"/>
  <cols>
    <col min="1" max="1" width="14" customWidth="1"/>
    <col min="2" max="2" width="16.6640625" bestFit="1" customWidth="1"/>
  </cols>
  <sheetData>
    <row r="1" spans="1:3" x14ac:dyDescent="0.3">
      <c r="A1" t="s">
        <v>129</v>
      </c>
      <c r="B1" t="s">
        <v>128</v>
      </c>
      <c r="C1" t="s">
        <v>106</v>
      </c>
    </row>
    <row r="2" spans="1:3" x14ac:dyDescent="0.3">
      <c r="A2" s="2">
        <v>1</v>
      </c>
      <c r="B2">
        <v>3</v>
      </c>
    </row>
    <row r="3" spans="1:3" x14ac:dyDescent="0.3">
      <c r="A3" s="2">
        <v>2</v>
      </c>
      <c r="B3">
        <v>3</v>
      </c>
    </row>
    <row r="4" spans="1:3" x14ac:dyDescent="0.3">
      <c r="A4" s="2">
        <v>3</v>
      </c>
      <c r="B4">
        <v>3</v>
      </c>
    </row>
    <row r="5" spans="1:3" x14ac:dyDescent="0.3">
      <c r="A5" s="2">
        <v>4</v>
      </c>
      <c r="B5">
        <v>4</v>
      </c>
    </row>
    <row r="6" spans="1:3" x14ac:dyDescent="0.3">
      <c r="A6" s="2">
        <v>5</v>
      </c>
      <c r="B6">
        <v>5</v>
      </c>
    </row>
    <row r="7" spans="1:3" x14ac:dyDescent="0.3">
      <c r="A7" s="2">
        <v>6</v>
      </c>
      <c r="B7">
        <v>6</v>
      </c>
    </row>
    <row r="8" spans="1:3" x14ac:dyDescent="0.3">
      <c r="A8" s="2">
        <v>7</v>
      </c>
      <c r="B8">
        <v>9</v>
      </c>
      <c r="C8" t="s">
        <v>130</v>
      </c>
    </row>
    <row r="9" spans="1:3" x14ac:dyDescent="0.3">
      <c r="A9" s="2">
        <v>8</v>
      </c>
      <c r="B9">
        <v>11</v>
      </c>
    </row>
    <row r="10" spans="1:3" x14ac:dyDescent="0.3">
      <c r="A10" s="2">
        <v>9</v>
      </c>
      <c r="B10">
        <v>12</v>
      </c>
    </row>
    <row r="11" spans="1:3" x14ac:dyDescent="0.3">
      <c r="A11" s="2">
        <v>10</v>
      </c>
      <c r="B11">
        <v>13</v>
      </c>
    </row>
    <row r="12" spans="1:3" x14ac:dyDescent="0.3">
      <c r="A12" s="2">
        <v>11</v>
      </c>
      <c r="B12">
        <v>13</v>
      </c>
    </row>
    <row r="13" spans="1:3" x14ac:dyDescent="0.3">
      <c r="A13" s="2">
        <v>12</v>
      </c>
      <c r="B13">
        <v>13</v>
      </c>
    </row>
    <row r="14" spans="1:3" x14ac:dyDescent="0.3">
      <c r="A14" s="2">
        <v>13</v>
      </c>
      <c r="B14">
        <v>14</v>
      </c>
    </row>
    <row r="15" spans="1:3" x14ac:dyDescent="0.3">
      <c r="A15" s="2">
        <v>14</v>
      </c>
      <c r="B15">
        <v>15</v>
      </c>
    </row>
    <row r="16" spans="1:3" x14ac:dyDescent="0.3">
      <c r="A16" s="2">
        <v>15</v>
      </c>
      <c r="B16">
        <v>14</v>
      </c>
    </row>
    <row r="17" spans="1:3" x14ac:dyDescent="0.3">
      <c r="A17" s="2">
        <v>16</v>
      </c>
      <c r="B17">
        <v>15</v>
      </c>
    </row>
    <row r="18" spans="1:3" x14ac:dyDescent="0.3">
      <c r="A18" s="2">
        <v>17</v>
      </c>
      <c r="B18">
        <v>16</v>
      </c>
    </row>
    <row r="19" spans="1:3" x14ac:dyDescent="0.3">
      <c r="A19" s="2">
        <v>18</v>
      </c>
      <c r="B19">
        <v>16</v>
      </c>
    </row>
    <row r="20" spans="1:3" x14ac:dyDescent="0.3">
      <c r="A20" s="2">
        <v>19</v>
      </c>
      <c r="B20">
        <v>16</v>
      </c>
    </row>
    <row r="21" spans="1:3" x14ac:dyDescent="0.3">
      <c r="A21" s="2">
        <v>20</v>
      </c>
      <c r="B21">
        <v>16</v>
      </c>
    </row>
    <row r="22" spans="1:3" x14ac:dyDescent="0.3">
      <c r="A22" s="2">
        <v>21</v>
      </c>
      <c r="B22">
        <v>16</v>
      </c>
    </row>
    <row r="23" spans="1:3" x14ac:dyDescent="0.3">
      <c r="A23" s="2">
        <v>22</v>
      </c>
      <c r="B23">
        <v>17</v>
      </c>
    </row>
    <row r="24" spans="1:3" x14ac:dyDescent="0.3">
      <c r="A24" s="2">
        <v>23</v>
      </c>
      <c r="B24">
        <v>7</v>
      </c>
      <c r="C24" t="s">
        <v>187</v>
      </c>
    </row>
    <row r="28" spans="1:3" x14ac:dyDescent="0.3">
      <c r="A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E38F-6002-43F6-974F-B1736FA99038}">
  <dimension ref="A1:S6"/>
  <sheetViews>
    <sheetView workbookViewId="0">
      <selection activeCell="H24" sqref="H24"/>
    </sheetView>
  </sheetViews>
  <sheetFormatPr defaultRowHeight="14.4" x14ac:dyDescent="0.3"/>
  <cols>
    <col min="1" max="1" width="15.44140625" bestFit="1" customWidth="1"/>
    <col min="2" max="2" width="8.33203125" bestFit="1" customWidth="1"/>
    <col min="3" max="3" width="10" bestFit="1" customWidth="1"/>
    <col min="5" max="5" width="13.33203125" bestFit="1" customWidth="1"/>
    <col min="6" max="6" width="13.33203125" customWidth="1"/>
    <col min="8" max="8" width="14.6640625" bestFit="1" customWidth="1"/>
    <col min="9" max="9" width="14.6640625" customWidth="1"/>
    <col min="10" max="10" width="16" bestFit="1" customWidth="1"/>
    <col min="11" max="11" width="16" customWidth="1"/>
    <col min="12" max="12" width="18.44140625" bestFit="1" customWidth="1"/>
    <col min="13" max="13" width="18.33203125" bestFit="1" customWidth="1"/>
    <col min="14" max="14" width="17.33203125" bestFit="1" customWidth="1"/>
    <col min="15" max="15" width="17" bestFit="1" customWidth="1"/>
    <col min="16" max="16" width="20.88671875" bestFit="1" customWidth="1"/>
    <col min="17" max="17" width="20.77734375" bestFit="1" customWidth="1"/>
    <col min="18" max="18" width="19.77734375" bestFit="1" customWidth="1"/>
    <col min="19" max="19" width="19.5546875" bestFit="1" customWidth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s="2" t="s">
        <v>182</v>
      </c>
      <c r="F1" s="2" t="s">
        <v>189</v>
      </c>
      <c r="G1" s="2" t="s">
        <v>131</v>
      </c>
      <c r="H1" s="2" t="s">
        <v>180</v>
      </c>
      <c r="I1" s="2" t="s">
        <v>181</v>
      </c>
      <c r="J1" s="3" t="s">
        <v>173</v>
      </c>
      <c r="K1" s="2" t="s">
        <v>179</v>
      </c>
      <c r="L1" s="2" t="s">
        <v>135</v>
      </c>
      <c r="M1" s="2" t="s">
        <v>136</v>
      </c>
      <c r="N1" s="2" t="s">
        <v>137</v>
      </c>
      <c r="O1" s="2" t="s">
        <v>141</v>
      </c>
      <c r="P1" s="2" t="s">
        <v>142</v>
      </c>
      <c r="Q1" s="2" t="s">
        <v>143</v>
      </c>
      <c r="R1" s="2" t="s">
        <v>144</v>
      </c>
      <c r="S1" s="2" t="s">
        <v>148</v>
      </c>
    </row>
    <row r="2" spans="1:19" x14ac:dyDescent="0.3">
      <c r="A2" t="s">
        <v>7</v>
      </c>
      <c r="B2" t="s">
        <v>8</v>
      </c>
      <c r="C2" t="s">
        <v>9</v>
      </c>
      <c r="D2" t="s">
        <v>10</v>
      </c>
      <c r="E2" s="2">
        <v>7</v>
      </c>
      <c r="F2" s="2">
        <v>6</v>
      </c>
      <c r="G2" s="2" t="s">
        <v>132</v>
      </c>
      <c r="H2" s="2">
        <f>J2+P2+Q2+R2+S2</f>
        <v>115.2713</v>
      </c>
      <c r="I2" s="2">
        <f>K2+P2+Q2</f>
        <v>103.607214</v>
      </c>
      <c r="J2" s="3">
        <v>114.13</v>
      </c>
      <c r="K2" s="2">
        <f>L2+M2</f>
        <v>102.717</v>
      </c>
      <c r="L2" s="2">
        <v>3.4239000000000002</v>
      </c>
      <c r="M2" s="2">
        <v>99.293099999999995</v>
      </c>
      <c r="N2" s="2">
        <v>6.8477999999999994</v>
      </c>
      <c r="O2" s="2">
        <v>4.5651999999999999</v>
      </c>
      <c r="P2" s="2">
        <v>0.17119499999999999</v>
      </c>
      <c r="Q2" s="2">
        <v>0.71901899999999996</v>
      </c>
      <c r="R2" s="2">
        <v>0.102717</v>
      </c>
      <c r="S2" s="2">
        <v>0.148369</v>
      </c>
    </row>
    <row r="3" spans="1:19" x14ac:dyDescent="0.3">
      <c r="A3" t="s">
        <v>11</v>
      </c>
      <c r="B3" t="s">
        <v>12</v>
      </c>
      <c r="C3" t="s">
        <v>9</v>
      </c>
      <c r="D3" t="s">
        <v>10</v>
      </c>
      <c r="E3" s="2">
        <v>7</v>
      </c>
      <c r="F3" s="2">
        <v>6</v>
      </c>
      <c r="G3" s="2" t="s">
        <v>132</v>
      </c>
      <c r="H3" s="2">
        <f t="shared" ref="H3:H6" si="0">J3+P3+Q3+R3+S3</f>
        <v>0.84839999999999993</v>
      </c>
      <c r="I3" s="2">
        <f t="shared" ref="I3:I6" si="1">K3+P3+Q3</f>
        <v>0.73735200000000001</v>
      </c>
      <c r="J3" s="3">
        <v>0.84</v>
      </c>
      <c r="K3" s="2">
        <f t="shared" ref="K3:K6" si="2">L3+M3</f>
        <v>0.73080000000000001</v>
      </c>
      <c r="L3" s="2">
        <v>0.11760000000000001</v>
      </c>
      <c r="M3" s="2">
        <v>0.61319999999999997</v>
      </c>
      <c r="N3" s="2">
        <v>4.2000000000000003E-2</v>
      </c>
      <c r="O3" s="2">
        <v>6.7199999999999996E-2</v>
      </c>
      <c r="P3" s="2">
        <v>1.2599999999999998E-3</v>
      </c>
      <c r="Q3" s="2">
        <v>5.2919999999999998E-3</v>
      </c>
      <c r="R3" s="2">
        <v>7.5599999999999994E-4</v>
      </c>
      <c r="S3" s="2">
        <v>1.0919999999999999E-3</v>
      </c>
    </row>
    <row r="4" spans="1:19" x14ac:dyDescent="0.3">
      <c r="A4" t="s">
        <v>13</v>
      </c>
      <c r="B4" t="s">
        <v>14</v>
      </c>
      <c r="C4" t="s">
        <v>15</v>
      </c>
      <c r="D4" t="s">
        <v>16</v>
      </c>
      <c r="E4" s="2">
        <v>8</v>
      </c>
      <c r="F4" s="2">
        <v>7</v>
      </c>
      <c r="G4" s="2" t="s">
        <v>132</v>
      </c>
      <c r="H4" s="2">
        <f t="shared" si="0"/>
        <v>481.66900000000004</v>
      </c>
      <c r="I4" s="2">
        <f t="shared" si="1"/>
        <v>432.92982000000001</v>
      </c>
      <c r="J4" s="3">
        <v>476.9</v>
      </c>
      <c r="K4" s="2">
        <f t="shared" si="2"/>
        <v>429.21</v>
      </c>
      <c r="L4" s="2">
        <v>14.306999999999999</v>
      </c>
      <c r="M4" s="2">
        <v>414.90299999999996</v>
      </c>
      <c r="N4" s="2">
        <v>28.613999999999997</v>
      </c>
      <c r="O4" s="2">
        <v>19.076000000000001</v>
      </c>
      <c r="P4" s="2">
        <v>0.71535000000000004</v>
      </c>
      <c r="Q4" s="2">
        <v>3.00447</v>
      </c>
      <c r="R4" s="2">
        <v>0.42920999999999998</v>
      </c>
      <c r="S4" s="2">
        <v>0.61997000000000002</v>
      </c>
    </row>
    <row r="5" spans="1:19" x14ac:dyDescent="0.3">
      <c r="A5" t="s">
        <v>17</v>
      </c>
      <c r="B5" t="s">
        <v>18</v>
      </c>
      <c r="C5" t="s">
        <v>19</v>
      </c>
      <c r="D5" t="s">
        <v>20</v>
      </c>
      <c r="E5" s="2">
        <v>9</v>
      </c>
      <c r="F5" s="2">
        <v>7</v>
      </c>
      <c r="G5" s="2" t="s">
        <v>132</v>
      </c>
      <c r="H5" s="2">
        <f t="shared" si="0"/>
        <v>245.43</v>
      </c>
      <c r="I5" s="2">
        <f t="shared" si="1"/>
        <v>220.59539999999998</v>
      </c>
      <c r="J5" s="3">
        <v>243</v>
      </c>
      <c r="K5" s="2">
        <f t="shared" si="2"/>
        <v>218.7</v>
      </c>
      <c r="L5" s="2">
        <v>7.29</v>
      </c>
      <c r="M5" s="2">
        <v>211.41</v>
      </c>
      <c r="N5" s="2">
        <v>14.58</v>
      </c>
      <c r="O5" s="2">
        <v>9.7200000000000006</v>
      </c>
      <c r="P5" s="2">
        <v>0.36449999999999999</v>
      </c>
      <c r="Q5" s="2">
        <v>1.5309000000000001</v>
      </c>
      <c r="R5" s="2">
        <v>0.21870000000000001</v>
      </c>
      <c r="S5" s="2">
        <v>0.31590000000000001</v>
      </c>
    </row>
    <row r="6" spans="1:19" x14ac:dyDescent="0.3">
      <c r="A6" t="s">
        <v>51</v>
      </c>
      <c r="B6" t="s">
        <v>52</v>
      </c>
      <c r="C6" t="s">
        <v>53</v>
      </c>
      <c r="D6" t="s">
        <v>0</v>
      </c>
      <c r="E6" s="2">
        <v>23</v>
      </c>
      <c r="F6" s="2">
        <v>18</v>
      </c>
      <c r="G6" s="2" t="s">
        <v>132</v>
      </c>
      <c r="H6" s="2">
        <f t="shared" si="0"/>
        <v>64.336999999999989</v>
      </c>
      <c r="I6" s="2">
        <f t="shared" si="1"/>
        <v>57.826860000000011</v>
      </c>
      <c r="J6" s="3">
        <v>63.7</v>
      </c>
      <c r="K6" s="2">
        <f t="shared" si="2"/>
        <v>57.330000000000005</v>
      </c>
      <c r="L6" s="2">
        <v>1.911</v>
      </c>
      <c r="M6" s="2">
        <v>55.419000000000004</v>
      </c>
      <c r="N6" s="2">
        <v>3.8220000000000001</v>
      </c>
      <c r="O6" s="2">
        <v>2.548</v>
      </c>
      <c r="P6" s="2">
        <v>9.5549999999999996E-2</v>
      </c>
      <c r="Q6" s="2">
        <v>0.40131</v>
      </c>
      <c r="R6" s="2">
        <v>5.7329999999999999E-2</v>
      </c>
      <c r="S6" s="2">
        <v>8.2810000000000009E-2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RA_2018</vt:lpstr>
      <vt:lpstr>Map</vt:lpstr>
      <vt:lpstr>vassområde_link</vt:lpstr>
      <vt:lpstr>riv_additions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Leah Jackson-Blake</cp:lastModifiedBy>
  <dcterms:created xsi:type="dcterms:W3CDTF">2015-06-05T18:17:20Z</dcterms:created>
  <dcterms:modified xsi:type="dcterms:W3CDTF">2024-06-20T11:26:24Z</dcterms:modified>
</cp:coreProperties>
</file>